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120" yWindow="225" windowWidth="14235" windowHeight="10740" tabRatio="940" firstSheet="5" activeTab="20"/>
  </bookViews>
  <sheets>
    <sheet name="Formulation " sheetId="46" r:id="rId1"/>
    <sheet name="Course Assessment" sheetId="1" r:id="rId2"/>
    <sheet name="Evaluation worksheet" sheetId="5" state="hidden" r:id="rId3"/>
    <sheet name="Assesment Pattern" sheetId="10" r:id="rId4"/>
    <sheet name="Assignment Q" sheetId="12" r:id="rId5"/>
    <sheet name="Asnmt sum" sheetId="42" r:id="rId6"/>
    <sheet name="Univ Res" sheetId="16" r:id="rId7"/>
    <sheet name="int 1D" sheetId="26" r:id="rId8"/>
    <sheet name="int 2 D " sheetId="28" r:id="rId9"/>
    <sheet name="int 3D " sheetId="29" r:id="rId10"/>
    <sheet name="TestMarks" sheetId="44" r:id="rId11"/>
    <sheet name="Evaluation-N" sheetId="35" r:id="rId12"/>
    <sheet name="Int-I" sheetId="25" r:id="rId13"/>
    <sheet name="Int-II" sheetId="30" r:id="rId14"/>
    <sheet name="Int-III " sheetId="31" r:id="rId15"/>
    <sheet name="Tests" sheetId="43" r:id="rId16"/>
    <sheet name="CPO Format" sheetId="15" r:id="rId17"/>
    <sheet name="MarksUI" sheetId="24" r:id="rId18"/>
    <sheet name="CPO Gap" sheetId="18" r:id="rId19"/>
    <sheet name="CO-PO-PSO Map" sheetId="19" r:id="rId20"/>
    <sheet name="CO Attain" sheetId="20" r:id="rId21"/>
    <sheet name="program outcomes" sheetId="3" r:id="rId22"/>
    <sheet name="Syllabus" sheetId="9" r:id="rId23"/>
    <sheet name="Keywords" sheetId="11" r:id="rId24"/>
    <sheet name="Student Entry" sheetId="36" r:id="rId25"/>
    <sheet name="Survey" sheetId="32" r:id="rId26"/>
    <sheet name="Quiz" sheetId="38" r:id="rId27"/>
    <sheet name="Mini Project" sheetId="39" r:id="rId28"/>
    <sheet name="Seminar" sheetId="40" r:id="rId29"/>
    <sheet name="IAE Q" sheetId="14" r:id="rId30"/>
    <sheet name="CO-PO Justif" sheetId="45" r:id="rId31"/>
    <sheet name="Evaluation " sheetId="34" r:id="rId32"/>
  </sheets>
  <definedNames>
    <definedName name="_xlnm._FilterDatabase" localSheetId="1" hidden="1">'Course Assessment'!$127:$128</definedName>
    <definedName name="_xlnm._FilterDatabase" localSheetId="2" hidden="1">'Evaluation worksheet'!$10:$81</definedName>
    <definedName name="_xlnm.Print_Area" localSheetId="1">'Course Assessment'!$A$1:$N$162</definedName>
    <definedName name="_xlnm.Print_Area" localSheetId="2">'Evaluation worksheet'!$A$1:$CK$184</definedName>
  </definedNames>
  <calcPr calcId="144525"/>
  <fileRecoveryPr autoRecover="0"/>
</workbook>
</file>

<file path=xl/calcChain.xml><?xml version="1.0" encoding="utf-8"?>
<calcChain xmlns="http://schemas.openxmlformats.org/spreadsheetml/2006/main">
  <c r="E70" i="46" l="1"/>
  <c r="F70" i="46"/>
  <c r="G70" i="46"/>
  <c r="H70" i="46"/>
  <c r="I70" i="46"/>
  <c r="J70" i="46"/>
  <c r="K70" i="46"/>
  <c r="L70" i="46"/>
  <c r="M70" i="46"/>
  <c r="N70" i="46"/>
  <c r="O70" i="46"/>
  <c r="P70" i="46"/>
  <c r="Q70" i="46"/>
  <c r="R70" i="46"/>
  <c r="D70" i="46"/>
  <c r="G50" i="43" l="1"/>
  <c r="H50" i="43"/>
  <c r="H49" i="43"/>
  <c r="G49" i="43"/>
  <c r="F49" i="43"/>
  <c r="E49" i="43"/>
  <c r="D49" i="43"/>
  <c r="C49" i="43"/>
  <c r="F50" i="43"/>
  <c r="E50" i="43"/>
  <c r="D50" i="43"/>
  <c r="C50" i="43"/>
  <c r="D48" i="43"/>
  <c r="E48" i="43"/>
  <c r="F48" i="43"/>
  <c r="G48" i="43"/>
  <c r="H48" i="43"/>
  <c r="C48" i="43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B132" i="16"/>
  <c r="C132" i="16"/>
  <c r="B133" i="16"/>
  <c r="C133" i="16"/>
  <c r="B134" i="16"/>
  <c r="C134" i="16"/>
  <c r="B135" i="16"/>
  <c r="C135" i="16"/>
  <c r="B136" i="16"/>
  <c r="C136" i="16"/>
  <c r="B137" i="16"/>
  <c r="C137" i="16"/>
  <c r="B138" i="16"/>
  <c r="C138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C10" i="16"/>
  <c r="B10" i="16"/>
  <c r="M149" i="35"/>
  <c r="N149" i="35"/>
  <c r="O149" i="35"/>
  <c r="P149" i="35"/>
  <c r="Q149" i="35"/>
  <c r="R149" i="35"/>
  <c r="S149" i="35"/>
  <c r="T149" i="35"/>
  <c r="U149" i="35"/>
  <c r="V149" i="35"/>
  <c r="W149" i="35"/>
  <c r="X149" i="35"/>
  <c r="H149" i="35"/>
  <c r="I149" i="35"/>
  <c r="J149" i="35"/>
  <c r="K149" i="35"/>
  <c r="L149" i="35"/>
  <c r="G149" i="35"/>
  <c r="U144" i="44"/>
  <c r="V144" i="44"/>
  <c r="W144" i="44"/>
  <c r="X144" i="44"/>
  <c r="Y144" i="44"/>
  <c r="Z144" i="44"/>
  <c r="O144" i="44"/>
  <c r="P144" i="44"/>
  <c r="Q144" i="44"/>
  <c r="R144" i="44"/>
  <c r="S144" i="44"/>
  <c r="T144" i="44"/>
  <c r="J144" i="44"/>
  <c r="K144" i="44"/>
  <c r="L144" i="44"/>
  <c r="M144" i="44"/>
  <c r="N144" i="44"/>
  <c r="I144" i="44"/>
  <c r="X147" i="29"/>
  <c r="Y147" i="29"/>
  <c r="Z147" i="29"/>
  <c r="AA147" i="29"/>
  <c r="AB147" i="29"/>
  <c r="AC147" i="29"/>
  <c r="AD147" i="29"/>
  <c r="AE147" i="29"/>
  <c r="AF147" i="29"/>
  <c r="AG147" i="29"/>
  <c r="AH147" i="29"/>
  <c r="T147" i="29"/>
  <c r="U147" i="29"/>
  <c r="V147" i="29"/>
  <c r="W147" i="29"/>
  <c r="O147" i="29"/>
  <c r="P147" i="29"/>
  <c r="Q147" i="29"/>
  <c r="R147" i="29"/>
  <c r="S147" i="29"/>
  <c r="F147" i="29"/>
  <c r="G147" i="29"/>
  <c r="H147" i="29"/>
  <c r="I147" i="29"/>
  <c r="J147" i="29"/>
  <c r="K147" i="29"/>
  <c r="L147" i="29"/>
  <c r="M147" i="29"/>
  <c r="N147" i="29"/>
  <c r="E147" i="29"/>
  <c r="P147" i="28"/>
  <c r="Q147" i="28"/>
  <c r="R147" i="28"/>
  <c r="S147" i="28"/>
  <c r="T147" i="28"/>
  <c r="U147" i="28"/>
  <c r="V147" i="28"/>
  <c r="W147" i="28"/>
  <c r="X147" i="28"/>
  <c r="Y147" i="28"/>
  <c r="Z147" i="28"/>
  <c r="AA147" i="28"/>
  <c r="AB147" i="28"/>
  <c r="AC147" i="28"/>
  <c r="AD147" i="28"/>
  <c r="AE147" i="28"/>
  <c r="AF147" i="28"/>
  <c r="AG147" i="28"/>
  <c r="AH147" i="28"/>
  <c r="F147" i="28"/>
  <c r="G147" i="28"/>
  <c r="H147" i="28"/>
  <c r="I147" i="28"/>
  <c r="J147" i="28"/>
  <c r="K147" i="28"/>
  <c r="L147" i="28"/>
  <c r="M147" i="28"/>
  <c r="N147" i="28"/>
  <c r="O147" i="28"/>
  <c r="E147" i="28"/>
  <c r="AF148" i="26"/>
  <c r="AG148" i="26"/>
  <c r="AH148" i="26"/>
  <c r="AC148" i="26"/>
  <c r="AD148" i="26"/>
  <c r="AE148" i="26"/>
  <c r="U147" i="26"/>
  <c r="V147" i="26"/>
  <c r="W147" i="26"/>
  <c r="X147" i="26"/>
  <c r="Y147" i="26"/>
  <c r="Z147" i="26"/>
  <c r="AA147" i="26"/>
  <c r="AB147" i="26"/>
  <c r="AC147" i="26"/>
  <c r="AD147" i="26"/>
  <c r="AE147" i="26"/>
  <c r="AF147" i="26"/>
  <c r="AG147" i="26"/>
  <c r="AH147" i="26"/>
  <c r="E147" i="26"/>
  <c r="F147" i="26"/>
  <c r="G147" i="26"/>
  <c r="H147" i="26"/>
  <c r="I147" i="26"/>
  <c r="J147" i="26"/>
  <c r="K147" i="26"/>
  <c r="L147" i="26"/>
  <c r="M147" i="26"/>
  <c r="N147" i="26"/>
  <c r="O147" i="26"/>
  <c r="P147" i="26"/>
  <c r="Q147" i="26"/>
  <c r="R147" i="26"/>
  <c r="S147" i="26"/>
  <c r="T147" i="26"/>
  <c r="F15" i="19" l="1"/>
  <c r="F16" i="19"/>
  <c r="F17" i="19"/>
  <c r="F18" i="19"/>
  <c r="F19" i="19"/>
  <c r="F14" i="1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D18" i="29"/>
  <c r="C18" i="29"/>
  <c r="D23" i="28"/>
  <c r="D24" i="28"/>
  <c r="Q9" i="24"/>
  <c r="Q8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7" i="24"/>
  <c r="C19" i="28"/>
  <c r="D19" i="28"/>
  <c r="C20" i="28"/>
  <c r="D20" i="28"/>
  <c r="C21" i="28"/>
  <c r="D21" i="28"/>
  <c r="C22" i="28"/>
  <c r="D22" i="28"/>
  <c r="C23" i="28"/>
  <c r="C24" i="28"/>
  <c r="C25" i="28"/>
  <c r="D25" i="28"/>
  <c r="C26" i="28"/>
  <c r="D26" i="28"/>
  <c r="C27" i="28"/>
  <c r="D27" i="28"/>
  <c r="C28" i="28"/>
  <c r="D28" i="28"/>
  <c r="C29" i="28"/>
  <c r="D29" i="28"/>
  <c r="C30" i="28"/>
  <c r="D30" i="28"/>
  <c r="C31" i="28"/>
  <c r="D31" i="28"/>
  <c r="C32" i="28"/>
  <c r="D32" i="28"/>
  <c r="C33" i="28"/>
  <c r="D33" i="28"/>
  <c r="C34" i="28"/>
  <c r="D34" i="28"/>
  <c r="C35" i="28"/>
  <c r="D35" i="28"/>
  <c r="C36" i="28"/>
  <c r="D36" i="28"/>
  <c r="C37" i="28"/>
  <c r="D37" i="28"/>
  <c r="C38" i="28"/>
  <c r="D38" i="28"/>
  <c r="C39" i="28"/>
  <c r="D39" i="28"/>
  <c r="C40" i="28"/>
  <c r="D40" i="28"/>
  <c r="C41" i="28"/>
  <c r="D41" i="28"/>
  <c r="C42" i="28"/>
  <c r="D42" i="28"/>
  <c r="C43" i="28"/>
  <c r="D43" i="28"/>
  <c r="C44" i="28"/>
  <c r="D44" i="28"/>
  <c r="C45" i="28"/>
  <c r="D45" i="28"/>
  <c r="C46" i="28"/>
  <c r="D46" i="28"/>
  <c r="C47" i="28"/>
  <c r="D47" i="28"/>
  <c r="C48" i="28"/>
  <c r="D48" i="28"/>
  <c r="C49" i="28"/>
  <c r="D49" i="28"/>
  <c r="C50" i="28"/>
  <c r="D50" i="28"/>
  <c r="C51" i="28"/>
  <c r="D51" i="28"/>
  <c r="C52" i="28"/>
  <c r="D52" i="28"/>
  <c r="C53" i="28"/>
  <c r="D53" i="28"/>
  <c r="C54" i="28"/>
  <c r="D54" i="28"/>
  <c r="C55" i="28"/>
  <c r="D55" i="28"/>
  <c r="C56" i="28"/>
  <c r="D56" i="28"/>
  <c r="C57" i="28"/>
  <c r="D57" i="28"/>
  <c r="C58" i="28"/>
  <c r="D58" i="28"/>
  <c r="C59" i="28"/>
  <c r="D59" i="28"/>
  <c r="C60" i="28"/>
  <c r="D60" i="28"/>
  <c r="C61" i="28"/>
  <c r="D61" i="28"/>
  <c r="C62" i="28"/>
  <c r="D62" i="28"/>
  <c r="C63" i="28"/>
  <c r="D63" i="28"/>
  <c r="C64" i="28"/>
  <c r="D64" i="28"/>
  <c r="C65" i="28"/>
  <c r="D65" i="28"/>
  <c r="C66" i="28"/>
  <c r="D66" i="28"/>
  <c r="C67" i="28"/>
  <c r="D67" i="28"/>
  <c r="C68" i="28"/>
  <c r="D68" i="28"/>
  <c r="C69" i="28"/>
  <c r="D69" i="28"/>
  <c r="C70" i="28"/>
  <c r="D70" i="28"/>
  <c r="C71" i="28"/>
  <c r="D71" i="28"/>
  <c r="C72" i="28"/>
  <c r="D72" i="28"/>
  <c r="C73" i="28"/>
  <c r="D73" i="28"/>
  <c r="C74" i="28"/>
  <c r="D74" i="28"/>
  <c r="C75" i="28"/>
  <c r="D75" i="28"/>
  <c r="C76" i="28"/>
  <c r="D76" i="28"/>
  <c r="C77" i="28"/>
  <c r="D77" i="28"/>
  <c r="C78" i="28"/>
  <c r="D78" i="28"/>
  <c r="C79" i="28"/>
  <c r="D79" i="28"/>
  <c r="C80" i="28"/>
  <c r="D80" i="28"/>
  <c r="C81" i="28"/>
  <c r="D81" i="28"/>
  <c r="C82" i="28"/>
  <c r="D82" i="28"/>
  <c r="C83" i="28"/>
  <c r="D83" i="28"/>
  <c r="C84" i="28"/>
  <c r="D84" i="28"/>
  <c r="C85" i="28"/>
  <c r="D85" i="28"/>
  <c r="C86" i="28"/>
  <c r="D86" i="28"/>
  <c r="C87" i="28"/>
  <c r="D87" i="28"/>
  <c r="C88" i="28"/>
  <c r="D88" i="28"/>
  <c r="C89" i="28"/>
  <c r="D89" i="28"/>
  <c r="C90" i="28"/>
  <c r="D90" i="28"/>
  <c r="C91" i="28"/>
  <c r="D91" i="28"/>
  <c r="C92" i="28"/>
  <c r="D92" i="28"/>
  <c r="C93" i="28"/>
  <c r="D93" i="28"/>
  <c r="C94" i="28"/>
  <c r="D94" i="28"/>
  <c r="C95" i="28"/>
  <c r="D95" i="28"/>
  <c r="C96" i="28"/>
  <c r="D96" i="28"/>
  <c r="C97" i="28"/>
  <c r="D97" i="28"/>
  <c r="C98" i="28"/>
  <c r="D98" i="28"/>
  <c r="C99" i="28"/>
  <c r="D99" i="28"/>
  <c r="C100" i="28"/>
  <c r="D100" i="28"/>
  <c r="C101" i="28"/>
  <c r="D101" i="28"/>
  <c r="C102" i="28"/>
  <c r="D102" i="28"/>
  <c r="C103" i="28"/>
  <c r="D103" i="28"/>
  <c r="C104" i="28"/>
  <c r="D104" i="28"/>
  <c r="C105" i="28"/>
  <c r="D105" i="28"/>
  <c r="C106" i="28"/>
  <c r="D106" i="28"/>
  <c r="C107" i="28"/>
  <c r="D107" i="28"/>
  <c r="C108" i="28"/>
  <c r="D108" i="28"/>
  <c r="C109" i="28"/>
  <c r="D109" i="28"/>
  <c r="C110" i="28"/>
  <c r="D110" i="28"/>
  <c r="C111" i="28"/>
  <c r="D111" i="28"/>
  <c r="C112" i="28"/>
  <c r="D112" i="28"/>
  <c r="C113" i="28"/>
  <c r="D113" i="28"/>
  <c r="C114" i="28"/>
  <c r="D114" i="28"/>
  <c r="C115" i="28"/>
  <c r="D115" i="28"/>
  <c r="C116" i="28"/>
  <c r="D116" i="28"/>
  <c r="C117" i="28"/>
  <c r="D117" i="28"/>
  <c r="C118" i="28"/>
  <c r="D118" i="28"/>
  <c r="C119" i="28"/>
  <c r="D119" i="28"/>
  <c r="C120" i="28"/>
  <c r="D120" i="28"/>
  <c r="C121" i="28"/>
  <c r="D121" i="28"/>
  <c r="C122" i="28"/>
  <c r="D122" i="28"/>
  <c r="C123" i="28"/>
  <c r="D123" i="28"/>
  <c r="C124" i="28"/>
  <c r="D124" i="28"/>
  <c r="C125" i="28"/>
  <c r="D125" i="28"/>
  <c r="C126" i="28"/>
  <c r="D126" i="28"/>
  <c r="C127" i="28"/>
  <c r="D127" i="28"/>
  <c r="C128" i="28"/>
  <c r="D128" i="28"/>
  <c r="C129" i="28"/>
  <c r="D129" i="28"/>
  <c r="C130" i="28"/>
  <c r="D130" i="28"/>
  <c r="C131" i="28"/>
  <c r="D131" i="28"/>
  <c r="C132" i="28"/>
  <c r="D132" i="28"/>
  <c r="C133" i="28"/>
  <c r="D133" i="28"/>
  <c r="C134" i="28"/>
  <c r="D134" i="28"/>
  <c r="C135" i="28"/>
  <c r="D135" i="28"/>
  <c r="C136" i="28"/>
  <c r="D136" i="28"/>
  <c r="C137" i="28"/>
  <c r="D137" i="28"/>
  <c r="C138" i="28"/>
  <c r="D138" i="28"/>
  <c r="C139" i="28"/>
  <c r="D139" i="28"/>
  <c r="C140" i="28"/>
  <c r="D140" i="28"/>
  <c r="C141" i="28"/>
  <c r="D141" i="28"/>
  <c r="C142" i="28"/>
  <c r="D142" i="28"/>
  <c r="C143" i="28"/>
  <c r="D143" i="28"/>
  <c r="C144" i="28"/>
  <c r="D144" i="28"/>
  <c r="C145" i="28"/>
  <c r="D145" i="28"/>
  <c r="C146" i="28"/>
  <c r="D146" i="28"/>
  <c r="D18" i="28"/>
  <c r="C18" i="28"/>
  <c r="C18" i="26"/>
  <c r="H34" i="1"/>
  <c r="G34" i="1"/>
  <c r="F34" i="1"/>
  <c r="E34" i="1"/>
  <c r="D34" i="1"/>
  <c r="C34" i="1"/>
  <c r="F11" i="45"/>
  <c r="F12" i="45"/>
  <c r="F13" i="45"/>
  <c r="F14" i="45"/>
  <c r="F15" i="45"/>
  <c r="F10" i="45"/>
  <c r="N153" i="35" l="1"/>
  <c r="B30" i="15"/>
  <c r="B31" i="15"/>
  <c r="B26" i="15"/>
  <c r="B27" i="15"/>
  <c r="B28" i="15"/>
  <c r="B29" i="15"/>
  <c r="B7" i="15"/>
  <c r="B25" i="15" s="1"/>
  <c r="D6" i="15"/>
  <c r="G6" i="15"/>
  <c r="H6" i="15"/>
  <c r="K6" i="15"/>
  <c r="L6" i="15"/>
  <c r="C38" i="10"/>
  <c r="E37" i="10"/>
  <c r="F37" i="10"/>
  <c r="E6" i="15" s="1"/>
  <c r="G37" i="10"/>
  <c r="F6" i="15" s="1"/>
  <c r="H37" i="10"/>
  <c r="I37" i="10"/>
  <c r="J37" i="10"/>
  <c r="I6" i="15" s="1"/>
  <c r="K37" i="10"/>
  <c r="J6" i="15" s="1"/>
  <c r="L37" i="10"/>
  <c r="M37" i="10"/>
  <c r="N37" i="10"/>
  <c r="M6" i="15" s="1"/>
  <c r="O37" i="10"/>
  <c r="N6" i="15" s="1"/>
  <c r="E24" i="10"/>
  <c r="F24" i="10"/>
  <c r="G24" i="10"/>
  <c r="H24" i="10"/>
  <c r="I24" i="10"/>
  <c r="J24" i="10"/>
  <c r="K24" i="10"/>
  <c r="L24" i="10"/>
  <c r="M24" i="10"/>
  <c r="N24" i="10"/>
  <c r="O24" i="10"/>
  <c r="D37" i="10"/>
  <c r="C6" i="15" s="1"/>
  <c r="D24" i="10"/>
  <c r="P16" i="42"/>
  <c r="W26" i="31"/>
  <c r="X26" i="31"/>
  <c r="Y26" i="31"/>
  <c r="D52" i="12"/>
  <c r="D48" i="12"/>
  <c r="D41" i="12"/>
  <c r="D37" i="12"/>
  <c r="D30" i="12"/>
  <c r="D26" i="12"/>
  <c r="BD10" i="35"/>
  <c r="BE10" i="35"/>
  <c r="BF10" i="35"/>
  <c r="BG10" i="35"/>
  <c r="BH10" i="35"/>
  <c r="BI10" i="35"/>
  <c r="BJ10" i="35"/>
  <c r="BK10" i="35"/>
  <c r="BL10" i="35"/>
  <c r="BM10" i="35"/>
  <c r="BN10" i="35"/>
  <c r="BO10" i="35"/>
  <c r="BC10" i="35"/>
  <c r="AY10" i="35"/>
  <c r="AZ10" i="35"/>
  <c r="BA10" i="35"/>
  <c r="BB10" i="35"/>
  <c r="AX10" i="35"/>
  <c r="W150" i="44"/>
  <c r="X150" i="44"/>
  <c r="Y150" i="44"/>
  <c r="Z150" i="44"/>
  <c r="E151" i="29"/>
  <c r="S151" i="28"/>
  <c r="E151" i="28"/>
  <c r="C7" i="29"/>
  <c r="C8" i="29" s="1"/>
  <c r="B7" i="29"/>
  <c r="B6" i="29"/>
  <c r="C5" i="29"/>
  <c r="B5" i="29"/>
  <c r="C4" i="29"/>
  <c r="B4" i="29"/>
  <c r="C3" i="29"/>
  <c r="B3" i="29"/>
  <c r="C2" i="29"/>
  <c r="B2" i="29"/>
  <c r="C7" i="28"/>
  <c r="C8" i="28" s="1"/>
  <c r="B7" i="28"/>
  <c r="B6" i="28"/>
  <c r="C5" i="28"/>
  <c r="B5" i="28"/>
  <c r="C4" i="28"/>
  <c r="B4" i="28"/>
  <c r="C3" i="28"/>
  <c r="B3" i="28"/>
  <c r="C2" i="28"/>
  <c r="B2" i="28"/>
  <c r="C7" i="26"/>
  <c r="C8" i="26" s="1"/>
  <c r="B7" i="26"/>
  <c r="B6" i="26"/>
  <c r="C5" i="26"/>
  <c r="B5" i="26"/>
  <c r="C4" i="26"/>
  <c r="B4" i="26"/>
  <c r="C3" i="26"/>
  <c r="B3" i="26"/>
  <c r="C2" i="26"/>
  <c r="B2" i="26"/>
  <c r="F151" i="26"/>
  <c r="E151" i="26"/>
  <c r="J150" i="44"/>
  <c r="K150" i="44"/>
  <c r="L150" i="44"/>
  <c r="M150" i="44"/>
  <c r="N150" i="44"/>
  <c r="O150" i="44"/>
  <c r="P150" i="44"/>
  <c r="Q150" i="44"/>
  <c r="R150" i="44"/>
  <c r="S150" i="44"/>
  <c r="T150" i="44"/>
  <c r="U150" i="44"/>
  <c r="V150" i="44"/>
  <c r="I150" i="44"/>
  <c r="C7" i="44"/>
  <c r="B7" i="44"/>
  <c r="B6" i="44"/>
  <c r="C5" i="44"/>
  <c r="B5" i="44"/>
  <c r="C4" i="44"/>
  <c r="B4" i="44"/>
  <c r="C3" i="44"/>
  <c r="B3" i="44"/>
  <c r="C2" i="44"/>
  <c r="B2" i="44"/>
  <c r="J149" i="44"/>
  <c r="K149" i="44"/>
  <c r="L149" i="44"/>
  <c r="M149" i="44"/>
  <c r="N149" i="44"/>
  <c r="O149" i="44"/>
  <c r="P149" i="44"/>
  <c r="Q149" i="44"/>
  <c r="R149" i="44"/>
  <c r="S149" i="44"/>
  <c r="T149" i="44"/>
  <c r="U149" i="44"/>
  <c r="V149" i="44"/>
  <c r="W149" i="44"/>
  <c r="X149" i="44"/>
  <c r="Y149" i="44"/>
  <c r="Z149" i="44"/>
  <c r="I149" i="44"/>
  <c r="J40" i="42"/>
  <c r="J39" i="42"/>
  <c r="J38" i="42"/>
  <c r="J37" i="42"/>
  <c r="J36" i="42"/>
  <c r="J35" i="42"/>
  <c r="I40" i="42"/>
  <c r="I39" i="42"/>
  <c r="I38" i="42"/>
  <c r="I37" i="42"/>
  <c r="I36" i="42"/>
  <c r="I35" i="42"/>
  <c r="H40" i="42"/>
  <c r="H39" i="42"/>
  <c r="H38" i="42"/>
  <c r="H37" i="42"/>
  <c r="H36" i="42"/>
  <c r="H35" i="42"/>
  <c r="G40" i="42"/>
  <c r="G39" i="42"/>
  <c r="G38" i="42"/>
  <c r="G37" i="42"/>
  <c r="G36" i="42"/>
  <c r="G35" i="42"/>
  <c r="F40" i="42"/>
  <c r="F39" i="42"/>
  <c r="F38" i="42"/>
  <c r="F37" i="42"/>
  <c r="F36" i="42"/>
  <c r="F35" i="42"/>
  <c r="E40" i="42"/>
  <c r="E39" i="42"/>
  <c r="E38" i="42"/>
  <c r="E37" i="42"/>
  <c r="E36" i="42"/>
  <c r="E35" i="42"/>
  <c r="Z10" i="44"/>
  <c r="Z12" i="44" s="1"/>
  <c r="Y10" i="44"/>
  <c r="Y12" i="44" s="1"/>
  <c r="X10" i="44"/>
  <c r="X12" i="44" s="1"/>
  <c r="W10" i="44"/>
  <c r="W12" i="44" s="1"/>
  <c r="V10" i="44"/>
  <c r="V12" i="44" s="1"/>
  <c r="U10" i="44"/>
  <c r="U12" i="44" s="1"/>
  <c r="Z11" i="44"/>
  <c r="Y11" i="44"/>
  <c r="X11" i="44"/>
  <c r="W11" i="44"/>
  <c r="V11" i="44"/>
  <c r="U11" i="44"/>
  <c r="T11" i="44"/>
  <c r="S11" i="44"/>
  <c r="R11" i="44"/>
  <c r="Q11" i="44"/>
  <c r="P11" i="44"/>
  <c r="O11" i="44"/>
  <c r="T10" i="44"/>
  <c r="T12" i="44" s="1"/>
  <c r="S10" i="44"/>
  <c r="S12" i="44" s="1"/>
  <c r="R10" i="44"/>
  <c r="R12" i="44" s="1"/>
  <c r="Q10" i="44"/>
  <c r="Q12" i="44" s="1"/>
  <c r="P10" i="44"/>
  <c r="P12" i="44" s="1"/>
  <c r="O10" i="44"/>
  <c r="O12" i="44" s="1"/>
  <c r="N11" i="44"/>
  <c r="M11" i="44"/>
  <c r="L11" i="44"/>
  <c r="K11" i="44"/>
  <c r="J11" i="44"/>
  <c r="I11" i="44"/>
  <c r="N10" i="44"/>
  <c r="N12" i="44" s="1"/>
  <c r="M10" i="44"/>
  <c r="M12" i="44" s="1"/>
  <c r="L10" i="44"/>
  <c r="L12" i="44" s="1"/>
  <c r="K10" i="44"/>
  <c r="K12" i="44" s="1"/>
  <c r="J10" i="44"/>
  <c r="J12" i="44" s="1"/>
  <c r="I10" i="44"/>
  <c r="I12" i="44" s="1"/>
  <c r="F116" i="44"/>
  <c r="G116" i="44"/>
  <c r="H116" i="44"/>
  <c r="F117" i="44"/>
  <c r="G117" i="44"/>
  <c r="H117" i="44"/>
  <c r="F118" i="44"/>
  <c r="G118" i="44"/>
  <c r="H118" i="44"/>
  <c r="F119" i="44"/>
  <c r="G119" i="44"/>
  <c r="H119" i="44"/>
  <c r="F120" i="44"/>
  <c r="G120" i="44"/>
  <c r="H120" i="44"/>
  <c r="F121" i="44"/>
  <c r="G121" i="44"/>
  <c r="H121" i="44"/>
  <c r="F122" i="44"/>
  <c r="G122" i="44"/>
  <c r="H122" i="44"/>
  <c r="F123" i="44"/>
  <c r="G123" i="44"/>
  <c r="H123" i="44"/>
  <c r="F124" i="44"/>
  <c r="G124" i="44"/>
  <c r="H124" i="44"/>
  <c r="F125" i="44"/>
  <c r="G125" i="44"/>
  <c r="H125" i="44"/>
  <c r="F126" i="44"/>
  <c r="G126" i="44"/>
  <c r="H126" i="44"/>
  <c r="F127" i="44"/>
  <c r="G127" i="44"/>
  <c r="H127" i="44"/>
  <c r="F128" i="44"/>
  <c r="G128" i="44"/>
  <c r="H128" i="44"/>
  <c r="F129" i="44"/>
  <c r="G129" i="44"/>
  <c r="H129" i="44"/>
  <c r="F130" i="44"/>
  <c r="G130" i="44"/>
  <c r="H130" i="44"/>
  <c r="F131" i="44"/>
  <c r="G131" i="44"/>
  <c r="H131" i="44"/>
  <c r="F132" i="44"/>
  <c r="G132" i="44"/>
  <c r="H132" i="44"/>
  <c r="F133" i="44"/>
  <c r="G133" i="44"/>
  <c r="H133" i="44"/>
  <c r="F134" i="44"/>
  <c r="G134" i="44"/>
  <c r="H134" i="44"/>
  <c r="F135" i="44"/>
  <c r="G135" i="44"/>
  <c r="H135" i="44"/>
  <c r="F136" i="44"/>
  <c r="G136" i="44"/>
  <c r="H136" i="44"/>
  <c r="F137" i="44"/>
  <c r="G137" i="44"/>
  <c r="H137" i="44"/>
  <c r="F138" i="44"/>
  <c r="G138" i="44"/>
  <c r="H138" i="44"/>
  <c r="F139" i="44"/>
  <c r="G139" i="44"/>
  <c r="H139" i="44"/>
  <c r="F140" i="44"/>
  <c r="G140" i="44"/>
  <c r="H140" i="44"/>
  <c r="F141" i="44"/>
  <c r="G141" i="44"/>
  <c r="H141" i="44"/>
  <c r="F142" i="44"/>
  <c r="G142" i="44"/>
  <c r="H142" i="44"/>
  <c r="F143" i="44"/>
  <c r="G143" i="44"/>
  <c r="H143" i="44"/>
  <c r="F15" i="44"/>
  <c r="G15" i="44"/>
  <c r="H15" i="44"/>
  <c r="F16" i="44"/>
  <c r="G16" i="44"/>
  <c r="H16" i="44"/>
  <c r="F17" i="44"/>
  <c r="G17" i="44"/>
  <c r="H17" i="44"/>
  <c r="F18" i="44"/>
  <c r="G18" i="44"/>
  <c r="H18" i="44"/>
  <c r="F19" i="44"/>
  <c r="G19" i="44"/>
  <c r="H19" i="44"/>
  <c r="F20" i="44"/>
  <c r="G20" i="44"/>
  <c r="H20" i="44"/>
  <c r="F21" i="44"/>
  <c r="G21" i="44"/>
  <c r="H21" i="44"/>
  <c r="F22" i="44"/>
  <c r="G22" i="44"/>
  <c r="H22" i="44"/>
  <c r="F23" i="44"/>
  <c r="G23" i="44"/>
  <c r="H23" i="44"/>
  <c r="F24" i="44"/>
  <c r="G24" i="44"/>
  <c r="H24" i="44"/>
  <c r="F25" i="44"/>
  <c r="G25" i="44"/>
  <c r="H25" i="44"/>
  <c r="F26" i="44"/>
  <c r="G26" i="44"/>
  <c r="H26" i="44"/>
  <c r="F27" i="44"/>
  <c r="G27" i="44"/>
  <c r="H27" i="44"/>
  <c r="F28" i="44"/>
  <c r="G28" i="44"/>
  <c r="H28" i="44"/>
  <c r="F29" i="44"/>
  <c r="G29" i="44"/>
  <c r="H29" i="44"/>
  <c r="F30" i="44"/>
  <c r="G30" i="44"/>
  <c r="H30" i="44"/>
  <c r="F31" i="44"/>
  <c r="G31" i="44"/>
  <c r="H31" i="44"/>
  <c r="F32" i="44"/>
  <c r="G32" i="44"/>
  <c r="H32" i="44"/>
  <c r="F33" i="44"/>
  <c r="G33" i="44"/>
  <c r="H33" i="44"/>
  <c r="F34" i="44"/>
  <c r="G34" i="44"/>
  <c r="H34" i="44"/>
  <c r="F35" i="44"/>
  <c r="G35" i="44"/>
  <c r="H35" i="44"/>
  <c r="F36" i="44"/>
  <c r="G36" i="44"/>
  <c r="H36" i="44"/>
  <c r="F37" i="44"/>
  <c r="G37" i="44"/>
  <c r="H37" i="44"/>
  <c r="F38" i="44"/>
  <c r="G38" i="44"/>
  <c r="H38" i="44"/>
  <c r="F39" i="44"/>
  <c r="G39" i="44"/>
  <c r="H39" i="44"/>
  <c r="F40" i="44"/>
  <c r="G40" i="44"/>
  <c r="H40" i="44"/>
  <c r="F41" i="44"/>
  <c r="G41" i="44"/>
  <c r="H41" i="44"/>
  <c r="F42" i="44"/>
  <c r="G42" i="44"/>
  <c r="H42" i="44"/>
  <c r="F43" i="44"/>
  <c r="G43" i="44"/>
  <c r="H43" i="44"/>
  <c r="F44" i="44"/>
  <c r="G44" i="44"/>
  <c r="H44" i="44"/>
  <c r="F45" i="44"/>
  <c r="G45" i="44"/>
  <c r="H45" i="44"/>
  <c r="F46" i="44"/>
  <c r="G46" i="44"/>
  <c r="H46" i="44"/>
  <c r="F47" i="44"/>
  <c r="G47" i="44"/>
  <c r="H47" i="44"/>
  <c r="F48" i="44"/>
  <c r="G48" i="44"/>
  <c r="H48" i="44"/>
  <c r="F49" i="44"/>
  <c r="G49" i="44"/>
  <c r="H49" i="44"/>
  <c r="F50" i="44"/>
  <c r="G50" i="44"/>
  <c r="H50" i="44"/>
  <c r="F51" i="44"/>
  <c r="G51" i="44"/>
  <c r="H51" i="44"/>
  <c r="F52" i="44"/>
  <c r="G52" i="44"/>
  <c r="H52" i="44"/>
  <c r="F53" i="44"/>
  <c r="G53" i="44"/>
  <c r="H53" i="44"/>
  <c r="F54" i="44"/>
  <c r="G54" i="44"/>
  <c r="H54" i="44"/>
  <c r="F55" i="44"/>
  <c r="G55" i="44"/>
  <c r="H55" i="44"/>
  <c r="F56" i="44"/>
  <c r="G56" i="44"/>
  <c r="H56" i="44"/>
  <c r="F57" i="44"/>
  <c r="G57" i="44"/>
  <c r="H57" i="44"/>
  <c r="F58" i="44"/>
  <c r="G58" i="44"/>
  <c r="H58" i="44"/>
  <c r="F59" i="44"/>
  <c r="G59" i="44"/>
  <c r="H59" i="44"/>
  <c r="F60" i="44"/>
  <c r="G60" i="44"/>
  <c r="H60" i="44"/>
  <c r="F61" i="44"/>
  <c r="G61" i="44"/>
  <c r="H61" i="44"/>
  <c r="F62" i="44"/>
  <c r="G62" i="44"/>
  <c r="H62" i="44"/>
  <c r="F63" i="44"/>
  <c r="G63" i="44"/>
  <c r="H63" i="44"/>
  <c r="F64" i="44"/>
  <c r="G64" i="44"/>
  <c r="H64" i="44"/>
  <c r="F65" i="44"/>
  <c r="G65" i="44"/>
  <c r="H65" i="44"/>
  <c r="F66" i="44"/>
  <c r="G66" i="44"/>
  <c r="H66" i="44"/>
  <c r="F67" i="44"/>
  <c r="G67" i="44"/>
  <c r="H67" i="44"/>
  <c r="F68" i="44"/>
  <c r="G68" i="44"/>
  <c r="H68" i="44"/>
  <c r="F69" i="44"/>
  <c r="G69" i="44"/>
  <c r="H69" i="44"/>
  <c r="F70" i="44"/>
  <c r="G70" i="44"/>
  <c r="H70" i="44"/>
  <c r="F71" i="44"/>
  <c r="G71" i="44"/>
  <c r="H71" i="44"/>
  <c r="F72" i="44"/>
  <c r="G72" i="44"/>
  <c r="H72" i="44"/>
  <c r="F73" i="44"/>
  <c r="G73" i="44"/>
  <c r="H73" i="44"/>
  <c r="F74" i="44"/>
  <c r="G74" i="44"/>
  <c r="H74" i="44"/>
  <c r="F75" i="44"/>
  <c r="G75" i="44"/>
  <c r="H75" i="44"/>
  <c r="F76" i="44"/>
  <c r="G76" i="44"/>
  <c r="H76" i="44"/>
  <c r="F77" i="44"/>
  <c r="G77" i="44"/>
  <c r="H77" i="44"/>
  <c r="F78" i="44"/>
  <c r="G78" i="44"/>
  <c r="H78" i="44"/>
  <c r="F79" i="44"/>
  <c r="G79" i="44"/>
  <c r="H79" i="44"/>
  <c r="F80" i="44"/>
  <c r="G80" i="44"/>
  <c r="H80" i="44"/>
  <c r="F81" i="44"/>
  <c r="G81" i="44"/>
  <c r="H81" i="44"/>
  <c r="F82" i="44"/>
  <c r="G82" i="44"/>
  <c r="H82" i="44"/>
  <c r="F83" i="44"/>
  <c r="G83" i="44"/>
  <c r="H83" i="44"/>
  <c r="F84" i="44"/>
  <c r="G84" i="44"/>
  <c r="H84" i="44"/>
  <c r="F85" i="44"/>
  <c r="G85" i="44"/>
  <c r="H85" i="44"/>
  <c r="F86" i="44"/>
  <c r="G86" i="44"/>
  <c r="H86" i="44"/>
  <c r="F87" i="44"/>
  <c r="G87" i="44"/>
  <c r="H87" i="44"/>
  <c r="F88" i="44"/>
  <c r="G88" i="44"/>
  <c r="H88" i="44"/>
  <c r="F89" i="44"/>
  <c r="G89" i="44"/>
  <c r="H89" i="44"/>
  <c r="F90" i="44"/>
  <c r="G90" i="44"/>
  <c r="H90" i="44"/>
  <c r="F91" i="44"/>
  <c r="G91" i="44"/>
  <c r="H91" i="44"/>
  <c r="F92" i="44"/>
  <c r="G92" i="44"/>
  <c r="H92" i="44"/>
  <c r="F93" i="44"/>
  <c r="G93" i="44"/>
  <c r="H93" i="44"/>
  <c r="F94" i="44"/>
  <c r="G94" i="44"/>
  <c r="H94" i="44"/>
  <c r="F95" i="44"/>
  <c r="G95" i="44"/>
  <c r="H95" i="44"/>
  <c r="F96" i="44"/>
  <c r="G96" i="44"/>
  <c r="H96" i="44"/>
  <c r="F97" i="44"/>
  <c r="G97" i="44"/>
  <c r="H97" i="44"/>
  <c r="F98" i="44"/>
  <c r="G98" i="44"/>
  <c r="H98" i="44"/>
  <c r="F99" i="44"/>
  <c r="G99" i="44"/>
  <c r="H99" i="44"/>
  <c r="F100" i="44"/>
  <c r="G100" i="44"/>
  <c r="H100" i="44"/>
  <c r="F101" i="44"/>
  <c r="G101" i="44"/>
  <c r="H101" i="44"/>
  <c r="F102" i="44"/>
  <c r="G102" i="44"/>
  <c r="H102" i="44"/>
  <c r="F103" i="44"/>
  <c r="G103" i="44"/>
  <c r="H103" i="44"/>
  <c r="F104" i="44"/>
  <c r="G104" i="44"/>
  <c r="H104" i="44"/>
  <c r="F105" i="44"/>
  <c r="G105" i="44"/>
  <c r="H105" i="44"/>
  <c r="F106" i="44"/>
  <c r="G106" i="44"/>
  <c r="H106" i="44"/>
  <c r="F107" i="44"/>
  <c r="G107" i="44"/>
  <c r="H107" i="44"/>
  <c r="F108" i="44"/>
  <c r="G108" i="44"/>
  <c r="H108" i="44"/>
  <c r="F109" i="44"/>
  <c r="G109" i="44"/>
  <c r="H109" i="44"/>
  <c r="F110" i="44"/>
  <c r="G110" i="44"/>
  <c r="H110" i="44"/>
  <c r="F111" i="44"/>
  <c r="G111" i="44"/>
  <c r="H111" i="44"/>
  <c r="F112" i="44"/>
  <c r="G112" i="44"/>
  <c r="H112" i="44"/>
  <c r="F113" i="44"/>
  <c r="G113" i="44"/>
  <c r="H113" i="44"/>
  <c r="F114" i="44"/>
  <c r="G114" i="44"/>
  <c r="H114" i="44"/>
  <c r="F115" i="44"/>
  <c r="G115" i="44"/>
  <c r="H115" i="44"/>
  <c r="F14" i="44"/>
  <c r="H14" i="44"/>
  <c r="G14" i="44"/>
  <c r="P25" i="42"/>
  <c r="P24" i="42"/>
  <c r="P23" i="42"/>
  <c r="P22" i="42"/>
  <c r="P21" i="42"/>
  <c r="P20" i="42"/>
  <c r="O25" i="42"/>
  <c r="O24" i="42"/>
  <c r="O23" i="42"/>
  <c r="O22" i="42"/>
  <c r="O21" i="42"/>
  <c r="O20" i="42"/>
  <c r="N25" i="42"/>
  <c r="N24" i="42"/>
  <c r="N23" i="42"/>
  <c r="N22" i="42"/>
  <c r="N21" i="42"/>
  <c r="N20" i="42"/>
  <c r="AS10" i="35"/>
  <c r="AS147" i="35" s="1"/>
  <c r="AT10" i="35"/>
  <c r="AT147" i="35" s="1"/>
  <c r="AU10" i="35"/>
  <c r="AU147" i="35" s="1"/>
  <c r="AV10" i="35"/>
  <c r="AV147" i="35" s="1"/>
  <c r="AW10" i="35"/>
  <c r="AW147" i="35" s="1"/>
  <c r="Q39" i="43"/>
  <c r="O33" i="43"/>
  <c r="O34" i="43"/>
  <c r="O35" i="43"/>
  <c r="O36" i="43"/>
  <c r="O37" i="43"/>
  <c r="Q29" i="43"/>
  <c r="O23" i="43"/>
  <c r="O24" i="43"/>
  <c r="O25" i="43"/>
  <c r="O26" i="43"/>
  <c r="O27" i="43"/>
  <c r="Q19" i="43"/>
  <c r="O13" i="43"/>
  <c r="O14" i="43"/>
  <c r="O15" i="43"/>
  <c r="O16" i="43"/>
  <c r="O17" i="43"/>
  <c r="J25" i="42"/>
  <c r="J24" i="42"/>
  <c r="J23" i="42"/>
  <c r="J22" i="42"/>
  <c r="J21" i="42"/>
  <c r="J20" i="42"/>
  <c r="I25" i="42"/>
  <c r="I24" i="42"/>
  <c r="I23" i="42"/>
  <c r="I22" i="42"/>
  <c r="I21" i="42"/>
  <c r="I20" i="42"/>
  <c r="H25" i="42"/>
  <c r="H24" i="42"/>
  <c r="H23" i="42"/>
  <c r="H22" i="42"/>
  <c r="H21" i="42"/>
  <c r="H20" i="42"/>
  <c r="G25" i="42"/>
  <c r="G24" i="42"/>
  <c r="G23" i="42"/>
  <c r="G22" i="42"/>
  <c r="G21" i="42"/>
  <c r="G20" i="42"/>
  <c r="F25" i="42"/>
  <c r="F24" i="42"/>
  <c r="F23" i="42"/>
  <c r="F22" i="42"/>
  <c r="F21" i="42"/>
  <c r="F20" i="42"/>
  <c r="E25" i="42"/>
  <c r="E24" i="42"/>
  <c r="E23" i="42"/>
  <c r="E22" i="42"/>
  <c r="E21" i="42"/>
  <c r="E20" i="42"/>
  <c r="C28" i="12"/>
  <c r="C27" i="12"/>
  <c r="O32" i="43"/>
  <c r="O22" i="43"/>
  <c r="O12" i="43"/>
  <c r="X152" i="35"/>
  <c r="M153" i="35"/>
  <c r="O153" i="35"/>
  <c r="H153" i="35"/>
  <c r="I153" i="35"/>
  <c r="J153" i="35"/>
  <c r="K153" i="35"/>
  <c r="L153" i="35"/>
  <c r="P153" i="35"/>
  <c r="Q153" i="35"/>
  <c r="R153" i="35"/>
  <c r="S153" i="35"/>
  <c r="T153" i="35"/>
  <c r="U153" i="35"/>
  <c r="V153" i="35"/>
  <c r="W153" i="35"/>
  <c r="X153" i="35"/>
  <c r="G153" i="35"/>
  <c r="X61" i="25"/>
  <c r="X60" i="25"/>
  <c r="V61" i="25"/>
  <c r="V60" i="25"/>
  <c r="T61" i="25"/>
  <c r="T60" i="25"/>
  <c r="R61" i="25"/>
  <c r="R60" i="25"/>
  <c r="P40" i="12"/>
  <c r="O40" i="12"/>
  <c r="N40" i="12"/>
  <c r="M40" i="12"/>
  <c r="L40" i="12"/>
  <c r="K40" i="12"/>
  <c r="P39" i="12"/>
  <c r="O39" i="12"/>
  <c r="N39" i="12"/>
  <c r="M39" i="12"/>
  <c r="L39" i="12"/>
  <c r="K39" i="12"/>
  <c r="P38" i="12"/>
  <c r="O38" i="12"/>
  <c r="N38" i="12"/>
  <c r="M38" i="12"/>
  <c r="L38" i="12"/>
  <c r="K38" i="12"/>
  <c r="X61" i="31"/>
  <c r="X60" i="31"/>
  <c r="V61" i="31"/>
  <c r="V60" i="31"/>
  <c r="T61" i="31"/>
  <c r="T60" i="31"/>
  <c r="R61" i="31"/>
  <c r="R60" i="31"/>
  <c r="X61" i="30"/>
  <c r="X60" i="30"/>
  <c r="W60" i="30"/>
  <c r="V61" i="30"/>
  <c r="V60" i="30"/>
  <c r="T61" i="30"/>
  <c r="T60" i="30"/>
  <c r="R61" i="30"/>
  <c r="R60" i="30"/>
  <c r="B141" i="35"/>
  <c r="N12" i="42" l="1"/>
  <c r="M30" i="10" s="1"/>
  <c r="W13" i="31"/>
  <c r="W23" i="31" s="1"/>
  <c r="N11" i="42"/>
  <c r="M29" i="10" s="1"/>
  <c r="W12" i="31"/>
  <c r="W22" i="31" s="1"/>
  <c r="N10" i="42"/>
  <c r="M28" i="10" s="1"/>
  <c r="N8" i="42"/>
  <c r="W11" i="31"/>
  <c r="W21" i="31" s="1"/>
  <c r="W9" i="31"/>
  <c r="N9" i="42"/>
  <c r="M27" i="10" s="1"/>
  <c r="N13" i="42"/>
  <c r="M31" i="10" s="1"/>
  <c r="W10" i="31"/>
  <c r="W20" i="31" s="1"/>
  <c r="W14" i="31"/>
  <c r="W24" i="31" s="1"/>
  <c r="AX147" i="35"/>
  <c r="AX155" i="35"/>
  <c r="AY155" i="35"/>
  <c r="AY147" i="35"/>
  <c r="BO155" i="35"/>
  <c r="BO147" i="35"/>
  <c r="BK155" i="35"/>
  <c r="BK147" i="35"/>
  <c r="BG155" i="35"/>
  <c r="BG147" i="35"/>
  <c r="AZ147" i="35"/>
  <c r="AZ155" i="35"/>
  <c r="BL147" i="35"/>
  <c r="BL155" i="35"/>
  <c r="BH147" i="35"/>
  <c r="BH155" i="35"/>
  <c r="BD147" i="35"/>
  <c r="BD155" i="35"/>
  <c r="P11" i="42"/>
  <c r="O29" i="10" s="1"/>
  <c r="Y13" i="31"/>
  <c r="Y23" i="31" s="1"/>
  <c r="P10" i="42"/>
  <c r="O28" i="10" s="1"/>
  <c r="P8" i="42"/>
  <c r="Y12" i="31"/>
  <c r="Y22" i="31" s="1"/>
  <c r="P9" i="42"/>
  <c r="O27" i="10" s="1"/>
  <c r="P13" i="42"/>
  <c r="O31" i="10" s="1"/>
  <c r="Y11" i="31"/>
  <c r="Y21" i="31" s="1"/>
  <c r="Y9" i="31"/>
  <c r="P12" i="42"/>
  <c r="O30" i="10" s="1"/>
  <c r="Y10" i="31"/>
  <c r="Y20" i="31" s="1"/>
  <c r="Y14" i="31"/>
  <c r="Y24" i="31" s="1"/>
  <c r="BA147" i="35"/>
  <c r="BA155" i="35"/>
  <c r="BM147" i="35"/>
  <c r="BM155" i="35"/>
  <c r="BI147" i="35"/>
  <c r="BI155" i="35"/>
  <c r="BE147" i="35"/>
  <c r="BE155" i="35"/>
  <c r="AF66" i="44"/>
  <c r="BC64" i="35" s="1"/>
  <c r="AI10" i="44"/>
  <c r="BF9" i="35" s="1"/>
  <c r="BF11" i="35" s="1"/>
  <c r="O9" i="42"/>
  <c r="N27" i="10" s="1"/>
  <c r="O13" i="42"/>
  <c r="N31" i="10" s="1"/>
  <c r="X11" i="31"/>
  <c r="X21" i="31" s="1"/>
  <c r="X9" i="31"/>
  <c r="O12" i="42"/>
  <c r="N30" i="10" s="1"/>
  <c r="X10" i="31"/>
  <c r="X20" i="31" s="1"/>
  <c r="X14" i="31"/>
  <c r="X24" i="31" s="1"/>
  <c r="O11" i="42"/>
  <c r="N29" i="10" s="1"/>
  <c r="X13" i="31"/>
  <c r="X23" i="31" s="1"/>
  <c r="O10" i="42"/>
  <c r="N28" i="10" s="1"/>
  <c r="O8" i="42"/>
  <c r="X12" i="31"/>
  <c r="X22" i="31" s="1"/>
  <c r="BB147" i="35"/>
  <c r="BB155" i="35"/>
  <c r="BC155" i="35"/>
  <c r="BC147" i="35"/>
  <c r="BN147" i="35"/>
  <c r="BN155" i="35"/>
  <c r="BJ147" i="35"/>
  <c r="BJ155" i="35"/>
  <c r="BF147" i="35"/>
  <c r="BF155" i="35"/>
  <c r="Q162" i="44"/>
  <c r="O37" i="42" s="1"/>
  <c r="AI12" i="44"/>
  <c r="AO23" i="44"/>
  <c r="BL21" i="35" s="1"/>
  <c r="AM24" i="44"/>
  <c r="BJ22" i="35" s="1"/>
  <c r="AQ24" i="44"/>
  <c r="BN22" i="35" s="1"/>
  <c r="AO25" i="44"/>
  <c r="BL23" i="35" s="1"/>
  <c r="AM26" i="44"/>
  <c r="BJ24" i="35" s="1"/>
  <c r="AQ26" i="44"/>
  <c r="BN24" i="35" s="1"/>
  <c r="AO27" i="44"/>
  <c r="BL25" i="35" s="1"/>
  <c r="AM28" i="44"/>
  <c r="BJ26" i="35" s="1"/>
  <c r="AQ28" i="44"/>
  <c r="BN26" i="35" s="1"/>
  <c r="AO29" i="44"/>
  <c r="BL27" i="35" s="1"/>
  <c r="AM30" i="44"/>
  <c r="BJ28" i="35" s="1"/>
  <c r="AQ30" i="44"/>
  <c r="BN28" i="35" s="1"/>
  <c r="AO31" i="44"/>
  <c r="BL29" i="35" s="1"/>
  <c r="AM32" i="44"/>
  <c r="BJ30" i="35" s="1"/>
  <c r="AQ32" i="44"/>
  <c r="BN30" i="35" s="1"/>
  <c r="AO33" i="44"/>
  <c r="BL31" i="35" s="1"/>
  <c r="AM34" i="44"/>
  <c r="BJ32" i="35" s="1"/>
  <c r="AQ34" i="44"/>
  <c r="BN32" i="35" s="1"/>
  <c r="AO35" i="44"/>
  <c r="BL33" i="35" s="1"/>
  <c r="AM36" i="44"/>
  <c r="BJ34" i="35" s="1"/>
  <c r="AQ36" i="44"/>
  <c r="BN34" i="35" s="1"/>
  <c r="AO37" i="44"/>
  <c r="BL35" i="35" s="1"/>
  <c r="AM38" i="44"/>
  <c r="BJ36" i="35" s="1"/>
  <c r="AQ38" i="44"/>
  <c r="BN36" i="35" s="1"/>
  <c r="AO39" i="44"/>
  <c r="BL37" i="35" s="1"/>
  <c r="AM40" i="44"/>
  <c r="BJ38" i="35" s="1"/>
  <c r="AQ40" i="44"/>
  <c r="BN38" i="35" s="1"/>
  <c r="AO41" i="44"/>
  <c r="BL39" i="35" s="1"/>
  <c r="AM42" i="44"/>
  <c r="BJ40" i="35" s="1"/>
  <c r="AQ42" i="44"/>
  <c r="BN40" i="35" s="1"/>
  <c r="AO43" i="44"/>
  <c r="BL41" i="35" s="1"/>
  <c r="AM44" i="44"/>
  <c r="BJ42" i="35" s="1"/>
  <c r="AQ44" i="44"/>
  <c r="BN42" i="35" s="1"/>
  <c r="AO45" i="44"/>
  <c r="BL43" i="35" s="1"/>
  <c r="AM46" i="44"/>
  <c r="BJ44" i="35" s="1"/>
  <c r="AQ46" i="44"/>
  <c r="BN44" i="35" s="1"/>
  <c r="AO47" i="44"/>
  <c r="BL45" i="35" s="1"/>
  <c r="AM48" i="44"/>
  <c r="BJ46" i="35" s="1"/>
  <c r="AQ48" i="44"/>
  <c r="BN46" i="35" s="1"/>
  <c r="AO49" i="44"/>
  <c r="BL47" i="35" s="1"/>
  <c r="AM50" i="44"/>
  <c r="BJ48" i="35" s="1"/>
  <c r="AQ50" i="44"/>
  <c r="BN48" i="35" s="1"/>
  <c r="AO51" i="44"/>
  <c r="BL49" i="35" s="1"/>
  <c r="AM52" i="44"/>
  <c r="BJ50" i="35" s="1"/>
  <c r="AQ52" i="44"/>
  <c r="BN50" i="35" s="1"/>
  <c r="AO53" i="44"/>
  <c r="BL51" i="35" s="1"/>
  <c r="AM54" i="44"/>
  <c r="BJ52" i="35" s="1"/>
  <c r="AQ54" i="44"/>
  <c r="BN52" i="35" s="1"/>
  <c r="AO55" i="44"/>
  <c r="BL53" i="35" s="1"/>
  <c r="AM56" i="44"/>
  <c r="BJ54" i="35" s="1"/>
  <c r="AQ56" i="44"/>
  <c r="BN54" i="35" s="1"/>
  <c r="AO57" i="44"/>
  <c r="BL55" i="35" s="1"/>
  <c r="AM58" i="44"/>
  <c r="BJ56" i="35" s="1"/>
  <c r="AQ58" i="44"/>
  <c r="BN56" i="35" s="1"/>
  <c r="AO59" i="44"/>
  <c r="BL57" i="35" s="1"/>
  <c r="AM60" i="44"/>
  <c r="BJ58" i="35" s="1"/>
  <c r="AQ60" i="44"/>
  <c r="BN58" i="35" s="1"/>
  <c r="AO61" i="44"/>
  <c r="BL59" i="35" s="1"/>
  <c r="AM62" i="44"/>
  <c r="BJ60" i="35" s="1"/>
  <c r="AQ62" i="44"/>
  <c r="BN60" i="35" s="1"/>
  <c r="AO63" i="44"/>
  <c r="BL61" i="35" s="1"/>
  <c r="AM64" i="44"/>
  <c r="BJ62" i="35" s="1"/>
  <c r="AQ64" i="44"/>
  <c r="BN62" i="35" s="1"/>
  <c r="AO65" i="44"/>
  <c r="BL63" i="35" s="1"/>
  <c r="AM66" i="44"/>
  <c r="BJ64" i="35" s="1"/>
  <c r="AQ66" i="44"/>
  <c r="BN64" i="35" s="1"/>
  <c r="AO67" i="44"/>
  <c r="BL65" i="35" s="1"/>
  <c r="AM68" i="44"/>
  <c r="BJ66" i="35" s="1"/>
  <c r="AQ68" i="44"/>
  <c r="BN66" i="35" s="1"/>
  <c r="AO69" i="44"/>
  <c r="BL67" i="35" s="1"/>
  <c r="AM70" i="44"/>
  <c r="BJ68" i="35" s="1"/>
  <c r="AQ70" i="44"/>
  <c r="BN68" i="35" s="1"/>
  <c r="AO71" i="44"/>
  <c r="BL69" i="35" s="1"/>
  <c r="AM72" i="44"/>
  <c r="BJ70" i="35" s="1"/>
  <c r="AQ72" i="44"/>
  <c r="BN70" i="35" s="1"/>
  <c r="AO73" i="44"/>
  <c r="BL71" i="35" s="1"/>
  <c r="AM74" i="44"/>
  <c r="BJ72" i="35" s="1"/>
  <c r="AQ74" i="44"/>
  <c r="BN72" i="35" s="1"/>
  <c r="AO75" i="44"/>
  <c r="BL73" i="35" s="1"/>
  <c r="AM76" i="44"/>
  <c r="BJ74" i="35" s="1"/>
  <c r="AQ76" i="44"/>
  <c r="BN74" i="35" s="1"/>
  <c r="AO77" i="44"/>
  <c r="BL75" i="35" s="1"/>
  <c r="AM78" i="44"/>
  <c r="BJ76" i="35" s="1"/>
  <c r="AQ78" i="44"/>
  <c r="BN76" i="35" s="1"/>
  <c r="AO79" i="44"/>
  <c r="BL77" i="35" s="1"/>
  <c r="AM80" i="44"/>
  <c r="BJ78" i="35" s="1"/>
  <c r="AQ80" i="44"/>
  <c r="BN78" i="35" s="1"/>
  <c r="AO81" i="44"/>
  <c r="BL79" i="35" s="1"/>
  <c r="AM82" i="44"/>
  <c r="BJ80" i="35" s="1"/>
  <c r="AQ82" i="44"/>
  <c r="BN80" i="35" s="1"/>
  <c r="AO83" i="44"/>
  <c r="BL81" i="35" s="1"/>
  <c r="AM84" i="44"/>
  <c r="BJ82" i="35" s="1"/>
  <c r="AQ84" i="44"/>
  <c r="BN82" i="35" s="1"/>
  <c r="AO85" i="44"/>
  <c r="BL83" i="35" s="1"/>
  <c r="AM86" i="44"/>
  <c r="BJ84" i="35" s="1"/>
  <c r="AQ86" i="44"/>
  <c r="BN84" i="35" s="1"/>
  <c r="AO87" i="44"/>
  <c r="BL85" i="35" s="1"/>
  <c r="AM88" i="44"/>
  <c r="BJ86" i="35" s="1"/>
  <c r="AQ88" i="44"/>
  <c r="BN86" i="35" s="1"/>
  <c r="AO89" i="44"/>
  <c r="BL87" i="35" s="1"/>
  <c r="AM90" i="44"/>
  <c r="BJ88" i="35" s="1"/>
  <c r="AQ90" i="44"/>
  <c r="BN88" i="35" s="1"/>
  <c r="AO91" i="44"/>
  <c r="BL89" i="35" s="1"/>
  <c r="AM92" i="44"/>
  <c r="BJ90" i="35" s="1"/>
  <c r="AQ92" i="44"/>
  <c r="BN90" i="35" s="1"/>
  <c r="AO93" i="44"/>
  <c r="BL91" i="35" s="1"/>
  <c r="AM94" i="44"/>
  <c r="BJ92" i="35" s="1"/>
  <c r="AQ94" i="44"/>
  <c r="BN92" i="35" s="1"/>
  <c r="AO95" i="44"/>
  <c r="BL93" i="35" s="1"/>
  <c r="AM96" i="44"/>
  <c r="BJ94" i="35" s="1"/>
  <c r="AQ96" i="44"/>
  <c r="BN94" i="35" s="1"/>
  <c r="AO97" i="44"/>
  <c r="BL95" i="35" s="1"/>
  <c r="AM98" i="44"/>
  <c r="BJ96" i="35" s="1"/>
  <c r="AQ98" i="44"/>
  <c r="BN96" i="35" s="1"/>
  <c r="AO99" i="44"/>
  <c r="BL97" i="35" s="1"/>
  <c r="AM100" i="44"/>
  <c r="BJ98" i="35" s="1"/>
  <c r="AQ100" i="44"/>
  <c r="BN98" i="35" s="1"/>
  <c r="AO101" i="44"/>
  <c r="BL99" i="35" s="1"/>
  <c r="AM102" i="44"/>
  <c r="BJ100" i="35" s="1"/>
  <c r="AQ102" i="44"/>
  <c r="BN100" i="35" s="1"/>
  <c r="AO103" i="44"/>
  <c r="BL101" i="35" s="1"/>
  <c r="AM104" i="44"/>
  <c r="BJ102" i="35" s="1"/>
  <c r="AQ104" i="44"/>
  <c r="BN102" i="35" s="1"/>
  <c r="AO105" i="44"/>
  <c r="BL103" i="35" s="1"/>
  <c r="AM106" i="44"/>
  <c r="BJ104" i="35" s="1"/>
  <c r="AQ106" i="44"/>
  <c r="BN104" i="35" s="1"/>
  <c r="AO107" i="44"/>
  <c r="BL105" i="35" s="1"/>
  <c r="AM108" i="44"/>
  <c r="BJ106" i="35" s="1"/>
  <c r="AQ108" i="44"/>
  <c r="BN106" i="35" s="1"/>
  <c r="AO109" i="44"/>
  <c r="BL107" i="35" s="1"/>
  <c r="AM110" i="44"/>
  <c r="BJ108" i="35" s="1"/>
  <c r="AQ110" i="44"/>
  <c r="BN108" i="35" s="1"/>
  <c r="AO111" i="44"/>
  <c r="BL109" i="35" s="1"/>
  <c r="AM112" i="44"/>
  <c r="BJ110" i="35" s="1"/>
  <c r="AQ112" i="44"/>
  <c r="BN110" i="35" s="1"/>
  <c r="AO113" i="44"/>
  <c r="BL111" i="35" s="1"/>
  <c r="AM114" i="44"/>
  <c r="BJ112" i="35" s="1"/>
  <c r="AQ114" i="44"/>
  <c r="BN112" i="35" s="1"/>
  <c r="AO115" i="44"/>
  <c r="BL113" i="35" s="1"/>
  <c r="AM116" i="44"/>
  <c r="BJ114" i="35" s="1"/>
  <c r="AQ116" i="44"/>
  <c r="BN114" i="35" s="1"/>
  <c r="AO117" i="44"/>
  <c r="BL115" i="35" s="1"/>
  <c r="AM118" i="44"/>
  <c r="BJ116" i="35" s="1"/>
  <c r="AQ118" i="44"/>
  <c r="BN116" i="35" s="1"/>
  <c r="AO119" i="44"/>
  <c r="BL117" i="35" s="1"/>
  <c r="AM120" i="44"/>
  <c r="BJ118" i="35" s="1"/>
  <c r="AQ120" i="44"/>
  <c r="BN118" i="35" s="1"/>
  <c r="AO121" i="44"/>
  <c r="BL119" i="35" s="1"/>
  <c r="AM122" i="44"/>
  <c r="BJ120" i="35" s="1"/>
  <c r="AQ122" i="44"/>
  <c r="BN120" i="35" s="1"/>
  <c r="AO123" i="44"/>
  <c r="BL121" i="35" s="1"/>
  <c r="AM124" i="44"/>
  <c r="BJ122" i="35" s="1"/>
  <c r="AQ124" i="44"/>
  <c r="BN122" i="35" s="1"/>
  <c r="AO125" i="44"/>
  <c r="BL123" i="35" s="1"/>
  <c r="AM126" i="44"/>
  <c r="BJ124" i="35" s="1"/>
  <c r="AQ126" i="44"/>
  <c r="BN124" i="35" s="1"/>
  <c r="AO127" i="44"/>
  <c r="BL125" i="35" s="1"/>
  <c r="AM128" i="44"/>
  <c r="BJ126" i="35" s="1"/>
  <c r="AQ128" i="44"/>
  <c r="BN126" i="35" s="1"/>
  <c r="AO129" i="44"/>
  <c r="BL127" i="35" s="1"/>
  <c r="AM130" i="44"/>
  <c r="BJ128" i="35" s="1"/>
  <c r="AQ130" i="44"/>
  <c r="BN128" i="35" s="1"/>
  <c r="AO131" i="44"/>
  <c r="BL129" i="35" s="1"/>
  <c r="AM132" i="44"/>
  <c r="BJ130" i="35" s="1"/>
  <c r="AQ132" i="44"/>
  <c r="BN130" i="35" s="1"/>
  <c r="AO133" i="44"/>
  <c r="BL131" i="35" s="1"/>
  <c r="AM134" i="44"/>
  <c r="BJ132" i="35" s="1"/>
  <c r="AQ134" i="44"/>
  <c r="BN132" i="35" s="1"/>
  <c r="AO135" i="44"/>
  <c r="BL133" i="35" s="1"/>
  <c r="AM136" i="44"/>
  <c r="BJ134" i="35" s="1"/>
  <c r="AQ136" i="44"/>
  <c r="BN134" i="35" s="1"/>
  <c r="AO137" i="44"/>
  <c r="BL135" i="35" s="1"/>
  <c r="AM138" i="44"/>
  <c r="BJ136" i="35" s="1"/>
  <c r="AQ138" i="44"/>
  <c r="BN136" i="35" s="1"/>
  <c r="AO139" i="44"/>
  <c r="BL137" i="35" s="1"/>
  <c r="AM140" i="44"/>
  <c r="BJ138" i="35" s="1"/>
  <c r="AQ140" i="44"/>
  <c r="BN138" i="35" s="1"/>
  <c r="AO141" i="44"/>
  <c r="BL139" i="35" s="1"/>
  <c r="AM142" i="44"/>
  <c r="BJ140" i="35" s="1"/>
  <c r="AQ142" i="44"/>
  <c r="BN140" i="35" s="1"/>
  <c r="AO143" i="44"/>
  <c r="BL141" i="35" s="1"/>
  <c r="AM16" i="44"/>
  <c r="BJ14" i="35" s="1"/>
  <c r="AQ16" i="44"/>
  <c r="BN14" i="35" s="1"/>
  <c r="AO17" i="44"/>
  <c r="BL15" i="35" s="1"/>
  <c r="AM18" i="44"/>
  <c r="BJ16" i="35" s="1"/>
  <c r="AQ18" i="44"/>
  <c r="BN16" i="35" s="1"/>
  <c r="AO19" i="44"/>
  <c r="BL17" i="35" s="1"/>
  <c r="AM20" i="44"/>
  <c r="BJ18" i="35" s="1"/>
  <c r="AQ20" i="44"/>
  <c r="BN18" i="35" s="1"/>
  <c r="AO21" i="44"/>
  <c r="BL19" i="35" s="1"/>
  <c r="AM22" i="44"/>
  <c r="BJ20" i="35" s="1"/>
  <c r="AQ22" i="44"/>
  <c r="BN20" i="35" s="1"/>
  <c r="AP15" i="44"/>
  <c r="AN23" i="44"/>
  <c r="BK21" i="35" s="1"/>
  <c r="AR23" i="44"/>
  <c r="BO21" i="35" s="1"/>
  <c r="AP24" i="44"/>
  <c r="BM22" i="35" s="1"/>
  <c r="AN25" i="44"/>
  <c r="BK23" i="35" s="1"/>
  <c r="AR25" i="44"/>
  <c r="BO23" i="35" s="1"/>
  <c r="AP26" i="44"/>
  <c r="BM24" i="35" s="1"/>
  <c r="AN27" i="44"/>
  <c r="BK25" i="35" s="1"/>
  <c r="AR27" i="44"/>
  <c r="BO25" i="35" s="1"/>
  <c r="AP28" i="44"/>
  <c r="BM26" i="35" s="1"/>
  <c r="AN29" i="44"/>
  <c r="BK27" i="35" s="1"/>
  <c r="AR29" i="44"/>
  <c r="BO27" i="35" s="1"/>
  <c r="AP30" i="44"/>
  <c r="BM28" i="35" s="1"/>
  <c r="AN31" i="44"/>
  <c r="BK29" i="35" s="1"/>
  <c r="AR31" i="44"/>
  <c r="BO29" i="35" s="1"/>
  <c r="AP32" i="44"/>
  <c r="BM30" i="35" s="1"/>
  <c r="AN33" i="44"/>
  <c r="BK31" i="35" s="1"/>
  <c r="AR33" i="44"/>
  <c r="BO31" i="35" s="1"/>
  <c r="AP34" i="44"/>
  <c r="BM32" i="35" s="1"/>
  <c r="AN35" i="44"/>
  <c r="BK33" i="35" s="1"/>
  <c r="AR35" i="44"/>
  <c r="BO33" i="35" s="1"/>
  <c r="AP36" i="44"/>
  <c r="BM34" i="35" s="1"/>
  <c r="AN37" i="44"/>
  <c r="BK35" i="35" s="1"/>
  <c r="AR37" i="44"/>
  <c r="BO35" i="35" s="1"/>
  <c r="AP38" i="44"/>
  <c r="BM36" i="35" s="1"/>
  <c r="AN39" i="44"/>
  <c r="BK37" i="35" s="1"/>
  <c r="AR39" i="44"/>
  <c r="BO37" i="35" s="1"/>
  <c r="AP40" i="44"/>
  <c r="BM38" i="35" s="1"/>
  <c r="AN41" i="44"/>
  <c r="BK39" i="35" s="1"/>
  <c r="AR41" i="44"/>
  <c r="BO39" i="35" s="1"/>
  <c r="AP42" i="44"/>
  <c r="BM40" i="35" s="1"/>
  <c r="AN43" i="44"/>
  <c r="BK41" i="35" s="1"/>
  <c r="AR43" i="44"/>
  <c r="BO41" i="35" s="1"/>
  <c r="AP44" i="44"/>
  <c r="BM42" i="35" s="1"/>
  <c r="AN45" i="44"/>
  <c r="BK43" i="35" s="1"/>
  <c r="AR45" i="44"/>
  <c r="BO43" i="35" s="1"/>
  <c r="AP46" i="44"/>
  <c r="BM44" i="35" s="1"/>
  <c r="AN47" i="44"/>
  <c r="BK45" i="35" s="1"/>
  <c r="AR47" i="44"/>
  <c r="BO45" i="35" s="1"/>
  <c r="AP48" i="44"/>
  <c r="BM46" i="35" s="1"/>
  <c r="AN49" i="44"/>
  <c r="BK47" i="35" s="1"/>
  <c r="AR49" i="44"/>
  <c r="BO47" i="35" s="1"/>
  <c r="AP50" i="44"/>
  <c r="BM48" i="35" s="1"/>
  <c r="AN51" i="44"/>
  <c r="BK49" i="35" s="1"/>
  <c r="AR51" i="44"/>
  <c r="BO49" i="35" s="1"/>
  <c r="AP52" i="44"/>
  <c r="BM50" i="35" s="1"/>
  <c r="AN53" i="44"/>
  <c r="BK51" i="35" s="1"/>
  <c r="AR53" i="44"/>
  <c r="BO51" i="35" s="1"/>
  <c r="AP54" i="44"/>
  <c r="BM52" i="35" s="1"/>
  <c r="AN55" i="44"/>
  <c r="BK53" i="35" s="1"/>
  <c r="AR55" i="44"/>
  <c r="BO53" i="35" s="1"/>
  <c r="AP56" i="44"/>
  <c r="BM54" i="35" s="1"/>
  <c r="AN57" i="44"/>
  <c r="BK55" i="35" s="1"/>
  <c r="AR57" i="44"/>
  <c r="BO55" i="35" s="1"/>
  <c r="AP58" i="44"/>
  <c r="BM56" i="35" s="1"/>
  <c r="AN59" i="44"/>
  <c r="BK57" i="35" s="1"/>
  <c r="AR59" i="44"/>
  <c r="BO57" i="35" s="1"/>
  <c r="AP60" i="44"/>
  <c r="BM58" i="35" s="1"/>
  <c r="AN61" i="44"/>
  <c r="BK59" i="35" s="1"/>
  <c r="AR61" i="44"/>
  <c r="BO59" i="35" s="1"/>
  <c r="AP62" i="44"/>
  <c r="BM60" i="35" s="1"/>
  <c r="AN63" i="44"/>
  <c r="BK61" i="35" s="1"/>
  <c r="AR63" i="44"/>
  <c r="BO61" i="35" s="1"/>
  <c r="AP64" i="44"/>
  <c r="BM62" i="35" s="1"/>
  <c r="AN65" i="44"/>
  <c r="BK63" i="35" s="1"/>
  <c r="AR65" i="44"/>
  <c r="BO63" i="35" s="1"/>
  <c r="AP66" i="44"/>
  <c r="BM64" i="35" s="1"/>
  <c r="AN67" i="44"/>
  <c r="BK65" i="35" s="1"/>
  <c r="AR67" i="44"/>
  <c r="BO65" i="35" s="1"/>
  <c r="AP68" i="44"/>
  <c r="BM66" i="35" s="1"/>
  <c r="AN69" i="44"/>
  <c r="BK67" i="35" s="1"/>
  <c r="AR69" i="44"/>
  <c r="BO67" i="35" s="1"/>
  <c r="AP70" i="44"/>
  <c r="BM68" i="35" s="1"/>
  <c r="AN71" i="44"/>
  <c r="BK69" i="35" s="1"/>
  <c r="AR71" i="44"/>
  <c r="BO69" i="35" s="1"/>
  <c r="AP72" i="44"/>
  <c r="BM70" i="35" s="1"/>
  <c r="AN73" i="44"/>
  <c r="BK71" i="35" s="1"/>
  <c r="AR73" i="44"/>
  <c r="BO71" i="35" s="1"/>
  <c r="AP74" i="44"/>
  <c r="BM72" i="35" s="1"/>
  <c r="AN75" i="44"/>
  <c r="BK73" i="35" s="1"/>
  <c r="AR75" i="44"/>
  <c r="BO73" i="35" s="1"/>
  <c r="AP76" i="44"/>
  <c r="BM74" i="35" s="1"/>
  <c r="AN77" i="44"/>
  <c r="BK75" i="35" s="1"/>
  <c r="AR77" i="44"/>
  <c r="BO75" i="35" s="1"/>
  <c r="AP78" i="44"/>
  <c r="BM76" i="35" s="1"/>
  <c r="AN79" i="44"/>
  <c r="BK77" i="35" s="1"/>
  <c r="AR79" i="44"/>
  <c r="BO77" i="35" s="1"/>
  <c r="AP80" i="44"/>
  <c r="BM78" i="35" s="1"/>
  <c r="AN81" i="44"/>
  <c r="BK79" i="35" s="1"/>
  <c r="AR81" i="44"/>
  <c r="BO79" i="35" s="1"/>
  <c r="AP82" i="44"/>
  <c r="BM80" i="35" s="1"/>
  <c r="AN83" i="44"/>
  <c r="BK81" i="35" s="1"/>
  <c r="AR83" i="44"/>
  <c r="BO81" i="35" s="1"/>
  <c r="AP84" i="44"/>
  <c r="BM82" i="35" s="1"/>
  <c r="AN85" i="44"/>
  <c r="BK83" i="35" s="1"/>
  <c r="AR85" i="44"/>
  <c r="BO83" i="35" s="1"/>
  <c r="AP86" i="44"/>
  <c r="BM84" i="35" s="1"/>
  <c r="AN87" i="44"/>
  <c r="BK85" i="35" s="1"/>
  <c r="AR87" i="44"/>
  <c r="BO85" i="35" s="1"/>
  <c r="AP88" i="44"/>
  <c r="BM86" i="35" s="1"/>
  <c r="AN89" i="44"/>
  <c r="BK87" i="35" s="1"/>
  <c r="AR89" i="44"/>
  <c r="BO87" i="35" s="1"/>
  <c r="AP90" i="44"/>
  <c r="BM88" i="35" s="1"/>
  <c r="AN91" i="44"/>
  <c r="BK89" i="35" s="1"/>
  <c r="AR91" i="44"/>
  <c r="BO89" i="35" s="1"/>
  <c r="AP92" i="44"/>
  <c r="BM90" i="35" s="1"/>
  <c r="AN93" i="44"/>
  <c r="BK91" i="35" s="1"/>
  <c r="AR93" i="44"/>
  <c r="BO91" i="35" s="1"/>
  <c r="AP94" i="44"/>
  <c r="BM92" i="35" s="1"/>
  <c r="AN95" i="44"/>
  <c r="BK93" i="35" s="1"/>
  <c r="AR95" i="44"/>
  <c r="BO93" i="35" s="1"/>
  <c r="AP96" i="44"/>
  <c r="BM94" i="35" s="1"/>
  <c r="AN97" i="44"/>
  <c r="BK95" i="35" s="1"/>
  <c r="AR97" i="44"/>
  <c r="BO95" i="35" s="1"/>
  <c r="AP98" i="44"/>
  <c r="BM96" i="35" s="1"/>
  <c r="AN99" i="44"/>
  <c r="BK97" i="35" s="1"/>
  <c r="AR99" i="44"/>
  <c r="BO97" i="35" s="1"/>
  <c r="AP100" i="44"/>
  <c r="BM98" i="35" s="1"/>
  <c r="AN101" i="44"/>
  <c r="BK99" i="35" s="1"/>
  <c r="AR101" i="44"/>
  <c r="BO99" i="35" s="1"/>
  <c r="AP102" i="44"/>
  <c r="BM100" i="35" s="1"/>
  <c r="AN103" i="44"/>
  <c r="BK101" i="35" s="1"/>
  <c r="AR103" i="44"/>
  <c r="BO101" i="35" s="1"/>
  <c r="AP104" i="44"/>
  <c r="BM102" i="35" s="1"/>
  <c r="AN105" i="44"/>
  <c r="BK103" i="35" s="1"/>
  <c r="AR105" i="44"/>
  <c r="BO103" i="35" s="1"/>
  <c r="AP106" i="44"/>
  <c r="BM104" i="35" s="1"/>
  <c r="AN107" i="44"/>
  <c r="BK105" i="35" s="1"/>
  <c r="AR107" i="44"/>
  <c r="BO105" i="35" s="1"/>
  <c r="AP108" i="44"/>
  <c r="BM106" i="35" s="1"/>
  <c r="AN109" i="44"/>
  <c r="BK107" i="35" s="1"/>
  <c r="AR109" i="44"/>
  <c r="BO107" i="35" s="1"/>
  <c r="AP110" i="44"/>
  <c r="BM108" i="35" s="1"/>
  <c r="AN111" i="44"/>
  <c r="BK109" i="35" s="1"/>
  <c r="AR111" i="44"/>
  <c r="BO109" i="35" s="1"/>
  <c r="AP112" i="44"/>
  <c r="BM110" i="35" s="1"/>
  <c r="AN113" i="44"/>
  <c r="BK111" i="35" s="1"/>
  <c r="AR113" i="44"/>
  <c r="BO111" i="35" s="1"/>
  <c r="AP114" i="44"/>
  <c r="BM112" i="35" s="1"/>
  <c r="AN115" i="44"/>
  <c r="BK113" i="35" s="1"/>
  <c r="AR115" i="44"/>
  <c r="BO113" i="35" s="1"/>
  <c r="AP116" i="44"/>
  <c r="BM114" i="35" s="1"/>
  <c r="AN117" i="44"/>
  <c r="BK115" i="35" s="1"/>
  <c r="AR117" i="44"/>
  <c r="BO115" i="35" s="1"/>
  <c r="AP118" i="44"/>
  <c r="BM116" i="35" s="1"/>
  <c r="AN119" i="44"/>
  <c r="BK117" i="35" s="1"/>
  <c r="AR119" i="44"/>
  <c r="BO117" i="35" s="1"/>
  <c r="AP120" i="44"/>
  <c r="BM118" i="35" s="1"/>
  <c r="AN121" i="44"/>
  <c r="BK119" i="35" s="1"/>
  <c r="AR121" i="44"/>
  <c r="BO119" i="35" s="1"/>
  <c r="AP122" i="44"/>
  <c r="BM120" i="35" s="1"/>
  <c r="AN123" i="44"/>
  <c r="BK121" i="35" s="1"/>
  <c r="AR123" i="44"/>
  <c r="BO121" i="35" s="1"/>
  <c r="AP124" i="44"/>
  <c r="BM122" i="35" s="1"/>
  <c r="AN125" i="44"/>
  <c r="BK123" i="35" s="1"/>
  <c r="AR125" i="44"/>
  <c r="BO123" i="35" s="1"/>
  <c r="AP126" i="44"/>
  <c r="BM124" i="35" s="1"/>
  <c r="AN127" i="44"/>
  <c r="BK125" i="35" s="1"/>
  <c r="AR127" i="44"/>
  <c r="BO125" i="35" s="1"/>
  <c r="AP128" i="44"/>
  <c r="BM126" i="35" s="1"/>
  <c r="AN129" i="44"/>
  <c r="BK127" i="35" s="1"/>
  <c r="AR129" i="44"/>
  <c r="BO127" i="35" s="1"/>
  <c r="AP130" i="44"/>
  <c r="BM128" i="35" s="1"/>
  <c r="AN131" i="44"/>
  <c r="BK129" i="35" s="1"/>
  <c r="AR131" i="44"/>
  <c r="BO129" i="35" s="1"/>
  <c r="AP132" i="44"/>
  <c r="BM130" i="35" s="1"/>
  <c r="AN133" i="44"/>
  <c r="BK131" i="35" s="1"/>
  <c r="AR133" i="44"/>
  <c r="BO131" i="35" s="1"/>
  <c r="AP134" i="44"/>
  <c r="BM132" i="35" s="1"/>
  <c r="AN135" i="44"/>
  <c r="BK133" i="35" s="1"/>
  <c r="AR135" i="44"/>
  <c r="BO133" i="35" s="1"/>
  <c r="AP136" i="44"/>
  <c r="BM134" i="35" s="1"/>
  <c r="AN137" i="44"/>
  <c r="BK135" i="35" s="1"/>
  <c r="AR137" i="44"/>
  <c r="BO135" i="35" s="1"/>
  <c r="AP138" i="44"/>
  <c r="BM136" i="35" s="1"/>
  <c r="AN139" i="44"/>
  <c r="BK137" i="35" s="1"/>
  <c r="AR139" i="44"/>
  <c r="BO137" i="35" s="1"/>
  <c r="AP140" i="44"/>
  <c r="BM138" i="35" s="1"/>
  <c r="AN141" i="44"/>
  <c r="BK139" i="35" s="1"/>
  <c r="AR141" i="44"/>
  <c r="BO139" i="35" s="1"/>
  <c r="AP142" i="44"/>
  <c r="BM140" i="35" s="1"/>
  <c r="AN143" i="44"/>
  <c r="BK141" i="35" s="1"/>
  <c r="AR143" i="44"/>
  <c r="BO141" i="35" s="1"/>
  <c r="AP16" i="44"/>
  <c r="BM14" i="35" s="1"/>
  <c r="AN17" i="44"/>
  <c r="BK15" i="35" s="1"/>
  <c r="AR17" i="44"/>
  <c r="BO15" i="35" s="1"/>
  <c r="AP18" i="44"/>
  <c r="BM16" i="35" s="1"/>
  <c r="AN19" i="44"/>
  <c r="BK17" i="35" s="1"/>
  <c r="AR19" i="44"/>
  <c r="BO17" i="35" s="1"/>
  <c r="AP20" i="44"/>
  <c r="BM18" i="35" s="1"/>
  <c r="AN21" i="44"/>
  <c r="BK19" i="35" s="1"/>
  <c r="AR21" i="44"/>
  <c r="BO19" i="35" s="1"/>
  <c r="AP22" i="44"/>
  <c r="BM20" i="35" s="1"/>
  <c r="AQ15" i="44"/>
  <c r="AM15" i="44"/>
  <c r="AM23" i="44"/>
  <c r="BJ21" i="35" s="1"/>
  <c r="AQ23" i="44"/>
  <c r="BN21" i="35" s="1"/>
  <c r="AO24" i="44"/>
  <c r="BL22" i="35" s="1"/>
  <c r="AM25" i="44"/>
  <c r="BJ23" i="35" s="1"/>
  <c r="AQ25" i="44"/>
  <c r="BN23" i="35" s="1"/>
  <c r="AO26" i="44"/>
  <c r="BL24" i="35" s="1"/>
  <c r="AM27" i="44"/>
  <c r="BJ25" i="35" s="1"/>
  <c r="AQ27" i="44"/>
  <c r="BN25" i="35" s="1"/>
  <c r="AO28" i="44"/>
  <c r="BL26" i="35" s="1"/>
  <c r="AM29" i="44"/>
  <c r="BJ27" i="35" s="1"/>
  <c r="AQ29" i="44"/>
  <c r="BN27" i="35" s="1"/>
  <c r="AO30" i="44"/>
  <c r="BL28" i="35" s="1"/>
  <c r="AM31" i="44"/>
  <c r="BJ29" i="35" s="1"/>
  <c r="AQ31" i="44"/>
  <c r="BN29" i="35" s="1"/>
  <c r="AO32" i="44"/>
  <c r="BL30" i="35" s="1"/>
  <c r="AM33" i="44"/>
  <c r="BJ31" i="35" s="1"/>
  <c r="AQ33" i="44"/>
  <c r="BN31" i="35" s="1"/>
  <c r="AO34" i="44"/>
  <c r="BL32" i="35" s="1"/>
  <c r="AM35" i="44"/>
  <c r="BJ33" i="35" s="1"/>
  <c r="AQ35" i="44"/>
  <c r="BN33" i="35" s="1"/>
  <c r="AO36" i="44"/>
  <c r="BL34" i="35" s="1"/>
  <c r="AM37" i="44"/>
  <c r="BJ35" i="35" s="1"/>
  <c r="AQ37" i="44"/>
  <c r="BN35" i="35" s="1"/>
  <c r="AO38" i="44"/>
  <c r="BL36" i="35" s="1"/>
  <c r="AM39" i="44"/>
  <c r="BJ37" i="35" s="1"/>
  <c r="AQ39" i="44"/>
  <c r="BN37" i="35" s="1"/>
  <c r="AO40" i="44"/>
  <c r="BL38" i="35" s="1"/>
  <c r="AM41" i="44"/>
  <c r="BJ39" i="35" s="1"/>
  <c r="AQ41" i="44"/>
  <c r="BN39" i="35" s="1"/>
  <c r="AO42" i="44"/>
  <c r="BL40" i="35" s="1"/>
  <c r="AM43" i="44"/>
  <c r="BJ41" i="35" s="1"/>
  <c r="AQ43" i="44"/>
  <c r="BN41" i="35" s="1"/>
  <c r="AO44" i="44"/>
  <c r="BL42" i="35" s="1"/>
  <c r="AM45" i="44"/>
  <c r="BJ43" i="35" s="1"/>
  <c r="AQ45" i="44"/>
  <c r="BN43" i="35" s="1"/>
  <c r="AO46" i="44"/>
  <c r="BL44" i="35" s="1"/>
  <c r="AM47" i="44"/>
  <c r="BJ45" i="35" s="1"/>
  <c r="AQ47" i="44"/>
  <c r="BN45" i="35" s="1"/>
  <c r="AO48" i="44"/>
  <c r="BL46" i="35" s="1"/>
  <c r="AM49" i="44"/>
  <c r="BJ47" i="35" s="1"/>
  <c r="AQ49" i="44"/>
  <c r="BN47" i="35" s="1"/>
  <c r="AO50" i="44"/>
  <c r="BL48" i="35" s="1"/>
  <c r="AM51" i="44"/>
  <c r="BJ49" i="35" s="1"/>
  <c r="AQ51" i="44"/>
  <c r="BN49" i="35" s="1"/>
  <c r="AO52" i="44"/>
  <c r="BL50" i="35" s="1"/>
  <c r="AM53" i="44"/>
  <c r="BJ51" i="35" s="1"/>
  <c r="AQ53" i="44"/>
  <c r="BN51" i="35" s="1"/>
  <c r="AO54" i="44"/>
  <c r="BL52" i="35" s="1"/>
  <c r="AM55" i="44"/>
  <c r="BJ53" i="35" s="1"/>
  <c r="AQ55" i="44"/>
  <c r="BN53" i="35" s="1"/>
  <c r="AO56" i="44"/>
  <c r="BL54" i="35" s="1"/>
  <c r="AM57" i="44"/>
  <c r="BJ55" i="35" s="1"/>
  <c r="AQ57" i="44"/>
  <c r="BN55" i="35" s="1"/>
  <c r="AO58" i="44"/>
  <c r="BL56" i="35" s="1"/>
  <c r="AM59" i="44"/>
  <c r="BJ57" i="35" s="1"/>
  <c r="AQ59" i="44"/>
  <c r="BN57" i="35" s="1"/>
  <c r="AO60" i="44"/>
  <c r="BL58" i="35" s="1"/>
  <c r="AM61" i="44"/>
  <c r="BJ59" i="35" s="1"/>
  <c r="AQ61" i="44"/>
  <c r="BN59" i="35" s="1"/>
  <c r="AO62" i="44"/>
  <c r="BL60" i="35" s="1"/>
  <c r="AM63" i="44"/>
  <c r="BJ61" i="35" s="1"/>
  <c r="AQ63" i="44"/>
  <c r="BN61" i="35" s="1"/>
  <c r="AO64" i="44"/>
  <c r="BL62" i="35" s="1"/>
  <c r="AM65" i="44"/>
  <c r="BJ63" i="35" s="1"/>
  <c r="AQ65" i="44"/>
  <c r="BN63" i="35" s="1"/>
  <c r="AO66" i="44"/>
  <c r="BL64" i="35" s="1"/>
  <c r="AM67" i="44"/>
  <c r="BJ65" i="35" s="1"/>
  <c r="AQ67" i="44"/>
  <c r="BN65" i="35" s="1"/>
  <c r="AO68" i="44"/>
  <c r="BL66" i="35" s="1"/>
  <c r="AM69" i="44"/>
  <c r="BJ67" i="35" s="1"/>
  <c r="AQ69" i="44"/>
  <c r="BN67" i="35" s="1"/>
  <c r="AO70" i="44"/>
  <c r="BL68" i="35" s="1"/>
  <c r="AM71" i="44"/>
  <c r="BJ69" i="35" s="1"/>
  <c r="AQ71" i="44"/>
  <c r="BN69" i="35" s="1"/>
  <c r="AO72" i="44"/>
  <c r="BL70" i="35" s="1"/>
  <c r="AM73" i="44"/>
  <c r="BJ71" i="35" s="1"/>
  <c r="AQ73" i="44"/>
  <c r="BN71" i="35" s="1"/>
  <c r="AO74" i="44"/>
  <c r="BL72" i="35" s="1"/>
  <c r="AM75" i="44"/>
  <c r="BJ73" i="35" s="1"/>
  <c r="AQ75" i="44"/>
  <c r="BN73" i="35" s="1"/>
  <c r="AO76" i="44"/>
  <c r="BL74" i="35" s="1"/>
  <c r="AM77" i="44"/>
  <c r="BJ75" i="35" s="1"/>
  <c r="AQ77" i="44"/>
  <c r="BN75" i="35" s="1"/>
  <c r="AO78" i="44"/>
  <c r="BL76" i="35" s="1"/>
  <c r="AM79" i="44"/>
  <c r="BJ77" i="35" s="1"/>
  <c r="AQ79" i="44"/>
  <c r="BN77" i="35" s="1"/>
  <c r="AO80" i="44"/>
  <c r="BL78" i="35" s="1"/>
  <c r="AM81" i="44"/>
  <c r="BJ79" i="35" s="1"/>
  <c r="AQ81" i="44"/>
  <c r="BN79" i="35" s="1"/>
  <c r="AO82" i="44"/>
  <c r="BL80" i="35" s="1"/>
  <c r="AM83" i="44"/>
  <c r="BJ81" i="35" s="1"/>
  <c r="AQ83" i="44"/>
  <c r="BN81" i="35" s="1"/>
  <c r="AO84" i="44"/>
  <c r="BL82" i="35" s="1"/>
  <c r="AM85" i="44"/>
  <c r="BJ83" i="35" s="1"/>
  <c r="AQ85" i="44"/>
  <c r="BN83" i="35" s="1"/>
  <c r="AO86" i="44"/>
  <c r="BL84" i="35" s="1"/>
  <c r="AM87" i="44"/>
  <c r="BJ85" i="35" s="1"/>
  <c r="AQ87" i="44"/>
  <c r="BN85" i="35" s="1"/>
  <c r="AO88" i="44"/>
  <c r="BL86" i="35" s="1"/>
  <c r="AM89" i="44"/>
  <c r="BJ87" i="35" s="1"/>
  <c r="AQ89" i="44"/>
  <c r="BN87" i="35" s="1"/>
  <c r="AO90" i="44"/>
  <c r="BL88" i="35" s="1"/>
  <c r="AM91" i="44"/>
  <c r="BJ89" i="35" s="1"/>
  <c r="AQ91" i="44"/>
  <c r="BN89" i="35" s="1"/>
  <c r="AO92" i="44"/>
  <c r="BL90" i="35" s="1"/>
  <c r="AM93" i="44"/>
  <c r="BJ91" i="35" s="1"/>
  <c r="AQ93" i="44"/>
  <c r="BN91" i="35" s="1"/>
  <c r="AO94" i="44"/>
  <c r="BL92" i="35" s="1"/>
  <c r="AM95" i="44"/>
  <c r="BJ93" i="35" s="1"/>
  <c r="AQ95" i="44"/>
  <c r="BN93" i="35" s="1"/>
  <c r="AO96" i="44"/>
  <c r="BL94" i="35" s="1"/>
  <c r="AM97" i="44"/>
  <c r="BJ95" i="35" s="1"/>
  <c r="AQ97" i="44"/>
  <c r="BN95" i="35" s="1"/>
  <c r="AO98" i="44"/>
  <c r="BL96" i="35" s="1"/>
  <c r="AM99" i="44"/>
  <c r="BJ97" i="35" s="1"/>
  <c r="AQ99" i="44"/>
  <c r="BN97" i="35" s="1"/>
  <c r="AO100" i="44"/>
  <c r="BL98" i="35" s="1"/>
  <c r="AM101" i="44"/>
  <c r="BJ99" i="35" s="1"/>
  <c r="AQ101" i="44"/>
  <c r="BN99" i="35" s="1"/>
  <c r="AO102" i="44"/>
  <c r="BL100" i="35" s="1"/>
  <c r="AM103" i="44"/>
  <c r="BJ101" i="35" s="1"/>
  <c r="AQ103" i="44"/>
  <c r="BN101" i="35" s="1"/>
  <c r="AO104" i="44"/>
  <c r="BL102" i="35" s="1"/>
  <c r="AM105" i="44"/>
  <c r="BJ103" i="35" s="1"/>
  <c r="AQ105" i="44"/>
  <c r="BN103" i="35" s="1"/>
  <c r="AO106" i="44"/>
  <c r="BL104" i="35" s="1"/>
  <c r="AM107" i="44"/>
  <c r="BJ105" i="35" s="1"/>
  <c r="AQ107" i="44"/>
  <c r="BN105" i="35" s="1"/>
  <c r="AO108" i="44"/>
  <c r="BL106" i="35" s="1"/>
  <c r="AM109" i="44"/>
  <c r="BJ107" i="35" s="1"/>
  <c r="AQ109" i="44"/>
  <c r="BN107" i="35" s="1"/>
  <c r="AO110" i="44"/>
  <c r="BL108" i="35" s="1"/>
  <c r="AM111" i="44"/>
  <c r="BJ109" i="35" s="1"/>
  <c r="AQ111" i="44"/>
  <c r="BN109" i="35" s="1"/>
  <c r="AO112" i="44"/>
  <c r="BL110" i="35" s="1"/>
  <c r="AM113" i="44"/>
  <c r="BJ111" i="35" s="1"/>
  <c r="AQ113" i="44"/>
  <c r="BN111" i="35" s="1"/>
  <c r="AO114" i="44"/>
  <c r="BL112" i="35" s="1"/>
  <c r="AM115" i="44"/>
  <c r="BJ113" i="35" s="1"/>
  <c r="AQ115" i="44"/>
  <c r="BN113" i="35" s="1"/>
  <c r="AO116" i="44"/>
  <c r="BL114" i="35" s="1"/>
  <c r="AM117" i="44"/>
  <c r="BJ115" i="35" s="1"/>
  <c r="AQ117" i="44"/>
  <c r="BN115" i="35" s="1"/>
  <c r="AO118" i="44"/>
  <c r="BL116" i="35" s="1"/>
  <c r="AM119" i="44"/>
  <c r="BJ117" i="35" s="1"/>
  <c r="AQ119" i="44"/>
  <c r="BN117" i="35" s="1"/>
  <c r="AO120" i="44"/>
  <c r="BL118" i="35" s="1"/>
  <c r="AM121" i="44"/>
  <c r="BJ119" i="35" s="1"/>
  <c r="AQ121" i="44"/>
  <c r="BN119" i="35" s="1"/>
  <c r="AO122" i="44"/>
  <c r="BL120" i="35" s="1"/>
  <c r="AM123" i="44"/>
  <c r="BJ121" i="35" s="1"/>
  <c r="AQ123" i="44"/>
  <c r="BN121" i="35" s="1"/>
  <c r="AO124" i="44"/>
  <c r="BL122" i="35" s="1"/>
  <c r="AM125" i="44"/>
  <c r="BJ123" i="35" s="1"/>
  <c r="AQ125" i="44"/>
  <c r="BN123" i="35" s="1"/>
  <c r="AO126" i="44"/>
  <c r="BL124" i="35" s="1"/>
  <c r="AM127" i="44"/>
  <c r="BJ125" i="35" s="1"/>
  <c r="AQ127" i="44"/>
  <c r="BN125" i="35" s="1"/>
  <c r="AO128" i="44"/>
  <c r="BL126" i="35" s="1"/>
  <c r="AM129" i="44"/>
  <c r="BJ127" i="35" s="1"/>
  <c r="AQ129" i="44"/>
  <c r="BN127" i="35" s="1"/>
  <c r="AO130" i="44"/>
  <c r="BL128" i="35" s="1"/>
  <c r="AM131" i="44"/>
  <c r="BJ129" i="35" s="1"/>
  <c r="AQ131" i="44"/>
  <c r="BN129" i="35" s="1"/>
  <c r="AO132" i="44"/>
  <c r="BL130" i="35" s="1"/>
  <c r="AM133" i="44"/>
  <c r="BJ131" i="35" s="1"/>
  <c r="AQ133" i="44"/>
  <c r="BN131" i="35" s="1"/>
  <c r="AO134" i="44"/>
  <c r="BL132" i="35" s="1"/>
  <c r="AM135" i="44"/>
  <c r="BJ133" i="35" s="1"/>
  <c r="AQ135" i="44"/>
  <c r="BN133" i="35" s="1"/>
  <c r="AO136" i="44"/>
  <c r="BL134" i="35" s="1"/>
  <c r="AM137" i="44"/>
  <c r="BJ135" i="35" s="1"/>
  <c r="AQ137" i="44"/>
  <c r="BN135" i="35" s="1"/>
  <c r="AO138" i="44"/>
  <c r="BL136" i="35" s="1"/>
  <c r="AM139" i="44"/>
  <c r="BJ137" i="35" s="1"/>
  <c r="AQ139" i="44"/>
  <c r="BN137" i="35" s="1"/>
  <c r="AO140" i="44"/>
  <c r="BL138" i="35" s="1"/>
  <c r="AM141" i="44"/>
  <c r="BJ139" i="35" s="1"/>
  <c r="AQ141" i="44"/>
  <c r="BN139" i="35" s="1"/>
  <c r="AO142" i="44"/>
  <c r="BL140" i="35" s="1"/>
  <c r="AM143" i="44"/>
  <c r="BJ141" i="35" s="1"/>
  <c r="AQ143" i="44"/>
  <c r="BN141" i="35" s="1"/>
  <c r="AO16" i="44"/>
  <c r="BL14" i="35" s="1"/>
  <c r="AM17" i="44"/>
  <c r="BJ15" i="35" s="1"/>
  <c r="AQ17" i="44"/>
  <c r="BN15" i="35" s="1"/>
  <c r="AO18" i="44"/>
  <c r="BL16" i="35" s="1"/>
  <c r="AM19" i="44"/>
  <c r="BJ17" i="35" s="1"/>
  <c r="AQ19" i="44"/>
  <c r="BN17" i="35" s="1"/>
  <c r="AO20" i="44"/>
  <c r="BL18" i="35" s="1"/>
  <c r="AM21" i="44"/>
  <c r="BJ19" i="35" s="1"/>
  <c r="AQ21" i="44"/>
  <c r="BN19" i="35" s="1"/>
  <c r="AO22" i="44"/>
  <c r="BL20" i="35" s="1"/>
  <c r="AR15" i="44"/>
  <c r="AN15" i="44"/>
  <c r="AP23" i="44"/>
  <c r="BM21" i="35" s="1"/>
  <c r="AN24" i="44"/>
  <c r="BK22" i="35" s="1"/>
  <c r="AR24" i="44"/>
  <c r="BO22" i="35" s="1"/>
  <c r="AP25" i="44"/>
  <c r="BM23" i="35" s="1"/>
  <c r="AN26" i="44"/>
  <c r="BK24" i="35" s="1"/>
  <c r="AR26" i="44"/>
  <c r="BO24" i="35" s="1"/>
  <c r="AP27" i="44"/>
  <c r="BM25" i="35" s="1"/>
  <c r="AN28" i="44"/>
  <c r="BK26" i="35" s="1"/>
  <c r="AR28" i="44"/>
  <c r="BO26" i="35" s="1"/>
  <c r="AP29" i="44"/>
  <c r="BM27" i="35" s="1"/>
  <c r="AN30" i="44"/>
  <c r="BK28" i="35" s="1"/>
  <c r="AR30" i="44"/>
  <c r="BO28" i="35" s="1"/>
  <c r="AP31" i="44"/>
  <c r="BM29" i="35" s="1"/>
  <c r="AN32" i="44"/>
  <c r="BK30" i="35" s="1"/>
  <c r="AR32" i="44"/>
  <c r="BO30" i="35" s="1"/>
  <c r="AP33" i="44"/>
  <c r="BM31" i="35" s="1"/>
  <c r="AN34" i="44"/>
  <c r="BK32" i="35" s="1"/>
  <c r="AR34" i="44"/>
  <c r="BO32" i="35" s="1"/>
  <c r="AP35" i="44"/>
  <c r="BM33" i="35" s="1"/>
  <c r="AN36" i="44"/>
  <c r="BK34" i="35" s="1"/>
  <c r="AR36" i="44"/>
  <c r="BO34" i="35" s="1"/>
  <c r="AP37" i="44"/>
  <c r="BM35" i="35" s="1"/>
  <c r="AN38" i="44"/>
  <c r="BK36" i="35" s="1"/>
  <c r="AR38" i="44"/>
  <c r="BO36" i="35" s="1"/>
  <c r="AP39" i="44"/>
  <c r="BM37" i="35" s="1"/>
  <c r="AN40" i="44"/>
  <c r="BK38" i="35" s="1"/>
  <c r="AR40" i="44"/>
  <c r="BO38" i="35" s="1"/>
  <c r="AP41" i="44"/>
  <c r="BM39" i="35" s="1"/>
  <c r="AN42" i="44"/>
  <c r="BK40" i="35" s="1"/>
  <c r="AR42" i="44"/>
  <c r="BO40" i="35" s="1"/>
  <c r="AP43" i="44"/>
  <c r="BM41" i="35" s="1"/>
  <c r="AN44" i="44"/>
  <c r="BK42" i="35" s="1"/>
  <c r="AR44" i="44"/>
  <c r="BO42" i="35" s="1"/>
  <c r="AP45" i="44"/>
  <c r="BM43" i="35" s="1"/>
  <c r="AN46" i="44"/>
  <c r="BK44" i="35" s="1"/>
  <c r="AR46" i="44"/>
  <c r="BO44" i="35" s="1"/>
  <c r="AP47" i="44"/>
  <c r="BM45" i="35" s="1"/>
  <c r="AN48" i="44"/>
  <c r="BK46" i="35" s="1"/>
  <c r="AR48" i="44"/>
  <c r="BO46" i="35" s="1"/>
  <c r="AP49" i="44"/>
  <c r="BM47" i="35" s="1"/>
  <c r="AN50" i="44"/>
  <c r="BK48" i="35" s="1"/>
  <c r="AR50" i="44"/>
  <c r="BO48" i="35" s="1"/>
  <c r="AP51" i="44"/>
  <c r="BM49" i="35" s="1"/>
  <c r="AN52" i="44"/>
  <c r="BK50" i="35" s="1"/>
  <c r="AR52" i="44"/>
  <c r="BO50" i="35" s="1"/>
  <c r="AP53" i="44"/>
  <c r="BM51" i="35" s="1"/>
  <c r="AN54" i="44"/>
  <c r="BK52" i="35" s="1"/>
  <c r="AR54" i="44"/>
  <c r="BO52" i="35" s="1"/>
  <c r="AP55" i="44"/>
  <c r="BM53" i="35" s="1"/>
  <c r="AN56" i="44"/>
  <c r="BK54" i="35" s="1"/>
  <c r="AR56" i="44"/>
  <c r="BO54" i="35" s="1"/>
  <c r="AP57" i="44"/>
  <c r="BM55" i="35" s="1"/>
  <c r="AN58" i="44"/>
  <c r="BK56" i="35" s="1"/>
  <c r="AR58" i="44"/>
  <c r="BO56" i="35" s="1"/>
  <c r="AP59" i="44"/>
  <c r="BM57" i="35" s="1"/>
  <c r="AN60" i="44"/>
  <c r="BK58" i="35" s="1"/>
  <c r="AR60" i="44"/>
  <c r="BO58" i="35" s="1"/>
  <c r="AP61" i="44"/>
  <c r="BM59" i="35" s="1"/>
  <c r="AN62" i="44"/>
  <c r="BK60" i="35" s="1"/>
  <c r="AR62" i="44"/>
  <c r="BO60" i="35" s="1"/>
  <c r="AP63" i="44"/>
  <c r="BM61" i="35" s="1"/>
  <c r="AN64" i="44"/>
  <c r="BK62" i="35" s="1"/>
  <c r="AR64" i="44"/>
  <c r="BO62" i="35" s="1"/>
  <c r="AP65" i="44"/>
  <c r="BM63" i="35" s="1"/>
  <c r="AN66" i="44"/>
  <c r="BK64" i="35" s="1"/>
  <c r="AR66" i="44"/>
  <c r="BO64" i="35" s="1"/>
  <c r="AP67" i="44"/>
  <c r="BM65" i="35" s="1"/>
  <c r="AN68" i="44"/>
  <c r="BK66" i="35" s="1"/>
  <c r="AR68" i="44"/>
  <c r="BO66" i="35" s="1"/>
  <c r="AP69" i="44"/>
  <c r="BM67" i="35" s="1"/>
  <c r="AN70" i="44"/>
  <c r="BK68" i="35" s="1"/>
  <c r="AR70" i="44"/>
  <c r="BO68" i="35" s="1"/>
  <c r="AP71" i="44"/>
  <c r="BM69" i="35" s="1"/>
  <c r="AN72" i="44"/>
  <c r="BK70" i="35" s="1"/>
  <c r="AR72" i="44"/>
  <c r="BO70" i="35" s="1"/>
  <c r="AP73" i="44"/>
  <c r="BM71" i="35" s="1"/>
  <c r="AN74" i="44"/>
  <c r="BK72" i="35" s="1"/>
  <c r="AR74" i="44"/>
  <c r="BO72" i="35" s="1"/>
  <c r="AP75" i="44"/>
  <c r="BM73" i="35" s="1"/>
  <c r="AN76" i="44"/>
  <c r="BK74" i="35" s="1"/>
  <c r="AR76" i="44"/>
  <c r="BO74" i="35" s="1"/>
  <c r="AP77" i="44"/>
  <c r="BM75" i="35" s="1"/>
  <c r="AN78" i="44"/>
  <c r="BK76" i="35" s="1"/>
  <c r="AR78" i="44"/>
  <c r="BO76" i="35" s="1"/>
  <c r="AP79" i="44"/>
  <c r="BM77" i="35" s="1"/>
  <c r="AN80" i="44"/>
  <c r="BK78" i="35" s="1"/>
  <c r="AR80" i="44"/>
  <c r="BO78" i="35" s="1"/>
  <c r="AP81" i="44"/>
  <c r="BM79" i="35" s="1"/>
  <c r="AN82" i="44"/>
  <c r="BK80" i="35" s="1"/>
  <c r="AR82" i="44"/>
  <c r="BO80" i="35" s="1"/>
  <c r="AP83" i="44"/>
  <c r="BM81" i="35" s="1"/>
  <c r="AN84" i="44"/>
  <c r="BK82" i="35" s="1"/>
  <c r="AR84" i="44"/>
  <c r="BO82" i="35" s="1"/>
  <c r="AP85" i="44"/>
  <c r="BM83" i="35" s="1"/>
  <c r="AN86" i="44"/>
  <c r="BK84" i="35" s="1"/>
  <c r="AR86" i="44"/>
  <c r="BO84" i="35" s="1"/>
  <c r="AP87" i="44"/>
  <c r="BM85" i="35" s="1"/>
  <c r="AN88" i="44"/>
  <c r="BK86" i="35" s="1"/>
  <c r="AR88" i="44"/>
  <c r="BO86" i="35" s="1"/>
  <c r="AP89" i="44"/>
  <c r="BM87" i="35" s="1"/>
  <c r="AN90" i="44"/>
  <c r="BK88" i="35" s="1"/>
  <c r="AR90" i="44"/>
  <c r="BO88" i="35" s="1"/>
  <c r="AP91" i="44"/>
  <c r="BM89" i="35" s="1"/>
  <c r="AN92" i="44"/>
  <c r="BK90" i="35" s="1"/>
  <c r="AR92" i="44"/>
  <c r="BO90" i="35" s="1"/>
  <c r="AP93" i="44"/>
  <c r="BM91" i="35" s="1"/>
  <c r="AN94" i="44"/>
  <c r="BK92" i="35" s="1"/>
  <c r="AR94" i="44"/>
  <c r="BO92" i="35" s="1"/>
  <c r="AP95" i="44"/>
  <c r="BM93" i="35" s="1"/>
  <c r="AN96" i="44"/>
  <c r="BK94" i="35" s="1"/>
  <c r="AR96" i="44"/>
  <c r="BO94" i="35" s="1"/>
  <c r="AP97" i="44"/>
  <c r="BM95" i="35" s="1"/>
  <c r="AN98" i="44"/>
  <c r="BK96" i="35" s="1"/>
  <c r="AR98" i="44"/>
  <c r="BO96" i="35" s="1"/>
  <c r="AP99" i="44"/>
  <c r="BM97" i="35" s="1"/>
  <c r="AN100" i="44"/>
  <c r="BK98" i="35" s="1"/>
  <c r="AR100" i="44"/>
  <c r="BO98" i="35" s="1"/>
  <c r="AP101" i="44"/>
  <c r="BM99" i="35" s="1"/>
  <c r="AN102" i="44"/>
  <c r="BK100" i="35" s="1"/>
  <c r="AR102" i="44"/>
  <c r="BO100" i="35" s="1"/>
  <c r="AP103" i="44"/>
  <c r="BM101" i="35" s="1"/>
  <c r="AN104" i="44"/>
  <c r="BK102" i="35" s="1"/>
  <c r="AR104" i="44"/>
  <c r="BO102" i="35" s="1"/>
  <c r="AP105" i="44"/>
  <c r="BM103" i="35" s="1"/>
  <c r="AN106" i="44"/>
  <c r="BK104" i="35" s="1"/>
  <c r="AR106" i="44"/>
  <c r="BO104" i="35" s="1"/>
  <c r="AP107" i="44"/>
  <c r="BM105" i="35" s="1"/>
  <c r="AN108" i="44"/>
  <c r="BK106" i="35" s="1"/>
  <c r="AR108" i="44"/>
  <c r="BO106" i="35" s="1"/>
  <c r="AP109" i="44"/>
  <c r="BM107" i="35" s="1"/>
  <c r="AN110" i="44"/>
  <c r="BK108" i="35" s="1"/>
  <c r="AR110" i="44"/>
  <c r="BO108" i="35" s="1"/>
  <c r="AP111" i="44"/>
  <c r="BM109" i="35" s="1"/>
  <c r="AN112" i="44"/>
  <c r="BK110" i="35" s="1"/>
  <c r="AR112" i="44"/>
  <c r="BO110" i="35" s="1"/>
  <c r="AP113" i="44"/>
  <c r="BM111" i="35" s="1"/>
  <c r="AN114" i="44"/>
  <c r="BK112" i="35" s="1"/>
  <c r="AR114" i="44"/>
  <c r="BO112" i="35" s="1"/>
  <c r="AP115" i="44"/>
  <c r="BM113" i="35" s="1"/>
  <c r="AN116" i="44"/>
  <c r="BK114" i="35" s="1"/>
  <c r="AR116" i="44"/>
  <c r="BO114" i="35" s="1"/>
  <c r="AP117" i="44"/>
  <c r="BM115" i="35" s="1"/>
  <c r="AN118" i="44"/>
  <c r="BK116" i="35" s="1"/>
  <c r="AR118" i="44"/>
  <c r="BO116" i="35" s="1"/>
  <c r="AP119" i="44"/>
  <c r="BM117" i="35" s="1"/>
  <c r="AN120" i="44"/>
  <c r="BK118" i="35" s="1"/>
  <c r="AR120" i="44"/>
  <c r="BO118" i="35" s="1"/>
  <c r="AP121" i="44"/>
  <c r="BM119" i="35" s="1"/>
  <c r="AN122" i="44"/>
  <c r="BK120" i="35" s="1"/>
  <c r="AR122" i="44"/>
  <c r="BO120" i="35" s="1"/>
  <c r="AP123" i="44"/>
  <c r="BM121" i="35" s="1"/>
  <c r="AN124" i="44"/>
  <c r="BK122" i="35" s="1"/>
  <c r="AR124" i="44"/>
  <c r="BO122" i="35" s="1"/>
  <c r="AP125" i="44"/>
  <c r="BM123" i="35" s="1"/>
  <c r="AN126" i="44"/>
  <c r="BK124" i="35" s="1"/>
  <c r="AR126" i="44"/>
  <c r="BO124" i="35" s="1"/>
  <c r="AP127" i="44"/>
  <c r="BM125" i="35" s="1"/>
  <c r="AN128" i="44"/>
  <c r="BK126" i="35" s="1"/>
  <c r="AR128" i="44"/>
  <c r="BO126" i="35" s="1"/>
  <c r="AP129" i="44"/>
  <c r="BM127" i="35" s="1"/>
  <c r="AN130" i="44"/>
  <c r="BK128" i="35" s="1"/>
  <c r="AR130" i="44"/>
  <c r="BO128" i="35" s="1"/>
  <c r="AP131" i="44"/>
  <c r="BM129" i="35" s="1"/>
  <c r="AN132" i="44"/>
  <c r="BK130" i="35" s="1"/>
  <c r="AR132" i="44"/>
  <c r="BO130" i="35" s="1"/>
  <c r="AP133" i="44"/>
  <c r="BM131" i="35" s="1"/>
  <c r="AN134" i="44"/>
  <c r="BK132" i="35" s="1"/>
  <c r="AR134" i="44"/>
  <c r="BO132" i="35" s="1"/>
  <c r="AP135" i="44"/>
  <c r="BM133" i="35" s="1"/>
  <c r="AN136" i="44"/>
  <c r="BK134" i="35" s="1"/>
  <c r="AR136" i="44"/>
  <c r="BO134" i="35" s="1"/>
  <c r="AP137" i="44"/>
  <c r="BM135" i="35" s="1"/>
  <c r="AN138" i="44"/>
  <c r="BK136" i="35" s="1"/>
  <c r="AR138" i="44"/>
  <c r="BO136" i="35" s="1"/>
  <c r="AP139" i="44"/>
  <c r="BM137" i="35" s="1"/>
  <c r="AN140" i="44"/>
  <c r="BK138" i="35" s="1"/>
  <c r="AR140" i="44"/>
  <c r="BO138" i="35" s="1"/>
  <c r="AP141" i="44"/>
  <c r="BM139" i="35" s="1"/>
  <c r="AN142" i="44"/>
  <c r="BK140" i="35" s="1"/>
  <c r="AR142" i="44"/>
  <c r="BO140" i="35" s="1"/>
  <c r="AP143" i="44"/>
  <c r="BM141" i="35" s="1"/>
  <c r="AN16" i="44"/>
  <c r="BK14" i="35" s="1"/>
  <c r="AR16" i="44"/>
  <c r="BO14" i="35" s="1"/>
  <c r="AP17" i="44"/>
  <c r="BM15" i="35" s="1"/>
  <c r="AN18" i="44"/>
  <c r="BK16" i="35" s="1"/>
  <c r="AR18" i="44"/>
  <c r="BO16" i="35" s="1"/>
  <c r="AP19" i="44"/>
  <c r="BM17" i="35" s="1"/>
  <c r="AN20" i="44"/>
  <c r="BK18" i="35" s="1"/>
  <c r="AR20" i="44"/>
  <c r="BO18" i="35" s="1"/>
  <c r="AP21" i="44"/>
  <c r="BM19" i="35" s="1"/>
  <c r="AN22" i="44"/>
  <c r="BK20" i="35" s="1"/>
  <c r="AR22" i="44"/>
  <c r="BO20" i="35" s="1"/>
  <c r="AO15" i="44"/>
  <c r="C8" i="44"/>
  <c r="AB10" i="44"/>
  <c r="AY9" i="35" s="1"/>
  <c r="AY11" i="35" s="1"/>
  <c r="AF10" i="44"/>
  <c r="BC9" i="35" s="1"/>
  <c r="BC11" i="35" s="1"/>
  <c r="AJ10" i="44"/>
  <c r="BG9" i="35" s="1"/>
  <c r="BG11" i="35" s="1"/>
  <c r="AN10" i="44"/>
  <c r="BK9" i="35" s="1"/>
  <c r="BK11" i="35" s="1"/>
  <c r="AR10" i="44"/>
  <c r="BO9" i="35" s="1"/>
  <c r="BO11" i="35" s="1"/>
  <c r="AA143" i="44"/>
  <c r="AX141" i="35" s="1"/>
  <c r="AA139" i="44"/>
  <c r="AX137" i="35" s="1"/>
  <c r="AA135" i="44"/>
  <c r="AX133" i="35" s="1"/>
  <c r="AA131" i="44"/>
  <c r="AX129" i="35" s="1"/>
  <c r="AA127" i="44"/>
  <c r="AX125" i="35" s="1"/>
  <c r="AA123" i="44"/>
  <c r="AX121" i="35" s="1"/>
  <c r="AA119" i="44"/>
  <c r="AX117" i="35" s="1"/>
  <c r="AA115" i="44"/>
  <c r="AX113" i="35" s="1"/>
  <c r="AA111" i="44"/>
  <c r="AX109" i="35" s="1"/>
  <c r="AA107" i="44"/>
  <c r="AX105" i="35" s="1"/>
  <c r="AA103" i="44"/>
  <c r="AX101" i="35" s="1"/>
  <c r="AA99" i="44"/>
  <c r="AX97" i="35" s="1"/>
  <c r="AA95" i="44"/>
  <c r="AX93" i="35" s="1"/>
  <c r="AA91" i="44"/>
  <c r="AX89" i="35" s="1"/>
  <c r="AA87" i="44"/>
  <c r="AX85" i="35" s="1"/>
  <c r="AA83" i="44"/>
  <c r="AX81" i="35" s="1"/>
  <c r="AA79" i="44"/>
  <c r="AX77" i="35" s="1"/>
  <c r="AA75" i="44"/>
  <c r="AX73" i="35" s="1"/>
  <c r="AA71" i="44"/>
  <c r="AX69" i="35" s="1"/>
  <c r="AA67" i="44"/>
  <c r="AX65" i="35" s="1"/>
  <c r="AA63" i="44"/>
  <c r="AX61" i="35" s="1"/>
  <c r="AA59" i="44"/>
  <c r="AX57" i="35" s="1"/>
  <c r="AA55" i="44"/>
  <c r="AX53" i="35" s="1"/>
  <c r="AA51" i="44"/>
  <c r="AX49" i="35" s="1"/>
  <c r="AA47" i="44"/>
  <c r="AX45" i="35" s="1"/>
  <c r="AA43" i="44"/>
  <c r="AX41" i="35" s="1"/>
  <c r="AA39" i="44"/>
  <c r="AX37" i="35" s="1"/>
  <c r="AA35" i="44"/>
  <c r="AX33" i="35" s="1"/>
  <c r="AA31" i="44"/>
  <c r="AX29" i="35" s="1"/>
  <c r="AA27" i="44"/>
  <c r="AX25" i="35" s="1"/>
  <c r="AA23" i="44"/>
  <c r="AX21" i="35" s="1"/>
  <c r="AA19" i="44"/>
  <c r="AX17" i="35" s="1"/>
  <c r="AB15" i="44"/>
  <c r="AC15" i="44"/>
  <c r="AC21" i="44"/>
  <c r="AZ19" i="35" s="1"/>
  <c r="AD20" i="44"/>
  <c r="BA18" i="35" s="1"/>
  <c r="AE19" i="44"/>
  <c r="BB17" i="35" s="1"/>
  <c r="AF18" i="44"/>
  <c r="BC16" i="35" s="1"/>
  <c r="AB18" i="44"/>
  <c r="AY16" i="35" s="1"/>
  <c r="AC17" i="44"/>
  <c r="AZ15" i="35" s="1"/>
  <c r="AD16" i="44"/>
  <c r="BA14" i="35" s="1"/>
  <c r="AE143" i="44"/>
  <c r="BB141" i="35" s="1"/>
  <c r="AF142" i="44"/>
  <c r="BC140" i="35" s="1"/>
  <c r="AB142" i="44"/>
  <c r="AY140" i="35" s="1"/>
  <c r="AC141" i="44"/>
  <c r="AZ139" i="35" s="1"/>
  <c r="AD140" i="44"/>
  <c r="BA138" i="35" s="1"/>
  <c r="AE139" i="44"/>
  <c r="BB137" i="35" s="1"/>
  <c r="AF138" i="44"/>
  <c r="BC136" i="35" s="1"/>
  <c r="AB138" i="44"/>
  <c r="AY136" i="35" s="1"/>
  <c r="AC137" i="44"/>
  <c r="AZ135" i="35" s="1"/>
  <c r="AD136" i="44"/>
  <c r="BA134" i="35" s="1"/>
  <c r="AE135" i="44"/>
  <c r="BB133" i="35" s="1"/>
  <c r="AF134" i="44"/>
  <c r="BC132" i="35" s="1"/>
  <c r="AB134" i="44"/>
  <c r="AY132" i="35" s="1"/>
  <c r="AC133" i="44"/>
  <c r="AZ131" i="35" s="1"/>
  <c r="AD132" i="44"/>
  <c r="BA130" i="35" s="1"/>
  <c r="AE131" i="44"/>
  <c r="BB129" i="35" s="1"/>
  <c r="AF130" i="44"/>
  <c r="BC128" i="35" s="1"/>
  <c r="AB130" i="44"/>
  <c r="AY128" i="35" s="1"/>
  <c r="AC129" i="44"/>
  <c r="AZ127" i="35" s="1"/>
  <c r="AD128" i="44"/>
  <c r="BA126" i="35" s="1"/>
  <c r="AE127" i="44"/>
  <c r="BB125" i="35" s="1"/>
  <c r="AF126" i="44"/>
  <c r="BC124" i="35" s="1"/>
  <c r="AB126" i="44"/>
  <c r="AY124" i="35" s="1"/>
  <c r="AC125" i="44"/>
  <c r="AZ123" i="35" s="1"/>
  <c r="AD124" i="44"/>
  <c r="BA122" i="35" s="1"/>
  <c r="AE123" i="44"/>
  <c r="BB121" i="35" s="1"/>
  <c r="AF122" i="44"/>
  <c r="BC120" i="35" s="1"/>
  <c r="AB122" i="44"/>
  <c r="AY120" i="35" s="1"/>
  <c r="AC121" i="44"/>
  <c r="AZ119" i="35" s="1"/>
  <c r="AD120" i="44"/>
  <c r="BA118" i="35" s="1"/>
  <c r="AE119" i="44"/>
  <c r="BB117" i="35" s="1"/>
  <c r="AF118" i="44"/>
  <c r="BC116" i="35" s="1"/>
  <c r="AB118" i="44"/>
  <c r="AY116" i="35" s="1"/>
  <c r="AC117" i="44"/>
  <c r="AZ115" i="35" s="1"/>
  <c r="AD116" i="44"/>
  <c r="BA114" i="35" s="1"/>
  <c r="AE115" i="44"/>
  <c r="BB113" i="35" s="1"/>
  <c r="AF114" i="44"/>
  <c r="BC112" i="35" s="1"/>
  <c r="AB114" i="44"/>
  <c r="AY112" i="35" s="1"/>
  <c r="AC113" i="44"/>
  <c r="AZ111" i="35" s="1"/>
  <c r="AD112" i="44"/>
  <c r="BA110" i="35" s="1"/>
  <c r="AE111" i="44"/>
  <c r="BB109" i="35" s="1"/>
  <c r="AF110" i="44"/>
  <c r="BC108" i="35" s="1"/>
  <c r="AB110" i="44"/>
  <c r="AY108" i="35" s="1"/>
  <c r="AC109" i="44"/>
  <c r="AZ107" i="35" s="1"/>
  <c r="AD108" i="44"/>
  <c r="BA106" i="35" s="1"/>
  <c r="AE107" i="44"/>
  <c r="BB105" i="35" s="1"/>
  <c r="AF106" i="44"/>
  <c r="BC104" i="35" s="1"/>
  <c r="AB106" i="44"/>
  <c r="AY104" i="35" s="1"/>
  <c r="AC105" i="44"/>
  <c r="AZ103" i="35" s="1"/>
  <c r="AD104" i="44"/>
  <c r="BA102" i="35" s="1"/>
  <c r="AE103" i="44"/>
  <c r="BB101" i="35" s="1"/>
  <c r="AF102" i="44"/>
  <c r="BC100" i="35" s="1"/>
  <c r="AB102" i="44"/>
  <c r="AY100" i="35" s="1"/>
  <c r="AC101" i="44"/>
  <c r="AZ99" i="35" s="1"/>
  <c r="AD100" i="44"/>
  <c r="BA98" i="35" s="1"/>
  <c r="AE99" i="44"/>
  <c r="BB97" i="35" s="1"/>
  <c r="AF98" i="44"/>
  <c r="BC96" i="35" s="1"/>
  <c r="AB98" i="44"/>
  <c r="AY96" i="35" s="1"/>
  <c r="AC97" i="44"/>
  <c r="AZ95" i="35" s="1"/>
  <c r="AD96" i="44"/>
  <c r="BA94" i="35" s="1"/>
  <c r="AE95" i="44"/>
  <c r="BB93" i="35" s="1"/>
  <c r="AF94" i="44"/>
  <c r="BC92" i="35" s="1"/>
  <c r="AB94" i="44"/>
  <c r="AY92" i="35" s="1"/>
  <c r="AC93" i="44"/>
  <c r="AZ91" i="35" s="1"/>
  <c r="AD92" i="44"/>
  <c r="BA90" i="35" s="1"/>
  <c r="AE91" i="44"/>
  <c r="BB89" i="35" s="1"/>
  <c r="AF90" i="44"/>
  <c r="BC88" i="35" s="1"/>
  <c r="AB90" i="44"/>
  <c r="AY88" i="35" s="1"/>
  <c r="AC89" i="44"/>
  <c r="AZ87" i="35" s="1"/>
  <c r="AD88" i="44"/>
  <c r="BA86" i="35" s="1"/>
  <c r="AE87" i="44"/>
  <c r="BB85" i="35" s="1"/>
  <c r="AF86" i="44"/>
  <c r="BC84" i="35" s="1"/>
  <c r="AB86" i="44"/>
  <c r="AY84" i="35" s="1"/>
  <c r="AC85" i="44"/>
  <c r="AZ83" i="35" s="1"/>
  <c r="AD84" i="44"/>
  <c r="BA82" i="35" s="1"/>
  <c r="AE83" i="44"/>
  <c r="BB81" i="35" s="1"/>
  <c r="AF82" i="44"/>
  <c r="BC80" i="35" s="1"/>
  <c r="AB82" i="44"/>
  <c r="AY80" i="35" s="1"/>
  <c r="AC81" i="44"/>
  <c r="AZ79" i="35" s="1"/>
  <c r="AD80" i="44"/>
  <c r="BA78" i="35" s="1"/>
  <c r="AE79" i="44"/>
  <c r="BB77" i="35" s="1"/>
  <c r="AF78" i="44"/>
  <c r="BC76" i="35" s="1"/>
  <c r="AB78" i="44"/>
  <c r="AY76" i="35" s="1"/>
  <c r="AC77" i="44"/>
  <c r="AZ75" i="35" s="1"/>
  <c r="AD76" i="44"/>
  <c r="BA74" i="35" s="1"/>
  <c r="AD75" i="44"/>
  <c r="BA73" i="35" s="1"/>
  <c r="AD74" i="44"/>
  <c r="BA72" i="35" s="1"/>
  <c r="AC73" i="44"/>
  <c r="AZ71" i="35" s="1"/>
  <c r="AB72" i="44"/>
  <c r="AY70" i="35" s="1"/>
  <c r="AC69" i="44"/>
  <c r="AZ67" i="35" s="1"/>
  <c r="AB66" i="44"/>
  <c r="AY64" i="35" s="1"/>
  <c r="AA10" i="44"/>
  <c r="AX9" i="35" s="1"/>
  <c r="AX11" i="35" s="1"/>
  <c r="AE10" i="44"/>
  <c r="BB9" i="35" s="1"/>
  <c r="BB11" i="35" s="1"/>
  <c r="AM10" i="44"/>
  <c r="BJ9" i="35" s="1"/>
  <c r="BJ11" i="35" s="1"/>
  <c r="AQ10" i="44"/>
  <c r="BN9" i="35" s="1"/>
  <c r="BN11" i="35" s="1"/>
  <c r="AA15" i="44"/>
  <c r="AA140" i="44"/>
  <c r="AX138" i="35" s="1"/>
  <c r="AA136" i="44"/>
  <c r="AX134" i="35" s="1"/>
  <c r="AA132" i="44"/>
  <c r="AX130" i="35" s="1"/>
  <c r="AA128" i="44"/>
  <c r="AX126" i="35" s="1"/>
  <c r="AA124" i="44"/>
  <c r="AX122" i="35" s="1"/>
  <c r="AA120" i="44"/>
  <c r="AX118" i="35" s="1"/>
  <c r="AA116" i="44"/>
  <c r="AX114" i="35" s="1"/>
  <c r="AA112" i="44"/>
  <c r="AX110" i="35" s="1"/>
  <c r="AA108" i="44"/>
  <c r="AX106" i="35" s="1"/>
  <c r="AA104" i="44"/>
  <c r="AX102" i="35" s="1"/>
  <c r="AA100" i="44"/>
  <c r="AX98" i="35" s="1"/>
  <c r="AA96" i="44"/>
  <c r="AX94" i="35" s="1"/>
  <c r="AA92" i="44"/>
  <c r="AX90" i="35" s="1"/>
  <c r="AA88" i="44"/>
  <c r="AX86" i="35" s="1"/>
  <c r="AA84" i="44"/>
  <c r="AX82" i="35" s="1"/>
  <c r="AA80" i="44"/>
  <c r="AX78" i="35" s="1"/>
  <c r="AA76" i="44"/>
  <c r="AX74" i="35" s="1"/>
  <c r="AA72" i="44"/>
  <c r="AX70" i="35" s="1"/>
  <c r="AA68" i="44"/>
  <c r="AX66" i="35" s="1"/>
  <c r="AA64" i="44"/>
  <c r="AX62" i="35" s="1"/>
  <c r="AA60" i="44"/>
  <c r="AX58" i="35" s="1"/>
  <c r="AA56" i="44"/>
  <c r="AX54" i="35" s="1"/>
  <c r="AA52" i="44"/>
  <c r="AX50" i="35" s="1"/>
  <c r="AA48" i="44"/>
  <c r="AX46" i="35" s="1"/>
  <c r="AA44" i="44"/>
  <c r="AX42" i="35" s="1"/>
  <c r="AA40" i="44"/>
  <c r="AX38" i="35" s="1"/>
  <c r="AA36" i="44"/>
  <c r="AX34" i="35" s="1"/>
  <c r="AA32" i="44"/>
  <c r="AX30" i="35" s="1"/>
  <c r="AA28" i="44"/>
  <c r="AX26" i="35" s="1"/>
  <c r="AA24" i="44"/>
  <c r="AX22" i="35" s="1"/>
  <c r="AA20" i="44"/>
  <c r="AX18" i="35" s="1"/>
  <c r="AA16" i="44"/>
  <c r="AX14" i="35" s="1"/>
  <c r="AD15" i="44"/>
  <c r="AD21" i="44"/>
  <c r="BA19" i="35" s="1"/>
  <c r="AE20" i="44"/>
  <c r="BB18" i="35" s="1"/>
  <c r="AF19" i="44"/>
  <c r="BC17" i="35" s="1"/>
  <c r="AB19" i="44"/>
  <c r="AY17" i="35" s="1"/>
  <c r="AC18" i="44"/>
  <c r="AZ16" i="35" s="1"/>
  <c r="AD17" i="44"/>
  <c r="BA15" i="35" s="1"/>
  <c r="AE16" i="44"/>
  <c r="BB14" i="35" s="1"/>
  <c r="AF143" i="44"/>
  <c r="BC141" i="35" s="1"/>
  <c r="AB143" i="44"/>
  <c r="AY141" i="35" s="1"/>
  <c r="AC142" i="44"/>
  <c r="AZ140" i="35" s="1"/>
  <c r="AD141" i="44"/>
  <c r="BA139" i="35" s="1"/>
  <c r="AE140" i="44"/>
  <c r="BB138" i="35" s="1"/>
  <c r="AF139" i="44"/>
  <c r="BC137" i="35" s="1"/>
  <c r="AB139" i="44"/>
  <c r="AY137" i="35" s="1"/>
  <c r="AC138" i="44"/>
  <c r="AZ136" i="35" s="1"/>
  <c r="AD137" i="44"/>
  <c r="BA135" i="35" s="1"/>
  <c r="AE136" i="44"/>
  <c r="BB134" i="35" s="1"/>
  <c r="AF135" i="44"/>
  <c r="BC133" i="35" s="1"/>
  <c r="AB135" i="44"/>
  <c r="AY133" i="35" s="1"/>
  <c r="AC134" i="44"/>
  <c r="AZ132" i="35" s="1"/>
  <c r="AD133" i="44"/>
  <c r="BA131" i="35" s="1"/>
  <c r="AE132" i="44"/>
  <c r="BB130" i="35" s="1"/>
  <c r="AF131" i="44"/>
  <c r="BC129" i="35" s="1"/>
  <c r="AB131" i="44"/>
  <c r="AY129" i="35" s="1"/>
  <c r="AC130" i="44"/>
  <c r="AZ128" i="35" s="1"/>
  <c r="AD129" i="44"/>
  <c r="BA127" i="35" s="1"/>
  <c r="AE128" i="44"/>
  <c r="BB126" i="35" s="1"/>
  <c r="AF127" i="44"/>
  <c r="BC125" i="35" s="1"/>
  <c r="AB127" i="44"/>
  <c r="AY125" i="35" s="1"/>
  <c r="AC126" i="44"/>
  <c r="AZ124" i="35" s="1"/>
  <c r="AD125" i="44"/>
  <c r="BA123" i="35" s="1"/>
  <c r="AE124" i="44"/>
  <c r="BB122" i="35" s="1"/>
  <c r="AF123" i="44"/>
  <c r="BC121" i="35" s="1"/>
  <c r="AB123" i="44"/>
  <c r="AY121" i="35" s="1"/>
  <c r="AC122" i="44"/>
  <c r="AZ120" i="35" s="1"/>
  <c r="AD121" i="44"/>
  <c r="BA119" i="35" s="1"/>
  <c r="AE120" i="44"/>
  <c r="BB118" i="35" s="1"/>
  <c r="AF119" i="44"/>
  <c r="BC117" i="35" s="1"/>
  <c r="AB119" i="44"/>
  <c r="AY117" i="35" s="1"/>
  <c r="AC118" i="44"/>
  <c r="AZ116" i="35" s="1"/>
  <c r="AD117" i="44"/>
  <c r="BA115" i="35" s="1"/>
  <c r="AE116" i="44"/>
  <c r="BB114" i="35" s="1"/>
  <c r="AF115" i="44"/>
  <c r="BC113" i="35" s="1"/>
  <c r="AB115" i="44"/>
  <c r="AY113" i="35" s="1"/>
  <c r="AC114" i="44"/>
  <c r="AZ112" i="35" s="1"/>
  <c r="AD113" i="44"/>
  <c r="BA111" i="35" s="1"/>
  <c r="AE112" i="44"/>
  <c r="BB110" i="35" s="1"/>
  <c r="AF111" i="44"/>
  <c r="BC109" i="35" s="1"/>
  <c r="AB111" i="44"/>
  <c r="AY109" i="35" s="1"/>
  <c r="AC110" i="44"/>
  <c r="AZ108" i="35" s="1"/>
  <c r="AD109" i="44"/>
  <c r="BA107" i="35" s="1"/>
  <c r="AE108" i="44"/>
  <c r="BB106" i="35" s="1"/>
  <c r="AF107" i="44"/>
  <c r="BC105" i="35" s="1"/>
  <c r="AB107" i="44"/>
  <c r="AY105" i="35" s="1"/>
  <c r="AC106" i="44"/>
  <c r="AZ104" i="35" s="1"/>
  <c r="AD105" i="44"/>
  <c r="BA103" i="35" s="1"/>
  <c r="AE104" i="44"/>
  <c r="BB102" i="35" s="1"/>
  <c r="AF103" i="44"/>
  <c r="BC101" i="35" s="1"/>
  <c r="AB103" i="44"/>
  <c r="AY101" i="35" s="1"/>
  <c r="AC102" i="44"/>
  <c r="AZ100" i="35" s="1"/>
  <c r="AD101" i="44"/>
  <c r="BA99" i="35" s="1"/>
  <c r="AE100" i="44"/>
  <c r="BB98" i="35" s="1"/>
  <c r="AF99" i="44"/>
  <c r="BC97" i="35" s="1"/>
  <c r="AB99" i="44"/>
  <c r="AY97" i="35" s="1"/>
  <c r="AC98" i="44"/>
  <c r="AZ96" i="35" s="1"/>
  <c r="AD97" i="44"/>
  <c r="BA95" i="35" s="1"/>
  <c r="AE96" i="44"/>
  <c r="BB94" i="35" s="1"/>
  <c r="AF95" i="44"/>
  <c r="BC93" i="35" s="1"/>
  <c r="AB95" i="44"/>
  <c r="AY93" i="35" s="1"/>
  <c r="AC94" i="44"/>
  <c r="AZ92" i="35" s="1"/>
  <c r="AD93" i="44"/>
  <c r="BA91" i="35" s="1"/>
  <c r="AE92" i="44"/>
  <c r="BB90" i="35" s="1"/>
  <c r="AF91" i="44"/>
  <c r="BC89" i="35" s="1"/>
  <c r="AB91" i="44"/>
  <c r="AY89" i="35" s="1"/>
  <c r="AC90" i="44"/>
  <c r="AZ88" i="35" s="1"/>
  <c r="AD89" i="44"/>
  <c r="BA87" i="35" s="1"/>
  <c r="AE88" i="44"/>
  <c r="BB86" i="35" s="1"/>
  <c r="AF87" i="44"/>
  <c r="BC85" i="35" s="1"/>
  <c r="AB87" i="44"/>
  <c r="AY85" i="35" s="1"/>
  <c r="AC86" i="44"/>
  <c r="AZ84" i="35" s="1"/>
  <c r="AD85" i="44"/>
  <c r="BA83" i="35" s="1"/>
  <c r="AE84" i="44"/>
  <c r="BB82" i="35" s="1"/>
  <c r="AF83" i="44"/>
  <c r="BC81" i="35" s="1"/>
  <c r="AB83" i="44"/>
  <c r="AY81" i="35" s="1"/>
  <c r="AC82" i="44"/>
  <c r="AZ80" i="35" s="1"/>
  <c r="AD81" i="44"/>
  <c r="BA79" i="35" s="1"/>
  <c r="AE80" i="44"/>
  <c r="BB78" i="35" s="1"/>
  <c r="AF79" i="44"/>
  <c r="BC77" i="35" s="1"/>
  <c r="AB79" i="44"/>
  <c r="AY77" i="35" s="1"/>
  <c r="AC78" i="44"/>
  <c r="AZ76" i="35" s="1"/>
  <c r="AD77" i="44"/>
  <c r="BA75" i="35" s="1"/>
  <c r="AE76" i="44"/>
  <c r="BB74" i="35" s="1"/>
  <c r="AE75" i="44"/>
  <c r="BB73" i="35" s="1"/>
  <c r="AE74" i="44"/>
  <c r="BB72" i="35" s="1"/>
  <c r="AE73" i="44"/>
  <c r="BB71" i="35" s="1"/>
  <c r="AD72" i="44"/>
  <c r="BA70" i="35" s="1"/>
  <c r="AB70" i="44"/>
  <c r="AY68" i="35" s="1"/>
  <c r="AC22" i="44"/>
  <c r="AZ20" i="35" s="1"/>
  <c r="AB23" i="44"/>
  <c r="AY21" i="35" s="1"/>
  <c r="AF23" i="44"/>
  <c r="BC21" i="35" s="1"/>
  <c r="AE24" i="44"/>
  <c r="BB22" i="35" s="1"/>
  <c r="AD25" i="44"/>
  <c r="BA23" i="35" s="1"/>
  <c r="AC26" i="44"/>
  <c r="AZ24" i="35" s="1"/>
  <c r="AB27" i="44"/>
  <c r="AY25" i="35" s="1"/>
  <c r="AF27" i="44"/>
  <c r="BC25" i="35" s="1"/>
  <c r="AE28" i="44"/>
  <c r="BB26" i="35" s="1"/>
  <c r="AD29" i="44"/>
  <c r="BA27" i="35" s="1"/>
  <c r="AC30" i="44"/>
  <c r="AZ28" i="35" s="1"/>
  <c r="AB31" i="44"/>
  <c r="AY29" i="35" s="1"/>
  <c r="AF31" i="44"/>
  <c r="BC29" i="35" s="1"/>
  <c r="AE32" i="44"/>
  <c r="BB30" i="35" s="1"/>
  <c r="AD33" i="44"/>
  <c r="BA31" i="35" s="1"/>
  <c r="AC34" i="44"/>
  <c r="AZ32" i="35" s="1"/>
  <c r="AB35" i="44"/>
  <c r="AY33" i="35" s="1"/>
  <c r="AF35" i="44"/>
  <c r="BC33" i="35" s="1"/>
  <c r="AE36" i="44"/>
  <c r="BB34" i="35" s="1"/>
  <c r="AD37" i="44"/>
  <c r="BA35" i="35" s="1"/>
  <c r="AC38" i="44"/>
  <c r="AZ36" i="35" s="1"/>
  <c r="AB39" i="44"/>
  <c r="AY37" i="35" s="1"/>
  <c r="AF39" i="44"/>
  <c r="BC37" i="35" s="1"/>
  <c r="AE40" i="44"/>
  <c r="BB38" i="35" s="1"/>
  <c r="AD41" i="44"/>
  <c r="BA39" i="35" s="1"/>
  <c r="AC42" i="44"/>
  <c r="AZ40" i="35" s="1"/>
  <c r="AB43" i="44"/>
  <c r="AY41" i="35" s="1"/>
  <c r="AF43" i="44"/>
  <c r="BC41" i="35" s="1"/>
  <c r="AE44" i="44"/>
  <c r="BB42" i="35" s="1"/>
  <c r="AD45" i="44"/>
  <c r="BA43" i="35" s="1"/>
  <c r="AC46" i="44"/>
  <c r="AZ44" i="35" s="1"/>
  <c r="AB47" i="44"/>
  <c r="AY45" i="35" s="1"/>
  <c r="AF47" i="44"/>
  <c r="BC45" i="35" s="1"/>
  <c r="AE48" i="44"/>
  <c r="BB46" i="35" s="1"/>
  <c r="AD49" i="44"/>
  <c r="BA47" i="35" s="1"/>
  <c r="AC50" i="44"/>
  <c r="AZ48" i="35" s="1"/>
  <c r="AB51" i="44"/>
  <c r="AY49" i="35" s="1"/>
  <c r="AF51" i="44"/>
  <c r="BC49" i="35" s="1"/>
  <c r="AE52" i="44"/>
  <c r="BB50" i="35" s="1"/>
  <c r="AD53" i="44"/>
  <c r="BA51" i="35" s="1"/>
  <c r="AC54" i="44"/>
  <c r="AZ52" i="35" s="1"/>
  <c r="AB55" i="44"/>
  <c r="AY53" i="35" s="1"/>
  <c r="AF55" i="44"/>
  <c r="BC53" i="35" s="1"/>
  <c r="AE56" i="44"/>
  <c r="BB54" i="35" s="1"/>
  <c r="AD57" i="44"/>
  <c r="BA55" i="35" s="1"/>
  <c r="AC58" i="44"/>
  <c r="AZ56" i="35" s="1"/>
  <c r="AB59" i="44"/>
  <c r="AY57" i="35" s="1"/>
  <c r="AF59" i="44"/>
  <c r="BC57" i="35" s="1"/>
  <c r="AE60" i="44"/>
  <c r="BB58" i="35" s="1"/>
  <c r="AD61" i="44"/>
  <c r="BA59" i="35" s="1"/>
  <c r="AC62" i="44"/>
  <c r="AZ60" i="35" s="1"/>
  <c r="AB63" i="44"/>
  <c r="AY61" i="35" s="1"/>
  <c r="AF63" i="44"/>
  <c r="BC61" i="35" s="1"/>
  <c r="AE64" i="44"/>
  <c r="BB62" i="35" s="1"/>
  <c r="AD65" i="44"/>
  <c r="BA63" i="35" s="1"/>
  <c r="AC66" i="44"/>
  <c r="AZ64" i="35" s="1"/>
  <c r="AB67" i="44"/>
  <c r="AY65" i="35" s="1"/>
  <c r="AF67" i="44"/>
  <c r="BC65" i="35" s="1"/>
  <c r="AE68" i="44"/>
  <c r="BB66" i="35" s="1"/>
  <c r="AD69" i="44"/>
  <c r="BA67" i="35" s="1"/>
  <c r="AC70" i="44"/>
  <c r="AZ68" i="35" s="1"/>
  <c r="AB71" i="44"/>
  <c r="AY69" i="35" s="1"/>
  <c r="AF71" i="44"/>
  <c r="BC69" i="35" s="1"/>
  <c r="AE72" i="44"/>
  <c r="BB70" i="35" s="1"/>
  <c r="AD73" i="44"/>
  <c r="BA71" i="35" s="1"/>
  <c r="AC74" i="44"/>
  <c r="AZ72" i="35" s="1"/>
  <c r="AB75" i="44"/>
  <c r="AY73" i="35" s="1"/>
  <c r="AF75" i="44"/>
  <c r="BC73" i="35" s="1"/>
  <c r="AB22" i="44"/>
  <c r="AY20" i="35" s="1"/>
  <c r="AF22" i="44"/>
  <c r="BC20" i="35" s="1"/>
  <c r="AE23" i="44"/>
  <c r="BB21" i="35" s="1"/>
  <c r="AD24" i="44"/>
  <c r="BA22" i="35" s="1"/>
  <c r="AC25" i="44"/>
  <c r="AZ23" i="35" s="1"/>
  <c r="AB26" i="44"/>
  <c r="AY24" i="35" s="1"/>
  <c r="AF26" i="44"/>
  <c r="BC24" i="35" s="1"/>
  <c r="AE27" i="44"/>
  <c r="BB25" i="35" s="1"/>
  <c r="AD28" i="44"/>
  <c r="BA26" i="35" s="1"/>
  <c r="AC29" i="44"/>
  <c r="AZ27" i="35" s="1"/>
  <c r="AB30" i="44"/>
  <c r="AY28" i="35" s="1"/>
  <c r="AF30" i="44"/>
  <c r="BC28" i="35" s="1"/>
  <c r="AE31" i="44"/>
  <c r="BB29" i="35" s="1"/>
  <c r="AD32" i="44"/>
  <c r="BA30" i="35" s="1"/>
  <c r="AC33" i="44"/>
  <c r="AZ31" i="35" s="1"/>
  <c r="AB34" i="44"/>
  <c r="AY32" i="35" s="1"/>
  <c r="AF34" i="44"/>
  <c r="BC32" i="35" s="1"/>
  <c r="AE35" i="44"/>
  <c r="BB33" i="35" s="1"/>
  <c r="AD36" i="44"/>
  <c r="BA34" i="35" s="1"/>
  <c r="AC37" i="44"/>
  <c r="AZ35" i="35" s="1"/>
  <c r="AB38" i="44"/>
  <c r="AY36" i="35" s="1"/>
  <c r="AF38" i="44"/>
  <c r="BC36" i="35" s="1"/>
  <c r="AE39" i="44"/>
  <c r="BB37" i="35" s="1"/>
  <c r="AD40" i="44"/>
  <c r="BA38" i="35" s="1"/>
  <c r="AC41" i="44"/>
  <c r="AZ39" i="35" s="1"/>
  <c r="AB42" i="44"/>
  <c r="AY40" i="35" s="1"/>
  <c r="AF42" i="44"/>
  <c r="BC40" i="35" s="1"/>
  <c r="AE43" i="44"/>
  <c r="BB41" i="35" s="1"/>
  <c r="AD44" i="44"/>
  <c r="BA42" i="35" s="1"/>
  <c r="AC45" i="44"/>
  <c r="AZ43" i="35" s="1"/>
  <c r="AB46" i="44"/>
  <c r="AY44" i="35" s="1"/>
  <c r="AF46" i="44"/>
  <c r="BC44" i="35" s="1"/>
  <c r="AE47" i="44"/>
  <c r="BB45" i="35" s="1"/>
  <c r="AD48" i="44"/>
  <c r="BA46" i="35" s="1"/>
  <c r="AC49" i="44"/>
  <c r="AZ47" i="35" s="1"/>
  <c r="AB50" i="44"/>
  <c r="AY48" i="35" s="1"/>
  <c r="AF50" i="44"/>
  <c r="BC48" i="35" s="1"/>
  <c r="AE51" i="44"/>
  <c r="BB49" i="35" s="1"/>
  <c r="AD52" i="44"/>
  <c r="BA50" i="35" s="1"/>
  <c r="AC53" i="44"/>
  <c r="AZ51" i="35" s="1"/>
  <c r="AB54" i="44"/>
  <c r="AY52" i="35" s="1"/>
  <c r="AF54" i="44"/>
  <c r="BC52" i="35" s="1"/>
  <c r="AE55" i="44"/>
  <c r="BB53" i="35" s="1"/>
  <c r="AD56" i="44"/>
  <c r="BA54" i="35" s="1"/>
  <c r="AC57" i="44"/>
  <c r="AZ55" i="35" s="1"/>
  <c r="AB58" i="44"/>
  <c r="AY56" i="35" s="1"/>
  <c r="AF58" i="44"/>
  <c r="BC56" i="35" s="1"/>
  <c r="AE59" i="44"/>
  <c r="BB57" i="35" s="1"/>
  <c r="AD60" i="44"/>
  <c r="BA58" i="35" s="1"/>
  <c r="AC61" i="44"/>
  <c r="AZ59" i="35" s="1"/>
  <c r="AB62" i="44"/>
  <c r="AY60" i="35" s="1"/>
  <c r="AF62" i="44"/>
  <c r="BC60" i="35" s="1"/>
  <c r="AE63" i="44"/>
  <c r="BB61" i="35" s="1"/>
  <c r="AD64" i="44"/>
  <c r="BA62" i="35" s="1"/>
  <c r="AC65" i="44"/>
  <c r="AZ63" i="35" s="1"/>
  <c r="AE22" i="44"/>
  <c r="BB20" i="35" s="1"/>
  <c r="AD23" i="44"/>
  <c r="BA21" i="35" s="1"/>
  <c r="AC24" i="44"/>
  <c r="AZ22" i="35" s="1"/>
  <c r="AB25" i="44"/>
  <c r="AY23" i="35" s="1"/>
  <c r="AF25" i="44"/>
  <c r="BC23" i="35" s="1"/>
  <c r="AE26" i="44"/>
  <c r="BB24" i="35" s="1"/>
  <c r="AD27" i="44"/>
  <c r="BA25" i="35" s="1"/>
  <c r="AC28" i="44"/>
  <c r="AZ26" i="35" s="1"/>
  <c r="AB29" i="44"/>
  <c r="AY27" i="35" s="1"/>
  <c r="AF29" i="44"/>
  <c r="BC27" i="35" s="1"/>
  <c r="AE30" i="44"/>
  <c r="BB28" i="35" s="1"/>
  <c r="AD31" i="44"/>
  <c r="BA29" i="35" s="1"/>
  <c r="AC32" i="44"/>
  <c r="AZ30" i="35" s="1"/>
  <c r="AB33" i="44"/>
  <c r="AY31" i="35" s="1"/>
  <c r="AF33" i="44"/>
  <c r="BC31" i="35" s="1"/>
  <c r="AE34" i="44"/>
  <c r="BB32" i="35" s="1"/>
  <c r="AD35" i="44"/>
  <c r="BA33" i="35" s="1"/>
  <c r="AC36" i="44"/>
  <c r="AZ34" i="35" s="1"/>
  <c r="AB37" i="44"/>
  <c r="AY35" i="35" s="1"/>
  <c r="AF37" i="44"/>
  <c r="BC35" i="35" s="1"/>
  <c r="AE38" i="44"/>
  <c r="BB36" i="35" s="1"/>
  <c r="AD39" i="44"/>
  <c r="BA37" i="35" s="1"/>
  <c r="AC40" i="44"/>
  <c r="AZ38" i="35" s="1"/>
  <c r="AB41" i="44"/>
  <c r="AY39" i="35" s="1"/>
  <c r="AF41" i="44"/>
  <c r="BC39" i="35" s="1"/>
  <c r="AE42" i="44"/>
  <c r="BB40" i="35" s="1"/>
  <c r="AD43" i="44"/>
  <c r="BA41" i="35" s="1"/>
  <c r="AC44" i="44"/>
  <c r="AZ42" i="35" s="1"/>
  <c r="AB45" i="44"/>
  <c r="AY43" i="35" s="1"/>
  <c r="AF45" i="44"/>
  <c r="BC43" i="35" s="1"/>
  <c r="AE46" i="44"/>
  <c r="BB44" i="35" s="1"/>
  <c r="AD47" i="44"/>
  <c r="BA45" i="35" s="1"/>
  <c r="AC48" i="44"/>
  <c r="AZ46" i="35" s="1"/>
  <c r="AB49" i="44"/>
  <c r="AY47" i="35" s="1"/>
  <c r="AF49" i="44"/>
  <c r="BC47" i="35" s="1"/>
  <c r="AE50" i="44"/>
  <c r="BB48" i="35" s="1"/>
  <c r="AD51" i="44"/>
  <c r="BA49" i="35" s="1"/>
  <c r="AC52" i="44"/>
  <c r="AZ50" i="35" s="1"/>
  <c r="AB53" i="44"/>
  <c r="AY51" i="35" s="1"/>
  <c r="AF53" i="44"/>
  <c r="BC51" i="35" s="1"/>
  <c r="AE54" i="44"/>
  <c r="BB52" i="35" s="1"/>
  <c r="AD55" i="44"/>
  <c r="BA53" i="35" s="1"/>
  <c r="AC56" i="44"/>
  <c r="AZ54" i="35" s="1"/>
  <c r="AB57" i="44"/>
  <c r="AY55" i="35" s="1"/>
  <c r="AF57" i="44"/>
  <c r="BC55" i="35" s="1"/>
  <c r="AE58" i="44"/>
  <c r="BB56" i="35" s="1"/>
  <c r="AD59" i="44"/>
  <c r="BA57" i="35" s="1"/>
  <c r="AC60" i="44"/>
  <c r="AZ58" i="35" s="1"/>
  <c r="AB61" i="44"/>
  <c r="AY59" i="35" s="1"/>
  <c r="AF61" i="44"/>
  <c r="BC59" i="35" s="1"/>
  <c r="AE62" i="44"/>
  <c r="BB60" i="35" s="1"/>
  <c r="AD63" i="44"/>
  <c r="BA61" i="35" s="1"/>
  <c r="AC64" i="44"/>
  <c r="AZ62" i="35" s="1"/>
  <c r="AB65" i="44"/>
  <c r="AY63" i="35" s="1"/>
  <c r="AF65" i="44"/>
  <c r="BC63" i="35" s="1"/>
  <c r="AE66" i="44"/>
  <c r="BB64" i="35" s="1"/>
  <c r="AD67" i="44"/>
  <c r="BA65" i="35" s="1"/>
  <c r="AC68" i="44"/>
  <c r="AZ66" i="35" s="1"/>
  <c r="AB69" i="44"/>
  <c r="AY67" i="35" s="1"/>
  <c r="AF69" i="44"/>
  <c r="BC67" i="35" s="1"/>
  <c r="AE70" i="44"/>
  <c r="BB68" i="35" s="1"/>
  <c r="AD71" i="44"/>
  <c r="BA69" i="35" s="1"/>
  <c r="AC72" i="44"/>
  <c r="AZ70" i="35" s="1"/>
  <c r="AD22" i="44"/>
  <c r="BA20" i="35" s="1"/>
  <c r="AC23" i="44"/>
  <c r="AZ21" i="35" s="1"/>
  <c r="AB24" i="44"/>
  <c r="AY22" i="35" s="1"/>
  <c r="AF24" i="44"/>
  <c r="BC22" i="35" s="1"/>
  <c r="AE25" i="44"/>
  <c r="BB23" i="35" s="1"/>
  <c r="AD26" i="44"/>
  <c r="BA24" i="35" s="1"/>
  <c r="AC27" i="44"/>
  <c r="AZ25" i="35" s="1"/>
  <c r="AB28" i="44"/>
  <c r="AY26" i="35" s="1"/>
  <c r="AF28" i="44"/>
  <c r="BC26" i="35" s="1"/>
  <c r="AE29" i="44"/>
  <c r="BB27" i="35" s="1"/>
  <c r="AD30" i="44"/>
  <c r="BA28" i="35" s="1"/>
  <c r="AC31" i="44"/>
  <c r="AZ29" i="35" s="1"/>
  <c r="AB32" i="44"/>
  <c r="AY30" i="35" s="1"/>
  <c r="AF32" i="44"/>
  <c r="BC30" i="35" s="1"/>
  <c r="AE33" i="44"/>
  <c r="BB31" i="35" s="1"/>
  <c r="AD34" i="44"/>
  <c r="BA32" i="35" s="1"/>
  <c r="AC35" i="44"/>
  <c r="AZ33" i="35" s="1"/>
  <c r="AB36" i="44"/>
  <c r="AY34" i="35" s="1"/>
  <c r="AF36" i="44"/>
  <c r="BC34" i="35" s="1"/>
  <c r="AE37" i="44"/>
  <c r="BB35" i="35" s="1"/>
  <c r="AD38" i="44"/>
  <c r="BA36" i="35" s="1"/>
  <c r="AC39" i="44"/>
  <c r="AZ37" i="35" s="1"/>
  <c r="AB40" i="44"/>
  <c r="AY38" i="35" s="1"/>
  <c r="AF40" i="44"/>
  <c r="BC38" i="35" s="1"/>
  <c r="AE41" i="44"/>
  <c r="BB39" i="35" s="1"/>
  <c r="AD42" i="44"/>
  <c r="BA40" i="35" s="1"/>
  <c r="AC43" i="44"/>
  <c r="AZ41" i="35" s="1"/>
  <c r="AB44" i="44"/>
  <c r="AY42" i="35" s="1"/>
  <c r="AF44" i="44"/>
  <c r="BC42" i="35" s="1"/>
  <c r="AE45" i="44"/>
  <c r="BB43" i="35" s="1"/>
  <c r="AD46" i="44"/>
  <c r="BA44" i="35" s="1"/>
  <c r="AC47" i="44"/>
  <c r="AZ45" i="35" s="1"/>
  <c r="AB48" i="44"/>
  <c r="AY46" i="35" s="1"/>
  <c r="AF48" i="44"/>
  <c r="BC46" i="35" s="1"/>
  <c r="AE49" i="44"/>
  <c r="BB47" i="35" s="1"/>
  <c r="AD50" i="44"/>
  <c r="BA48" i="35" s="1"/>
  <c r="AC51" i="44"/>
  <c r="AZ49" i="35" s="1"/>
  <c r="AB52" i="44"/>
  <c r="AY50" i="35" s="1"/>
  <c r="AF52" i="44"/>
  <c r="BC50" i="35" s="1"/>
  <c r="AE53" i="44"/>
  <c r="BB51" i="35" s="1"/>
  <c r="AD54" i="44"/>
  <c r="BA52" i="35" s="1"/>
  <c r="AC55" i="44"/>
  <c r="AZ53" i="35" s="1"/>
  <c r="AB56" i="44"/>
  <c r="AY54" i="35" s="1"/>
  <c r="AF56" i="44"/>
  <c r="BC54" i="35" s="1"/>
  <c r="AE57" i="44"/>
  <c r="BB55" i="35" s="1"/>
  <c r="AD58" i="44"/>
  <c r="BA56" i="35" s="1"/>
  <c r="AC59" i="44"/>
  <c r="AZ57" i="35" s="1"/>
  <c r="AB60" i="44"/>
  <c r="AY58" i="35" s="1"/>
  <c r="AF60" i="44"/>
  <c r="BC58" i="35" s="1"/>
  <c r="AE61" i="44"/>
  <c r="BB59" i="35" s="1"/>
  <c r="AD62" i="44"/>
  <c r="BA60" i="35" s="1"/>
  <c r="AC63" i="44"/>
  <c r="AZ61" i="35" s="1"/>
  <c r="AB64" i="44"/>
  <c r="AY62" i="35" s="1"/>
  <c r="AF64" i="44"/>
  <c r="BC62" i="35" s="1"/>
  <c r="AE65" i="44"/>
  <c r="BB63" i="35" s="1"/>
  <c r="AD66" i="44"/>
  <c r="BA64" i="35" s="1"/>
  <c r="AC67" i="44"/>
  <c r="AZ65" i="35" s="1"/>
  <c r="AB68" i="44"/>
  <c r="AY66" i="35" s="1"/>
  <c r="AF68" i="44"/>
  <c r="BC66" i="35" s="1"/>
  <c r="AE69" i="44"/>
  <c r="BB67" i="35" s="1"/>
  <c r="AD70" i="44"/>
  <c r="BA68" i="35" s="1"/>
  <c r="AC71" i="44"/>
  <c r="AZ69" i="35" s="1"/>
  <c r="AJ21" i="44"/>
  <c r="BG19" i="35" s="1"/>
  <c r="AH22" i="44"/>
  <c r="BE20" i="35" s="1"/>
  <c r="AL22" i="44"/>
  <c r="BI20" i="35" s="1"/>
  <c r="AJ23" i="44"/>
  <c r="BG21" i="35" s="1"/>
  <c r="AH24" i="44"/>
  <c r="BE22" i="35" s="1"/>
  <c r="AL24" i="44"/>
  <c r="BI22" i="35" s="1"/>
  <c r="AJ25" i="44"/>
  <c r="BG23" i="35" s="1"/>
  <c r="AH26" i="44"/>
  <c r="BE24" i="35" s="1"/>
  <c r="AL26" i="44"/>
  <c r="BI24" i="35" s="1"/>
  <c r="AJ27" i="44"/>
  <c r="BG25" i="35" s="1"/>
  <c r="AH28" i="44"/>
  <c r="BE26" i="35" s="1"/>
  <c r="AL28" i="44"/>
  <c r="BI26" i="35" s="1"/>
  <c r="AJ29" i="44"/>
  <c r="BG27" i="35" s="1"/>
  <c r="AH30" i="44"/>
  <c r="BE28" i="35" s="1"/>
  <c r="AL30" i="44"/>
  <c r="BI28" i="35" s="1"/>
  <c r="AJ31" i="44"/>
  <c r="BG29" i="35" s="1"/>
  <c r="AH32" i="44"/>
  <c r="BE30" i="35" s="1"/>
  <c r="AL32" i="44"/>
  <c r="BI30" i="35" s="1"/>
  <c r="AJ33" i="44"/>
  <c r="BG31" i="35" s="1"/>
  <c r="AH34" i="44"/>
  <c r="BE32" i="35" s="1"/>
  <c r="AL34" i="44"/>
  <c r="BI32" i="35" s="1"/>
  <c r="AJ35" i="44"/>
  <c r="BG33" i="35" s="1"/>
  <c r="AH36" i="44"/>
  <c r="BE34" i="35" s="1"/>
  <c r="AL36" i="44"/>
  <c r="BI34" i="35" s="1"/>
  <c r="AJ37" i="44"/>
  <c r="BG35" i="35" s="1"/>
  <c r="AH38" i="44"/>
  <c r="BE36" i="35" s="1"/>
  <c r="AL38" i="44"/>
  <c r="BI36" i="35" s="1"/>
  <c r="AJ39" i="44"/>
  <c r="BG37" i="35" s="1"/>
  <c r="AH40" i="44"/>
  <c r="BE38" i="35" s="1"/>
  <c r="AL40" i="44"/>
  <c r="BI38" i="35" s="1"/>
  <c r="AJ41" i="44"/>
  <c r="BG39" i="35" s="1"/>
  <c r="AH42" i="44"/>
  <c r="BE40" i="35" s="1"/>
  <c r="AL42" i="44"/>
  <c r="BI40" i="35" s="1"/>
  <c r="AJ43" i="44"/>
  <c r="BG41" i="35" s="1"/>
  <c r="AH44" i="44"/>
  <c r="BE42" i="35" s="1"/>
  <c r="AL44" i="44"/>
  <c r="BI42" i="35" s="1"/>
  <c r="AJ45" i="44"/>
  <c r="BG43" i="35" s="1"/>
  <c r="AH46" i="44"/>
  <c r="BE44" i="35" s="1"/>
  <c r="AL46" i="44"/>
  <c r="BI44" i="35" s="1"/>
  <c r="AJ47" i="44"/>
  <c r="BG45" i="35" s="1"/>
  <c r="AH48" i="44"/>
  <c r="BE46" i="35" s="1"/>
  <c r="AL48" i="44"/>
  <c r="BI46" i="35" s="1"/>
  <c r="AJ49" i="44"/>
  <c r="BG47" i="35" s="1"/>
  <c r="AH50" i="44"/>
  <c r="BE48" i="35" s="1"/>
  <c r="AL50" i="44"/>
  <c r="BI48" i="35" s="1"/>
  <c r="AJ51" i="44"/>
  <c r="BG49" i="35" s="1"/>
  <c r="AH52" i="44"/>
  <c r="BE50" i="35" s="1"/>
  <c r="AL52" i="44"/>
  <c r="BI50" i="35" s="1"/>
  <c r="AJ53" i="44"/>
  <c r="BG51" i="35" s="1"/>
  <c r="AH54" i="44"/>
  <c r="BE52" i="35" s="1"/>
  <c r="AL54" i="44"/>
  <c r="BI52" i="35" s="1"/>
  <c r="AJ55" i="44"/>
  <c r="BG53" i="35" s="1"/>
  <c r="AH56" i="44"/>
  <c r="BE54" i="35" s="1"/>
  <c r="AL56" i="44"/>
  <c r="BI54" i="35" s="1"/>
  <c r="AJ57" i="44"/>
  <c r="BG55" i="35" s="1"/>
  <c r="AH58" i="44"/>
  <c r="BE56" i="35" s="1"/>
  <c r="AL58" i="44"/>
  <c r="BI56" i="35" s="1"/>
  <c r="AJ59" i="44"/>
  <c r="BG57" i="35" s="1"/>
  <c r="AH60" i="44"/>
  <c r="BE58" i="35" s="1"/>
  <c r="AL60" i="44"/>
  <c r="BI58" i="35" s="1"/>
  <c r="AJ61" i="44"/>
  <c r="BG59" i="35" s="1"/>
  <c r="AH62" i="44"/>
  <c r="BE60" i="35" s="1"/>
  <c r="AL62" i="44"/>
  <c r="BI60" i="35" s="1"/>
  <c r="AJ63" i="44"/>
  <c r="BG61" i="35" s="1"/>
  <c r="AH64" i="44"/>
  <c r="BE62" i="35" s="1"/>
  <c r="AL64" i="44"/>
  <c r="BI62" i="35" s="1"/>
  <c r="AJ65" i="44"/>
  <c r="BG63" i="35" s="1"/>
  <c r="AH66" i="44"/>
  <c r="BE64" i="35" s="1"/>
  <c r="AL66" i="44"/>
  <c r="BI64" i="35" s="1"/>
  <c r="AJ67" i="44"/>
  <c r="BG65" i="35" s="1"/>
  <c r="AH68" i="44"/>
  <c r="BE66" i="35" s="1"/>
  <c r="AL68" i="44"/>
  <c r="BI66" i="35" s="1"/>
  <c r="AJ69" i="44"/>
  <c r="BG67" i="35" s="1"/>
  <c r="AH70" i="44"/>
  <c r="BE68" i="35" s="1"/>
  <c r="AL70" i="44"/>
  <c r="BI68" i="35" s="1"/>
  <c r="AJ71" i="44"/>
  <c r="BG69" i="35" s="1"/>
  <c r="AH72" i="44"/>
  <c r="BE70" i="35" s="1"/>
  <c r="AL72" i="44"/>
  <c r="BI70" i="35" s="1"/>
  <c r="AJ73" i="44"/>
  <c r="BG71" i="35" s="1"/>
  <c r="AH74" i="44"/>
  <c r="BE72" i="35" s="1"/>
  <c r="AL74" i="44"/>
  <c r="BI72" i="35" s="1"/>
  <c r="AJ75" i="44"/>
  <c r="BG73" i="35" s="1"/>
  <c r="AH76" i="44"/>
  <c r="BE74" i="35" s="1"/>
  <c r="AL76" i="44"/>
  <c r="BI74" i="35" s="1"/>
  <c r="AJ77" i="44"/>
  <c r="BG75" i="35" s="1"/>
  <c r="AH78" i="44"/>
  <c r="BE76" i="35" s="1"/>
  <c r="AL78" i="44"/>
  <c r="BI76" i="35" s="1"/>
  <c r="AJ79" i="44"/>
  <c r="BG77" i="35" s="1"/>
  <c r="AH80" i="44"/>
  <c r="BE78" i="35" s="1"/>
  <c r="AL80" i="44"/>
  <c r="BI78" i="35" s="1"/>
  <c r="AJ81" i="44"/>
  <c r="BG79" i="35" s="1"/>
  <c r="AH82" i="44"/>
  <c r="BE80" i="35" s="1"/>
  <c r="AL82" i="44"/>
  <c r="BI80" i="35" s="1"/>
  <c r="AJ83" i="44"/>
  <c r="BG81" i="35" s="1"/>
  <c r="AH84" i="44"/>
  <c r="BE82" i="35" s="1"/>
  <c r="AL84" i="44"/>
  <c r="BI82" i="35" s="1"/>
  <c r="AJ85" i="44"/>
  <c r="BG83" i="35" s="1"/>
  <c r="AH86" i="44"/>
  <c r="BE84" i="35" s="1"/>
  <c r="AL86" i="44"/>
  <c r="BI84" i="35" s="1"/>
  <c r="AJ87" i="44"/>
  <c r="BG85" i="35" s="1"/>
  <c r="AH88" i="44"/>
  <c r="BE86" i="35" s="1"/>
  <c r="AL88" i="44"/>
  <c r="BI86" i="35" s="1"/>
  <c r="AJ89" i="44"/>
  <c r="BG87" i="35" s="1"/>
  <c r="AH90" i="44"/>
  <c r="BE88" i="35" s="1"/>
  <c r="AL90" i="44"/>
  <c r="BI88" i="35" s="1"/>
  <c r="AJ91" i="44"/>
  <c r="BG89" i="35" s="1"/>
  <c r="AH92" i="44"/>
  <c r="BE90" i="35" s="1"/>
  <c r="AL92" i="44"/>
  <c r="BI90" i="35" s="1"/>
  <c r="AJ93" i="44"/>
  <c r="BG91" i="35" s="1"/>
  <c r="AH94" i="44"/>
  <c r="BE92" i="35" s="1"/>
  <c r="AL94" i="44"/>
  <c r="BI92" i="35" s="1"/>
  <c r="AJ95" i="44"/>
  <c r="BG93" i="35" s="1"/>
  <c r="AH96" i="44"/>
  <c r="BE94" i="35" s="1"/>
  <c r="AL96" i="44"/>
  <c r="BI94" i="35" s="1"/>
  <c r="AJ97" i="44"/>
  <c r="BG95" i="35" s="1"/>
  <c r="AH98" i="44"/>
  <c r="BE96" i="35" s="1"/>
  <c r="AL98" i="44"/>
  <c r="BI96" i="35" s="1"/>
  <c r="AJ99" i="44"/>
  <c r="BG97" i="35" s="1"/>
  <c r="AH100" i="44"/>
  <c r="BE98" i="35" s="1"/>
  <c r="AL100" i="44"/>
  <c r="BI98" i="35" s="1"/>
  <c r="AJ101" i="44"/>
  <c r="BG99" i="35" s="1"/>
  <c r="AH102" i="44"/>
  <c r="BE100" i="35" s="1"/>
  <c r="AL102" i="44"/>
  <c r="BI100" i="35" s="1"/>
  <c r="AJ103" i="44"/>
  <c r="BG101" i="35" s="1"/>
  <c r="AH104" i="44"/>
  <c r="BE102" i="35" s="1"/>
  <c r="AL104" i="44"/>
  <c r="BI102" i="35" s="1"/>
  <c r="AJ105" i="44"/>
  <c r="BG103" i="35" s="1"/>
  <c r="AH106" i="44"/>
  <c r="BE104" i="35" s="1"/>
  <c r="AL106" i="44"/>
  <c r="BI104" i="35" s="1"/>
  <c r="AJ107" i="44"/>
  <c r="BG105" i="35" s="1"/>
  <c r="AH108" i="44"/>
  <c r="BE106" i="35" s="1"/>
  <c r="AL108" i="44"/>
  <c r="BI106" i="35" s="1"/>
  <c r="AJ109" i="44"/>
  <c r="BG107" i="35" s="1"/>
  <c r="AH110" i="44"/>
  <c r="BE108" i="35" s="1"/>
  <c r="AL110" i="44"/>
  <c r="BI108" i="35" s="1"/>
  <c r="AJ111" i="44"/>
  <c r="BG109" i="35" s="1"/>
  <c r="AH112" i="44"/>
  <c r="BE110" i="35" s="1"/>
  <c r="AL112" i="44"/>
  <c r="BI110" i="35" s="1"/>
  <c r="AJ113" i="44"/>
  <c r="BG111" i="35" s="1"/>
  <c r="AH114" i="44"/>
  <c r="BE112" i="35" s="1"/>
  <c r="AL114" i="44"/>
  <c r="BI112" i="35" s="1"/>
  <c r="AJ115" i="44"/>
  <c r="BG113" i="35" s="1"/>
  <c r="AH116" i="44"/>
  <c r="BE114" i="35" s="1"/>
  <c r="AL116" i="44"/>
  <c r="BI114" i="35" s="1"/>
  <c r="AJ117" i="44"/>
  <c r="BG115" i="35" s="1"/>
  <c r="AH118" i="44"/>
  <c r="BE116" i="35" s="1"/>
  <c r="AL118" i="44"/>
  <c r="BI116" i="35" s="1"/>
  <c r="AJ119" i="44"/>
  <c r="BG117" i="35" s="1"/>
  <c r="AH120" i="44"/>
  <c r="BE118" i="35" s="1"/>
  <c r="AL120" i="44"/>
  <c r="BI118" i="35" s="1"/>
  <c r="AJ121" i="44"/>
  <c r="BG119" i="35" s="1"/>
  <c r="AH122" i="44"/>
  <c r="BE120" i="35" s="1"/>
  <c r="AL122" i="44"/>
  <c r="BI120" i="35" s="1"/>
  <c r="AJ123" i="44"/>
  <c r="BG121" i="35" s="1"/>
  <c r="AH124" i="44"/>
  <c r="BE122" i="35" s="1"/>
  <c r="AL124" i="44"/>
  <c r="BI122" i="35" s="1"/>
  <c r="AJ125" i="44"/>
  <c r="BG123" i="35" s="1"/>
  <c r="AH126" i="44"/>
  <c r="BE124" i="35" s="1"/>
  <c r="AL126" i="44"/>
  <c r="BI124" i="35" s="1"/>
  <c r="AJ127" i="44"/>
  <c r="BG125" i="35" s="1"/>
  <c r="AH128" i="44"/>
  <c r="BE126" i="35" s="1"/>
  <c r="AL128" i="44"/>
  <c r="BI126" i="35" s="1"/>
  <c r="AJ129" i="44"/>
  <c r="BG127" i="35" s="1"/>
  <c r="AH130" i="44"/>
  <c r="BE128" i="35" s="1"/>
  <c r="AL130" i="44"/>
  <c r="BI128" i="35" s="1"/>
  <c r="AJ131" i="44"/>
  <c r="BG129" i="35" s="1"/>
  <c r="AH132" i="44"/>
  <c r="BE130" i="35" s="1"/>
  <c r="AL132" i="44"/>
  <c r="BI130" i="35" s="1"/>
  <c r="AJ133" i="44"/>
  <c r="BG131" i="35" s="1"/>
  <c r="AH134" i="44"/>
  <c r="BE132" i="35" s="1"/>
  <c r="AL134" i="44"/>
  <c r="BI132" i="35" s="1"/>
  <c r="AJ135" i="44"/>
  <c r="BG133" i="35" s="1"/>
  <c r="AH136" i="44"/>
  <c r="BE134" i="35" s="1"/>
  <c r="AL136" i="44"/>
  <c r="BI134" i="35" s="1"/>
  <c r="AJ137" i="44"/>
  <c r="BG135" i="35" s="1"/>
  <c r="AH138" i="44"/>
  <c r="BE136" i="35" s="1"/>
  <c r="AL138" i="44"/>
  <c r="BI136" i="35" s="1"/>
  <c r="AJ139" i="44"/>
  <c r="BG137" i="35" s="1"/>
  <c r="AH140" i="44"/>
  <c r="BE138" i="35" s="1"/>
  <c r="AL140" i="44"/>
  <c r="BI138" i="35" s="1"/>
  <c r="AJ141" i="44"/>
  <c r="BG139" i="35" s="1"/>
  <c r="AH142" i="44"/>
  <c r="BE140" i="35" s="1"/>
  <c r="AL142" i="44"/>
  <c r="BI140" i="35" s="1"/>
  <c r="AJ143" i="44"/>
  <c r="BG141" i="35" s="1"/>
  <c r="AH16" i="44"/>
  <c r="BE14" i="35" s="1"/>
  <c r="AL16" i="44"/>
  <c r="BI14" i="35" s="1"/>
  <c r="AJ17" i="44"/>
  <c r="BG15" i="35" s="1"/>
  <c r="AH18" i="44"/>
  <c r="BE16" i="35" s="1"/>
  <c r="AL18" i="44"/>
  <c r="BI16" i="35" s="1"/>
  <c r="AJ19" i="44"/>
  <c r="BG17" i="35" s="1"/>
  <c r="AH20" i="44"/>
  <c r="BE18" i="35" s="1"/>
  <c r="AL20" i="44"/>
  <c r="BI18" i="35" s="1"/>
  <c r="AI15" i="44"/>
  <c r="AI21" i="44"/>
  <c r="BF19" i="35" s="1"/>
  <c r="AG22" i="44"/>
  <c r="BD20" i="35" s="1"/>
  <c r="AK22" i="44"/>
  <c r="BH20" i="35" s="1"/>
  <c r="AI23" i="44"/>
  <c r="BF21" i="35" s="1"/>
  <c r="AG24" i="44"/>
  <c r="BD22" i="35" s="1"/>
  <c r="AK24" i="44"/>
  <c r="BH22" i="35" s="1"/>
  <c r="AI25" i="44"/>
  <c r="BF23" i="35" s="1"/>
  <c r="AG26" i="44"/>
  <c r="BD24" i="35" s="1"/>
  <c r="AK26" i="44"/>
  <c r="BH24" i="35" s="1"/>
  <c r="AI27" i="44"/>
  <c r="BF25" i="35" s="1"/>
  <c r="AG28" i="44"/>
  <c r="BD26" i="35" s="1"/>
  <c r="AK28" i="44"/>
  <c r="BH26" i="35" s="1"/>
  <c r="AI29" i="44"/>
  <c r="BF27" i="35" s="1"/>
  <c r="AG30" i="44"/>
  <c r="BD28" i="35" s="1"/>
  <c r="AK30" i="44"/>
  <c r="BH28" i="35" s="1"/>
  <c r="AI31" i="44"/>
  <c r="BF29" i="35" s="1"/>
  <c r="AG32" i="44"/>
  <c r="BD30" i="35" s="1"/>
  <c r="AK32" i="44"/>
  <c r="BH30" i="35" s="1"/>
  <c r="AI33" i="44"/>
  <c r="BF31" i="35" s="1"/>
  <c r="AG34" i="44"/>
  <c r="BD32" i="35" s="1"/>
  <c r="AK34" i="44"/>
  <c r="BH32" i="35" s="1"/>
  <c r="AI35" i="44"/>
  <c r="BF33" i="35" s="1"/>
  <c r="AG36" i="44"/>
  <c r="BD34" i="35" s="1"/>
  <c r="AK36" i="44"/>
  <c r="BH34" i="35" s="1"/>
  <c r="AI37" i="44"/>
  <c r="BF35" i="35" s="1"/>
  <c r="AG38" i="44"/>
  <c r="BD36" i="35" s="1"/>
  <c r="AK38" i="44"/>
  <c r="BH36" i="35" s="1"/>
  <c r="AI39" i="44"/>
  <c r="BF37" i="35" s="1"/>
  <c r="AG40" i="44"/>
  <c r="BD38" i="35" s="1"/>
  <c r="AK40" i="44"/>
  <c r="BH38" i="35" s="1"/>
  <c r="AI41" i="44"/>
  <c r="BF39" i="35" s="1"/>
  <c r="AG42" i="44"/>
  <c r="BD40" i="35" s="1"/>
  <c r="AK42" i="44"/>
  <c r="BH40" i="35" s="1"/>
  <c r="AI43" i="44"/>
  <c r="BF41" i="35" s="1"/>
  <c r="AG44" i="44"/>
  <c r="BD42" i="35" s="1"/>
  <c r="AK44" i="44"/>
  <c r="BH42" i="35" s="1"/>
  <c r="AI45" i="44"/>
  <c r="BF43" i="35" s="1"/>
  <c r="AG46" i="44"/>
  <c r="BD44" i="35" s="1"/>
  <c r="AK46" i="44"/>
  <c r="BH44" i="35" s="1"/>
  <c r="AI47" i="44"/>
  <c r="BF45" i="35" s="1"/>
  <c r="AG48" i="44"/>
  <c r="BD46" i="35" s="1"/>
  <c r="AK48" i="44"/>
  <c r="BH46" i="35" s="1"/>
  <c r="AI49" i="44"/>
  <c r="BF47" i="35" s="1"/>
  <c r="AG50" i="44"/>
  <c r="BD48" i="35" s="1"/>
  <c r="AK50" i="44"/>
  <c r="BH48" i="35" s="1"/>
  <c r="AI51" i="44"/>
  <c r="BF49" i="35" s="1"/>
  <c r="AG52" i="44"/>
  <c r="BD50" i="35" s="1"/>
  <c r="AK52" i="44"/>
  <c r="BH50" i="35" s="1"/>
  <c r="AI53" i="44"/>
  <c r="BF51" i="35" s="1"/>
  <c r="AG54" i="44"/>
  <c r="BD52" i="35" s="1"/>
  <c r="AK54" i="44"/>
  <c r="BH52" i="35" s="1"/>
  <c r="AI55" i="44"/>
  <c r="BF53" i="35" s="1"/>
  <c r="AG56" i="44"/>
  <c r="BD54" i="35" s="1"/>
  <c r="AK56" i="44"/>
  <c r="BH54" i="35" s="1"/>
  <c r="AI57" i="44"/>
  <c r="BF55" i="35" s="1"/>
  <c r="AG58" i="44"/>
  <c r="BD56" i="35" s="1"/>
  <c r="AK58" i="44"/>
  <c r="BH56" i="35" s="1"/>
  <c r="AI59" i="44"/>
  <c r="BF57" i="35" s="1"/>
  <c r="AG60" i="44"/>
  <c r="BD58" i="35" s="1"/>
  <c r="AK60" i="44"/>
  <c r="BH58" i="35" s="1"/>
  <c r="AI61" i="44"/>
  <c r="BF59" i="35" s="1"/>
  <c r="AG62" i="44"/>
  <c r="BD60" i="35" s="1"/>
  <c r="AK62" i="44"/>
  <c r="BH60" i="35" s="1"/>
  <c r="AI63" i="44"/>
  <c r="BF61" i="35" s="1"/>
  <c r="AG64" i="44"/>
  <c r="BD62" i="35" s="1"/>
  <c r="AK64" i="44"/>
  <c r="BH62" i="35" s="1"/>
  <c r="AI65" i="44"/>
  <c r="BF63" i="35" s="1"/>
  <c r="AG66" i="44"/>
  <c r="BD64" i="35" s="1"/>
  <c r="AK66" i="44"/>
  <c r="BH64" i="35" s="1"/>
  <c r="AI67" i="44"/>
  <c r="BF65" i="35" s="1"/>
  <c r="AG68" i="44"/>
  <c r="BD66" i="35" s="1"/>
  <c r="AK68" i="44"/>
  <c r="BH66" i="35" s="1"/>
  <c r="AI69" i="44"/>
  <c r="BF67" i="35" s="1"/>
  <c r="AG70" i="44"/>
  <c r="BD68" i="35" s="1"/>
  <c r="AK70" i="44"/>
  <c r="BH68" i="35" s="1"/>
  <c r="AI71" i="44"/>
  <c r="BF69" i="35" s="1"/>
  <c r="AG72" i="44"/>
  <c r="BD70" i="35" s="1"/>
  <c r="AK72" i="44"/>
  <c r="BH70" i="35" s="1"/>
  <c r="AI73" i="44"/>
  <c r="BF71" i="35" s="1"/>
  <c r="AG74" i="44"/>
  <c r="BD72" i="35" s="1"/>
  <c r="AK74" i="44"/>
  <c r="BH72" i="35" s="1"/>
  <c r="AI75" i="44"/>
  <c r="BF73" i="35" s="1"/>
  <c r="AG76" i="44"/>
  <c r="BD74" i="35" s="1"/>
  <c r="AK76" i="44"/>
  <c r="BH74" i="35" s="1"/>
  <c r="AI77" i="44"/>
  <c r="BF75" i="35" s="1"/>
  <c r="AG78" i="44"/>
  <c r="BD76" i="35" s="1"/>
  <c r="AK78" i="44"/>
  <c r="BH76" i="35" s="1"/>
  <c r="AI79" i="44"/>
  <c r="BF77" i="35" s="1"/>
  <c r="AG80" i="44"/>
  <c r="BD78" i="35" s="1"/>
  <c r="AK80" i="44"/>
  <c r="BH78" i="35" s="1"/>
  <c r="AI81" i="44"/>
  <c r="BF79" i="35" s="1"/>
  <c r="AG82" i="44"/>
  <c r="BD80" i="35" s="1"/>
  <c r="AK82" i="44"/>
  <c r="BH80" i="35" s="1"/>
  <c r="AI83" i="44"/>
  <c r="BF81" i="35" s="1"/>
  <c r="AG84" i="44"/>
  <c r="BD82" i="35" s="1"/>
  <c r="AK84" i="44"/>
  <c r="BH82" i="35" s="1"/>
  <c r="AI85" i="44"/>
  <c r="BF83" i="35" s="1"/>
  <c r="AG86" i="44"/>
  <c r="BD84" i="35" s="1"/>
  <c r="AK86" i="44"/>
  <c r="BH84" i="35" s="1"/>
  <c r="AI87" i="44"/>
  <c r="BF85" i="35" s="1"/>
  <c r="AG88" i="44"/>
  <c r="BD86" i="35" s="1"/>
  <c r="AK88" i="44"/>
  <c r="BH86" i="35" s="1"/>
  <c r="AI89" i="44"/>
  <c r="BF87" i="35" s="1"/>
  <c r="AG90" i="44"/>
  <c r="BD88" i="35" s="1"/>
  <c r="AK90" i="44"/>
  <c r="BH88" i="35" s="1"/>
  <c r="AI91" i="44"/>
  <c r="BF89" i="35" s="1"/>
  <c r="AG92" i="44"/>
  <c r="BD90" i="35" s="1"/>
  <c r="AK92" i="44"/>
  <c r="BH90" i="35" s="1"/>
  <c r="AI93" i="44"/>
  <c r="BF91" i="35" s="1"/>
  <c r="AG94" i="44"/>
  <c r="BD92" i="35" s="1"/>
  <c r="AK94" i="44"/>
  <c r="BH92" i="35" s="1"/>
  <c r="AI95" i="44"/>
  <c r="BF93" i="35" s="1"/>
  <c r="AG96" i="44"/>
  <c r="BD94" i="35" s="1"/>
  <c r="AK96" i="44"/>
  <c r="BH94" i="35" s="1"/>
  <c r="AI97" i="44"/>
  <c r="BF95" i="35" s="1"/>
  <c r="AG98" i="44"/>
  <c r="BD96" i="35" s="1"/>
  <c r="AK98" i="44"/>
  <c r="BH96" i="35" s="1"/>
  <c r="AI99" i="44"/>
  <c r="BF97" i="35" s="1"/>
  <c r="AG100" i="44"/>
  <c r="BD98" i="35" s="1"/>
  <c r="AK100" i="44"/>
  <c r="BH98" i="35" s="1"/>
  <c r="AI101" i="44"/>
  <c r="BF99" i="35" s="1"/>
  <c r="AG102" i="44"/>
  <c r="BD100" i="35" s="1"/>
  <c r="AK102" i="44"/>
  <c r="BH100" i="35" s="1"/>
  <c r="AI103" i="44"/>
  <c r="BF101" i="35" s="1"/>
  <c r="AG104" i="44"/>
  <c r="BD102" i="35" s="1"/>
  <c r="AK104" i="44"/>
  <c r="BH102" i="35" s="1"/>
  <c r="AI105" i="44"/>
  <c r="BF103" i="35" s="1"/>
  <c r="AG106" i="44"/>
  <c r="BD104" i="35" s="1"/>
  <c r="AK106" i="44"/>
  <c r="BH104" i="35" s="1"/>
  <c r="AI107" i="44"/>
  <c r="BF105" i="35" s="1"/>
  <c r="AG108" i="44"/>
  <c r="BD106" i="35" s="1"/>
  <c r="AK108" i="44"/>
  <c r="BH106" i="35" s="1"/>
  <c r="AI109" i="44"/>
  <c r="BF107" i="35" s="1"/>
  <c r="AG110" i="44"/>
  <c r="BD108" i="35" s="1"/>
  <c r="AK110" i="44"/>
  <c r="BH108" i="35" s="1"/>
  <c r="AI111" i="44"/>
  <c r="BF109" i="35" s="1"/>
  <c r="AG112" i="44"/>
  <c r="BD110" i="35" s="1"/>
  <c r="AK112" i="44"/>
  <c r="BH110" i="35" s="1"/>
  <c r="AI113" i="44"/>
  <c r="BF111" i="35" s="1"/>
  <c r="AG114" i="44"/>
  <c r="BD112" i="35" s="1"/>
  <c r="AK114" i="44"/>
  <c r="BH112" i="35" s="1"/>
  <c r="AI115" i="44"/>
  <c r="BF113" i="35" s="1"/>
  <c r="AG116" i="44"/>
  <c r="BD114" i="35" s="1"/>
  <c r="AK116" i="44"/>
  <c r="BH114" i="35" s="1"/>
  <c r="AI117" i="44"/>
  <c r="BF115" i="35" s="1"/>
  <c r="AG118" i="44"/>
  <c r="BD116" i="35" s="1"/>
  <c r="AK118" i="44"/>
  <c r="BH116" i="35" s="1"/>
  <c r="AI119" i="44"/>
  <c r="BF117" i="35" s="1"/>
  <c r="AG120" i="44"/>
  <c r="BD118" i="35" s="1"/>
  <c r="AK120" i="44"/>
  <c r="BH118" i="35" s="1"/>
  <c r="AI121" i="44"/>
  <c r="BF119" i="35" s="1"/>
  <c r="AG122" i="44"/>
  <c r="BD120" i="35" s="1"/>
  <c r="AK122" i="44"/>
  <c r="BH120" i="35" s="1"/>
  <c r="AI123" i="44"/>
  <c r="BF121" i="35" s="1"/>
  <c r="AG124" i="44"/>
  <c r="BD122" i="35" s="1"/>
  <c r="AK124" i="44"/>
  <c r="BH122" i="35" s="1"/>
  <c r="AI125" i="44"/>
  <c r="BF123" i="35" s="1"/>
  <c r="AG126" i="44"/>
  <c r="BD124" i="35" s="1"/>
  <c r="AK126" i="44"/>
  <c r="BH124" i="35" s="1"/>
  <c r="AI127" i="44"/>
  <c r="BF125" i="35" s="1"/>
  <c r="AG128" i="44"/>
  <c r="BD126" i="35" s="1"/>
  <c r="AK128" i="44"/>
  <c r="BH126" i="35" s="1"/>
  <c r="AI129" i="44"/>
  <c r="BF127" i="35" s="1"/>
  <c r="AG130" i="44"/>
  <c r="BD128" i="35" s="1"/>
  <c r="AK130" i="44"/>
  <c r="BH128" i="35" s="1"/>
  <c r="AI131" i="44"/>
  <c r="BF129" i="35" s="1"/>
  <c r="AG132" i="44"/>
  <c r="BD130" i="35" s="1"/>
  <c r="AK132" i="44"/>
  <c r="BH130" i="35" s="1"/>
  <c r="AI133" i="44"/>
  <c r="BF131" i="35" s="1"/>
  <c r="AG134" i="44"/>
  <c r="BD132" i="35" s="1"/>
  <c r="AK134" i="44"/>
  <c r="BH132" i="35" s="1"/>
  <c r="AI135" i="44"/>
  <c r="BF133" i="35" s="1"/>
  <c r="AG136" i="44"/>
  <c r="BD134" i="35" s="1"/>
  <c r="AK136" i="44"/>
  <c r="BH134" i="35" s="1"/>
  <c r="AI137" i="44"/>
  <c r="BF135" i="35" s="1"/>
  <c r="AG138" i="44"/>
  <c r="BD136" i="35" s="1"/>
  <c r="AK138" i="44"/>
  <c r="BH136" i="35" s="1"/>
  <c r="AI139" i="44"/>
  <c r="BF137" i="35" s="1"/>
  <c r="AG140" i="44"/>
  <c r="BD138" i="35" s="1"/>
  <c r="AK140" i="44"/>
  <c r="BH138" i="35" s="1"/>
  <c r="AI141" i="44"/>
  <c r="BF139" i="35" s="1"/>
  <c r="AG142" i="44"/>
  <c r="BD140" i="35" s="1"/>
  <c r="AK142" i="44"/>
  <c r="BH140" i="35" s="1"/>
  <c r="AI143" i="44"/>
  <c r="BF141" i="35" s="1"/>
  <c r="AG16" i="44"/>
  <c r="BD14" i="35" s="1"/>
  <c r="AK16" i="44"/>
  <c r="BH14" i="35" s="1"/>
  <c r="AI17" i="44"/>
  <c r="BF15" i="35" s="1"/>
  <c r="AG18" i="44"/>
  <c r="BD16" i="35" s="1"/>
  <c r="AK18" i="44"/>
  <c r="BH16" i="35" s="1"/>
  <c r="AI19" i="44"/>
  <c r="BF17" i="35" s="1"/>
  <c r="AG20" i="44"/>
  <c r="BD18" i="35" s="1"/>
  <c r="AK20" i="44"/>
  <c r="BH18" i="35" s="1"/>
  <c r="AJ15" i="44"/>
  <c r="AH21" i="44"/>
  <c r="BE19" i="35" s="1"/>
  <c r="AL21" i="44"/>
  <c r="BI19" i="35" s="1"/>
  <c r="AJ22" i="44"/>
  <c r="BG20" i="35" s="1"/>
  <c r="AH23" i="44"/>
  <c r="BE21" i="35" s="1"/>
  <c r="AL23" i="44"/>
  <c r="BI21" i="35" s="1"/>
  <c r="AJ24" i="44"/>
  <c r="BG22" i="35" s="1"/>
  <c r="AH25" i="44"/>
  <c r="BE23" i="35" s="1"/>
  <c r="AL25" i="44"/>
  <c r="BI23" i="35" s="1"/>
  <c r="AJ26" i="44"/>
  <c r="BG24" i="35" s="1"/>
  <c r="AH27" i="44"/>
  <c r="BE25" i="35" s="1"/>
  <c r="AL27" i="44"/>
  <c r="BI25" i="35" s="1"/>
  <c r="AJ28" i="44"/>
  <c r="BG26" i="35" s="1"/>
  <c r="AH29" i="44"/>
  <c r="BE27" i="35" s="1"/>
  <c r="AL29" i="44"/>
  <c r="BI27" i="35" s="1"/>
  <c r="AJ30" i="44"/>
  <c r="BG28" i="35" s="1"/>
  <c r="AH31" i="44"/>
  <c r="BE29" i="35" s="1"/>
  <c r="AL31" i="44"/>
  <c r="BI29" i="35" s="1"/>
  <c r="AJ32" i="44"/>
  <c r="BG30" i="35" s="1"/>
  <c r="AH33" i="44"/>
  <c r="BE31" i="35" s="1"/>
  <c r="AL33" i="44"/>
  <c r="BI31" i="35" s="1"/>
  <c r="AJ34" i="44"/>
  <c r="BG32" i="35" s="1"/>
  <c r="AH35" i="44"/>
  <c r="BE33" i="35" s="1"/>
  <c r="AL35" i="44"/>
  <c r="BI33" i="35" s="1"/>
  <c r="AJ36" i="44"/>
  <c r="BG34" i="35" s="1"/>
  <c r="AH37" i="44"/>
  <c r="BE35" i="35" s="1"/>
  <c r="AL37" i="44"/>
  <c r="BI35" i="35" s="1"/>
  <c r="AJ38" i="44"/>
  <c r="BG36" i="35" s="1"/>
  <c r="AH39" i="44"/>
  <c r="BE37" i="35" s="1"/>
  <c r="AL39" i="44"/>
  <c r="BI37" i="35" s="1"/>
  <c r="AJ40" i="44"/>
  <c r="BG38" i="35" s="1"/>
  <c r="AH41" i="44"/>
  <c r="BE39" i="35" s="1"/>
  <c r="AL41" i="44"/>
  <c r="BI39" i="35" s="1"/>
  <c r="AJ42" i="44"/>
  <c r="BG40" i="35" s="1"/>
  <c r="AH43" i="44"/>
  <c r="BE41" i="35" s="1"/>
  <c r="AL43" i="44"/>
  <c r="BI41" i="35" s="1"/>
  <c r="AJ44" i="44"/>
  <c r="BG42" i="35" s="1"/>
  <c r="AH45" i="44"/>
  <c r="BE43" i="35" s="1"/>
  <c r="AL45" i="44"/>
  <c r="BI43" i="35" s="1"/>
  <c r="AJ46" i="44"/>
  <c r="BG44" i="35" s="1"/>
  <c r="AH47" i="44"/>
  <c r="BE45" i="35" s="1"/>
  <c r="AL47" i="44"/>
  <c r="BI45" i="35" s="1"/>
  <c r="AJ48" i="44"/>
  <c r="BG46" i="35" s="1"/>
  <c r="AH49" i="44"/>
  <c r="BE47" i="35" s="1"/>
  <c r="AL49" i="44"/>
  <c r="BI47" i="35" s="1"/>
  <c r="AJ50" i="44"/>
  <c r="BG48" i="35" s="1"/>
  <c r="AH51" i="44"/>
  <c r="BE49" i="35" s="1"/>
  <c r="AL51" i="44"/>
  <c r="BI49" i="35" s="1"/>
  <c r="AJ52" i="44"/>
  <c r="BG50" i="35" s="1"/>
  <c r="AH53" i="44"/>
  <c r="BE51" i="35" s="1"/>
  <c r="AL53" i="44"/>
  <c r="BI51" i="35" s="1"/>
  <c r="AJ54" i="44"/>
  <c r="BG52" i="35" s="1"/>
  <c r="AH55" i="44"/>
  <c r="BE53" i="35" s="1"/>
  <c r="AL55" i="44"/>
  <c r="BI53" i="35" s="1"/>
  <c r="AJ56" i="44"/>
  <c r="BG54" i="35" s="1"/>
  <c r="AH57" i="44"/>
  <c r="BE55" i="35" s="1"/>
  <c r="AL57" i="44"/>
  <c r="BI55" i="35" s="1"/>
  <c r="AJ58" i="44"/>
  <c r="BG56" i="35" s="1"/>
  <c r="AH59" i="44"/>
  <c r="BE57" i="35" s="1"/>
  <c r="AL59" i="44"/>
  <c r="BI57" i="35" s="1"/>
  <c r="AJ60" i="44"/>
  <c r="BG58" i="35" s="1"/>
  <c r="AH61" i="44"/>
  <c r="BE59" i="35" s="1"/>
  <c r="AL61" i="44"/>
  <c r="BI59" i="35" s="1"/>
  <c r="AJ62" i="44"/>
  <c r="BG60" i="35" s="1"/>
  <c r="AH63" i="44"/>
  <c r="BE61" i="35" s="1"/>
  <c r="AL63" i="44"/>
  <c r="BI61" i="35" s="1"/>
  <c r="AJ64" i="44"/>
  <c r="BG62" i="35" s="1"/>
  <c r="AH65" i="44"/>
  <c r="BE63" i="35" s="1"/>
  <c r="AL65" i="44"/>
  <c r="BI63" i="35" s="1"/>
  <c r="AJ66" i="44"/>
  <c r="BG64" i="35" s="1"/>
  <c r="AH67" i="44"/>
  <c r="BE65" i="35" s="1"/>
  <c r="AL67" i="44"/>
  <c r="BI65" i="35" s="1"/>
  <c r="AJ68" i="44"/>
  <c r="BG66" i="35" s="1"/>
  <c r="AH69" i="44"/>
  <c r="BE67" i="35" s="1"/>
  <c r="AL69" i="44"/>
  <c r="BI67" i="35" s="1"/>
  <c r="AJ70" i="44"/>
  <c r="BG68" i="35" s="1"/>
  <c r="AH71" i="44"/>
  <c r="BE69" i="35" s="1"/>
  <c r="AL71" i="44"/>
  <c r="BI69" i="35" s="1"/>
  <c r="AJ72" i="44"/>
  <c r="BG70" i="35" s="1"/>
  <c r="AH73" i="44"/>
  <c r="BE71" i="35" s="1"/>
  <c r="AL73" i="44"/>
  <c r="BI71" i="35" s="1"/>
  <c r="AJ74" i="44"/>
  <c r="BG72" i="35" s="1"/>
  <c r="AH75" i="44"/>
  <c r="BE73" i="35" s="1"/>
  <c r="AL75" i="44"/>
  <c r="BI73" i="35" s="1"/>
  <c r="AJ76" i="44"/>
  <c r="BG74" i="35" s="1"/>
  <c r="AH77" i="44"/>
  <c r="BE75" i="35" s="1"/>
  <c r="AL77" i="44"/>
  <c r="BI75" i="35" s="1"/>
  <c r="AJ78" i="44"/>
  <c r="BG76" i="35" s="1"/>
  <c r="AH79" i="44"/>
  <c r="BE77" i="35" s="1"/>
  <c r="AL79" i="44"/>
  <c r="BI77" i="35" s="1"/>
  <c r="AJ80" i="44"/>
  <c r="BG78" i="35" s="1"/>
  <c r="AH81" i="44"/>
  <c r="BE79" i="35" s="1"/>
  <c r="AL81" i="44"/>
  <c r="BI79" i="35" s="1"/>
  <c r="AJ82" i="44"/>
  <c r="BG80" i="35" s="1"/>
  <c r="AH83" i="44"/>
  <c r="BE81" i="35" s="1"/>
  <c r="AL83" i="44"/>
  <c r="BI81" i="35" s="1"/>
  <c r="AJ84" i="44"/>
  <c r="BG82" i="35" s="1"/>
  <c r="AH85" i="44"/>
  <c r="BE83" i="35" s="1"/>
  <c r="AL85" i="44"/>
  <c r="BI83" i="35" s="1"/>
  <c r="AJ86" i="44"/>
  <c r="BG84" i="35" s="1"/>
  <c r="AH87" i="44"/>
  <c r="BE85" i="35" s="1"/>
  <c r="AL87" i="44"/>
  <c r="BI85" i="35" s="1"/>
  <c r="AJ88" i="44"/>
  <c r="BG86" i="35" s="1"/>
  <c r="AH89" i="44"/>
  <c r="BE87" i="35" s="1"/>
  <c r="AL89" i="44"/>
  <c r="BI87" i="35" s="1"/>
  <c r="AJ90" i="44"/>
  <c r="BG88" i="35" s="1"/>
  <c r="AH91" i="44"/>
  <c r="BE89" i="35" s="1"/>
  <c r="AL91" i="44"/>
  <c r="BI89" i="35" s="1"/>
  <c r="AJ92" i="44"/>
  <c r="BG90" i="35" s="1"/>
  <c r="AH93" i="44"/>
  <c r="BE91" i="35" s="1"/>
  <c r="AL93" i="44"/>
  <c r="BI91" i="35" s="1"/>
  <c r="AJ94" i="44"/>
  <c r="BG92" i="35" s="1"/>
  <c r="AH95" i="44"/>
  <c r="BE93" i="35" s="1"/>
  <c r="AL95" i="44"/>
  <c r="BI93" i="35" s="1"/>
  <c r="AJ96" i="44"/>
  <c r="BG94" i="35" s="1"/>
  <c r="AH97" i="44"/>
  <c r="BE95" i="35" s="1"/>
  <c r="AL97" i="44"/>
  <c r="BI95" i="35" s="1"/>
  <c r="AJ98" i="44"/>
  <c r="BG96" i="35" s="1"/>
  <c r="AH99" i="44"/>
  <c r="BE97" i="35" s="1"/>
  <c r="AL99" i="44"/>
  <c r="BI97" i="35" s="1"/>
  <c r="AJ100" i="44"/>
  <c r="BG98" i="35" s="1"/>
  <c r="AH101" i="44"/>
  <c r="BE99" i="35" s="1"/>
  <c r="AL101" i="44"/>
  <c r="BI99" i="35" s="1"/>
  <c r="AJ102" i="44"/>
  <c r="BG100" i="35" s="1"/>
  <c r="AH103" i="44"/>
  <c r="BE101" i="35" s="1"/>
  <c r="AL103" i="44"/>
  <c r="BI101" i="35" s="1"/>
  <c r="AJ104" i="44"/>
  <c r="BG102" i="35" s="1"/>
  <c r="AH105" i="44"/>
  <c r="BE103" i="35" s="1"/>
  <c r="AL105" i="44"/>
  <c r="BI103" i="35" s="1"/>
  <c r="AJ106" i="44"/>
  <c r="BG104" i="35" s="1"/>
  <c r="AH107" i="44"/>
  <c r="BE105" i="35" s="1"/>
  <c r="AL107" i="44"/>
  <c r="BI105" i="35" s="1"/>
  <c r="AJ108" i="44"/>
  <c r="BG106" i="35" s="1"/>
  <c r="AH109" i="44"/>
  <c r="BE107" i="35" s="1"/>
  <c r="AL109" i="44"/>
  <c r="BI107" i="35" s="1"/>
  <c r="AJ110" i="44"/>
  <c r="BG108" i="35" s="1"/>
  <c r="AH111" i="44"/>
  <c r="BE109" i="35" s="1"/>
  <c r="AL111" i="44"/>
  <c r="BI109" i="35" s="1"/>
  <c r="AJ112" i="44"/>
  <c r="BG110" i="35" s="1"/>
  <c r="AH113" i="44"/>
  <c r="BE111" i="35" s="1"/>
  <c r="AL113" i="44"/>
  <c r="BI111" i="35" s="1"/>
  <c r="AJ114" i="44"/>
  <c r="BG112" i="35" s="1"/>
  <c r="AH115" i="44"/>
  <c r="BE113" i="35" s="1"/>
  <c r="AL115" i="44"/>
  <c r="BI113" i="35" s="1"/>
  <c r="AJ116" i="44"/>
  <c r="BG114" i="35" s="1"/>
  <c r="AH117" i="44"/>
  <c r="BE115" i="35" s="1"/>
  <c r="AL117" i="44"/>
  <c r="BI115" i="35" s="1"/>
  <c r="AJ118" i="44"/>
  <c r="BG116" i="35" s="1"/>
  <c r="AH119" i="44"/>
  <c r="BE117" i="35" s="1"/>
  <c r="AL119" i="44"/>
  <c r="BI117" i="35" s="1"/>
  <c r="AJ120" i="44"/>
  <c r="BG118" i="35" s="1"/>
  <c r="AH121" i="44"/>
  <c r="BE119" i="35" s="1"/>
  <c r="AL121" i="44"/>
  <c r="BI119" i="35" s="1"/>
  <c r="AJ122" i="44"/>
  <c r="BG120" i="35" s="1"/>
  <c r="AH123" i="44"/>
  <c r="BE121" i="35" s="1"/>
  <c r="AL123" i="44"/>
  <c r="BI121" i="35" s="1"/>
  <c r="AJ124" i="44"/>
  <c r="BG122" i="35" s="1"/>
  <c r="AH125" i="44"/>
  <c r="BE123" i="35" s="1"/>
  <c r="AL125" i="44"/>
  <c r="BI123" i="35" s="1"/>
  <c r="AJ126" i="44"/>
  <c r="BG124" i="35" s="1"/>
  <c r="AH127" i="44"/>
  <c r="BE125" i="35" s="1"/>
  <c r="AL127" i="44"/>
  <c r="BI125" i="35" s="1"/>
  <c r="AJ128" i="44"/>
  <c r="BG126" i="35" s="1"/>
  <c r="AH129" i="44"/>
  <c r="BE127" i="35" s="1"/>
  <c r="AL129" i="44"/>
  <c r="BI127" i="35" s="1"/>
  <c r="AJ130" i="44"/>
  <c r="BG128" i="35" s="1"/>
  <c r="AH131" i="44"/>
  <c r="BE129" i="35" s="1"/>
  <c r="AL131" i="44"/>
  <c r="BI129" i="35" s="1"/>
  <c r="AJ132" i="44"/>
  <c r="BG130" i="35" s="1"/>
  <c r="AH133" i="44"/>
  <c r="BE131" i="35" s="1"/>
  <c r="AL133" i="44"/>
  <c r="BI131" i="35" s="1"/>
  <c r="AJ134" i="44"/>
  <c r="BG132" i="35" s="1"/>
  <c r="AH135" i="44"/>
  <c r="BE133" i="35" s="1"/>
  <c r="AL135" i="44"/>
  <c r="BI133" i="35" s="1"/>
  <c r="AJ136" i="44"/>
  <c r="BG134" i="35" s="1"/>
  <c r="AH137" i="44"/>
  <c r="BE135" i="35" s="1"/>
  <c r="AL137" i="44"/>
  <c r="BI135" i="35" s="1"/>
  <c r="AJ138" i="44"/>
  <c r="BG136" i="35" s="1"/>
  <c r="AH139" i="44"/>
  <c r="BE137" i="35" s="1"/>
  <c r="AL139" i="44"/>
  <c r="BI137" i="35" s="1"/>
  <c r="AJ140" i="44"/>
  <c r="BG138" i="35" s="1"/>
  <c r="AH141" i="44"/>
  <c r="BE139" i="35" s="1"/>
  <c r="AL141" i="44"/>
  <c r="BI139" i="35" s="1"/>
  <c r="AJ142" i="44"/>
  <c r="BG140" i="35" s="1"/>
  <c r="AH143" i="44"/>
  <c r="BE141" i="35" s="1"/>
  <c r="AL143" i="44"/>
  <c r="BI141" i="35" s="1"/>
  <c r="AJ16" i="44"/>
  <c r="BG14" i="35" s="1"/>
  <c r="AH17" i="44"/>
  <c r="BE15" i="35" s="1"/>
  <c r="AL17" i="44"/>
  <c r="BI15" i="35" s="1"/>
  <c r="AJ18" i="44"/>
  <c r="BG16" i="35" s="1"/>
  <c r="AH19" i="44"/>
  <c r="BE17" i="35" s="1"/>
  <c r="AL19" i="44"/>
  <c r="BI17" i="35" s="1"/>
  <c r="AJ20" i="44"/>
  <c r="BG18" i="35" s="1"/>
  <c r="AK15" i="44"/>
  <c r="AG15" i="44"/>
  <c r="AG21" i="44"/>
  <c r="BD19" i="35" s="1"/>
  <c r="AK21" i="44"/>
  <c r="BH19" i="35" s="1"/>
  <c r="AI22" i="44"/>
  <c r="BF20" i="35" s="1"/>
  <c r="AG23" i="44"/>
  <c r="BD21" i="35" s="1"/>
  <c r="AK23" i="44"/>
  <c r="BH21" i="35" s="1"/>
  <c r="AI24" i="44"/>
  <c r="BF22" i="35" s="1"/>
  <c r="AG25" i="44"/>
  <c r="BD23" i="35" s="1"/>
  <c r="AK25" i="44"/>
  <c r="BH23" i="35" s="1"/>
  <c r="AI26" i="44"/>
  <c r="BF24" i="35" s="1"/>
  <c r="AG27" i="44"/>
  <c r="BD25" i="35" s="1"/>
  <c r="AK27" i="44"/>
  <c r="BH25" i="35" s="1"/>
  <c r="AI28" i="44"/>
  <c r="BF26" i="35" s="1"/>
  <c r="AG29" i="44"/>
  <c r="BD27" i="35" s="1"/>
  <c r="AK29" i="44"/>
  <c r="BH27" i="35" s="1"/>
  <c r="AI30" i="44"/>
  <c r="BF28" i="35" s="1"/>
  <c r="AG31" i="44"/>
  <c r="BD29" i="35" s="1"/>
  <c r="AK31" i="44"/>
  <c r="BH29" i="35" s="1"/>
  <c r="AI32" i="44"/>
  <c r="BF30" i="35" s="1"/>
  <c r="AG33" i="44"/>
  <c r="BD31" i="35" s="1"/>
  <c r="AK33" i="44"/>
  <c r="BH31" i="35" s="1"/>
  <c r="AI34" i="44"/>
  <c r="BF32" i="35" s="1"/>
  <c r="AG35" i="44"/>
  <c r="BD33" i="35" s="1"/>
  <c r="AK35" i="44"/>
  <c r="BH33" i="35" s="1"/>
  <c r="AI36" i="44"/>
  <c r="BF34" i="35" s="1"/>
  <c r="AG37" i="44"/>
  <c r="BD35" i="35" s="1"/>
  <c r="AK37" i="44"/>
  <c r="BH35" i="35" s="1"/>
  <c r="AI38" i="44"/>
  <c r="BF36" i="35" s="1"/>
  <c r="AG39" i="44"/>
  <c r="BD37" i="35" s="1"/>
  <c r="AK39" i="44"/>
  <c r="BH37" i="35" s="1"/>
  <c r="AI40" i="44"/>
  <c r="BF38" i="35" s="1"/>
  <c r="AG41" i="44"/>
  <c r="BD39" i="35" s="1"/>
  <c r="AK41" i="44"/>
  <c r="BH39" i="35" s="1"/>
  <c r="AI42" i="44"/>
  <c r="BF40" i="35" s="1"/>
  <c r="AG43" i="44"/>
  <c r="BD41" i="35" s="1"/>
  <c r="AK43" i="44"/>
  <c r="BH41" i="35" s="1"/>
  <c r="AI44" i="44"/>
  <c r="BF42" i="35" s="1"/>
  <c r="AG45" i="44"/>
  <c r="BD43" i="35" s="1"/>
  <c r="AK45" i="44"/>
  <c r="BH43" i="35" s="1"/>
  <c r="AI46" i="44"/>
  <c r="BF44" i="35" s="1"/>
  <c r="AG47" i="44"/>
  <c r="BD45" i="35" s="1"/>
  <c r="AK47" i="44"/>
  <c r="BH45" i="35" s="1"/>
  <c r="AI48" i="44"/>
  <c r="BF46" i="35" s="1"/>
  <c r="AG49" i="44"/>
  <c r="BD47" i="35" s="1"/>
  <c r="AK49" i="44"/>
  <c r="BH47" i="35" s="1"/>
  <c r="AI50" i="44"/>
  <c r="BF48" i="35" s="1"/>
  <c r="AG51" i="44"/>
  <c r="BD49" i="35" s="1"/>
  <c r="AK51" i="44"/>
  <c r="BH49" i="35" s="1"/>
  <c r="AI52" i="44"/>
  <c r="BF50" i="35" s="1"/>
  <c r="AG53" i="44"/>
  <c r="BD51" i="35" s="1"/>
  <c r="AK53" i="44"/>
  <c r="BH51" i="35" s="1"/>
  <c r="AI54" i="44"/>
  <c r="BF52" i="35" s="1"/>
  <c r="AG55" i="44"/>
  <c r="BD53" i="35" s="1"/>
  <c r="AK55" i="44"/>
  <c r="BH53" i="35" s="1"/>
  <c r="AI56" i="44"/>
  <c r="BF54" i="35" s="1"/>
  <c r="AG57" i="44"/>
  <c r="BD55" i="35" s="1"/>
  <c r="AK57" i="44"/>
  <c r="BH55" i="35" s="1"/>
  <c r="AI58" i="44"/>
  <c r="BF56" i="35" s="1"/>
  <c r="AG59" i="44"/>
  <c r="BD57" i="35" s="1"/>
  <c r="AK59" i="44"/>
  <c r="BH57" i="35" s="1"/>
  <c r="AI60" i="44"/>
  <c r="BF58" i="35" s="1"/>
  <c r="AG61" i="44"/>
  <c r="BD59" i="35" s="1"/>
  <c r="AK61" i="44"/>
  <c r="BH59" i="35" s="1"/>
  <c r="AI62" i="44"/>
  <c r="BF60" i="35" s="1"/>
  <c r="AG63" i="44"/>
  <c r="BD61" i="35" s="1"/>
  <c r="AK63" i="44"/>
  <c r="BH61" i="35" s="1"/>
  <c r="AI64" i="44"/>
  <c r="BF62" i="35" s="1"/>
  <c r="AG65" i="44"/>
  <c r="BD63" i="35" s="1"/>
  <c r="AK65" i="44"/>
  <c r="BH63" i="35" s="1"/>
  <c r="AI66" i="44"/>
  <c r="BF64" i="35" s="1"/>
  <c r="AG67" i="44"/>
  <c r="BD65" i="35" s="1"/>
  <c r="AK67" i="44"/>
  <c r="BH65" i="35" s="1"/>
  <c r="AI68" i="44"/>
  <c r="BF66" i="35" s="1"/>
  <c r="AG69" i="44"/>
  <c r="BD67" i="35" s="1"/>
  <c r="AK69" i="44"/>
  <c r="BH67" i="35" s="1"/>
  <c r="AI70" i="44"/>
  <c r="BF68" i="35" s="1"/>
  <c r="AG71" i="44"/>
  <c r="BD69" i="35" s="1"/>
  <c r="AK71" i="44"/>
  <c r="BH69" i="35" s="1"/>
  <c r="AI72" i="44"/>
  <c r="BF70" i="35" s="1"/>
  <c r="AG73" i="44"/>
  <c r="BD71" i="35" s="1"/>
  <c r="AK73" i="44"/>
  <c r="BH71" i="35" s="1"/>
  <c r="AI74" i="44"/>
  <c r="BF72" i="35" s="1"/>
  <c r="AG75" i="44"/>
  <c r="BD73" i="35" s="1"/>
  <c r="AK75" i="44"/>
  <c r="BH73" i="35" s="1"/>
  <c r="AI76" i="44"/>
  <c r="BF74" i="35" s="1"/>
  <c r="AG77" i="44"/>
  <c r="BD75" i="35" s="1"/>
  <c r="AK77" i="44"/>
  <c r="BH75" i="35" s="1"/>
  <c r="AI78" i="44"/>
  <c r="BF76" i="35" s="1"/>
  <c r="AG79" i="44"/>
  <c r="BD77" i="35" s="1"/>
  <c r="AK79" i="44"/>
  <c r="BH77" i="35" s="1"/>
  <c r="AI80" i="44"/>
  <c r="BF78" i="35" s="1"/>
  <c r="AG81" i="44"/>
  <c r="BD79" i="35" s="1"/>
  <c r="AK81" i="44"/>
  <c r="BH79" i="35" s="1"/>
  <c r="AI82" i="44"/>
  <c r="BF80" i="35" s="1"/>
  <c r="AG83" i="44"/>
  <c r="BD81" i="35" s="1"/>
  <c r="AK83" i="44"/>
  <c r="BH81" i="35" s="1"/>
  <c r="AI84" i="44"/>
  <c r="BF82" i="35" s="1"/>
  <c r="AG85" i="44"/>
  <c r="BD83" i="35" s="1"/>
  <c r="AK85" i="44"/>
  <c r="BH83" i="35" s="1"/>
  <c r="AI86" i="44"/>
  <c r="BF84" i="35" s="1"/>
  <c r="AG87" i="44"/>
  <c r="BD85" i="35" s="1"/>
  <c r="AK87" i="44"/>
  <c r="BH85" i="35" s="1"/>
  <c r="AI88" i="44"/>
  <c r="BF86" i="35" s="1"/>
  <c r="AG89" i="44"/>
  <c r="BD87" i="35" s="1"/>
  <c r="AK89" i="44"/>
  <c r="BH87" i="35" s="1"/>
  <c r="AI90" i="44"/>
  <c r="BF88" i="35" s="1"/>
  <c r="AG91" i="44"/>
  <c r="BD89" i="35" s="1"/>
  <c r="AK91" i="44"/>
  <c r="BH89" i="35" s="1"/>
  <c r="AI92" i="44"/>
  <c r="BF90" i="35" s="1"/>
  <c r="AG93" i="44"/>
  <c r="BD91" i="35" s="1"/>
  <c r="AK93" i="44"/>
  <c r="BH91" i="35" s="1"/>
  <c r="AI94" i="44"/>
  <c r="BF92" i="35" s="1"/>
  <c r="AG95" i="44"/>
  <c r="BD93" i="35" s="1"/>
  <c r="AK95" i="44"/>
  <c r="BH93" i="35" s="1"/>
  <c r="AI96" i="44"/>
  <c r="BF94" i="35" s="1"/>
  <c r="AG97" i="44"/>
  <c r="BD95" i="35" s="1"/>
  <c r="AK97" i="44"/>
  <c r="BH95" i="35" s="1"/>
  <c r="AI98" i="44"/>
  <c r="BF96" i="35" s="1"/>
  <c r="AG99" i="44"/>
  <c r="BD97" i="35" s="1"/>
  <c r="AK99" i="44"/>
  <c r="BH97" i="35" s="1"/>
  <c r="AI100" i="44"/>
  <c r="BF98" i="35" s="1"/>
  <c r="AG101" i="44"/>
  <c r="BD99" i="35" s="1"/>
  <c r="AK101" i="44"/>
  <c r="BH99" i="35" s="1"/>
  <c r="AI102" i="44"/>
  <c r="BF100" i="35" s="1"/>
  <c r="AG103" i="44"/>
  <c r="BD101" i="35" s="1"/>
  <c r="AK103" i="44"/>
  <c r="BH101" i="35" s="1"/>
  <c r="AI104" i="44"/>
  <c r="BF102" i="35" s="1"/>
  <c r="AG105" i="44"/>
  <c r="BD103" i="35" s="1"/>
  <c r="AK105" i="44"/>
  <c r="BH103" i="35" s="1"/>
  <c r="AI106" i="44"/>
  <c r="BF104" i="35" s="1"/>
  <c r="AG107" i="44"/>
  <c r="BD105" i="35" s="1"/>
  <c r="AK107" i="44"/>
  <c r="BH105" i="35" s="1"/>
  <c r="AI108" i="44"/>
  <c r="BF106" i="35" s="1"/>
  <c r="AG109" i="44"/>
  <c r="BD107" i="35" s="1"/>
  <c r="AK109" i="44"/>
  <c r="BH107" i="35" s="1"/>
  <c r="AI110" i="44"/>
  <c r="BF108" i="35" s="1"/>
  <c r="AG111" i="44"/>
  <c r="BD109" i="35" s="1"/>
  <c r="AK111" i="44"/>
  <c r="BH109" i="35" s="1"/>
  <c r="AI112" i="44"/>
  <c r="BF110" i="35" s="1"/>
  <c r="AG113" i="44"/>
  <c r="BD111" i="35" s="1"/>
  <c r="AK113" i="44"/>
  <c r="BH111" i="35" s="1"/>
  <c r="AI114" i="44"/>
  <c r="BF112" i="35" s="1"/>
  <c r="AG115" i="44"/>
  <c r="BD113" i="35" s="1"/>
  <c r="AK115" i="44"/>
  <c r="BH113" i="35" s="1"/>
  <c r="AI116" i="44"/>
  <c r="BF114" i="35" s="1"/>
  <c r="AG117" i="44"/>
  <c r="BD115" i="35" s="1"/>
  <c r="AK117" i="44"/>
  <c r="BH115" i="35" s="1"/>
  <c r="AI118" i="44"/>
  <c r="BF116" i="35" s="1"/>
  <c r="AG119" i="44"/>
  <c r="BD117" i="35" s="1"/>
  <c r="AK119" i="44"/>
  <c r="BH117" i="35" s="1"/>
  <c r="AI120" i="44"/>
  <c r="BF118" i="35" s="1"/>
  <c r="AG121" i="44"/>
  <c r="BD119" i="35" s="1"/>
  <c r="AK121" i="44"/>
  <c r="BH119" i="35" s="1"/>
  <c r="AI122" i="44"/>
  <c r="BF120" i="35" s="1"/>
  <c r="AG123" i="44"/>
  <c r="BD121" i="35" s="1"/>
  <c r="AK123" i="44"/>
  <c r="BH121" i="35" s="1"/>
  <c r="AI124" i="44"/>
  <c r="BF122" i="35" s="1"/>
  <c r="AG125" i="44"/>
  <c r="BD123" i="35" s="1"/>
  <c r="AK125" i="44"/>
  <c r="BH123" i="35" s="1"/>
  <c r="AI126" i="44"/>
  <c r="BF124" i="35" s="1"/>
  <c r="AG127" i="44"/>
  <c r="BD125" i="35" s="1"/>
  <c r="AK127" i="44"/>
  <c r="BH125" i="35" s="1"/>
  <c r="AI128" i="44"/>
  <c r="BF126" i="35" s="1"/>
  <c r="AG129" i="44"/>
  <c r="BD127" i="35" s="1"/>
  <c r="AK129" i="44"/>
  <c r="BH127" i="35" s="1"/>
  <c r="AI130" i="44"/>
  <c r="BF128" i="35" s="1"/>
  <c r="AG131" i="44"/>
  <c r="BD129" i="35" s="1"/>
  <c r="AK131" i="44"/>
  <c r="BH129" i="35" s="1"/>
  <c r="AI132" i="44"/>
  <c r="BF130" i="35" s="1"/>
  <c r="AG133" i="44"/>
  <c r="BD131" i="35" s="1"/>
  <c r="AK133" i="44"/>
  <c r="BH131" i="35" s="1"/>
  <c r="AI134" i="44"/>
  <c r="BF132" i="35" s="1"/>
  <c r="AG135" i="44"/>
  <c r="BD133" i="35" s="1"/>
  <c r="AK135" i="44"/>
  <c r="BH133" i="35" s="1"/>
  <c r="AI136" i="44"/>
  <c r="BF134" i="35" s="1"/>
  <c r="AG137" i="44"/>
  <c r="BD135" i="35" s="1"/>
  <c r="AK137" i="44"/>
  <c r="BH135" i="35" s="1"/>
  <c r="AI138" i="44"/>
  <c r="BF136" i="35" s="1"/>
  <c r="AG139" i="44"/>
  <c r="BD137" i="35" s="1"/>
  <c r="AK139" i="44"/>
  <c r="BH137" i="35" s="1"/>
  <c r="AI140" i="44"/>
  <c r="BF138" i="35" s="1"/>
  <c r="AG141" i="44"/>
  <c r="BD139" i="35" s="1"/>
  <c r="AK141" i="44"/>
  <c r="BH139" i="35" s="1"/>
  <c r="AI142" i="44"/>
  <c r="BF140" i="35" s="1"/>
  <c r="AG143" i="44"/>
  <c r="BD141" i="35" s="1"/>
  <c r="AK143" i="44"/>
  <c r="BH141" i="35" s="1"/>
  <c r="AI16" i="44"/>
  <c r="BF14" i="35" s="1"/>
  <c r="AG17" i="44"/>
  <c r="BD15" i="35" s="1"/>
  <c r="AK17" i="44"/>
  <c r="BH15" i="35" s="1"/>
  <c r="AI18" i="44"/>
  <c r="BF16" i="35" s="1"/>
  <c r="AG19" i="44"/>
  <c r="BD17" i="35" s="1"/>
  <c r="AK19" i="44"/>
  <c r="BH17" i="35" s="1"/>
  <c r="AI20" i="44"/>
  <c r="BF18" i="35" s="1"/>
  <c r="AL15" i="44"/>
  <c r="AH15" i="44"/>
  <c r="AD10" i="44"/>
  <c r="BA9" i="35" s="1"/>
  <c r="BA11" i="35" s="1"/>
  <c r="AH10" i="44"/>
  <c r="BE9" i="35" s="1"/>
  <c r="BE11" i="35" s="1"/>
  <c r="AL10" i="44"/>
  <c r="BI9" i="35" s="1"/>
  <c r="BI11" i="35" s="1"/>
  <c r="AP10" i="44"/>
  <c r="BM9" i="35" s="1"/>
  <c r="BM11" i="35" s="1"/>
  <c r="AA141" i="44"/>
  <c r="AX139" i="35" s="1"/>
  <c r="AA137" i="44"/>
  <c r="AX135" i="35" s="1"/>
  <c r="AA133" i="44"/>
  <c r="AX131" i="35" s="1"/>
  <c r="AA129" i="44"/>
  <c r="AX127" i="35" s="1"/>
  <c r="AA125" i="44"/>
  <c r="AX123" i="35" s="1"/>
  <c r="AA121" i="44"/>
  <c r="AX119" i="35" s="1"/>
  <c r="AA117" i="44"/>
  <c r="AX115" i="35" s="1"/>
  <c r="AA113" i="44"/>
  <c r="AX111" i="35" s="1"/>
  <c r="AA109" i="44"/>
  <c r="AX107" i="35" s="1"/>
  <c r="AA105" i="44"/>
  <c r="AX103" i="35" s="1"/>
  <c r="AA101" i="44"/>
  <c r="AX99" i="35" s="1"/>
  <c r="AA97" i="44"/>
  <c r="AX95" i="35" s="1"/>
  <c r="AA93" i="44"/>
  <c r="AX91" i="35" s="1"/>
  <c r="AA89" i="44"/>
  <c r="AX87" i="35" s="1"/>
  <c r="AA85" i="44"/>
  <c r="AX83" i="35" s="1"/>
  <c r="AA81" i="44"/>
  <c r="AX79" i="35" s="1"/>
  <c r="AA77" i="44"/>
  <c r="AX75" i="35" s="1"/>
  <c r="AA73" i="44"/>
  <c r="AX71" i="35" s="1"/>
  <c r="AA69" i="44"/>
  <c r="AX67" i="35" s="1"/>
  <c r="AA65" i="44"/>
  <c r="AX63" i="35" s="1"/>
  <c r="AA61" i="44"/>
  <c r="AX59" i="35" s="1"/>
  <c r="AA57" i="44"/>
  <c r="AX55" i="35" s="1"/>
  <c r="AA53" i="44"/>
  <c r="AX51" i="35" s="1"/>
  <c r="AA49" i="44"/>
  <c r="AX47" i="35" s="1"/>
  <c r="AA45" i="44"/>
  <c r="AX43" i="35" s="1"/>
  <c r="AA41" i="44"/>
  <c r="AX39" i="35" s="1"/>
  <c r="AA37" i="44"/>
  <c r="AX35" i="35" s="1"/>
  <c r="AA33" i="44"/>
  <c r="AX31" i="35" s="1"/>
  <c r="AA29" i="44"/>
  <c r="AX27" i="35" s="1"/>
  <c r="AA25" i="44"/>
  <c r="AX23" i="35" s="1"/>
  <c r="AA21" i="44"/>
  <c r="AX19" i="35" s="1"/>
  <c r="AA17" i="44"/>
  <c r="AX15" i="35" s="1"/>
  <c r="AE15" i="44"/>
  <c r="AE21" i="44"/>
  <c r="BB19" i="35" s="1"/>
  <c r="AF20" i="44"/>
  <c r="BC18" i="35" s="1"/>
  <c r="AB20" i="44"/>
  <c r="AY18" i="35" s="1"/>
  <c r="AC19" i="44"/>
  <c r="AZ17" i="35" s="1"/>
  <c r="AD18" i="44"/>
  <c r="BA16" i="35" s="1"/>
  <c r="AE17" i="44"/>
  <c r="BB15" i="35" s="1"/>
  <c r="AF16" i="44"/>
  <c r="BC14" i="35" s="1"/>
  <c r="AB16" i="44"/>
  <c r="AY14" i="35" s="1"/>
  <c r="AC143" i="44"/>
  <c r="AZ141" i="35" s="1"/>
  <c r="AD142" i="44"/>
  <c r="BA140" i="35" s="1"/>
  <c r="AE141" i="44"/>
  <c r="BB139" i="35" s="1"/>
  <c r="AF140" i="44"/>
  <c r="BC138" i="35" s="1"/>
  <c r="AB140" i="44"/>
  <c r="AY138" i="35" s="1"/>
  <c r="AC139" i="44"/>
  <c r="AZ137" i="35" s="1"/>
  <c r="AD138" i="44"/>
  <c r="BA136" i="35" s="1"/>
  <c r="AE137" i="44"/>
  <c r="BB135" i="35" s="1"/>
  <c r="AF136" i="44"/>
  <c r="BC134" i="35" s="1"/>
  <c r="AB136" i="44"/>
  <c r="AY134" i="35" s="1"/>
  <c r="AC135" i="44"/>
  <c r="AZ133" i="35" s="1"/>
  <c r="AD134" i="44"/>
  <c r="BA132" i="35" s="1"/>
  <c r="AE133" i="44"/>
  <c r="BB131" i="35" s="1"/>
  <c r="AF132" i="44"/>
  <c r="BC130" i="35" s="1"/>
  <c r="AB132" i="44"/>
  <c r="AY130" i="35" s="1"/>
  <c r="AC131" i="44"/>
  <c r="AZ129" i="35" s="1"/>
  <c r="AD130" i="44"/>
  <c r="BA128" i="35" s="1"/>
  <c r="AE129" i="44"/>
  <c r="BB127" i="35" s="1"/>
  <c r="AF128" i="44"/>
  <c r="BC126" i="35" s="1"/>
  <c r="AB128" i="44"/>
  <c r="AY126" i="35" s="1"/>
  <c r="AC127" i="44"/>
  <c r="AZ125" i="35" s="1"/>
  <c r="AD126" i="44"/>
  <c r="BA124" i="35" s="1"/>
  <c r="AE125" i="44"/>
  <c r="BB123" i="35" s="1"/>
  <c r="AF124" i="44"/>
  <c r="BC122" i="35" s="1"/>
  <c r="AB124" i="44"/>
  <c r="AY122" i="35" s="1"/>
  <c r="AC123" i="44"/>
  <c r="AZ121" i="35" s="1"/>
  <c r="AD122" i="44"/>
  <c r="BA120" i="35" s="1"/>
  <c r="AE121" i="44"/>
  <c r="BB119" i="35" s="1"/>
  <c r="AF120" i="44"/>
  <c r="BC118" i="35" s="1"/>
  <c r="AB120" i="44"/>
  <c r="AY118" i="35" s="1"/>
  <c r="AC119" i="44"/>
  <c r="AZ117" i="35" s="1"/>
  <c r="AD118" i="44"/>
  <c r="BA116" i="35" s="1"/>
  <c r="AE117" i="44"/>
  <c r="BB115" i="35" s="1"/>
  <c r="AF116" i="44"/>
  <c r="BC114" i="35" s="1"/>
  <c r="AB116" i="44"/>
  <c r="AY114" i="35" s="1"/>
  <c r="AC115" i="44"/>
  <c r="AZ113" i="35" s="1"/>
  <c r="AD114" i="44"/>
  <c r="BA112" i="35" s="1"/>
  <c r="AE113" i="44"/>
  <c r="BB111" i="35" s="1"/>
  <c r="AF112" i="44"/>
  <c r="BC110" i="35" s="1"/>
  <c r="AB112" i="44"/>
  <c r="AY110" i="35" s="1"/>
  <c r="AC111" i="44"/>
  <c r="AZ109" i="35" s="1"/>
  <c r="AD110" i="44"/>
  <c r="BA108" i="35" s="1"/>
  <c r="AE109" i="44"/>
  <c r="BB107" i="35" s="1"/>
  <c r="AF108" i="44"/>
  <c r="BC106" i="35" s="1"/>
  <c r="AB108" i="44"/>
  <c r="AY106" i="35" s="1"/>
  <c r="AC107" i="44"/>
  <c r="AZ105" i="35" s="1"/>
  <c r="AD106" i="44"/>
  <c r="BA104" i="35" s="1"/>
  <c r="AE105" i="44"/>
  <c r="BB103" i="35" s="1"/>
  <c r="AF104" i="44"/>
  <c r="BC102" i="35" s="1"/>
  <c r="AB104" i="44"/>
  <c r="AY102" i="35" s="1"/>
  <c r="AC103" i="44"/>
  <c r="AZ101" i="35" s="1"/>
  <c r="AD102" i="44"/>
  <c r="BA100" i="35" s="1"/>
  <c r="AE101" i="44"/>
  <c r="BB99" i="35" s="1"/>
  <c r="AF100" i="44"/>
  <c r="BC98" i="35" s="1"/>
  <c r="AB100" i="44"/>
  <c r="AY98" i="35" s="1"/>
  <c r="AC99" i="44"/>
  <c r="AZ97" i="35" s="1"/>
  <c r="AD98" i="44"/>
  <c r="BA96" i="35" s="1"/>
  <c r="AE97" i="44"/>
  <c r="BB95" i="35" s="1"/>
  <c r="AF96" i="44"/>
  <c r="BC94" i="35" s="1"/>
  <c r="AB96" i="44"/>
  <c r="AY94" i="35" s="1"/>
  <c r="AC95" i="44"/>
  <c r="AZ93" i="35" s="1"/>
  <c r="AD94" i="44"/>
  <c r="BA92" i="35" s="1"/>
  <c r="AE93" i="44"/>
  <c r="BB91" i="35" s="1"/>
  <c r="AF92" i="44"/>
  <c r="BC90" i="35" s="1"/>
  <c r="AB92" i="44"/>
  <c r="AY90" i="35" s="1"/>
  <c r="AC91" i="44"/>
  <c r="AZ89" i="35" s="1"/>
  <c r="AD90" i="44"/>
  <c r="BA88" i="35" s="1"/>
  <c r="AE89" i="44"/>
  <c r="BB87" i="35" s="1"/>
  <c r="AF88" i="44"/>
  <c r="BC86" i="35" s="1"/>
  <c r="AB88" i="44"/>
  <c r="AY86" i="35" s="1"/>
  <c r="AC87" i="44"/>
  <c r="AZ85" i="35" s="1"/>
  <c r="AD86" i="44"/>
  <c r="BA84" i="35" s="1"/>
  <c r="AE85" i="44"/>
  <c r="BB83" i="35" s="1"/>
  <c r="AF84" i="44"/>
  <c r="BC82" i="35" s="1"/>
  <c r="AB84" i="44"/>
  <c r="AY82" i="35" s="1"/>
  <c r="AC83" i="44"/>
  <c r="AZ81" i="35" s="1"/>
  <c r="AD82" i="44"/>
  <c r="BA80" i="35" s="1"/>
  <c r="AE81" i="44"/>
  <c r="BB79" i="35" s="1"/>
  <c r="AF80" i="44"/>
  <c r="BC78" i="35" s="1"/>
  <c r="AB80" i="44"/>
  <c r="AY78" i="35" s="1"/>
  <c r="AC79" i="44"/>
  <c r="AZ77" i="35" s="1"/>
  <c r="AD78" i="44"/>
  <c r="BA76" i="35" s="1"/>
  <c r="AE77" i="44"/>
  <c r="BB75" i="35" s="1"/>
  <c r="AF76" i="44"/>
  <c r="BC74" i="35" s="1"/>
  <c r="AB76" i="44"/>
  <c r="AY74" i="35" s="1"/>
  <c r="AF74" i="44"/>
  <c r="BC72" i="35" s="1"/>
  <c r="AF73" i="44"/>
  <c r="BC71" i="35" s="1"/>
  <c r="AF72" i="44"/>
  <c r="BC70" i="35" s="1"/>
  <c r="AF70" i="44"/>
  <c r="BC68" i="35" s="1"/>
  <c r="AE67" i="44"/>
  <c r="BB65" i="35" s="1"/>
  <c r="AC10" i="44"/>
  <c r="AZ9" i="35" s="1"/>
  <c r="AZ11" i="35" s="1"/>
  <c r="AG10" i="44"/>
  <c r="BD9" i="35" s="1"/>
  <c r="BD11" i="35" s="1"/>
  <c r="AK10" i="44"/>
  <c r="BH9" i="35" s="1"/>
  <c r="BH11" i="35" s="1"/>
  <c r="AO10" i="44"/>
  <c r="BL9" i="35" s="1"/>
  <c r="BL11" i="35" s="1"/>
  <c r="AA142" i="44"/>
  <c r="AX140" i="35" s="1"/>
  <c r="AA138" i="44"/>
  <c r="AX136" i="35" s="1"/>
  <c r="AA134" i="44"/>
  <c r="AX132" i="35" s="1"/>
  <c r="AA130" i="44"/>
  <c r="AX128" i="35" s="1"/>
  <c r="AA126" i="44"/>
  <c r="AX124" i="35" s="1"/>
  <c r="AA122" i="44"/>
  <c r="AX120" i="35" s="1"/>
  <c r="AA118" i="44"/>
  <c r="AX116" i="35" s="1"/>
  <c r="AA114" i="44"/>
  <c r="AX112" i="35" s="1"/>
  <c r="AA110" i="44"/>
  <c r="AX108" i="35" s="1"/>
  <c r="AA106" i="44"/>
  <c r="AX104" i="35" s="1"/>
  <c r="AA102" i="44"/>
  <c r="AX100" i="35" s="1"/>
  <c r="AA98" i="44"/>
  <c r="AX96" i="35" s="1"/>
  <c r="AA94" i="44"/>
  <c r="AX92" i="35" s="1"/>
  <c r="AA90" i="44"/>
  <c r="AX88" i="35" s="1"/>
  <c r="AA86" i="44"/>
  <c r="AX84" i="35" s="1"/>
  <c r="AA82" i="44"/>
  <c r="AX80" i="35" s="1"/>
  <c r="AA78" i="44"/>
  <c r="AX76" i="35" s="1"/>
  <c r="AA74" i="44"/>
  <c r="AX72" i="35" s="1"/>
  <c r="AA70" i="44"/>
  <c r="AX68" i="35" s="1"/>
  <c r="AA66" i="44"/>
  <c r="AX64" i="35" s="1"/>
  <c r="AA62" i="44"/>
  <c r="AX60" i="35" s="1"/>
  <c r="AA58" i="44"/>
  <c r="AX56" i="35" s="1"/>
  <c r="AA54" i="44"/>
  <c r="AX52" i="35" s="1"/>
  <c r="AA50" i="44"/>
  <c r="AX48" i="35" s="1"/>
  <c r="AA46" i="44"/>
  <c r="AX44" i="35" s="1"/>
  <c r="AA42" i="44"/>
  <c r="AX40" i="35" s="1"/>
  <c r="AA38" i="44"/>
  <c r="AX36" i="35" s="1"/>
  <c r="AA34" i="44"/>
  <c r="AX32" i="35" s="1"/>
  <c r="AA30" i="44"/>
  <c r="AX28" i="35" s="1"/>
  <c r="AA26" i="44"/>
  <c r="AX24" i="35" s="1"/>
  <c r="AA22" i="44"/>
  <c r="AX20" i="35" s="1"/>
  <c r="AA18" i="44"/>
  <c r="AX16" i="35" s="1"/>
  <c r="AF15" i="44"/>
  <c r="AF21" i="44"/>
  <c r="BC19" i="35" s="1"/>
  <c r="AB21" i="44"/>
  <c r="AY19" i="35" s="1"/>
  <c r="AC20" i="44"/>
  <c r="AZ18" i="35" s="1"/>
  <c r="AD19" i="44"/>
  <c r="BA17" i="35" s="1"/>
  <c r="AE18" i="44"/>
  <c r="BB16" i="35" s="1"/>
  <c r="AF17" i="44"/>
  <c r="BC15" i="35" s="1"/>
  <c r="AB17" i="44"/>
  <c r="AY15" i="35" s="1"/>
  <c r="AC16" i="44"/>
  <c r="AZ14" i="35" s="1"/>
  <c r="AD143" i="44"/>
  <c r="BA141" i="35" s="1"/>
  <c r="AE142" i="44"/>
  <c r="BB140" i="35" s="1"/>
  <c r="AF141" i="44"/>
  <c r="BC139" i="35" s="1"/>
  <c r="AB141" i="44"/>
  <c r="AY139" i="35" s="1"/>
  <c r="AC140" i="44"/>
  <c r="AZ138" i="35" s="1"/>
  <c r="AD139" i="44"/>
  <c r="BA137" i="35" s="1"/>
  <c r="AE138" i="44"/>
  <c r="BB136" i="35" s="1"/>
  <c r="AF137" i="44"/>
  <c r="BC135" i="35" s="1"/>
  <c r="AB137" i="44"/>
  <c r="AY135" i="35" s="1"/>
  <c r="AC136" i="44"/>
  <c r="AZ134" i="35" s="1"/>
  <c r="AD135" i="44"/>
  <c r="BA133" i="35" s="1"/>
  <c r="AE134" i="44"/>
  <c r="BB132" i="35" s="1"/>
  <c r="AF133" i="44"/>
  <c r="BC131" i="35" s="1"/>
  <c r="AB133" i="44"/>
  <c r="AY131" i="35" s="1"/>
  <c r="AC132" i="44"/>
  <c r="AZ130" i="35" s="1"/>
  <c r="AD131" i="44"/>
  <c r="BA129" i="35" s="1"/>
  <c r="AE130" i="44"/>
  <c r="BB128" i="35" s="1"/>
  <c r="AF129" i="44"/>
  <c r="BC127" i="35" s="1"/>
  <c r="AB129" i="44"/>
  <c r="AY127" i="35" s="1"/>
  <c r="AC128" i="44"/>
  <c r="AZ126" i="35" s="1"/>
  <c r="AD127" i="44"/>
  <c r="BA125" i="35" s="1"/>
  <c r="AE126" i="44"/>
  <c r="BB124" i="35" s="1"/>
  <c r="AF125" i="44"/>
  <c r="BC123" i="35" s="1"/>
  <c r="AB125" i="44"/>
  <c r="AY123" i="35" s="1"/>
  <c r="AC124" i="44"/>
  <c r="AZ122" i="35" s="1"/>
  <c r="AD123" i="44"/>
  <c r="BA121" i="35" s="1"/>
  <c r="AE122" i="44"/>
  <c r="BB120" i="35" s="1"/>
  <c r="AF121" i="44"/>
  <c r="BC119" i="35" s="1"/>
  <c r="AB121" i="44"/>
  <c r="AY119" i="35" s="1"/>
  <c r="AC120" i="44"/>
  <c r="AZ118" i="35" s="1"/>
  <c r="AD119" i="44"/>
  <c r="BA117" i="35" s="1"/>
  <c r="AE118" i="44"/>
  <c r="BB116" i="35" s="1"/>
  <c r="AF117" i="44"/>
  <c r="BC115" i="35" s="1"/>
  <c r="AB117" i="44"/>
  <c r="AY115" i="35" s="1"/>
  <c r="AC116" i="44"/>
  <c r="AZ114" i="35" s="1"/>
  <c r="AD115" i="44"/>
  <c r="BA113" i="35" s="1"/>
  <c r="AE114" i="44"/>
  <c r="BB112" i="35" s="1"/>
  <c r="AF113" i="44"/>
  <c r="BC111" i="35" s="1"/>
  <c r="AB113" i="44"/>
  <c r="AY111" i="35" s="1"/>
  <c r="AC112" i="44"/>
  <c r="AZ110" i="35" s="1"/>
  <c r="AD111" i="44"/>
  <c r="BA109" i="35" s="1"/>
  <c r="AE110" i="44"/>
  <c r="BB108" i="35" s="1"/>
  <c r="AF109" i="44"/>
  <c r="BC107" i="35" s="1"/>
  <c r="AB109" i="44"/>
  <c r="AY107" i="35" s="1"/>
  <c r="AC108" i="44"/>
  <c r="AZ106" i="35" s="1"/>
  <c r="AD107" i="44"/>
  <c r="BA105" i="35" s="1"/>
  <c r="AE106" i="44"/>
  <c r="BB104" i="35" s="1"/>
  <c r="AF105" i="44"/>
  <c r="BC103" i="35" s="1"/>
  <c r="AB105" i="44"/>
  <c r="AY103" i="35" s="1"/>
  <c r="AC104" i="44"/>
  <c r="AZ102" i="35" s="1"/>
  <c r="AD103" i="44"/>
  <c r="BA101" i="35" s="1"/>
  <c r="AE102" i="44"/>
  <c r="BB100" i="35" s="1"/>
  <c r="AF101" i="44"/>
  <c r="BC99" i="35" s="1"/>
  <c r="AB101" i="44"/>
  <c r="AY99" i="35" s="1"/>
  <c r="AC100" i="44"/>
  <c r="AZ98" i="35" s="1"/>
  <c r="AD99" i="44"/>
  <c r="BA97" i="35" s="1"/>
  <c r="AE98" i="44"/>
  <c r="BB96" i="35" s="1"/>
  <c r="AF97" i="44"/>
  <c r="BC95" i="35" s="1"/>
  <c r="AB97" i="44"/>
  <c r="AY95" i="35" s="1"/>
  <c r="AC96" i="44"/>
  <c r="AZ94" i="35" s="1"/>
  <c r="AD95" i="44"/>
  <c r="BA93" i="35" s="1"/>
  <c r="AE94" i="44"/>
  <c r="BB92" i="35" s="1"/>
  <c r="AF93" i="44"/>
  <c r="BC91" i="35" s="1"/>
  <c r="AB93" i="44"/>
  <c r="AY91" i="35" s="1"/>
  <c r="AC92" i="44"/>
  <c r="AZ90" i="35" s="1"/>
  <c r="AD91" i="44"/>
  <c r="BA89" i="35" s="1"/>
  <c r="AE90" i="44"/>
  <c r="BB88" i="35" s="1"/>
  <c r="AF89" i="44"/>
  <c r="BC87" i="35" s="1"/>
  <c r="AB89" i="44"/>
  <c r="AY87" i="35" s="1"/>
  <c r="AC88" i="44"/>
  <c r="AZ86" i="35" s="1"/>
  <c r="AD87" i="44"/>
  <c r="BA85" i="35" s="1"/>
  <c r="AE86" i="44"/>
  <c r="BB84" i="35" s="1"/>
  <c r="AF85" i="44"/>
  <c r="BC83" i="35" s="1"/>
  <c r="AB85" i="44"/>
  <c r="AY83" i="35" s="1"/>
  <c r="AC84" i="44"/>
  <c r="AZ82" i="35" s="1"/>
  <c r="AD83" i="44"/>
  <c r="BA81" i="35" s="1"/>
  <c r="AE82" i="44"/>
  <c r="BB80" i="35" s="1"/>
  <c r="AF81" i="44"/>
  <c r="BC79" i="35" s="1"/>
  <c r="AB81" i="44"/>
  <c r="AY79" i="35" s="1"/>
  <c r="AC80" i="44"/>
  <c r="AZ78" i="35" s="1"/>
  <c r="AD79" i="44"/>
  <c r="BA77" i="35" s="1"/>
  <c r="AE78" i="44"/>
  <c r="BB76" i="35" s="1"/>
  <c r="AF77" i="44"/>
  <c r="BC75" i="35" s="1"/>
  <c r="AB77" i="44"/>
  <c r="AY75" i="35" s="1"/>
  <c r="AC76" i="44"/>
  <c r="AZ74" i="35" s="1"/>
  <c r="AC75" i="44"/>
  <c r="AZ73" i="35" s="1"/>
  <c r="AB74" i="44"/>
  <c r="AY72" i="35" s="1"/>
  <c r="AB73" i="44"/>
  <c r="AY71" i="35" s="1"/>
  <c r="AE71" i="44"/>
  <c r="BB69" i="35" s="1"/>
  <c r="AD68" i="44"/>
  <c r="BA66" i="35" s="1"/>
  <c r="U148" i="44"/>
  <c r="U151" i="44" s="1"/>
  <c r="Y148" i="44"/>
  <c r="Y151" i="44" s="1"/>
  <c r="M148" i="44"/>
  <c r="M151" i="44" s="1"/>
  <c r="Q148" i="44"/>
  <c r="Q151" i="44" s="1"/>
  <c r="I148" i="44"/>
  <c r="I151" i="44" s="1"/>
  <c r="W148" i="44"/>
  <c r="W151" i="44" s="1"/>
  <c r="S148" i="44"/>
  <c r="S151" i="44" s="1"/>
  <c r="O148" i="44"/>
  <c r="O151" i="44" s="1"/>
  <c r="K148" i="44"/>
  <c r="K151" i="44" s="1"/>
  <c r="X148" i="44"/>
  <c r="X151" i="44" s="1"/>
  <c r="T148" i="44"/>
  <c r="T151" i="44" s="1"/>
  <c r="P148" i="44"/>
  <c r="P151" i="44" s="1"/>
  <c r="L148" i="44"/>
  <c r="L151" i="44" s="1"/>
  <c r="Z148" i="44"/>
  <c r="Z151" i="44" s="1"/>
  <c r="V148" i="44"/>
  <c r="V151" i="44" s="1"/>
  <c r="R148" i="44"/>
  <c r="R151" i="44" s="1"/>
  <c r="N148" i="44"/>
  <c r="N151" i="44" s="1"/>
  <c r="J148" i="44"/>
  <c r="J151" i="44" s="1"/>
  <c r="O9" i="31"/>
  <c r="AO144" i="44" l="1"/>
  <c r="AE144" i="44"/>
  <c r="AD144" i="44"/>
  <c r="AF144" i="44"/>
  <c r="AH144" i="44"/>
  <c r="AJ144" i="44"/>
  <c r="AA144" i="44"/>
  <c r="AB144" i="44"/>
  <c r="AN144" i="44"/>
  <c r="AP144" i="44"/>
  <c r="O26" i="10"/>
  <c r="O11" i="10"/>
  <c r="N26" i="10"/>
  <c r="N11" i="10"/>
  <c r="AK144" i="44"/>
  <c r="AC144" i="44"/>
  <c r="AQ144" i="44"/>
  <c r="AG144" i="44"/>
  <c r="AM144" i="44"/>
  <c r="M26" i="10"/>
  <c r="M11" i="10"/>
  <c r="AL144" i="44"/>
  <c r="AI144" i="44"/>
  <c r="AR144" i="44"/>
  <c r="N15" i="10"/>
  <c r="N12" i="10"/>
  <c r="O16" i="10"/>
  <c r="O13" i="10"/>
  <c r="M12" i="10"/>
  <c r="M13" i="10"/>
  <c r="M15" i="10"/>
  <c r="N16" i="10"/>
  <c r="O14" i="10"/>
  <c r="M14" i="10"/>
  <c r="M16" i="10"/>
  <c r="N14" i="10"/>
  <c r="O15" i="10"/>
  <c r="O12" i="10"/>
  <c r="O14" i="42"/>
  <c r="N9" i="10" s="1"/>
  <c r="N10" i="10" s="1"/>
  <c r="N38" i="10" s="1"/>
  <c r="M7" i="15" s="1"/>
  <c r="N13" i="10"/>
  <c r="P14" i="42"/>
  <c r="O9" i="10" s="1"/>
  <c r="O10" i="10" s="1"/>
  <c r="O38" i="10" s="1"/>
  <c r="N7" i="15" s="1"/>
  <c r="BB13" i="35"/>
  <c r="BB149" i="35" s="1"/>
  <c r="BC13" i="35"/>
  <c r="BC149" i="35" s="1"/>
  <c r="BE13" i="35"/>
  <c r="BE149" i="35" s="1"/>
  <c r="BG13" i="35"/>
  <c r="BG149" i="35" s="1"/>
  <c r="AX13" i="35"/>
  <c r="AX149" i="35" s="1"/>
  <c r="AY13" i="35"/>
  <c r="AY149" i="35" s="1"/>
  <c r="BK13" i="35"/>
  <c r="BK149" i="35" s="1"/>
  <c r="BM13" i="35"/>
  <c r="BM149" i="35" s="1"/>
  <c r="BA13" i="35"/>
  <c r="BA149" i="35" s="1"/>
  <c r="AZ13" i="35"/>
  <c r="AZ149" i="35" s="1"/>
  <c r="BL13" i="35"/>
  <c r="BL149" i="35" s="1"/>
  <c r="BN13" i="35"/>
  <c r="BN149" i="35" s="1"/>
  <c r="N14" i="42"/>
  <c r="M9" i="10" s="1"/>
  <c r="M10" i="10" s="1"/>
  <c r="M38" i="10" s="1"/>
  <c r="L7" i="15" s="1"/>
  <c r="BD13" i="35"/>
  <c r="BD149" i="35" s="1"/>
  <c r="BJ13" i="35"/>
  <c r="BJ149" i="35" s="1"/>
  <c r="Y19" i="31"/>
  <c r="Y15" i="31"/>
  <c r="Y25" i="31" s="1"/>
  <c r="BH13" i="35"/>
  <c r="BH149" i="35" s="1"/>
  <c r="BI13" i="35"/>
  <c r="BI149" i="35" s="1"/>
  <c r="BF13" i="35"/>
  <c r="BF149" i="35" s="1"/>
  <c r="BO13" i="35"/>
  <c r="BO149" i="35" s="1"/>
  <c r="X15" i="31"/>
  <c r="X25" i="31" s="1"/>
  <c r="X19" i="31"/>
  <c r="W19" i="31"/>
  <c r="W15" i="31"/>
  <c r="W25" i="31" s="1"/>
  <c r="O162" i="44"/>
  <c r="O35" i="42" s="1"/>
  <c r="AG12" i="44"/>
  <c r="AE149" i="44"/>
  <c r="AE148" i="44" s="1"/>
  <c r="M164" i="44" s="1"/>
  <c r="L162" i="44"/>
  <c r="N38" i="42" s="1"/>
  <c r="AD12" i="44"/>
  <c r="AK149" i="44"/>
  <c r="AK148" i="44" s="1"/>
  <c r="AD149" i="44"/>
  <c r="AD148" i="44" s="1"/>
  <c r="M162" i="44"/>
  <c r="N39" i="42" s="1"/>
  <c r="AE12" i="44"/>
  <c r="AC149" i="44"/>
  <c r="AC148" i="44" s="1"/>
  <c r="R162" i="44"/>
  <c r="O38" i="42" s="1"/>
  <c r="AJ12" i="44"/>
  <c r="AM149" i="44"/>
  <c r="AM148" i="44" s="1"/>
  <c r="U164" i="44" s="1"/>
  <c r="S162" i="44"/>
  <c r="O39" i="42" s="1"/>
  <c r="AK12" i="44"/>
  <c r="P162" i="44"/>
  <c r="O36" i="42" s="1"/>
  <c r="AH12" i="44"/>
  <c r="AG149" i="44"/>
  <c r="AG148" i="44" s="1"/>
  <c r="U162" i="44"/>
  <c r="P35" i="42" s="1"/>
  <c r="AM12" i="44"/>
  <c r="V162" i="44"/>
  <c r="P36" i="42" s="1"/>
  <c r="AN12" i="44"/>
  <c r="AR149" i="44"/>
  <c r="AR148" i="44" s="1"/>
  <c r="Z164" i="44" s="1"/>
  <c r="W162" i="44"/>
  <c r="P37" i="42" s="1"/>
  <c r="AO12" i="44"/>
  <c r="T162" i="44"/>
  <c r="O40" i="42" s="1"/>
  <c r="AL12" i="44"/>
  <c r="AL149" i="44"/>
  <c r="AL148" i="44" s="1"/>
  <c r="AI149" i="44"/>
  <c r="AI148" i="44" s="1"/>
  <c r="Q164" i="44" s="1"/>
  <c r="Y162" i="44"/>
  <c r="P39" i="42" s="1"/>
  <c r="AQ12" i="44"/>
  <c r="Z162" i="44"/>
  <c r="P40" i="42" s="1"/>
  <c r="AR12" i="44"/>
  <c r="J162" i="44"/>
  <c r="N36" i="42" s="1"/>
  <c r="AB12" i="44"/>
  <c r="AN149" i="44"/>
  <c r="AN148" i="44" s="1"/>
  <c r="V164" i="44" s="1"/>
  <c r="AP149" i="44"/>
  <c r="AP148" i="44" s="1"/>
  <c r="AF149" i="44"/>
  <c r="AF148" i="44" s="1"/>
  <c r="N164" i="44" s="1"/>
  <c r="K162" i="44"/>
  <c r="N37" i="42" s="1"/>
  <c r="AC12" i="44"/>
  <c r="X162" i="44"/>
  <c r="P38" i="42" s="1"/>
  <c r="AP12" i="44"/>
  <c r="AH149" i="44"/>
  <c r="AH148" i="44" s="1"/>
  <c r="AJ149" i="44"/>
  <c r="AJ148" i="44" s="1"/>
  <c r="R164" i="44" s="1"/>
  <c r="AA149" i="44"/>
  <c r="AA148" i="44" s="1"/>
  <c r="I164" i="44" s="1"/>
  <c r="I162" i="44"/>
  <c r="N35" i="42" s="1"/>
  <c r="AA12" i="44"/>
  <c r="AB149" i="44"/>
  <c r="AB148" i="44" s="1"/>
  <c r="J164" i="44" s="1"/>
  <c r="N162" i="44"/>
  <c r="N40" i="42" s="1"/>
  <c r="AF12" i="44"/>
  <c r="AO149" i="44"/>
  <c r="AO148" i="44" s="1"/>
  <c r="AQ149" i="44"/>
  <c r="AQ148" i="44" s="1"/>
  <c r="Y164" i="44" s="1"/>
  <c r="AH17" i="29"/>
  <c r="AH151" i="29" s="1"/>
  <c r="AH16" i="29"/>
  <c r="AG17" i="29"/>
  <c r="AG16" i="29"/>
  <c r="AF17" i="29"/>
  <c r="AF151" i="29" s="1"/>
  <c r="AF16" i="29"/>
  <c r="AE17" i="29"/>
  <c r="AE16" i="29"/>
  <c r="AD17" i="29"/>
  <c r="AD151" i="29" s="1"/>
  <c r="AD16" i="29"/>
  <c r="AC17" i="29"/>
  <c r="AC16" i="29"/>
  <c r="AB17" i="29"/>
  <c r="AB151" i="29" s="1"/>
  <c r="AB16" i="29"/>
  <c r="AA17" i="29"/>
  <c r="AA16" i="29"/>
  <c r="Z17" i="29"/>
  <c r="Z151" i="29" s="1"/>
  <c r="Z16" i="29"/>
  <c r="Y17" i="29"/>
  <c r="Y16" i="29"/>
  <c r="X17" i="29"/>
  <c r="X151" i="29" s="1"/>
  <c r="X16" i="29"/>
  <c r="W17" i="29"/>
  <c r="W151" i="29" s="1"/>
  <c r="W16" i="29"/>
  <c r="V17" i="29"/>
  <c r="V16" i="29"/>
  <c r="U17" i="29"/>
  <c r="U151" i="29" s="1"/>
  <c r="U16" i="29"/>
  <c r="S17" i="29"/>
  <c r="S151" i="29" s="1"/>
  <c r="T17" i="29"/>
  <c r="T151" i="29" s="1"/>
  <c r="T16" i="29"/>
  <c r="S16" i="29"/>
  <c r="R17" i="29"/>
  <c r="R16" i="29"/>
  <c r="Q17" i="29"/>
  <c r="Q151" i="29" s="1"/>
  <c r="Q16" i="29"/>
  <c r="P17" i="29"/>
  <c r="P151" i="29" s="1"/>
  <c r="P16" i="29"/>
  <c r="O17" i="29"/>
  <c r="O151" i="29" s="1"/>
  <c r="O16" i="29"/>
  <c r="N17" i="29"/>
  <c r="N16" i="29"/>
  <c r="M17" i="29"/>
  <c r="M151" i="29" s="1"/>
  <c r="M16" i="29"/>
  <c r="L17" i="29"/>
  <c r="L16" i="29"/>
  <c r="K17" i="29"/>
  <c r="K151" i="29" s="1"/>
  <c r="K16" i="29"/>
  <c r="J17" i="29"/>
  <c r="J151" i="29" s="1"/>
  <c r="J16" i="29"/>
  <c r="I17" i="29"/>
  <c r="I16" i="29"/>
  <c r="H17" i="29"/>
  <c r="H151" i="29" s="1"/>
  <c r="H16" i="29"/>
  <c r="G17" i="29"/>
  <c r="G151" i="29" s="1"/>
  <c r="G16" i="29"/>
  <c r="F17" i="29"/>
  <c r="F151" i="29" s="1"/>
  <c r="F16" i="29"/>
  <c r="E17" i="29"/>
  <c r="E16" i="29"/>
  <c r="AH17" i="28"/>
  <c r="AH151" i="28" s="1"/>
  <c r="AH16" i="28"/>
  <c r="AG17" i="28"/>
  <c r="AG16" i="28"/>
  <c r="AF17" i="28"/>
  <c r="AF151" i="28" s="1"/>
  <c r="AF16" i="28"/>
  <c r="AE17" i="28"/>
  <c r="AE151" i="28" s="1"/>
  <c r="AE16" i="28"/>
  <c r="AD17" i="28"/>
  <c r="AD16" i="28"/>
  <c r="AC17" i="28"/>
  <c r="AC151" i="28" s="1"/>
  <c r="AC16" i="28"/>
  <c r="AB17" i="28"/>
  <c r="AB151" i="28" s="1"/>
  <c r="AB16" i="28"/>
  <c r="AA17" i="28"/>
  <c r="AA151" i="28" s="1"/>
  <c r="AA16" i="28"/>
  <c r="Z17" i="28"/>
  <c r="Z151" i="28" s="1"/>
  <c r="Z16" i="28"/>
  <c r="Y17" i="28"/>
  <c r="Y151" i="28" s="1"/>
  <c r="Y16" i="28"/>
  <c r="X17" i="28"/>
  <c r="X16" i="28"/>
  <c r="W17" i="28"/>
  <c r="W151" i="28" s="1"/>
  <c r="W16" i="28"/>
  <c r="V17" i="28"/>
  <c r="V151" i="28" s="1"/>
  <c r="V16" i="28"/>
  <c r="U17" i="28"/>
  <c r="U151" i="28" s="1"/>
  <c r="U16" i="28"/>
  <c r="T17" i="28"/>
  <c r="T16" i="28"/>
  <c r="S17" i="28"/>
  <c r="S16" i="28"/>
  <c r="R17" i="28"/>
  <c r="R151" i="28" s="1"/>
  <c r="R16" i="28"/>
  <c r="Q17" i="28"/>
  <c r="Q151" i="28" s="1"/>
  <c r="Q16" i="28"/>
  <c r="P17" i="28"/>
  <c r="P151" i="28" s="1"/>
  <c r="P16" i="28"/>
  <c r="O17" i="28"/>
  <c r="O151" i="28" s="1"/>
  <c r="O16" i="28"/>
  <c r="N17" i="28"/>
  <c r="N151" i="28" s="1"/>
  <c r="M17" i="28"/>
  <c r="M151" i="28" s="1"/>
  <c r="L17" i="28"/>
  <c r="K17" i="28"/>
  <c r="J17" i="28"/>
  <c r="I17" i="28"/>
  <c r="I151" i="28" s="1"/>
  <c r="H17" i="28"/>
  <c r="H151" i="28" s="1"/>
  <c r="G17" i="28"/>
  <c r="F17" i="28"/>
  <c r="E17" i="28"/>
  <c r="N16" i="28"/>
  <c r="M16" i="28"/>
  <c r="L16" i="28"/>
  <c r="K16" i="28"/>
  <c r="J16" i="28"/>
  <c r="I16" i="28"/>
  <c r="H16" i="28"/>
  <c r="G16" i="28"/>
  <c r="F16" i="28"/>
  <c r="E16" i="28"/>
  <c r="O39" i="31"/>
  <c r="O36" i="31"/>
  <c r="O30" i="31"/>
  <c r="AS155" i="35"/>
  <c r="AT155" i="35"/>
  <c r="AU155" i="35"/>
  <c r="AV155" i="35"/>
  <c r="AW155" i="35"/>
  <c r="F149" i="29"/>
  <c r="G149" i="29"/>
  <c r="H149" i="29"/>
  <c r="I149" i="29"/>
  <c r="J149" i="29"/>
  <c r="K149" i="29"/>
  <c r="L149" i="29"/>
  <c r="M149" i="29"/>
  <c r="N149" i="29"/>
  <c r="O149" i="29"/>
  <c r="P149" i="29"/>
  <c r="Q149" i="29"/>
  <c r="R149" i="29"/>
  <c r="S149" i="29"/>
  <c r="T149" i="29"/>
  <c r="U149" i="29"/>
  <c r="V149" i="29"/>
  <c r="W149" i="29"/>
  <c r="X149" i="29"/>
  <c r="Y149" i="29"/>
  <c r="Z149" i="29"/>
  <c r="AA149" i="29"/>
  <c r="AB149" i="29"/>
  <c r="AC149" i="29"/>
  <c r="AD149" i="29"/>
  <c r="AE149" i="29"/>
  <c r="AF149" i="29"/>
  <c r="AG149" i="29"/>
  <c r="AH149" i="29"/>
  <c r="F150" i="29"/>
  <c r="G150" i="29"/>
  <c r="H150" i="29"/>
  <c r="I150" i="29"/>
  <c r="J150" i="29"/>
  <c r="K150" i="29"/>
  <c r="L150" i="29"/>
  <c r="M150" i="29"/>
  <c r="N150" i="29"/>
  <c r="O150" i="29"/>
  <c r="P150" i="29"/>
  <c r="Q150" i="29"/>
  <c r="R150" i="29"/>
  <c r="S150" i="29"/>
  <c r="T150" i="29"/>
  <c r="U150" i="29"/>
  <c r="V150" i="29"/>
  <c r="W150" i="29"/>
  <c r="X150" i="29"/>
  <c r="Y150" i="29"/>
  <c r="Z150" i="29"/>
  <c r="AA150" i="29"/>
  <c r="AB150" i="29"/>
  <c r="AC150" i="29"/>
  <c r="AD150" i="29"/>
  <c r="AE150" i="29"/>
  <c r="AF150" i="29"/>
  <c r="AG150" i="29"/>
  <c r="AH150" i="29"/>
  <c r="E150" i="29"/>
  <c r="E149" i="29"/>
  <c r="R151" i="29"/>
  <c r="V151" i="29"/>
  <c r="V152" i="29" s="1"/>
  <c r="Y151" i="29"/>
  <c r="AA151" i="29"/>
  <c r="AC151" i="29"/>
  <c r="AC152" i="29" s="1"/>
  <c r="AE151" i="29"/>
  <c r="AE152" i="29" s="1"/>
  <c r="AG151" i="29"/>
  <c r="AG152" i="29" s="1"/>
  <c r="I151" i="29"/>
  <c r="L151" i="29"/>
  <c r="L152" i="29" s="1"/>
  <c r="N151" i="29"/>
  <c r="N152" i="29" s="1"/>
  <c r="AR10" i="35"/>
  <c r="F150" i="28"/>
  <c r="G150" i="28"/>
  <c r="H150" i="28"/>
  <c r="I150" i="28"/>
  <c r="J150" i="28"/>
  <c r="K150" i="28"/>
  <c r="L150" i="28"/>
  <c r="M150" i="28"/>
  <c r="N150" i="28"/>
  <c r="O150" i="28"/>
  <c r="P150" i="28"/>
  <c r="Q150" i="28"/>
  <c r="R150" i="28"/>
  <c r="S150" i="28"/>
  <c r="T150" i="28"/>
  <c r="U150" i="28"/>
  <c r="V150" i="28"/>
  <c r="W150" i="28"/>
  <c r="X150" i="28"/>
  <c r="Y150" i="28"/>
  <c r="Z150" i="28"/>
  <c r="AA150" i="28"/>
  <c r="AB150" i="28"/>
  <c r="AC150" i="28"/>
  <c r="AD150" i="28"/>
  <c r="AE150" i="28"/>
  <c r="AF150" i="28"/>
  <c r="AG150" i="28"/>
  <c r="AH150" i="28"/>
  <c r="E150" i="28"/>
  <c r="E152" i="28" s="1"/>
  <c r="O149" i="28"/>
  <c r="P149" i="28"/>
  <c r="Q149" i="28"/>
  <c r="R149" i="28"/>
  <c r="S149" i="28"/>
  <c r="T149" i="28"/>
  <c r="U149" i="28"/>
  <c r="V149" i="28"/>
  <c r="W149" i="28"/>
  <c r="X149" i="28"/>
  <c r="Y149" i="28"/>
  <c r="Z149" i="28"/>
  <c r="AA149" i="28"/>
  <c r="AB149" i="28"/>
  <c r="AC149" i="28"/>
  <c r="AD149" i="28"/>
  <c r="AE149" i="28"/>
  <c r="AF149" i="28"/>
  <c r="AG149" i="28"/>
  <c r="AH149" i="28"/>
  <c r="F149" i="28"/>
  <c r="G149" i="28"/>
  <c r="H149" i="28"/>
  <c r="I149" i="28"/>
  <c r="J149" i="28"/>
  <c r="K149" i="28"/>
  <c r="L149" i="28"/>
  <c r="M149" i="28"/>
  <c r="N149" i="28"/>
  <c r="E149" i="28"/>
  <c r="E149" i="26"/>
  <c r="T151" i="28"/>
  <c r="X151" i="28"/>
  <c r="X152" i="28" s="1"/>
  <c r="AD151" i="28"/>
  <c r="AD152" i="28" s="1"/>
  <c r="AG151" i="28"/>
  <c r="F151" i="28"/>
  <c r="F152" i="28" s="1"/>
  <c r="G151" i="28"/>
  <c r="G152" i="28" s="1"/>
  <c r="J151" i="28"/>
  <c r="J152" i="28" s="1"/>
  <c r="K151" i="28"/>
  <c r="L151" i="28"/>
  <c r="AM10" i="35"/>
  <c r="AN10" i="35"/>
  <c r="AO10" i="35"/>
  <c r="AP10" i="35"/>
  <c r="AQ10" i="35"/>
  <c r="AL10" i="35"/>
  <c r="AK10" i="35"/>
  <c r="AJ10" i="35"/>
  <c r="AI10" i="35"/>
  <c r="AH10" i="35"/>
  <c r="AG10" i="35"/>
  <c r="AF10" i="35"/>
  <c r="W152" i="35"/>
  <c r="H152" i="35"/>
  <c r="I152" i="35"/>
  <c r="J152" i="35"/>
  <c r="K152" i="35"/>
  <c r="L152" i="35"/>
  <c r="M152" i="35"/>
  <c r="N152" i="35"/>
  <c r="O152" i="35"/>
  <c r="P152" i="35"/>
  <c r="Q152" i="35"/>
  <c r="R152" i="35"/>
  <c r="S152" i="35"/>
  <c r="T152" i="35"/>
  <c r="U152" i="35"/>
  <c r="V152" i="35"/>
  <c r="G152" i="35"/>
  <c r="B3" i="35"/>
  <c r="C3" i="35"/>
  <c r="B4" i="35"/>
  <c r="C4" i="35"/>
  <c r="B5" i="35"/>
  <c r="C5" i="35"/>
  <c r="B6" i="35"/>
  <c r="B7" i="35"/>
  <c r="C7" i="35"/>
  <c r="C2" i="35"/>
  <c r="B2" i="35"/>
  <c r="C26" i="34"/>
  <c r="D26" i="34"/>
  <c r="C27" i="34"/>
  <c r="D27" i="34"/>
  <c r="C28" i="34"/>
  <c r="D28" i="34"/>
  <c r="C29" i="34"/>
  <c r="D29" i="34"/>
  <c r="C30" i="34"/>
  <c r="D30" i="34"/>
  <c r="C31" i="34"/>
  <c r="D31" i="34"/>
  <c r="C32" i="34"/>
  <c r="D32" i="34"/>
  <c r="C33" i="34"/>
  <c r="D33" i="34"/>
  <c r="C34" i="34"/>
  <c r="D34" i="34"/>
  <c r="C35" i="34"/>
  <c r="D35" i="34"/>
  <c r="C36" i="34"/>
  <c r="D36" i="34"/>
  <c r="C37" i="34"/>
  <c r="D37" i="34"/>
  <c r="C38" i="34"/>
  <c r="D38" i="34"/>
  <c r="C39" i="34"/>
  <c r="D39" i="34"/>
  <c r="C40" i="34"/>
  <c r="D40" i="34"/>
  <c r="C41" i="34"/>
  <c r="D41" i="34"/>
  <c r="C42" i="34"/>
  <c r="D42" i="34"/>
  <c r="C43" i="34"/>
  <c r="D43" i="34"/>
  <c r="C44" i="34"/>
  <c r="D44" i="34"/>
  <c r="C45" i="34"/>
  <c r="D45" i="34"/>
  <c r="C46" i="34"/>
  <c r="D46" i="34"/>
  <c r="C47" i="34"/>
  <c r="D47" i="34"/>
  <c r="C48" i="34"/>
  <c r="D48" i="34"/>
  <c r="C49" i="34"/>
  <c r="D49" i="34"/>
  <c r="C50" i="34"/>
  <c r="D50" i="34"/>
  <c r="C51" i="34"/>
  <c r="D51" i="34"/>
  <c r="C52" i="34"/>
  <c r="D52" i="34"/>
  <c r="C53" i="34"/>
  <c r="D53" i="34"/>
  <c r="C54" i="34"/>
  <c r="D54" i="34"/>
  <c r="C55" i="34"/>
  <c r="D55" i="34"/>
  <c r="C56" i="34"/>
  <c r="D56" i="34"/>
  <c r="C57" i="34"/>
  <c r="D57" i="34"/>
  <c r="C58" i="34"/>
  <c r="D58" i="34"/>
  <c r="C59" i="34"/>
  <c r="D59" i="34"/>
  <c r="C60" i="34"/>
  <c r="D60" i="34"/>
  <c r="C61" i="34"/>
  <c r="D61" i="34"/>
  <c r="C62" i="34"/>
  <c r="D62" i="34"/>
  <c r="C63" i="34"/>
  <c r="D63" i="34"/>
  <c r="C64" i="34"/>
  <c r="D64" i="34"/>
  <c r="C65" i="34"/>
  <c r="D65" i="34"/>
  <c r="C66" i="34"/>
  <c r="D66" i="34"/>
  <c r="C67" i="34"/>
  <c r="D67" i="34"/>
  <c r="C68" i="34"/>
  <c r="D68" i="34"/>
  <c r="C69" i="34"/>
  <c r="D69" i="34"/>
  <c r="C70" i="34"/>
  <c r="D70" i="34"/>
  <c r="C71" i="34"/>
  <c r="D71" i="34"/>
  <c r="C72" i="34"/>
  <c r="D72" i="34"/>
  <c r="C73" i="34"/>
  <c r="D73" i="34"/>
  <c r="C74" i="34"/>
  <c r="D74" i="34"/>
  <c r="C75" i="34"/>
  <c r="D75" i="34"/>
  <c r="C76" i="34"/>
  <c r="D76" i="34"/>
  <c r="C77" i="34"/>
  <c r="D77" i="34"/>
  <c r="C78" i="34"/>
  <c r="D78" i="34"/>
  <c r="C79" i="34"/>
  <c r="D79" i="34"/>
  <c r="C80" i="34"/>
  <c r="D80" i="34"/>
  <c r="C81" i="34"/>
  <c r="D81" i="34"/>
  <c r="C82" i="34"/>
  <c r="D82" i="34"/>
  <c r="C83" i="34"/>
  <c r="D83" i="34"/>
  <c r="C84" i="34"/>
  <c r="D84" i="34"/>
  <c r="C85" i="34"/>
  <c r="D85" i="34"/>
  <c r="C86" i="34"/>
  <c r="D86" i="34"/>
  <c r="C87" i="34"/>
  <c r="D87" i="34"/>
  <c r="C88" i="34"/>
  <c r="D88" i="34"/>
  <c r="C89" i="34"/>
  <c r="D89" i="34"/>
  <c r="C90" i="34"/>
  <c r="D90" i="34"/>
  <c r="C91" i="34"/>
  <c r="D91" i="34"/>
  <c r="C92" i="34"/>
  <c r="D92" i="34"/>
  <c r="C93" i="34"/>
  <c r="D93" i="34"/>
  <c r="C94" i="34"/>
  <c r="D94" i="34"/>
  <c r="C95" i="34"/>
  <c r="D95" i="34"/>
  <c r="C96" i="34"/>
  <c r="D96" i="34"/>
  <c r="C97" i="34"/>
  <c r="D97" i="34"/>
  <c r="C98" i="34"/>
  <c r="D98" i="34"/>
  <c r="C99" i="34"/>
  <c r="D99" i="34"/>
  <c r="C100" i="34"/>
  <c r="D100" i="34"/>
  <c r="C101" i="34"/>
  <c r="D101" i="34"/>
  <c r="C102" i="34"/>
  <c r="D102" i="34"/>
  <c r="C103" i="34"/>
  <c r="D103" i="34"/>
  <c r="C104" i="34"/>
  <c r="D104" i="34"/>
  <c r="C105" i="34"/>
  <c r="D105" i="34"/>
  <c r="C106" i="34"/>
  <c r="D106" i="34"/>
  <c r="C107" i="34"/>
  <c r="D107" i="34"/>
  <c r="C108" i="34"/>
  <c r="D108" i="34"/>
  <c r="C109" i="34"/>
  <c r="D109" i="34"/>
  <c r="C110" i="34"/>
  <c r="D110" i="34"/>
  <c r="C111" i="34"/>
  <c r="D111" i="34"/>
  <c r="C112" i="34"/>
  <c r="D112" i="34"/>
  <c r="C113" i="34"/>
  <c r="D113" i="34"/>
  <c r="C114" i="34"/>
  <c r="D114" i="34"/>
  <c r="C115" i="34"/>
  <c r="D115" i="34"/>
  <c r="C116" i="34"/>
  <c r="D116" i="34"/>
  <c r="C117" i="34"/>
  <c r="D117" i="34"/>
  <c r="C118" i="34"/>
  <c r="D118" i="34"/>
  <c r="C119" i="34"/>
  <c r="D119" i="34"/>
  <c r="C120" i="34"/>
  <c r="D120" i="34"/>
  <c r="C121" i="34"/>
  <c r="D121" i="34"/>
  <c r="C122" i="34"/>
  <c r="D122" i="34"/>
  <c r="C123" i="34"/>
  <c r="D123" i="34"/>
  <c r="C124" i="34"/>
  <c r="D124" i="34"/>
  <c r="C125" i="34"/>
  <c r="D125" i="34"/>
  <c r="C126" i="34"/>
  <c r="D126" i="34"/>
  <c r="C127" i="34"/>
  <c r="D127" i="34"/>
  <c r="C128" i="34"/>
  <c r="D128" i="34"/>
  <c r="C129" i="34"/>
  <c r="D129" i="34"/>
  <c r="C130" i="34"/>
  <c r="D130" i="34"/>
  <c r="C131" i="34"/>
  <c r="D131" i="34"/>
  <c r="C132" i="34"/>
  <c r="D132" i="34"/>
  <c r="C133" i="34"/>
  <c r="D133" i="34"/>
  <c r="C134" i="34"/>
  <c r="D134" i="34"/>
  <c r="C135" i="34"/>
  <c r="D135" i="34"/>
  <c r="C136" i="34"/>
  <c r="D136" i="34"/>
  <c r="C137" i="34"/>
  <c r="D137" i="34"/>
  <c r="C138" i="34"/>
  <c r="D138" i="34"/>
  <c r="C139" i="34"/>
  <c r="D139" i="34"/>
  <c r="C140" i="34"/>
  <c r="D140" i="34"/>
  <c r="C141" i="34"/>
  <c r="D141" i="34"/>
  <c r="C142" i="34"/>
  <c r="D142" i="34"/>
  <c r="C14" i="34"/>
  <c r="D14" i="34"/>
  <c r="C15" i="34"/>
  <c r="D15" i="34"/>
  <c r="C16" i="34"/>
  <c r="D16" i="34"/>
  <c r="C17" i="34"/>
  <c r="D17" i="34"/>
  <c r="C18" i="34"/>
  <c r="D18" i="34"/>
  <c r="C19" i="34"/>
  <c r="D19" i="34"/>
  <c r="C20" i="34"/>
  <c r="D20" i="34"/>
  <c r="C21" i="34"/>
  <c r="D21" i="34"/>
  <c r="C22" i="34"/>
  <c r="D22" i="34"/>
  <c r="C23" i="34"/>
  <c r="D23" i="34"/>
  <c r="C24" i="34"/>
  <c r="D24" i="34"/>
  <c r="C25" i="34"/>
  <c r="D25" i="34"/>
  <c r="B140" i="34"/>
  <c r="B141" i="34"/>
  <c r="B142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19" i="34"/>
  <c r="B120" i="34"/>
  <c r="B121" i="34"/>
  <c r="B122" i="34"/>
  <c r="B123" i="34"/>
  <c r="B124" i="34"/>
  <c r="B125" i="34"/>
  <c r="B126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D13" i="34"/>
  <c r="C13" i="34"/>
  <c r="B13" i="34"/>
  <c r="B4" i="34"/>
  <c r="C4" i="34"/>
  <c r="B5" i="34"/>
  <c r="C5" i="34"/>
  <c r="B6" i="34"/>
  <c r="C6" i="34"/>
  <c r="B7" i="34"/>
  <c r="B8" i="34"/>
  <c r="C8" i="34"/>
  <c r="C3" i="34"/>
  <c r="B3" i="34"/>
  <c r="X10" i="35"/>
  <c r="X147" i="35" s="1"/>
  <c r="W10" i="35"/>
  <c r="V10" i="35"/>
  <c r="U10" i="35"/>
  <c r="T10" i="35"/>
  <c r="S10" i="35"/>
  <c r="X9" i="35"/>
  <c r="X11" i="35" s="1"/>
  <c r="W9" i="35"/>
  <c r="W11" i="35" s="1"/>
  <c r="V9" i="35"/>
  <c r="V11" i="35" s="1"/>
  <c r="U9" i="35"/>
  <c r="U11" i="35" s="1"/>
  <c r="T9" i="35"/>
  <c r="T11" i="35" s="1"/>
  <c r="S9" i="35"/>
  <c r="S11" i="35" s="1"/>
  <c r="X8" i="35"/>
  <c r="W8" i="35"/>
  <c r="V8" i="35"/>
  <c r="U8" i="35"/>
  <c r="T8" i="35"/>
  <c r="S8" i="35"/>
  <c r="R10" i="35"/>
  <c r="Q10" i="35"/>
  <c r="P10" i="35"/>
  <c r="O10" i="35"/>
  <c r="N10" i="35"/>
  <c r="M10" i="35"/>
  <c r="R9" i="35"/>
  <c r="R11" i="35" s="1"/>
  <c r="Q9" i="35"/>
  <c r="Q11" i="35" s="1"/>
  <c r="P9" i="35"/>
  <c r="P11" i="35" s="1"/>
  <c r="O9" i="35"/>
  <c r="O11" i="35" s="1"/>
  <c r="N9" i="35"/>
  <c r="N11" i="35" s="1"/>
  <c r="M9" i="35"/>
  <c r="M11" i="35" s="1"/>
  <c r="R8" i="35"/>
  <c r="Q8" i="35"/>
  <c r="P8" i="35"/>
  <c r="O8" i="35"/>
  <c r="N8" i="35"/>
  <c r="M8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D141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L10" i="35"/>
  <c r="K10" i="35"/>
  <c r="J10" i="35"/>
  <c r="I10" i="35"/>
  <c r="H10" i="35"/>
  <c r="G10" i="35"/>
  <c r="L9" i="35"/>
  <c r="L11" i="35" s="1"/>
  <c r="L8" i="35"/>
  <c r="K9" i="35"/>
  <c r="K11" i="35" s="1"/>
  <c r="K8" i="35"/>
  <c r="J9" i="35"/>
  <c r="J11" i="35" s="1"/>
  <c r="J8" i="35"/>
  <c r="I9" i="35"/>
  <c r="I11" i="35" s="1"/>
  <c r="I8" i="35"/>
  <c r="H9" i="35"/>
  <c r="H11" i="35" s="1"/>
  <c r="H8" i="35"/>
  <c r="G9" i="35"/>
  <c r="G11" i="35" s="1"/>
  <c r="G8" i="35"/>
  <c r="F132" i="35"/>
  <c r="F133" i="35"/>
  <c r="F134" i="35"/>
  <c r="F135" i="35"/>
  <c r="F136" i="35"/>
  <c r="F137" i="35"/>
  <c r="F138" i="35"/>
  <c r="F139" i="35"/>
  <c r="F140" i="35"/>
  <c r="F141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E12" i="35"/>
  <c r="F12" i="35"/>
  <c r="D12" i="35"/>
  <c r="B6" i="36"/>
  <c r="O17" i="30"/>
  <c r="O42" i="30"/>
  <c r="L152" i="28" l="1"/>
  <c r="T152" i="28"/>
  <c r="K152" i="28"/>
  <c r="AC9" i="35"/>
  <c r="AC11" i="35" s="1"/>
  <c r="Y9" i="35"/>
  <c r="Y11" i="35" s="1"/>
  <c r="AD17" i="35"/>
  <c r="AD21" i="35"/>
  <c r="AD25" i="35"/>
  <c r="J19" i="24" s="1"/>
  <c r="AD29" i="35"/>
  <c r="AD33" i="35"/>
  <c r="AD37" i="35"/>
  <c r="AD41" i="35"/>
  <c r="J35" i="24" s="1"/>
  <c r="AD45" i="35"/>
  <c r="AD49" i="35"/>
  <c r="AD53" i="35"/>
  <c r="AD57" i="35"/>
  <c r="J51" i="24" s="1"/>
  <c r="AD61" i="35"/>
  <c r="AD65" i="35"/>
  <c r="AD69" i="35"/>
  <c r="AD73" i="35"/>
  <c r="J67" i="24" s="1"/>
  <c r="AD77" i="35"/>
  <c r="AD81" i="35"/>
  <c r="AD85" i="35"/>
  <c r="AD89" i="35"/>
  <c r="J83" i="24" s="1"/>
  <c r="AD93" i="35"/>
  <c r="AD97" i="35"/>
  <c r="AD101" i="35"/>
  <c r="AD105" i="35"/>
  <c r="J99" i="24" s="1"/>
  <c r="AD109" i="35"/>
  <c r="AD113" i="35"/>
  <c r="AD117" i="35"/>
  <c r="AD121" i="35"/>
  <c r="J115" i="24" s="1"/>
  <c r="AD125" i="35"/>
  <c r="AD129" i="35"/>
  <c r="AD133" i="35"/>
  <c r="AD137" i="35"/>
  <c r="J131" i="24" s="1"/>
  <c r="AD141" i="35"/>
  <c r="AC17" i="35"/>
  <c r="AC21" i="35"/>
  <c r="AC25" i="35"/>
  <c r="I19" i="24" s="1"/>
  <c r="AC29" i="35"/>
  <c r="AC33" i="35"/>
  <c r="AC37" i="35"/>
  <c r="AC41" i="35"/>
  <c r="I35" i="24" s="1"/>
  <c r="AC45" i="35"/>
  <c r="AC49" i="35"/>
  <c r="AC53" i="35"/>
  <c r="AC57" i="35"/>
  <c r="I51" i="24" s="1"/>
  <c r="AC61" i="35"/>
  <c r="AC65" i="35"/>
  <c r="AC69" i="35"/>
  <c r="AC73" i="35"/>
  <c r="I67" i="24" s="1"/>
  <c r="AC77" i="35"/>
  <c r="AC81" i="35"/>
  <c r="AC85" i="35"/>
  <c r="AC89" i="35"/>
  <c r="I83" i="24" s="1"/>
  <c r="AC93" i="35"/>
  <c r="AC97" i="35"/>
  <c r="AC101" i="35"/>
  <c r="AC105" i="35"/>
  <c r="I99" i="24" s="1"/>
  <c r="AC109" i="35"/>
  <c r="AC113" i="35"/>
  <c r="AC117" i="35"/>
  <c r="AC121" i="35"/>
  <c r="I115" i="24" s="1"/>
  <c r="AC125" i="35"/>
  <c r="AC129" i="35"/>
  <c r="AC133" i="35"/>
  <c r="AC137" i="35"/>
  <c r="I131" i="24" s="1"/>
  <c r="AC141" i="35"/>
  <c r="AB17" i="35"/>
  <c r="AB21" i="35"/>
  <c r="AB25" i="35"/>
  <c r="H19" i="24" s="1"/>
  <c r="AB29" i="35"/>
  <c r="AB33" i="35"/>
  <c r="AB37" i="35"/>
  <c r="AB41" i="35"/>
  <c r="H35" i="24" s="1"/>
  <c r="AB45" i="35"/>
  <c r="AB49" i="35"/>
  <c r="AB53" i="35"/>
  <c r="AB57" i="35"/>
  <c r="H51" i="24" s="1"/>
  <c r="AB61" i="35"/>
  <c r="AB65" i="35"/>
  <c r="AB69" i="35"/>
  <c r="AB73" i="35"/>
  <c r="H67" i="24" s="1"/>
  <c r="AB77" i="35"/>
  <c r="AB81" i="35"/>
  <c r="AB85" i="35"/>
  <c r="AB89" i="35"/>
  <c r="H83" i="24" s="1"/>
  <c r="AB93" i="35"/>
  <c r="AB97" i="35"/>
  <c r="AB101" i="35"/>
  <c r="AB105" i="35"/>
  <c r="H99" i="24" s="1"/>
  <c r="AB109" i="35"/>
  <c r="AB113" i="35"/>
  <c r="AB117" i="35"/>
  <c r="AB121" i="35"/>
  <c r="H115" i="24" s="1"/>
  <c r="AB125" i="35"/>
  <c r="AB129" i="35"/>
  <c r="AB133" i="35"/>
  <c r="AB137" i="35"/>
  <c r="H131" i="24" s="1"/>
  <c r="AB141" i="35"/>
  <c r="AA17" i="35"/>
  <c r="AA21" i="35"/>
  <c r="AA25" i="35"/>
  <c r="G19" i="24" s="1"/>
  <c r="AA29" i="35"/>
  <c r="AA33" i="35"/>
  <c r="AA37" i="35"/>
  <c r="AA41" i="35"/>
  <c r="G35" i="24" s="1"/>
  <c r="AA45" i="35"/>
  <c r="AA49" i="35"/>
  <c r="AA53" i="35"/>
  <c r="AA57" i="35"/>
  <c r="G51" i="24" s="1"/>
  <c r="AA61" i="35"/>
  <c r="AA65" i="35"/>
  <c r="AA69" i="35"/>
  <c r="AA73" i="35"/>
  <c r="G67" i="24" s="1"/>
  <c r="AA77" i="35"/>
  <c r="AA81" i="35"/>
  <c r="AA85" i="35"/>
  <c r="AA89" i="35"/>
  <c r="G83" i="24" s="1"/>
  <c r="AA93" i="35"/>
  <c r="AA97" i="35"/>
  <c r="AA101" i="35"/>
  <c r="AA105" i="35"/>
  <c r="G99" i="24" s="1"/>
  <c r="AA109" i="35"/>
  <c r="AA113" i="35"/>
  <c r="AA117" i="35"/>
  <c r="AA121" i="35"/>
  <c r="G115" i="24" s="1"/>
  <c r="AA125" i="35"/>
  <c r="AA129" i="35"/>
  <c r="AA133" i="35"/>
  <c r="AA137" i="35"/>
  <c r="G131" i="24" s="1"/>
  <c r="AA141" i="35"/>
  <c r="Z17" i="35"/>
  <c r="Z21" i="35"/>
  <c r="Z25" i="35"/>
  <c r="Z29" i="35"/>
  <c r="Z33" i="35"/>
  <c r="Z37" i="35"/>
  <c r="Z41" i="35"/>
  <c r="Z45" i="35"/>
  <c r="Z49" i="35"/>
  <c r="Z53" i="35"/>
  <c r="Z57" i="35"/>
  <c r="Z61" i="35"/>
  <c r="Z65" i="35"/>
  <c r="Z69" i="35"/>
  <c r="Z73" i="35"/>
  <c r="Z77" i="35"/>
  <c r="Z81" i="35"/>
  <c r="Z85" i="35"/>
  <c r="Z89" i="35"/>
  <c r="Z93" i="35"/>
  <c r="Z97" i="35"/>
  <c r="Z101" i="35"/>
  <c r="Z105" i="35"/>
  <c r="Z109" i="35"/>
  <c r="Z113" i="35"/>
  <c r="Z117" i="35"/>
  <c r="Z121" i="35"/>
  <c r="Z125" i="35"/>
  <c r="Z129" i="35"/>
  <c r="Z133" i="35"/>
  <c r="Z137" i="35"/>
  <c r="Z141" i="35"/>
  <c r="Y24" i="35"/>
  <c r="E18" i="24" s="1"/>
  <c r="Y28" i="35"/>
  <c r="E22" i="24" s="1"/>
  <c r="Y32" i="35"/>
  <c r="E26" i="24" s="1"/>
  <c r="Y36" i="35"/>
  <c r="E30" i="24" s="1"/>
  <c r="Y40" i="35"/>
  <c r="E34" i="24" s="1"/>
  <c r="Y44" i="35"/>
  <c r="E38" i="24" s="1"/>
  <c r="Y48" i="35"/>
  <c r="E42" i="24" s="1"/>
  <c r="Y52" i="35"/>
  <c r="E46" i="24" s="1"/>
  <c r="Y56" i="35"/>
  <c r="E50" i="24" s="1"/>
  <c r="Y60" i="35"/>
  <c r="E54" i="24" s="1"/>
  <c r="Y64" i="35"/>
  <c r="E58" i="24" s="1"/>
  <c r="Y68" i="35"/>
  <c r="E62" i="24" s="1"/>
  <c r="Y72" i="35"/>
  <c r="E66" i="24" s="1"/>
  <c r="Y76" i="35"/>
  <c r="E70" i="24" s="1"/>
  <c r="Y80" i="35"/>
  <c r="E74" i="24" s="1"/>
  <c r="Y84" i="35"/>
  <c r="E78" i="24" s="1"/>
  <c r="Y88" i="35"/>
  <c r="E82" i="24" s="1"/>
  <c r="Y92" i="35"/>
  <c r="E86" i="24" s="1"/>
  <c r="Y96" i="35"/>
  <c r="E90" i="24" s="1"/>
  <c r="Y100" i="35"/>
  <c r="E94" i="24" s="1"/>
  <c r="Y104" i="35"/>
  <c r="E98" i="24" s="1"/>
  <c r="Y108" i="35"/>
  <c r="E102" i="24" s="1"/>
  <c r="Y112" i="35"/>
  <c r="E106" i="24" s="1"/>
  <c r="Y116" i="35"/>
  <c r="E110" i="24" s="1"/>
  <c r="Y120" i="35"/>
  <c r="E114" i="24" s="1"/>
  <c r="Y124" i="35"/>
  <c r="E118" i="24" s="1"/>
  <c r="Y128" i="35"/>
  <c r="E122" i="24" s="1"/>
  <c r="Y132" i="35"/>
  <c r="E126" i="24" s="1"/>
  <c r="Y136" i="35"/>
  <c r="E130" i="24" s="1"/>
  <c r="Y140" i="35"/>
  <c r="E134" i="24" s="1"/>
  <c r="Y16" i="35"/>
  <c r="E10" i="24" s="1"/>
  <c r="Y20" i="35"/>
  <c r="E14" i="24" s="1"/>
  <c r="AA13" i="35"/>
  <c r="AD9" i="35"/>
  <c r="AD11" i="35" s="1"/>
  <c r="Z9" i="35"/>
  <c r="Z11" i="35" s="1"/>
  <c r="AD16" i="35"/>
  <c r="AD20" i="35"/>
  <c r="AD24" i="35"/>
  <c r="J18" i="24" s="1"/>
  <c r="AD28" i="35"/>
  <c r="J22" i="24" s="1"/>
  <c r="AD32" i="35"/>
  <c r="AD36" i="35"/>
  <c r="AD40" i="35"/>
  <c r="J34" i="24" s="1"/>
  <c r="AD44" i="35"/>
  <c r="J38" i="24" s="1"/>
  <c r="AD48" i="35"/>
  <c r="AD52" i="35"/>
  <c r="J46" i="24" s="1"/>
  <c r="AD56" i="35"/>
  <c r="J50" i="24" s="1"/>
  <c r="AD60" i="35"/>
  <c r="J54" i="24" s="1"/>
  <c r="AD64" i="35"/>
  <c r="AD68" i="35"/>
  <c r="J62" i="24" s="1"/>
  <c r="AD72" i="35"/>
  <c r="J66" i="24" s="1"/>
  <c r="AD76" i="35"/>
  <c r="J70" i="24" s="1"/>
  <c r="AD80" i="35"/>
  <c r="AD84" i="35"/>
  <c r="J78" i="24" s="1"/>
  <c r="AD88" i="35"/>
  <c r="J82" i="24" s="1"/>
  <c r="AD92" i="35"/>
  <c r="J86" i="24" s="1"/>
  <c r="AD96" i="35"/>
  <c r="AD100" i="35"/>
  <c r="J94" i="24" s="1"/>
  <c r="AD104" i="35"/>
  <c r="J98" i="24" s="1"/>
  <c r="AD108" i="35"/>
  <c r="J102" i="24" s="1"/>
  <c r="AD112" i="35"/>
  <c r="AD116" i="35"/>
  <c r="J110" i="24" s="1"/>
  <c r="AD120" i="35"/>
  <c r="J114" i="24" s="1"/>
  <c r="AD124" i="35"/>
  <c r="J118" i="24" s="1"/>
  <c r="AD128" i="35"/>
  <c r="AD132" i="35"/>
  <c r="J126" i="24" s="1"/>
  <c r="AD136" i="35"/>
  <c r="J130" i="24" s="1"/>
  <c r="AD140" i="35"/>
  <c r="J134" i="24" s="1"/>
  <c r="AC16" i="35"/>
  <c r="AC20" i="35"/>
  <c r="AC24" i="35"/>
  <c r="AC28" i="35"/>
  <c r="I22" i="24" s="1"/>
  <c r="AC32" i="35"/>
  <c r="AC36" i="35"/>
  <c r="AC40" i="35"/>
  <c r="AC44" i="35"/>
  <c r="I38" i="24" s="1"/>
  <c r="AC48" i="35"/>
  <c r="AC52" i="35"/>
  <c r="AC56" i="35"/>
  <c r="AC60" i="35"/>
  <c r="I54" i="24" s="1"/>
  <c r="AC64" i="35"/>
  <c r="AC68" i="35"/>
  <c r="AC72" i="35"/>
  <c r="AC76" i="35"/>
  <c r="I70" i="24" s="1"/>
  <c r="AC80" i="35"/>
  <c r="AC84" i="35"/>
  <c r="AC88" i="35"/>
  <c r="AC92" i="35"/>
  <c r="I86" i="24" s="1"/>
  <c r="AC96" i="35"/>
  <c r="AC100" i="35"/>
  <c r="AC104" i="35"/>
  <c r="AC108" i="35"/>
  <c r="I102" i="24" s="1"/>
  <c r="AC112" i="35"/>
  <c r="AC116" i="35"/>
  <c r="AC120" i="35"/>
  <c r="AC124" i="35"/>
  <c r="I118" i="24" s="1"/>
  <c r="AC128" i="35"/>
  <c r="AC132" i="35"/>
  <c r="AC136" i="35"/>
  <c r="AC140" i="35"/>
  <c r="I134" i="24" s="1"/>
  <c r="AB16" i="35"/>
  <c r="AB20" i="35"/>
  <c r="AB24" i="35"/>
  <c r="AB28" i="35"/>
  <c r="H22" i="24" s="1"/>
  <c r="AB32" i="35"/>
  <c r="AB36" i="35"/>
  <c r="AB40" i="35"/>
  <c r="AB44" i="35"/>
  <c r="H38" i="24" s="1"/>
  <c r="AB48" i="35"/>
  <c r="AB52" i="35"/>
  <c r="AB56" i="35"/>
  <c r="AB60" i="35"/>
  <c r="H54" i="24" s="1"/>
  <c r="AB64" i="35"/>
  <c r="AB68" i="35"/>
  <c r="AB72" i="35"/>
  <c r="AB76" i="35"/>
  <c r="H70" i="24" s="1"/>
  <c r="AB80" i="35"/>
  <c r="AB84" i="35"/>
  <c r="AB88" i="35"/>
  <c r="AB92" i="35"/>
  <c r="H86" i="24" s="1"/>
  <c r="AB96" i="35"/>
  <c r="AB100" i="35"/>
  <c r="AB104" i="35"/>
  <c r="AB108" i="35"/>
  <c r="H102" i="24" s="1"/>
  <c r="AB112" i="35"/>
  <c r="AB116" i="35"/>
  <c r="AB120" i="35"/>
  <c r="AB124" i="35"/>
  <c r="H118" i="24" s="1"/>
  <c r="AB128" i="35"/>
  <c r="AB132" i="35"/>
  <c r="AB136" i="35"/>
  <c r="AB140" i="35"/>
  <c r="H134" i="24" s="1"/>
  <c r="AA16" i="35"/>
  <c r="AA20" i="35"/>
  <c r="AA24" i="35"/>
  <c r="AA28" i="35"/>
  <c r="G22" i="24" s="1"/>
  <c r="AA32" i="35"/>
  <c r="AA36" i="35"/>
  <c r="AA40" i="35"/>
  <c r="AA44" i="35"/>
  <c r="G38" i="24" s="1"/>
  <c r="AA48" i="35"/>
  <c r="AA52" i="35"/>
  <c r="AA56" i="35"/>
  <c r="AA60" i="35"/>
  <c r="G54" i="24" s="1"/>
  <c r="AA64" i="35"/>
  <c r="AA68" i="35"/>
  <c r="AA72" i="35"/>
  <c r="AA76" i="35"/>
  <c r="G70" i="24" s="1"/>
  <c r="AA80" i="35"/>
  <c r="AA84" i="35"/>
  <c r="AA88" i="35"/>
  <c r="AA92" i="35"/>
  <c r="G86" i="24" s="1"/>
  <c r="AA96" i="35"/>
  <c r="AA100" i="35"/>
  <c r="AA104" i="35"/>
  <c r="AA108" i="35"/>
  <c r="G102" i="24" s="1"/>
  <c r="AA112" i="35"/>
  <c r="AA116" i="35"/>
  <c r="AA120" i="35"/>
  <c r="AA124" i="35"/>
  <c r="G118" i="24" s="1"/>
  <c r="AA128" i="35"/>
  <c r="AA132" i="35"/>
  <c r="AA136" i="35"/>
  <c r="AA140" i="35"/>
  <c r="G134" i="24" s="1"/>
  <c r="Z16" i="35"/>
  <c r="Z20" i="35"/>
  <c r="Z24" i="35"/>
  <c r="Z28" i="35"/>
  <c r="F22" i="24" s="1"/>
  <c r="Z32" i="35"/>
  <c r="Z36" i="35"/>
  <c r="Z40" i="35"/>
  <c r="Z44" i="35"/>
  <c r="F38" i="24" s="1"/>
  <c r="Z48" i="35"/>
  <c r="Z52" i="35"/>
  <c r="Z56" i="35"/>
  <c r="Z60" i="35"/>
  <c r="F54" i="24" s="1"/>
  <c r="Z64" i="35"/>
  <c r="Z68" i="35"/>
  <c r="Z72" i="35"/>
  <c r="Z76" i="35"/>
  <c r="F70" i="24" s="1"/>
  <c r="Z80" i="35"/>
  <c r="Z84" i="35"/>
  <c r="Z88" i="35"/>
  <c r="Z92" i="35"/>
  <c r="F86" i="24" s="1"/>
  <c r="Z96" i="35"/>
  <c r="Z100" i="35"/>
  <c r="Z104" i="35"/>
  <c r="Z108" i="35"/>
  <c r="F102" i="24" s="1"/>
  <c r="Z112" i="35"/>
  <c r="Z116" i="35"/>
  <c r="Z120" i="35"/>
  <c r="Z124" i="35"/>
  <c r="F118" i="24" s="1"/>
  <c r="Z128" i="35"/>
  <c r="Z132" i="35"/>
  <c r="Z136" i="35"/>
  <c r="Z140" i="35"/>
  <c r="F134" i="24" s="1"/>
  <c r="Y23" i="35"/>
  <c r="E17" i="24" s="1"/>
  <c r="Y27" i="35"/>
  <c r="E21" i="24" s="1"/>
  <c r="Y31" i="35"/>
  <c r="E25" i="24" s="1"/>
  <c r="Y35" i="35"/>
  <c r="E29" i="24" s="1"/>
  <c r="Y39" i="35"/>
  <c r="E33" i="24" s="1"/>
  <c r="Y43" i="35"/>
  <c r="E37" i="24" s="1"/>
  <c r="Y47" i="35"/>
  <c r="E41" i="24" s="1"/>
  <c r="Y51" i="35"/>
  <c r="E45" i="24" s="1"/>
  <c r="Y55" i="35"/>
  <c r="E49" i="24" s="1"/>
  <c r="Y59" i="35"/>
  <c r="E53" i="24" s="1"/>
  <c r="Y63" i="35"/>
  <c r="E57" i="24" s="1"/>
  <c r="Y67" i="35"/>
  <c r="E61" i="24" s="1"/>
  <c r="Y71" i="35"/>
  <c r="E65" i="24" s="1"/>
  <c r="Y75" i="35"/>
  <c r="E69" i="24" s="1"/>
  <c r="Y79" i="35"/>
  <c r="E73" i="24" s="1"/>
  <c r="Y83" i="35"/>
  <c r="E77" i="24" s="1"/>
  <c r="Y87" i="35"/>
  <c r="E81" i="24" s="1"/>
  <c r="Y91" i="35"/>
  <c r="E85" i="24" s="1"/>
  <c r="Y95" i="35"/>
  <c r="E89" i="24" s="1"/>
  <c r="Y99" i="35"/>
  <c r="E93" i="24" s="1"/>
  <c r="Y103" i="35"/>
  <c r="E97" i="24" s="1"/>
  <c r="Y107" i="35"/>
  <c r="E101" i="24" s="1"/>
  <c r="Y111" i="35"/>
  <c r="E105" i="24" s="1"/>
  <c r="Y115" i="35"/>
  <c r="E109" i="24" s="1"/>
  <c r="Y119" i="35"/>
  <c r="E113" i="24" s="1"/>
  <c r="Y123" i="35"/>
  <c r="E117" i="24" s="1"/>
  <c r="Y127" i="35"/>
  <c r="E121" i="24" s="1"/>
  <c r="Y131" i="35"/>
  <c r="E125" i="24" s="1"/>
  <c r="Y135" i="35"/>
  <c r="E129" i="24" s="1"/>
  <c r="Y139" i="35"/>
  <c r="E133" i="24" s="1"/>
  <c r="Y15" i="35"/>
  <c r="E9" i="24" s="1"/>
  <c r="Y19" i="35"/>
  <c r="E13" i="24" s="1"/>
  <c r="AB13" i="35"/>
  <c r="AA9" i="35"/>
  <c r="AA11" i="35" s="1"/>
  <c r="AD15" i="35"/>
  <c r="J9" i="24" s="1"/>
  <c r="AD19" i="35"/>
  <c r="J13" i="24" s="1"/>
  <c r="AD23" i="35"/>
  <c r="AD27" i="35"/>
  <c r="J21" i="24" s="1"/>
  <c r="AD31" i="35"/>
  <c r="J25" i="24" s="1"/>
  <c r="AD35" i="35"/>
  <c r="J29" i="24" s="1"/>
  <c r="AD39" i="35"/>
  <c r="AD43" i="35"/>
  <c r="J37" i="24" s="1"/>
  <c r="AD47" i="35"/>
  <c r="J41" i="24" s="1"/>
  <c r="AD51" i="35"/>
  <c r="J45" i="24" s="1"/>
  <c r="AD55" i="35"/>
  <c r="AD59" i="35"/>
  <c r="J53" i="24" s="1"/>
  <c r="AD63" i="35"/>
  <c r="J57" i="24" s="1"/>
  <c r="AD67" i="35"/>
  <c r="J61" i="24" s="1"/>
  <c r="AD71" i="35"/>
  <c r="AD75" i="35"/>
  <c r="J69" i="24" s="1"/>
  <c r="AD79" i="35"/>
  <c r="J73" i="24" s="1"/>
  <c r="AD83" i="35"/>
  <c r="J77" i="24" s="1"/>
  <c r="AD87" i="35"/>
  <c r="AD91" i="35"/>
  <c r="J85" i="24" s="1"/>
  <c r="AD95" i="35"/>
  <c r="J89" i="24" s="1"/>
  <c r="AD99" i="35"/>
  <c r="J93" i="24" s="1"/>
  <c r="AD103" i="35"/>
  <c r="AD107" i="35"/>
  <c r="J101" i="24" s="1"/>
  <c r="AD111" i="35"/>
  <c r="J105" i="24" s="1"/>
  <c r="AD115" i="35"/>
  <c r="J109" i="24" s="1"/>
  <c r="AD119" i="35"/>
  <c r="AD123" i="35"/>
  <c r="J117" i="24" s="1"/>
  <c r="AD127" i="35"/>
  <c r="J121" i="24" s="1"/>
  <c r="AD131" i="35"/>
  <c r="J125" i="24" s="1"/>
  <c r="AD135" i="35"/>
  <c r="AD139" i="35"/>
  <c r="J133" i="24" s="1"/>
  <c r="AC15" i="35"/>
  <c r="AC19" i="35"/>
  <c r="I13" i="24" s="1"/>
  <c r="AC23" i="35"/>
  <c r="AC27" i="35"/>
  <c r="AC31" i="35"/>
  <c r="AC35" i="35"/>
  <c r="I29" i="24" s="1"/>
  <c r="AC39" i="35"/>
  <c r="AC43" i="35"/>
  <c r="AC47" i="35"/>
  <c r="AC51" i="35"/>
  <c r="I45" i="24" s="1"/>
  <c r="AC55" i="35"/>
  <c r="AC59" i="35"/>
  <c r="AC63" i="35"/>
  <c r="AC67" i="35"/>
  <c r="I61" i="24" s="1"/>
  <c r="AC71" i="35"/>
  <c r="AC75" i="35"/>
  <c r="AC79" i="35"/>
  <c r="AC83" i="35"/>
  <c r="I77" i="24" s="1"/>
  <c r="AC87" i="35"/>
  <c r="AC91" i="35"/>
  <c r="AC95" i="35"/>
  <c r="AC99" i="35"/>
  <c r="I93" i="24" s="1"/>
  <c r="AC103" i="35"/>
  <c r="AC107" i="35"/>
  <c r="AC111" i="35"/>
  <c r="AC115" i="35"/>
  <c r="I109" i="24" s="1"/>
  <c r="AC119" i="35"/>
  <c r="AC123" i="35"/>
  <c r="AC127" i="35"/>
  <c r="AC131" i="35"/>
  <c r="I125" i="24" s="1"/>
  <c r="AC135" i="35"/>
  <c r="AC139" i="35"/>
  <c r="AB15" i="35"/>
  <c r="AB19" i="35"/>
  <c r="H13" i="24" s="1"/>
  <c r="AB23" i="35"/>
  <c r="AB27" i="35"/>
  <c r="AB31" i="35"/>
  <c r="AB35" i="35"/>
  <c r="H29" i="24" s="1"/>
  <c r="AB39" i="35"/>
  <c r="AB43" i="35"/>
  <c r="AB47" i="35"/>
  <c r="AB51" i="35"/>
  <c r="H45" i="24" s="1"/>
  <c r="AB55" i="35"/>
  <c r="AB59" i="35"/>
  <c r="AB63" i="35"/>
  <c r="AB67" i="35"/>
  <c r="H61" i="24" s="1"/>
  <c r="AB71" i="35"/>
  <c r="AB75" i="35"/>
  <c r="AB79" i="35"/>
  <c r="AB83" i="35"/>
  <c r="H77" i="24" s="1"/>
  <c r="AB87" i="35"/>
  <c r="AB91" i="35"/>
  <c r="AB95" i="35"/>
  <c r="AB99" i="35"/>
  <c r="H93" i="24" s="1"/>
  <c r="AB103" i="35"/>
  <c r="AB107" i="35"/>
  <c r="AB111" i="35"/>
  <c r="AB115" i="35"/>
  <c r="H109" i="24" s="1"/>
  <c r="AB119" i="35"/>
  <c r="AB123" i="35"/>
  <c r="AB127" i="35"/>
  <c r="AB131" i="35"/>
  <c r="H125" i="24" s="1"/>
  <c r="AB135" i="35"/>
  <c r="AB139" i="35"/>
  <c r="AA15" i="35"/>
  <c r="G9" i="24" s="1"/>
  <c r="AA19" i="35"/>
  <c r="G13" i="24" s="1"/>
  <c r="AA23" i="35"/>
  <c r="AA27" i="35"/>
  <c r="G21" i="24" s="1"/>
  <c r="AA31" i="35"/>
  <c r="G25" i="24" s="1"/>
  <c r="AA35" i="35"/>
  <c r="G29" i="24" s="1"/>
  <c r="AA39" i="35"/>
  <c r="AA43" i="35"/>
  <c r="G37" i="24" s="1"/>
  <c r="AA47" i="35"/>
  <c r="G41" i="24" s="1"/>
  <c r="AA51" i="35"/>
  <c r="G45" i="24" s="1"/>
  <c r="AA55" i="35"/>
  <c r="AA59" i="35"/>
  <c r="G53" i="24" s="1"/>
  <c r="AA63" i="35"/>
  <c r="G57" i="24" s="1"/>
  <c r="AA67" i="35"/>
  <c r="G61" i="24" s="1"/>
  <c r="AA71" i="35"/>
  <c r="AA75" i="35"/>
  <c r="G69" i="24" s="1"/>
  <c r="AA79" i="35"/>
  <c r="G73" i="24" s="1"/>
  <c r="AA83" i="35"/>
  <c r="G77" i="24" s="1"/>
  <c r="AA87" i="35"/>
  <c r="AA91" i="35"/>
  <c r="G85" i="24" s="1"/>
  <c r="AA95" i="35"/>
  <c r="G89" i="24" s="1"/>
  <c r="AA99" i="35"/>
  <c r="G93" i="24" s="1"/>
  <c r="AA103" i="35"/>
  <c r="AA107" i="35"/>
  <c r="G101" i="24" s="1"/>
  <c r="AA111" i="35"/>
  <c r="G105" i="24" s="1"/>
  <c r="AA115" i="35"/>
  <c r="G109" i="24" s="1"/>
  <c r="AA119" i="35"/>
  <c r="AA123" i="35"/>
  <c r="G117" i="24" s="1"/>
  <c r="AA127" i="35"/>
  <c r="G121" i="24" s="1"/>
  <c r="AA131" i="35"/>
  <c r="G125" i="24" s="1"/>
  <c r="AA135" i="35"/>
  <c r="AA139" i="35"/>
  <c r="G133" i="24" s="1"/>
  <c r="Z15" i="35"/>
  <c r="Z19" i="35"/>
  <c r="F13" i="24" s="1"/>
  <c r="Z23" i="35"/>
  <c r="Z27" i="35"/>
  <c r="Z31" i="35"/>
  <c r="Z35" i="35"/>
  <c r="F29" i="24" s="1"/>
  <c r="Z39" i="35"/>
  <c r="Z43" i="35"/>
  <c r="Z47" i="35"/>
  <c r="Z51" i="35"/>
  <c r="F45" i="24" s="1"/>
  <c r="Z55" i="35"/>
  <c r="Z59" i="35"/>
  <c r="Z63" i="35"/>
  <c r="Z67" i="35"/>
  <c r="F61" i="24" s="1"/>
  <c r="Z71" i="35"/>
  <c r="Z75" i="35"/>
  <c r="Z79" i="35"/>
  <c r="Z83" i="35"/>
  <c r="F77" i="24" s="1"/>
  <c r="Z87" i="35"/>
  <c r="Z91" i="35"/>
  <c r="Z95" i="35"/>
  <c r="Z99" i="35"/>
  <c r="F93" i="24" s="1"/>
  <c r="Z103" i="35"/>
  <c r="Z107" i="35"/>
  <c r="Z111" i="35"/>
  <c r="Z115" i="35"/>
  <c r="F109" i="24" s="1"/>
  <c r="Z119" i="35"/>
  <c r="Z123" i="35"/>
  <c r="Z127" i="35"/>
  <c r="Z131" i="35"/>
  <c r="F125" i="24" s="1"/>
  <c r="Z135" i="35"/>
  <c r="Z139" i="35"/>
  <c r="Y22" i="35"/>
  <c r="E16" i="24" s="1"/>
  <c r="Y26" i="35"/>
  <c r="E20" i="24" s="1"/>
  <c r="Y30" i="35"/>
  <c r="E24" i="24" s="1"/>
  <c r="Y34" i="35"/>
  <c r="E28" i="24" s="1"/>
  <c r="Y38" i="35"/>
  <c r="E32" i="24" s="1"/>
  <c r="Y42" i="35"/>
  <c r="E36" i="24" s="1"/>
  <c r="Y46" i="35"/>
  <c r="E40" i="24" s="1"/>
  <c r="Y50" i="35"/>
  <c r="E44" i="24" s="1"/>
  <c r="Y54" i="35"/>
  <c r="E48" i="24" s="1"/>
  <c r="Y58" i="35"/>
  <c r="E52" i="24" s="1"/>
  <c r="Y62" i="35"/>
  <c r="E56" i="24" s="1"/>
  <c r="Y66" i="35"/>
  <c r="E60" i="24" s="1"/>
  <c r="Y70" i="35"/>
  <c r="E64" i="24" s="1"/>
  <c r="Y74" i="35"/>
  <c r="E68" i="24" s="1"/>
  <c r="Y78" i="35"/>
  <c r="E72" i="24" s="1"/>
  <c r="Y82" i="35"/>
  <c r="E76" i="24" s="1"/>
  <c r="Y86" i="35"/>
  <c r="E80" i="24" s="1"/>
  <c r="Y90" i="35"/>
  <c r="E84" i="24" s="1"/>
  <c r="Y94" i="35"/>
  <c r="E88" i="24" s="1"/>
  <c r="Y98" i="35"/>
  <c r="E92" i="24" s="1"/>
  <c r="Y102" i="35"/>
  <c r="E96" i="24" s="1"/>
  <c r="Y106" i="35"/>
  <c r="E100" i="24" s="1"/>
  <c r="Y110" i="35"/>
  <c r="E104" i="24" s="1"/>
  <c r="Y114" i="35"/>
  <c r="E108" i="24" s="1"/>
  <c r="Y118" i="35"/>
  <c r="E112" i="24" s="1"/>
  <c r="Y122" i="35"/>
  <c r="E116" i="24" s="1"/>
  <c r="Y126" i="35"/>
  <c r="E120" i="24" s="1"/>
  <c r="Y130" i="35"/>
  <c r="E124" i="24" s="1"/>
  <c r="Y134" i="35"/>
  <c r="E128" i="24" s="1"/>
  <c r="Y138" i="35"/>
  <c r="E132" i="24" s="1"/>
  <c r="Y14" i="35"/>
  <c r="E8" i="24" s="1"/>
  <c r="Y18" i="35"/>
  <c r="E12" i="24" s="1"/>
  <c r="AC13" i="35"/>
  <c r="Y13" i="35"/>
  <c r="E7" i="24" s="1"/>
  <c r="AB9" i="35"/>
  <c r="AB11" i="35" s="1"/>
  <c r="AD14" i="35"/>
  <c r="J8" i="24" s="1"/>
  <c r="AD18" i="35"/>
  <c r="J12" i="24" s="1"/>
  <c r="AD22" i="35"/>
  <c r="J16" i="24" s="1"/>
  <c r="AD26" i="35"/>
  <c r="J20" i="24" s="1"/>
  <c r="AD30" i="35"/>
  <c r="J24" i="24" s="1"/>
  <c r="AD34" i="35"/>
  <c r="J28" i="24" s="1"/>
  <c r="AD38" i="35"/>
  <c r="J32" i="24" s="1"/>
  <c r="AD42" i="35"/>
  <c r="J36" i="24" s="1"/>
  <c r="AD46" i="35"/>
  <c r="J40" i="24" s="1"/>
  <c r="AD50" i="35"/>
  <c r="J44" i="24" s="1"/>
  <c r="AD54" i="35"/>
  <c r="J48" i="24" s="1"/>
  <c r="AD58" i="35"/>
  <c r="J52" i="24" s="1"/>
  <c r="AD62" i="35"/>
  <c r="J56" i="24" s="1"/>
  <c r="AD66" i="35"/>
  <c r="J60" i="24" s="1"/>
  <c r="AD70" i="35"/>
  <c r="J64" i="24" s="1"/>
  <c r="AD74" i="35"/>
  <c r="J68" i="24" s="1"/>
  <c r="AD78" i="35"/>
  <c r="J72" i="24" s="1"/>
  <c r="AD82" i="35"/>
  <c r="J76" i="24" s="1"/>
  <c r="AD86" i="35"/>
  <c r="J80" i="24" s="1"/>
  <c r="AD90" i="35"/>
  <c r="J84" i="24" s="1"/>
  <c r="AD94" i="35"/>
  <c r="J88" i="24" s="1"/>
  <c r="AD98" i="35"/>
  <c r="J92" i="24" s="1"/>
  <c r="AD102" i="35"/>
  <c r="J96" i="24" s="1"/>
  <c r="AD106" i="35"/>
  <c r="J100" i="24" s="1"/>
  <c r="AD110" i="35"/>
  <c r="J104" i="24" s="1"/>
  <c r="AD114" i="35"/>
  <c r="J108" i="24" s="1"/>
  <c r="AD118" i="35"/>
  <c r="J112" i="24" s="1"/>
  <c r="AD122" i="35"/>
  <c r="J116" i="24" s="1"/>
  <c r="AD126" i="35"/>
  <c r="J120" i="24" s="1"/>
  <c r="AD130" i="35"/>
  <c r="J124" i="24" s="1"/>
  <c r="AD134" i="35"/>
  <c r="J128" i="24" s="1"/>
  <c r="AD138" i="35"/>
  <c r="J132" i="24" s="1"/>
  <c r="AC14" i="35"/>
  <c r="AC18" i="35"/>
  <c r="AC22" i="35"/>
  <c r="I16" i="24" s="1"/>
  <c r="AC26" i="35"/>
  <c r="AC30" i="35"/>
  <c r="AC34" i="35"/>
  <c r="AC38" i="35"/>
  <c r="I32" i="24" s="1"/>
  <c r="AC42" i="35"/>
  <c r="AC46" i="35"/>
  <c r="AC50" i="35"/>
  <c r="AC54" i="35"/>
  <c r="I48" i="24" s="1"/>
  <c r="AC58" i="35"/>
  <c r="AC62" i="35"/>
  <c r="AC66" i="35"/>
  <c r="AC70" i="35"/>
  <c r="I64" i="24" s="1"/>
  <c r="AC74" i="35"/>
  <c r="AC78" i="35"/>
  <c r="AC82" i="35"/>
  <c r="AC86" i="35"/>
  <c r="I80" i="24" s="1"/>
  <c r="AC90" i="35"/>
  <c r="AC94" i="35"/>
  <c r="AC98" i="35"/>
  <c r="AC102" i="35"/>
  <c r="I96" i="24" s="1"/>
  <c r="AC106" i="35"/>
  <c r="AC110" i="35"/>
  <c r="AC114" i="35"/>
  <c r="AC118" i="35"/>
  <c r="I112" i="24" s="1"/>
  <c r="AC122" i="35"/>
  <c r="AC126" i="35"/>
  <c r="AC130" i="35"/>
  <c r="AC134" i="35"/>
  <c r="I128" i="24" s="1"/>
  <c r="AC138" i="35"/>
  <c r="AB14" i="35"/>
  <c r="H8" i="24" s="1"/>
  <c r="AB18" i="35"/>
  <c r="H12" i="24" s="1"/>
  <c r="AB22" i="35"/>
  <c r="H16" i="24" s="1"/>
  <c r="AB26" i="35"/>
  <c r="H20" i="24" s="1"/>
  <c r="AB30" i="35"/>
  <c r="H24" i="24" s="1"/>
  <c r="AB34" i="35"/>
  <c r="H28" i="24" s="1"/>
  <c r="AB38" i="35"/>
  <c r="H32" i="24" s="1"/>
  <c r="AB42" i="35"/>
  <c r="H36" i="24" s="1"/>
  <c r="AB46" i="35"/>
  <c r="H40" i="24" s="1"/>
  <c r="AB50" i="35"/>
  <c r="H44" i="24" s="1"/>
  <c r="AB54" i="35"/>
  <c r="H48" i="24" s="1"/>
  <c r="AB58" i="35"/>
  <c r="H52" i="24" s="1"/>
  <c r="AB62" i="35"/>
  <c r="H56" i="24" s="1"/>
  <c r="AB66" i="35"/>
  <c r="H60" i="24" s="1"/>
  <c r="AB70" i="35"/>
  <c r="H64" i="24" s="1"/>
  <c r="AB74" i="35"/>
  <c r="H68" i="24" s="1"/>
  <c r="AB78" i="35"/>
  <c r="H72" i="24" s="1"/>
  <c r="AB82" i="35"/>
  <c r="H76" i="24" s="1"/>
  <c r="AB86" i="35"/>
  <c r="H80" i="24" s="1"/>
  <c r="AB90" i="35"/>
  <c r="H84" i="24" s="1"/>
  <c r="AB94" i="35"/>
  <c r="H88" i="24" s="1"/>
  <c r="AB98" i="35"/>
  <c r="H92" i="24" s="1"/>
  <c r="AB102" i="35"/>
  <c r="H96" i="24" s="1"/>
  <c r="AB106" i="35"/>
  <c r="H100" i="24" s="1"/>
  <c r="AB110" i="35"/>
  <c r="H104" i="24" s="1"/>
  <c r="AB114" i="35"/>
  <c r="H108" i="24" s="1"/>
  <c r="AB118" i="35"/>
  <c r="H112" i="24" s="1"/>
  <c r="AB122" i="35"/>
  <c r="H116" i="24" s="1"/>
  <c r="AB126" i="35"/>
  <c r="H120" i="24" s="1"/>
  <c r="AB130" i="35"/>
  <c r="H124" i="24" s="1"/>
  <c r="AB134" i="35"/>
  <c r="H128" i="24" s="1"/>
  <c r="AB138" i="35"/>
  <c r="H132" i="24" s="1"/>
  <c r="AA14" i="35"/>
  <c r="G8" i="24" s="1"/>
  <c r="AA18" i="35"/>
  <c r="G12" i="24" s="1"/>
  <c r="AA22" i="35"/>
  <c r="G16" i="24" s="1"/>
  <c r="AA26" i="35"/>
  <c r="AA30" i="35"/>
  <c r="G24" i="24" s="1"/>
  <c r="AA34" i="35"/>
  <c r="G28" i="24" s="1"/>
  <c r="AA38" i="35"/>
  <c r="G32" i="24" s="1"/>
  <c r="AA42" i="35"/>
  <c r="AA46" i="35"/>
  <c r="G40" i="24" s="1"/>
  <c r="AA50" i="35"/>
  <c r="G44" i="24" s="1"/>
  <c r="AA54" i="35"/>
  <c r="G48" i="24" s="1"/>
  <c r="AA58" i="35"/>
  <c r="AA62" i="35"/>
  <c r="G56" i="24" s="1"/>
  <c r="AA66" i="35"/>
  <c r="G60" i="24" s="1"/>
  <c r="AA70" i="35"/>
  <c r="G64" i="24" s="1"/>
  <c r="AA74" i="35"/>
  <c r="AA78" i="35"/>
  <c r="G72" i="24" s="1"/>
  <c r="AA82" i="35"/>
  <c r="G76" i="24" s="1"/>
  <c r="AA86" i="35"/>
  <c r="G80" i="24" s="1"/>
  <c r="AA90" i="35"/>
  <c r="AA94" i="35"/>
  <c r="G88" i="24" s="1"/>
  <c r="AA98" i="35"/>
  <c r="G92" i="24" s="1"/>
  <c r="AA102" i="35"/>
  <c r="G96" i="24" s="1"/>
  <c r="AA106" i="35"/>
  <c r="AA110" i="35"/>
  <c r="G104" i="24" s="1"/>
  <c r="AA114" i="35"/>
  <c r="G108" i="24" s="1"/>
  <c r="AA118" i="35"/>
  <c r="G112" i="24" s="1"/>
  <c r="AA122" i="35"/>
  <c r="AA126" i="35"/>
  <c r="G120" i="24" s="1"/>
  <c r="AA130" i="35"/>
  <c r="G124" i="24" s="1"/>
  <c r="AA134" i="35"/>
  <c r="G128" i="24" s="1"/>
  <c r="AA138" i="35"/>
  <c r="Z14" i="35"/>
  <c r="Z18" i="35"/>
  <c r="Z22" i="35"/>
  <c r="F16" i="24" s="1"/>
  <c r="Z26" i="35"/>
  <c r="Z30" i="35"/>
  <c r="Z34" i="35"/>
  <c r="Z38" i="35"/>
  <c r="F32" i="24" s="1"/>
  <c r="Z42" i="35"/>
  <c r="Z46" i="35"/>
  <c r="Z50" i="35"/>
  <c r="Z54" i="35"/>
  <c r="F48" i="24" s="1"/>
  <c r="Z58" i="35"/>
  <c r="Z62" i="35"/>
  <c r="Z66" i="35"/>
  <c r="Z70" i="35"/>
  <c r="F64" i="24" s="1"/>
  <c r="Z74" i="35"/>
  <c r="Z78" i="35"/>
  <c r="Z82" i="35"/>
  <c r="Z86" i="35"/>
  <c r="F80" i="24" s="1"/>
  <c r="Z90" i="35"/>
  <c r="Z94" i="35"/>
  <c r="Z98" i="35"/>
  <c r="Z102" i="35"/>
  <c r="F96" i="24" s="1"/>
  <c r="Z106" i="35"/>
  <c r="Z110" i="35"/>
  <c r="Z114" i="35"/>
  <c r="Z118" i="35"/>
  <c r="F112" i="24" s="1"/>
  <c r="Z122" i="35"/>
  <c r="Z126" i="35"/>
  <c r="Z130" i="35"/>
  <c r="Z134" i="35"/>
  <c r="F128" i="24" s="1"/>
  <c r="Z138" i="35"/>
  <c r="Y21" i="35"/>
  <c r="E15" i="24" s="1"/>
  <c r="Y25" i="35"/>
  <c r="E19" i="24" s="1"/>
  <c r="Y29" i="35"/>
  <c r="E23" i="24" s="1"/>
  <c r="Y33" i="35"/>
  <c r="E27" i="24" s="1"/>
  <c r="Y37" i="35"/>
  <c r="E31" i="24" s="1"/>
  <c r="Y41" i="35"/>
  <c r="E35" i="24" s="1"/>
  <c r="Y45" i="35"/>
  <c r="E39" i="24" s="1"/>
  <c r="Y49" i="35"/>
  <c r="E43" i="24" s="1"/>
  <c r="Y53" i="35"/>
  <c r="E47" i="24" s="1"/>
  <c r="Y57" i="35"/>
  <c r="E51" i="24" s="1"/>
  <c r="Y61" i="35"/>
  <c r="E55" i="24" s="1"/>
  <c r="Y65" i="35"/>
  <c r="E59" i="24" s="1"/>
  <c r="Y69" i="35"/>
  <c r="E63" i="24" s="1"/>
  <c r="Y73" i="35"/>
  <c r="E67" i="24" s="1"/>
  <c r="Y77" i="35"/>
  <c r="E71" i="24" s="1"/>
  <c r="Y81" i="35"/>
  <c r="E75" i="24" s="1"/>
  <c r="Y85" i="35"/>
  <c r="E79" i="24" s="1"/>
  <c r="Y89" i="35"/>
  <c r="E83" i="24" s="1"/>
  <c r="Y93" i="35"/>
  <c r="E87" i="24" s="1"/>
  <c r="Y97" i="35"/>
  <c r="E91" i="24" s="1"/>
  <c r="Y101" i="35"/>
  <c r="E95" i="24" s="1"/>
  <c r="Y105" i="35"/>
  <c r="E99" i="24" s="1"/>
  <c r="Y109" i="35"/>
  <c r="E103" i="24" s="1"/>
  <c r="Y113" i="35"/>
  <c r="E107" i="24" s="1"/>
  <c r="Y117" i="35"/>
  <c r="E111" i="24" s="1"/>
  <c r="Y121" i="35"/>
  <c r="E115" i="24" s="1"/>
  <c r="Y125" i="35"/>
  <c r="E119" i="24" s="1"/>
  <c r="Y129" i="35"/>
  <c r="E123" i="24" s="1"/>
  <c r="Y133" i="35"/>
  <c r="E127" i="24" s="1"/>
  <c r="Y137" i="35"/>
  <c r="E131" i="24" s="1"/>
  <c r="Y141" i="35"/>
  <c r="E135" i="24" s="1"/>
  <c r="Y17" i="35"/>
  <c r="E11" i="24" s="1"/>
  <c r="AD13" i="35"/>
  <c r="J7" i="24" s="1"/>
  <c r="Z13" i="35"/>
  <c r="AG152" i="28"/>
  <c r="AA152" i="29"/>
  <c r="I152" i="28"/>
  <c r="M152" i="28"/>
  <c r="T152" i="29"/>
  <c r="H152" i="28"/>
  <c r="Q152" i="28"/>
  <c r="S152" i="28"/>
  <c r="U152" i="28"/>
  <c r="W152" i="28"/>
  <c r="Y152" i="28"/>
  <c r="AA152" i="28"/>
  <c r="AC152" i="28"/>
  <c r="AE152" i="28"/>
  <c r="E152" i="29"/>
  <c r="K152" i="29"/>
  <c r="M152" i="29"/>
  <c r="O152" i="29"/>
  <c r="W152" i="29"/>
  <c r="N152" i="28"/>
  <c r="V152" i="28"/>
  <c r="Z152" i="28"/>
  <c r="AB152" i="28"/>
  <c r="AF152" i="28"/>
  <c r="AH152" i="28"/>
  <c r="F152" i="29"/>
  <c r="H152" i="29"/>
  <c r="J152" i="29"/>
  <c r="P152" i="29"/>
  <c r="S152" i="29"/>
  <c r="X152" i="29"/>
  <c r="Z152" i="29"/>
  <c r="AB152" i="29"/>
  <c r="AF152" i="29"/>
  <c r="BO152" i="35"/>
  <c r="BO151" i="35" s="1"/>
  <c r="BO153" i="35"/>
  <c r="BO154" i="35" s="1"/>
  <c r="BI152" i="35"/>
  <c r="BI151" i="35" s="1"/>
  <c r="BI153" i="35"/>
  <c r="BI154" i="35" s="1"/>
  <c r="BD153" i="35"/>
  <c r="BD154" i="35" s="1"/>
  <c r="BD152" i="35"/>
  <c r="BD151" i="35" s="1"/>
  <c r="BN152" i="35"/>
  <c r="BN151" i="35" s="1"/>
  <c r="BN153" i="35"/>
  <c r="BN154" i="35" s="1"/>
  <c r="AZ153" i="35"/>
  <c r="AZ154" i="35" s="1"/>
  <c r="AZ152" i="35"/>
  <c r="AZ151" i="35" s="1"/>
  <c r="BM152" i="35"/>
  <c r="BM151" i="35" s="1"/>
  <c r="BM153" i="35"/>
  <c r="BM154" i="35" s="1"/>
  <c r="AY152" i="35"/>
  <c r="AY151" i="35" s="1"/>
  <c r="AY153" i="35"/>
  <c r="AY154" i="35" s="1"/>
  <c r="BG152" i="35"/>
  <c r="BG151" i="35" s="1"/>
  <c r="BG153" i="35"/>
  <c r="BG154" i="35" s="1"/>
  <c r="BC152" i="35"/>
  <c r="BC151" i="35" s="1"/>
  <c r="BC153" i="35"/>
  <c r="BC154" i="35" s="1"/>
  <c r="BB152" i="35"/>
  <c r="BB151" i="35" s="1"/>
  <c r="BB153" i="35"/>
  <c r="BB154" i="35" s="1"/>
  <c r="BF152" i="35"/>
  <c r="BF151" i="35" s="1"/>
  <c r="BF153" i="35"/>
  <c r="BF154" i="35" s="1"/>
  <c r="BH153" i="35"/>
  <c r="BH154" i="35" s="1"/>
  <c r="BH152" i="35"/>
  <c r="BH151" i="35" s="1"/>
  <c r="BJ152" i="35"/>
  <c r="BJ151" i="35" s="1"/>
  <c r="BJ153" i="35"/>
  <c r="BJ154" i="35" s="1"/>
  <c r="BL153" i="35"/>
  <c r="BL154" i="35" s="1"/>
  <c r="BL152" i="35"/>
  <c r="BL151" i="35" s="1"/>
  <c r="BA152" i="35"/>
  <c r="BA151" i="35" s="1"/>
  <c r="BA153" i="35"/>
  <c r="BA154" i="35" s="1"/>
  <c r="BK152" i="35"/>
  <c r="BK151" i="35" s="1"/>
  <c r="BK153" i="35"/>
  <c r="BK154" i="35" s="1"/>
  <c r="AX152" i="35"/>
  <c r="AX151" i="35" s="1"/>
  <c r="AX153" i="35"/>
  <c r="AX154" i="35" s="1"/>
  <c r="BE152" i="35"/>
  <c r="BE151" i="35" s="1"/>
  <c r="BE153" i="35"/>
  <c r="BE154" i="35" s="1"/>
  <c r="Y163" i="44"/>
  <c r="P52" i="42" s="1"/>
  <c r="AQ150" i="44"/>
  <c r="AQ151" i="44" s="1"/>
  <c r="Q163" i="44"/>
  <c r="O50" i="42" s="1"/>
  <c r="AI150" i="44"/>
  <c r="AI151" i="44" s="1"/>
  <c r="U163" i="44"/>
  <c r="P48" i="42" s="1"/>
  <c r="AM150" i="44"/>
  <c r="AM151" i="44" s="1"/>
  <c r="K164" i="44"/>
  <c r="L163" i="44"/>
  <c r="N51" i="42" s="1"/>
  <c r="AD150" i="44"/>
  <c r="J155" i="35"/>
  <c r="J147" i="35"/>
  <c r="P155" i="35"/>
  <c r="P147" i="35"/>
  <c r="T155" i="35"/>
  <c r="T147" i="35"/>
  <c r="AG155" i="35"/>
  <c r="AG147" i="35"/>
  <c r="AK155" i="35"/>
  <c r="AK147" i="35"/>
  <c r="AO155" i="35"/>
  <c r="AO147" i="35"/>
  <c r="R163" i="44"/>
  <c r="O51" i="42" s="1"/>
  <c r="AJ150" i="44"/>
  <c r="AJ151" i="44" s="1"/>
  <c r="N163" i="44"/>
  <c r="N53" i="42" s="1"/>
  <c r="AF150" i="44"/>
  <c r="AF151" i="44" s="1"/>
  <c r="V163" i="44"/>
  <c r="P49" i="42" s="1"/>
  <c r="AN150" i="44"/>
  <c r="AN151" i="44" s="1"/>
  <c r="Z163" i="44"/>
  <c r="P53" i="42" s="1"/>
  <c r="AR150" i="44"/>
  <c r="AR151" i="44" s="1"/>
  <c r="K163" i="44"/>
  <c r="N50" i="42" s="1"/>
  <c r="AC150" i="44"/>
  <c r="L164" i="44"/>
  <c r="G155" i="35"/>
  <c r="G147" i="35"/>
  <c r="K155" i="35"/>
  <c r="K147" i="35"/>
  <c r="M155" i="35"/>
  <c r="M147" i="35"/>
  <c r="Q155" i="35"/>
  <c r="Q147" i="35"/>
  <c r="U155" i="35"/>
  <c r="U147" i="35"/>
  <c r="AH155" i="35"/>
  <c r="AH147" i="35"/>
  <c r="AL155" i="35"/>
  <c r="AL147" i="35"/>
  <c r="AN155" i="35"/>
  <c r="AN147" i="35"/>
  <c r="AR155" i="35"/>
  <c r="AR147" i="35"/>
  <c r="I155" i="35"/>
  <c r="I147" i="35"/>
  <c r="O155" i="35"/>
  <c r="O147" i="35"/>
  <c r="W155" i="35"/>
  <c r="W147" i="35"/>
  <c r="AF155" i="35"/>
  <c r="AF147" i="35"/>
  <c r="AJ155" i="35"/>
  <c r="AJ147" i="35"/>
  <c r="AP155" i="35"/>
  <c r="AP147" i="35"/>
  <c r="W164" i="44"/>
  <c r="P163" i="44"/>
  <c r="O49" i="42" s="1"/>
  <c r="AH150" i="44"/>
  <c r="X163" i="44"/>
  <c r="P51" i="42" s="1"/>
  <c r="AP150" i="44"/>
  <c r="T163" i="44"/>
  <c r="O53" i="42" s="1"/>
  <c r="AL150" i="44"/>
  <c r="O164" i="44"/>
  <c r="S164" i="44"/>
  <c r="M163" i="44"/>
  <c r="N52" i="42" s="1"/>
  <c r="AE150" i="44"/>
  <c r="AE151" i="44" s="1"/>
  <c r="S155" i="35"/>
  <c r="S147" i="35"/>
  <c r="H155" i="35"/>
  <c r="H147" i="35"/>
  <c r="L155" i="35"/>
  <c r="L147" i="35"/>
  <c r="N155" i="35"/>
  <c r="N147" i="35"/>
  <c r="R155" i="35"/>
  <c r="R147" i="35"/>
  <c r="V155" i="35"/>
  <c r="V147" i="35"/>
  <c r="AI155" i="35"/>
  <c r="AI147" i="35"/>
  <c r="AQ155" i="35"/>
  <c r="AQ147" i="35"/>
  <c r="AM155" i="35"/>
  <c r="AM147" i="35"/>
  <c r="W163" i="44"/>
  <c r="P50" i="42" s="1"/>
  <c r="AO150" i="44"/>
  <c r="J163" i="44"/>
  <c r="N49" i="42" s="1"/>
  <c r="AB150" i="44"/>
  <c r="AB151" i="44" s="1"/>
  <c r="I163" i="44"/>
  <c r="N48" i="42" s="1"/>
  <c r="AA150" i="44"/>
  <c r="AA151" i="44" s="1"/>
  <c r="P164" i="44"/>
  <c r="X164" i="44"/>
  <c r="T164" i="44"/>
  <c r="O163" i="44"/>
  <c r="O48" i="42" s="1"/>
  <c r="AG150" i="44"/>
  <c r="S163" i="44"/>
  <c r="O52" i="42" s="1"/>
  <c r="AK150" i="44"/>
  <c r="C7" i="34"/>
  <c r="C6" i="44"/>
  <c r="C6" i="29"/>
  <c r="C6" i="28"/>
  <c r="C6" i="26"/>
  <c r="L25" i="42"/>
  <c r="L21" i="42"/>
  <c r="L22" i="42"/>
  <c r="L23" i="42"/>
  <c r="L24" i="42"/>
  <c r="L20" i="42"/>
  <c r="M23" i="42"/>
  <c r="M24" i="42"/>
  <c r="M20" i="42"/>
  <c r="M25" i="42"/>
  <c r="M21" i="42"/>
  <c r="M22" i="42"/>
  <c r="C8" i="35"/>
  <c r="X151" i="35"/>
  <c r="X154" i="35" s="1"/>
  <c r="AN19" i="28"/>
  <c r="AN23" i="28"/>
  <c r="AN27" i="28"/>
  <c r="AN31" i="28"/>
  <c r="AN35" i="28"/>
  <c r="AN39" i="28"/>
  <c r="AN43" i="28"/>
  <c r="AN47" i="28"/>
  <c r="AN51" i="28"/>
  <c r="AN55" i="28"/>
  <c r="AN59" i="28"/>
  <c r="AN63" i="28"/>
  <c r="AN67" i="28"/>
  <c r="AN71" i="28"/>
  <c r="AN75" i="28"/>
  <c r="AN79" i="28"/>
  <c r="AN83" i="28"/>
  <c r="AN87" i="28"/>
  <c r="AN91" i="28"/>
  <c r="AN95" i="28"/>
  <c r="AN99" i="28"/>
  <c r="AN103" i="28"/>
  <c r="AN107" i="28"/>
  <c r="AN111" i="28"/>
  <c r="AN115" i="28"/>
  <c r="AN119" i="28"/>
  <c r="AN123" i="28"/>
  <c r="AN127" i="28"/>
  <c r="AN131" i="28"/>
  <c r="AN135" i="28"/>
  <c r="AN139" i="28"/>
  <c r="AN143" i="28"/>
  <c r="AN18" i="28"/>
  <c r="AM31" i="28"/>
  <c r="AM35" i="28"/>
  <c r="AM39" i="28"/>
  <c r="AM43" i="28"/>
  <c r="AM47" i="28"/>
  <c r="AM51" i="28"/>
  <c r="AM55" i="28"/>
  <c r="AM59" i="28"/>
  <c r="AM63" i="28"/>
  <c r="AM67" i="28"/>
  <c r="AM71" i="28"/>
  <c r="AM75" i="28"/>
  <c r="AM79" i="28"/>
  <c r="AM83" i="28"/>
  <c r="AM87" i="28"/>
  <c r="AM91" i="28"/>
  <c r="AM95" i="28"/>
  <c r="AM99" i="28"/>
  <c r="AM103" i="28"/>
  <c r="AM107" i="28"/>
  <c r="AM111" i="28"/>
  <c r="AM115" i="28"/>
  <c r="AM119" i="28"/>
  <c r="AM123" i="28"/>
  <c r="AM127" i="28"/>
  <c r="AM131" i="28"/>
  <c r="AM135" i="28"/>
  <c r="AM139" i="28"/>
  <c r="AM143" i="28"/>
  <c r="AM25" i="28"/>
  <c r="AM20" i="28"/>
  <c r="AM24" i="28"/>
  <c r="AL24" i="28"/>
  <c r="AL28" i="28"/>
  <c r="AL32" i="28"/>
  <c r="AL36" i="28"/>
  <c r="AL40" i="28"/>
  <c r="AL44" i="28"/>
  <c r="AL48" i="28"/>
  <c r="AL52" i="28"/>
  <c r="AL56" i="28"/>
  <c r="AL60" i="28"/>
  <c r="AL64" i="28"/>
  <c r="AL68" i="28"/>
  <c r="AL72" i="28"/>
  <c r="AL76" i="28"/>
  <c r="AL80" i="28"/>
  <c r="AL84" i="28"/>
  <c r="AL88" i="28"/>
  <c r="AL92" i="28"/>
  <c r="AL96" i="28"/>
  <c r="AL100" i="28"/>
  <c r="AL104" i="28"/>
  <c r="AL108" i="28"/>
  <c r="AL112" i="28"/>
  <c r="AL116" i="28"/>
  <c r="AL120" i="28"/>
  <c r="AL124" i="28"/>
  <c r="AL128" i="28"/>
  <c r="AL132" i="28"/>
  <c r="AL136" i="28"/>
  <c r="AL140" i="28"/>
  <c r="AL144" i="28"/>
  <c r="AL20" i="28"/>
  <c r="AK24" i="28"/>
  <c r="AK28" i="28"/>
  <c r="AK32" i="28"/>
  <c r="AK36" i="28"/>
  <c r="AK40" i="28"/>
  <c r="AK44" i="28"/>
  <c r="AK48" i="28"/>
  <c r="AK52" i="28"/>
  <c r="AK56" i="28"/>
  <c r="AK60" i="28"/>
  <c r="AK64" i="28"/>
  <c r="AK68" i="28"/>
  <c r="AK72" i="28"/>
  <c r="AK76" i="28"/>
  <c r="AK80" i="28"/>
  <c r="AK84" i="28"/>
  <c r="AK88" i="28"/>
  <c r="AK92" i="28"/>
  <c r="AK96" i="28"/>
  <c r="AK100" i="28"/>
  <c r="AK104" i="28"/>
  <c r="AK108" i="28"/>
  <c r="AK112" i="28"/>
  <c r="AK116" i="28"/>
  <c r="AK120" i="28"/>
  <c r="AK124" i="28"/>
  <c r="AK128" i="28"/>
  <c r="AK132" i="28"/>
  <c r="AK136" i="28"/>
  <c r="AK140" i="28"/>
  <c r="AK144" i="28"/>
  <c r="AK20" i="28"/>
  <c r="AJ146" i="28"/>
  <c r="AJ142" i="28"/>
  <c r="AJ138" i="28"/>
  <c r="AJ134" i="28"/>
  <c r="AJ130" i="28"/>
  <c r="AJ126" i="28"/>
  <c r="AJ122" i="28"/>
  <c r="AJ118" i="28"/>
  <c r="AJ114" i="28"/>
  <c r="AJ110" i="28"/>
  <c r="AJ106" i="28"/>
  <c r="AJ102" i="28"/>
  <c r="AJ98" i="28"/>
  <c r="AJ94" i="28"/>
  <c r="AJ90" i="28"/>
  <c r="AJ86" i="28"/>
  <c r="AJ82" i="28"/>
  <c r="AJ78" i="28"/>
  <c r="AJ74" i="28"/>
  <c r="AJ70" i="28"/>
  <c r="AJ66" i="28"/>
  <c r="AJ62" i="28"/>
  <c r="AJ58" i="28"/>
  <c r="AJ54" i="28"/>
  <c r="AJ50" i="28"/>
  <c r="AJ46" i="28"/>
  <c r="AJ42" i="28"/>
  <c r="AJ38" i="28"/>
  <c r="AJ34" i="28"/>
  <c r="AJ30" i="28"/>
  <c r="AJ26" i="28"/>
  <c r="AJ22" i="28"/>
  <c r="AJ18" i="28"/>
  <c r="AI26" i="28"/>
  <c r="AI30" i="28"/>
  <c r="AI34" i="28"/>
  <c r="AI38" i="28"/>
  <c r="AI42" i="28"/>
  <c r="AI46" i="28"/>
  <c r="AI50" i="28"/>
  <c r="AI54" i="28"/>
  <c r="AI58" i="28"/>
  <c r="AI62" i="28"/>
  <c r="AI66" i="28"/>
  <c r="AI70" i="28"/>
  <c r="AI74" i="28"/>
  <c r="AN22" i="28"/>
  <c r="AN26" i="28"/>
  <c r="AN30" i="28"/>
  <c r="AN34" i="28"/>
  <c r="AN38" i="28"/>
  <c r="AN42" i="28"/>
  <c r="AN46" i="28"/>
  <c r="AN50" i="28"/>
  <c r="AN54" i="28"/>
  <c r="AN58" i="28"/>
  <c r="AN62" i="28"/>
  <c r="AN66" i="28"/>
  <c r="AN70" i="28"/>
  <c r="AN74" i="28"/>
  <c r="AN78" i="28"/>
  <c r="AN82" i="28"/>
  <c r="AN86" i="28"/>
  <c r="AN90" i="28"/>
  <c r="AN94" i="28"/>
  <c r="AN98" i="28"/>
  <c r="AN102" i="28"/>
  <c r="AN106" i="28"/>
  <c r="AN110" i="28"/>
  <c r="AN114" i="28"/>
  <c r="AN118" i="28"/>
  <c r="AN122" i="28"/>
  <c r="AN126" i="28"/>
  <c r="AN130" i="28"/>
  <c r="AN134" i="28"/>
  <c r="AN138" i="28"/>
  <c r="AN142" i="28"/>
  <c r="AN146" i="28"/>
  <c r="AM30" i="28"/>
  <c r="AM34" i="28"/>
  <c r="AM38" i="28"/>
  <c r="AM42" i="28"/>
  <c r="AM46" i="28"/>
  <c r="AM50" i="28"/>
  <c r="AM54" i="28"/>
  <c r="AM58" i="28"/>
  <c r="AM62" i="28"/>
  <c r="AM66" i="28"/>
  <c r="AM70" i="28"/>
  <c r="AM74" i="28"/>
  <c r="AM78" i="28"/>
  <c r="AM82" i="28"/>
  <c r="AM86" i="28"/>
  <c r="AM90" i="28"/>
  <c r="AM94" i="28"/>
  <c r="AM98" i="28"/>
  <c r="AM102" i="28"/>
  <c r="AM106" i="28"/>
  <c r="AM110" i="28"/>
  <c r="AM114" i="28"/>
  <c r="AM118" i="28"/>
  <c r="AM122" i="28"/>
  <c r="AM126" i="28"/>
  <c r="AM130" i="28"/>
  <c r="AM134" i="28"/>
  <c r="AM138" i="28"/>
  <c r="AM142" i="28"/>
  <c r="AM146" i="28"/>
  <c r="AM19" i="28"/>
  <c r="AM23" i="28"/>
  <c r="AL23" i="28"/>
  <c r="AL27" i="28"/>
  <c r="AL31" i="28"/>
  <c r="AL35" i="28"/>
  <c r="AL39" i="28"/>
  <c r="AL43" i="28"/>
  <c r="AL47" i="28"/>
  <c r="AL51" i="28"/>
  <c r="AL55" i="28"/>
  <c r="AL59" i="28"/>
  <c r="AL63" i="28"/>
  <c r="AL67" i="28"/>
  <c r="AL71" i="28"/>
  <c r="AL75" i="28"/>
  <c r="AL79" i="28"/>
  <c r="AL83" i="28"/>
  <c r="AL87" i="28"/>
  <c r="AL91" i="28"/>
  <c r="AL95" i="28"/>
  <c r="AL99" i="28"/>
  <c r="AL103" i="28"/>
  <c r="AL107" i="28"/>
  <c r="AL111" i="28"/>
  <c r="AL115" i="28"/>
  <c r="AL119" i="28"/>
  <c r="AL123" i="28"/>
  <c r="AL127" i="28"/>
  <c r="AL131" i="28"/>
  <c r="AL135" i="28"/>
  <c r="AL139" i="28"/>
  <c r="AL143" i="28"/>
  <c r="AL19" i="28"/>
  <c r="AK23" i="28"/>
  <c r="AK27" i="28"/>
  <c r="AK31" i="28"/>
  <c r="AK35" i="28"/>
  <c r="AK39" i="28"/>
  <c r="AK43" i="28"/>
  <c r="AK47" i="28"/>
  <c r="AK51" i="28"/>
  <c r="AK55" i="28"/>
  <c r="AK59" i="28"/>
  <c r="AK63" i="28"/>
  <c r="AK67" i="28"/>
  <c r="AK71" i="28"/>
  <c r="AK75" i="28"/>
  <c r="AK79" i="28"/>
  <c r="AK83" i="28"/>
  <c r="AK87" i="28"/>
  <c r="AK91" i="28"/>
  <c r="AK95" i="28"/>
  <c r="AK99" i="28"/>
  <c r="AK103" i="28"/>
  <c r="AK107" i="28"/>
  <c r="AK111" i="28"/>
  <c r="AK115" i="28"/>
  <c r="AK119" i="28"/>
  <c r="AK123" i="28"/>
  <c r="AK127" i="28"/>
  <c r="AK131" i="28"/>
  <c r="AK135" i="28"/>
  <c r="AK139" i="28"/>
  <c r="AK143" i="28"/>
  <c r="AK19" i="28"/>
  <c r="AK18" i="28"/>
  <c r="AJ143" i="28"/>
  <c r="AJ139" i="28"/>
  <c r="AJ135" i="28"/>
  <c r="AJ131" i="28"/>
  <c r="AJ127" i="28"/>
  <c r="AJ123" i="28"/>
  <c r="AJ119" i="28"/>
  <c r="AJ115" i="28"/>
  <c r="AJ111" i="28"/>
  <c r="AJ107" i="28"/>
  <c r="AJ103" i="28"/>
  <c r="AJ99" i="28"/>
  <c r="AJ95" i="28"/>
  <c r="AJ91" i="28"/>
  <c r="AJ87" i="28"/>
  <c r="AJ83" i="28"/>
  <c r="AJ79" i="28"/>
  <c r="AJ75" i="28"/>
  <c r="AJ71" i="28"/>
  <c r="AJ67" i="28"/>
  <c r="AJ63" i="28"/>
  <c r="AJ59" i="28"/>
  <c r="AJ55" i="28"/>
  <c r="AJ51" i="28"/>
  <c r="AJ47" i="28"/>
  <c r="AJ43" i="28"/>
  <c r="AJ39" i="28"/>
  <c r="AJ35" i="28"/>
  <c r="AJ31" i="28"/>
  <c r="AJ27" i="28"/>
  <c r="AJ23" i="28"/>
  <c r="AJ19" i="28"/>
  <c r="AI25" i="28"/>
  <c r="AI29" i="28"/>
  <c r="AI33" i="28"/>
  <c r="AI37" i="28"/>
  <c r="AI41" i="28"/>
  <c r="AI45" i="28"/>
  <c r="AI49" i="28"/>
  <c r="AI53" i="28"/>
  <c r="AI57" i="28"/>
  <c r="AI61" i="28"/>
  <c r="AI65" i="28"/>
  <c r="AI69" i="28"/>
  <c r="AI73" i="28"/>
  <c r="AN21" i="28"/>
  <c r="AN25" i="28"/>
  <c r="AN29" i="28"/>
  <c r="AN33" i="28"/>
  <c r="AN37" i="28"/>
  <c r="AN41" i="28"/>
  <c r="AN45" i="28"/>
  <c r="AN49" i="28"/>
  <c r="AN53" i="28"/>
  <c r="AN57" i="28"/>
  <c r="AN61" i="28"/>
  <c r="AN65" i="28"/>
  <c r="AN69" i="28"/>
  <c r="AN73" i="28"/>
  <c r="AN77" i="28"/>
  <c r="AN81" i="28"/>
  <c r="AN85" i="28"/>
  <c r="AN89" i="28"/>
  <c r="AN93" i="28"/>
  <c r="AN97" i="28"/>
  <c r="AN101" i="28"/>
  <c r="AN105" i="28"/>
  <c r="AN109" i="28"/>
  <c r="AN113" i="28"/>
  <c r="AN117" i="28"/>
  <c r="AN121" i="28"/>
  <c r="AN125" i="28"/>
  <c r="AN129" i="28"/>
  <c r="AN133" i="28"/>
  <c r="AN137" i="28"/>
  <c r="AN141" i="28"/>
  <c r="AN145" i="28"/>
  <c r="AM29" i="28"/>
  <c r="AM33" i="28"/>
  <c r="AM37" i="28"/>
  <c r="AM41" i="28"/>
  <c r="AM45" i="28"/>
  <c r="AM49" i="28"/>
  <c r="AM53" i="28"/>
  <c r="AM57" i="28"/>
  <c r="AM61" i="28"/>
  <c r="AM65" i="28"/>
  <c r="AM69" i="28"/>
  <c r="AM73" i="28"/>
  <c r="AM77" i="28"/>
  <c r="AM81" i="28"/>
  <c r="AM85" i="28"/>
  <c r="AM89" i="28"/>
  <c r="AM93" i="28"/>
  <c r="AM97" i="28"/>
  <c r="AM101" i="28"/>
  <c r="AM105" i="28"/>
  <c r="AM109" i="28"/>
  <c r="AM113" i="28"/>
  <c r="AM117" i="28"/>
  <c r="AM121" i="28"/>
  <c r="AM125" i="28"/>
  <c r="AM129" i="28"/>
  <c r="AM133" i="28"/>
  <c r="AM137" i="28"/>
  <c r="AM141" i="28"/>
  <c r="AM145" i="28"/>
  <c r="AM27" i="28"/>
  <c r="AM22" i="28"/>
  <c r="AL22" i="28"/>
  <c r="AL26" i="28"/>
  <c r="AL30" i="28"/>
  <c r="AL34" i="28"/>
  <c r="AL38" i="28"/>
  <c r="AL42" i="28"/>
  <c r="AL46" i="28"/>
  <c r="AL50" i="28"/>
  <c r="AL54" i="28"/>
  <c r="AL58" i="28"/>
  <c r="AL62" i="28"/>
  <c r="AL66" i="28"/>
  <c r="AL70" i="28"/>
  <c r="AL74" i="28"/>
  <c r="AL78" i="28"/>
  <c r="AL82" i="28"/>
  <c r="AL86" i="28"/>
  <c r="AL90" i="28"/>
  <c r="AL94" i="28"/>
  <c r="AL98" i="28"/>
  <c r="AL102" i="28"/>
  <c r="AL106" i="28"/>
  <c r="AL110" i="28"/>
  <c r="AL114" i="28"/>
  <c r="AL118" i="28"/>
  <c r="AL122" i="28"/>
  <c r="AL126" i="28"/>
  <c r="AL130" i="28"/>
  <c r="AL134" i="28"/>
  <c r="AL138" i="28"/>
  <c r="AL142" i="28"/>
  <c r="AL146" i="28"/>
  <c r="AL18" i="28"/>
  <c r="AK26" i="28"/>
  <c r="AK30" i="28"/>
  <c r="AK34" i="28"/>
  <c r="AK38" i="28"/>
  <c r="AK42" i="28"/>
  <c r="AK46" i="28"/>
  <c r="AK50" i="28"/>
  <c r="AK54" i="28"/>
  <c r="AK58" i="28"/>
  <c r="AK62" i="28"/>
  <c r="AK66" i="28"/>
  <c r="AK70" i="28"/>
  <c r="AK74" i="28"/>
  <c r="AK78" i="28"/>
  <c r="AK82" i="28"/>
  <c r="AK86" i="28"/>
  <c r="AK90" i="28"/>
  <c r="AK94" i="28"/>
  <c r="AK98" i="28"/>
  <c r="AK102" i="28"/>
  <c r="AK106" i="28"/>
  <c r="AK110" i="28"/>
  <c r="AK114" i="28"/>
  <c r="AK118" i="28"/>
  <c r="AK122" i="28"/>
  <c r="AK126" i="28"/>
  <c r="AK130" i="28"/>
  <c r="AK134" i="28"/>
  <c r="AK138" i="28"/>
  <c r="AK142" i="28"/>
  <c r="AK146" i="28"/>
  <c r="AK22" i="28"/>
  <c r="AJ144" i="28"/>
  <c r="AJ140" i="28"/>
  <c r="AJ136" i="28"/>
  <c r="AJ132" i="28"/>
  <c r="AJ128" i="28"/>
  <c r="AJ124" i="28"/>
  <c r="AJ120" i="28"/>
  <c r="AJ116" i="28"/>
  <c r="AJ112" i="28"/>
  <c r="AJ108" i="28"/>
  <c r="AJ104" i="28"/>
  <c r="AJ100" i="28"/>
  <c r="AJ96" i="28"/>
  <c r="AJ92" i="28"/>
  <c r="AJ88" i="28"/>
  <c r="AJ84" i="28"/>
  <c r="AJ80" i="28"/>
  <c r="AJ76" i="28"/>
  <c r="AJ72" i="28"/>
  <c r="AJ68" i="28"/>
  <c r="AJ64" i="28"/>
  <c r="AJ60" i="28"/>
  <c r="AJ56" i="28"/>
  <c r="AJ52" i="28"/>
  <c r="AJ48" i="28"/>
  <c r="AJ44" i="28"/>
  <c r="AJ40" i="28"/>
  <c r="AJ36" i="28"/>
  <c r="AJ32" i="28"/>
  <c r="AJ28" i="28"/>
  <c r="AJ24" i="28"/>
  <c r="AJ20" i="28"/>
  <c r="AI24" i="28"/>
  <c r="AI28" i="28"/>
  <c r="AI32" i="28"/>
  <c r="AI36" i="28"/>
  <c r="AI40" i="28"/>
  <c r="AI44" i="28"/>
  <c r="AI48" i="28"/>
  <c r="AI52" i="28"/>
  <c r="AI56" i="28"/>
  <c r="AI60" i="28"/>
  <c r="AI64" i="28"/>
  <c r="AI68" i="28"/>
  <c r="AI72" i="28"/>
  <c r="AN20" i="28"/>
  <c r="AN24" i="28"/>
  <c r="AN28" i="28"/>
  <c r="AN32" i="28"/>
  <c r="AN36" i="28"/>
  <c r="AN40" i="28"/>
  <c r="AN44" i="28"/>
  <c r="AN48" i="28"/>
  <c r="AN52" i="28"/>
  <c r="AN56" i="28"/>
  <c r="AN60" i="28"/>
  <c r="AN64" i="28"/>
  <c r="AN68" i="28"/>
  <c r="AN72" i="28"/>
  <c r="AN76" i="28"/>
  <c r="AN80" i="28"/>
  <c r="AN84" i="28"/>
  <c r="AN88" i="28"/>
  <c r="AN92" i="28"/>
  <c r="AN96" i="28"/>
  <c r="AN100" i="28"/>
  <c r="AN104" i="28"/>
  <c r="AN108" i="28"/>
  <c r="AN112" i="28"/>
  <c r="AN116" i="28"/>
  <c r="AN120" i="28"/>
  <c r="AN124" i="28"/>
  <c r="AN128" i="28"/>
  <c r="AN132" i="28"/>
  <c r="AN136" i="28"/>
  <c r="AN140" i="28"/>
  <c r="AN144" i="28"/>
  <c r="AM28" i="28"/>
  <c r="AM32" i="28"/>
  <c r="AM36" i="28"/>
  <c r="AM40" i="28"/>
  <c r="AM44" i="28"/>
  <c r="AM48" i="28"/>
  <c r="AM52" i="28"/>
  <c r="AM56" i="28"/>
  <c r="AM60" i="28"/>
  <c r="AM64" i="28"/>
  <c r="AM68" i="28"/>
  <c r="AM72" i="28"/>
  <c r="AM76" i="28"/>
  <c r="AM80" i="28"/>
  <c r="AM84" i="28"/>
  <c r="AM88" i="28"/>
  <c r="AM92" i="28"/>
  <c r="AM96" i="28"/>
  <c r="AM100" i="28"/>
  <c r="AM104" i="28"/>
  <c r="AM108" i="28"/>
  <c r="AM112" i="28"/>
  <c r="AM116" i="28"/>
  <c r="AM120" i="28"/>
  <c r="AM124" i="28"/>
  <c r="AM128" i="28"/>
  <c r="AM132" i="28"/>
  <c r="AM136" i="28"/>
  <c r="AM140" i="28"/>
  <c r="AM144" i="28"/>
  <c r="AM26" i="28"/>
  <c r="AM21" i="28"/>
  <c r="AM18" i="28"/>
  <c r="AM147" i="28" s="1"/>
  <c r="AM149" i="28" s="1"/>
  <c r="AL25" i="28"/>
  <c r="AL29" i="28"/>
  <c r="AL33" i="28"/>
  <c r="AL37" i="28"/>
  <c r="AL41" i="28"/>
  <c r="AL45" i="28"/>
  <c r="AL49" i="28"/>
  <c r="AL53" i="28"/>
  <c r="AL57" i="28"/>
  <c r="AL61" i="28"/>
  <c r="AL65" i="28"/>
  <c r="AL69" i="28"/>
  <c r="AL73" i="28"/>
  <c r="AL77" i="28"/>
  <c r="AL81" i="28"/>
  <c r="AL85" i="28"/>
  <c r="AL89" i="28"/>
  <c r="AL93" i="28"/>
  <c r="AL97" i="28"/>
  <c r="AL101" i="28"/>
  <c r="AL105" i="28"/>
  <c r="AL109" i="28"/>
  <c r="AL113" i="28"/>
  <c r="AL117" i="28"/>
  <c r="AL121" i="28"/>
  <c r="AL125" i="28"/>
  <c r="AL129" i="28"/>
  <c r="AL133" i="28"/>
  <c r="AL137" i="28"/>
  <c r="AL141" i="28"/>
  <c r="AL145" i="28"/>
  <c r="AL21" i="28"/>
  <c r="AK25" i="28"/>
  <c r="AK29" i="28"/>
  <c r="AK33" i="28"/>
  <c r="AK37" i="28"/>
  <c r="AK41" i="28"/>
  <c r="AK45" i="28"/>
  <c r="AK49" i="28"/>
  <c r="AK53" i="28"/>
  <c r="AK57" i="28"/>
  <c r="AK61" i="28"/>
  <c r="AK65" i="28"/>
  <c r="AK69" i="28"/>
  <c r="AK73" i="28"/>
  <c r="AK77" i="28"/>
  <c r="AK81" i="28"/>
  <c r="AK85" i="28"/>
  <c r="AK89" i="28"/>
  <c r="AK93" i="28"/>
  <c r="AK97" i="28"/>
  <c r="AK101" i="28"/>
  <c r="AK105" i="28"/>
  <c r="AK109" i="28"/>
  <c r="AK113" i="28"/>
  <c r="AK117" i="28"/>
  <c r="AK121" i="28"/>
  <c r="AK125" i="28"/>
  <c r="AK129" i="28"/>
  <c r="AK133" i="28"/>
  <c r="AK137" i="28"/>
  <c r="AK141" i="28"/>
  <c r="AK145" i="28"/>
  <c r="AK21" i="28"/>
  <c r="AJ145" i="28"/>
  <c r="AJ141" i="28"/>
  <c r="AJ137" i="28"/>
  <c r="AJ133" i="28"/>
  <c r="AJ129" i="28"/>
  <c r="AJ125" i="28"/>
  <c r="AJ121" i="28"/>
  <c r="AJ117" i="28"/>
  <c r="AJ113" i="28"/>
  <c r="AJ109" i="28"/>
  <c r="AJ105" i="28"/>
  <c r="AJ101" i="28"/>
  <c r="AJ97" i="28"/>
  <c r="AJ93" i="28"/>
  <c r="AJ89" i="28"/>
  <c r="AJ85" i="28"/>
  <c r="AJ81" i="28"/>
  <c r="AJ77" i="28"/>
  <c r="AJ73" i="28"/>
  <c r="AJ69" i="28"/>
  <c r="AJ65" i="28"/>
  <c r="AJ61" i="28"/>
  <c r="AJ57" i="28"/>
  <c r="AJ53" i="28"/>
  <c r="AJ49" i="28"/>
  <c r="AJ45" i="28"/>
  <c r="AJ41" i="28"/>
  <c r="AJ37" i="28"/>
  <c r="AJ33" i="28"/>
  <c r="AJ29" i="28"/>
  <c r="AJ25" i="28"/>
  <c r="AJ21" i="28"/>
  <c r="AI146" i="28"/>
  <c r="AI27" i="28"/>
  <c r="AI31" i="28"/>
  <c r="AI35" i="28"/>
  <c r="AI39" i="28"/>
  <c r="AI43" i="28"/>
  <c r="AI47" i="28"/>
  <c r="AI51" i="28"/>
  <c r="AI55" i="28"/>
  <c r="AI59" i="28"/>
  <c r="AI63" i="28"/>
  <c r="AI67" i="28"/>
  <c r="AI71" i="28"/>
  <c r="AI75" i="28"/>
  <c r="AI77" i="28"/>
  <c r="AI81" i="28"/>
  <c r="AI85" i="28"/>
  <c r="AI89" i="28"/>
  <c r="AI93" i="28"/>
  <c r="AI97" i="28"/>
  <c r="AI101" i="28"/>
  <c r="AI105" i="28"/>
  <c r="AI109" i="28"/>
  <c r="AI113" i="28"/>
  <c r="AI117" i="28"/>
  <c r="AI121" i="28"/>
  <c r="AI125" i="28"/>
  <c r="AI129" i="28"/>
  <c r="AI133" i="28"/>
  <c r="AI137" i="28"/>
  <c r="AI141" i="28"/>
  <c r="AI145" i="28"/>
  <c r="AI22" i="28"/>
  <c r="AI79" i="28"/>
  <c r="AI91" i="28"/>
  <c r="AI103" i="28"/>
  <c r="AI115" i="28"/>
  <c r="AI127" i="28"/>
  <c r="AI139" i="28"/>
  <c r="AI18" i="28"/>
  <c r="AI76" i="28"/>
  <c r="AI80" i="28"/>
  <c r="AI84" i="28"/>
  <c r="AI88" i="28"/>
  <c r="AI92" i="28"/>
  <c r="AI96" i="28"/>
  <c r="AI100" i="28"/>
  <c r="AI104" i="28"/>
  <c r="AI108" i="28"/>
  <c r="AI112" i="28"/>
  <c r="AI116" i="28"/>
  <c r="AI120" i="28"/>
  <c r="AI124" i="28"/>
  <c r="AI128" i="28"/>
  <c r="AI132" i="28"/>
  <c r="AI136" i="28"/>
  <c r="AI140" i="28"/>
  <c r="AI144" i="28"/>
  <c r="AI21" i="28"/>
  <c r="AI87" i="28"/>
  <c r="AI99" i="28"/>
  <c r="AI111" i="28"/>
  <c r="AI123" i="28"/>
  <c r="AI135" i="28"/>
  <c r="AI20" i="28"/>
  <c r="AI78" i="28"/>
  <c r="AI82" i="28"/>
  <c r="AI86" i="28"/>
  <c r="AI90" i="28"/>
  <c r="AI94" i="28"/>
  <c r="AI98" i="28"/>
  <c r="AI102" i="28"/>
  <c r="AI106" i="28"/>
  <c r="AI110" i="28"/>
  <c r="AI114" i="28"/>
  <c r="AI118" i="28"/>
  <c r="AI122" i="28"/>
  <c r="AI126" i="28"/>
  <c r="AI130" i="28"/>
  <c r="AI134" i="28"/>
  <c r="AI138" i="28"/>
  <c r="AI142" i="28"/>
  <c r="AI19" i="28"/>
  <c r="AI23" i="28"/>
  <c r="AI83" i="28"/>
  <c r="AI95" i="28"/>
  <c r="AI107" i="28"/>
  <c r="AI119" i="28"/>
  <c r="AI131" i="28"/>
  <c r="AI143" i="28"/>
  <c r="O152" i="28"/>
  <c r="R152" i="28"/>
  <c r="P152" i="28"/>
  <c r="Q25" i="12"/>
  <c r="Q27" i="12"/>
  <c r="Q28" i="12"/>
  <c r="Q23" i="12"/>
  <c r="Q29" i="12"/>
  <c r="Q24" i="12"/>
  <c r="P28" i="12"/>
  <c r="P23" i="12"/>
  <c r="P29" i="12"/>
  <c r="P24" i="12"/>
  <c r="P25" i="12"/>
  <c r="P27" i="12"/>
  <c r="C6" i="35"/>
  <c r="I151" i="35"/>
  <c r="I154" i="35" s="1"/>
  <c r="V151" i="35"/>
  <c r="V154" i="35" s="1"/>
  <c r="R151" i="35"/>
  <c r="R154" i="35" s="1"/>
  <c r="N151" i="35"/>
  <c r="N154" i="35" s="1"/>
  <c r="J151" i="35"/>
  <c r="J154" i="35" s="1"/>
  <c r="G151" i="35"/>
  <c r="G154" i="35" s="1"/>
  <c r="S151" i="35"/>
  <c r="O151" i="35"/>
  <c r="O154" i="35" s="1"/>
  <c r="K151" i="35"/>
  <c r="K154" i="35" s="1"/>
  <c r="T151" i="35"/>
  <c r="T154" i="35" s="1"/>
  <c r="P151" i="35"/>
  <c r="P154" i="35" s="1"/>
  <c r="L151" i="35"/>
  <c r="L154" i="35" s="1"/>
  <c r="H151" i="35"/>
  <c r="H154" i="35" s="1"/>
  <c r="W151" i="35"/>
  <c r="W154" i="35" s="1"/>
  <c r="U151" i="35"/>
  <c r="U154" i="35" s="1"/>
  <c r="Q151" i="35"/>
  <c r="Q154" i="35" s="1"/>
  <c r="M151" i="35"/>
  <c r="M154" i="35" s="1"/>
  <c r="AH152" i="29"/>
  <c r="AD152" i="29"/>
  <c r="Y152" i="29"/>
  <c r="U152" i="29"/>
  <c r="R152" i="29"/>
  <c r="Q152" i="29"/>
  <c r="I152" i="29"/>
  <c r="G152" i="29"/>
  <c r="P150" i="26"/>
  <c r="O150" i="26"/>
  <c r="N150" i="26"/>
  <c r="M150" i="26"/>
  <c r="L150" i="26"/>
  <c r="K150" i="26"/>
  <c r="J150" i="26"/>
  <c r="I150" i="26"/>
  <c r="H150" i="26"/>
  <c r="G150" i="26"/>
  <c r="F150" i="26"/>
  <c r="F152" i="26" s="1"/>
  <c r="E150" i="26"/>
  <c r="E152" i="26" s="1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Q106" i="32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Q105" i="32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Q103" i="32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S103" i="32" s="1"/>
  <c r="Q102" i="32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Q99" i="32"/>
  <c r="P99" i="32"/>
  <c r="O99" i="32"/>
  <c r="N99" i="32"/>
  <c r="M99" i="32"/>
  <c r="L99" i="32"/>
  <c r="K99" i="32"/>
  <c r="J99" i="32"/>
  <c r="I99" i="32"/>
  <c r="H99" i="32"/>
  <c r="G99" i="32"/>
  <c r="F99" i="32"/>
  <c r="E99" i="32"/>
  <c r="Q97" i="32"/>
  <c r="P97" i="32"/>
  <c r="O97" i="32"/>
  <c r="N97" i="32"/>
  <c r="M97" i="32"/>
  <c r="L97" i="32"/>
  <c r="K97" i="32"/>
  <c r="J97" i="32"/>
  <c r="I97" i="32"/>
  <c r="H97" i="32"/>
  <c r="G97" i="32"/>
  <c r="F97" i="32"/>
  <c r="E97" i="32"/>
  <c r="Q95" i="32"/>
  <c r="P95" i="32"/>
  <c r="O95" i="32"/>
  <c r="N95" i="32"/>
  <c r="M95" i="32"/>
  <c r="L95" i="32"/>
  <c r="K95" i="32"/>
  <c r="J95" i="32"/>
  <c r="I95" i="32"/>
  <c r="H95" i="32"/>
  <c r="G95" i="32"/>
  <c r="F95" i="32"/>
  <c r="E95" i="32"/>
  <c r="S95" i="32" s="1"/>
  <c r="Q93" i="32"/>
  <c r="P93" i="32"/>
  <c r="O93" i="32"/>
  <c r="N93" i="32"/>
  <c r="M93" i="32"/>
  <c r="L93" i="32"/>
  <c r="K93" i="32"/>
  <c r="J93" i="32"/>
  <c r="I93" i="32"/>
  <c r="H93" i="32"/>
  <c r="G93" i="32"/>
  <c r="F93" i="32"/>
  <c r="E93" i="32"/>
  <c r="Q91" i="32"/>
  <c r="P91" i="32"/>
  <c r="O91" i="32"/>
  <c r="N91" i="32"/>
  <c r="M91" i="32"/>
  <c r="L91" i="32"/>
  <c r="K91" i="32"/>
  <c r="J91" i="32"/>
  <c r="I91" i="32"/>
  <c r="H91" i="32"/>
  <c r="G91" i="32"/>
  <c r="F91" i="32"/>
  <c r="E91" i="32"/>
  <c r="Q89" i="32"/>
  <c r="P89" i="32"/>
  <c r="O89" i="32"/>
  <c r="N89" i="32"/>
  <c r="M89" i="32"/>
  <c r="L89" i="32"/>
  <c r="K89" i="32"/>
  <c r="J89" i="32"/>
  <c r="I89" i="32"/>
  <c r="H89" i="32"/>
  <c r="G89" i="32"/>
  <c r="F89" i="32"/>
  <c r="E89" i="32"/>
  <c r="R78" i="32"/>
  <c r="Q78" i="32"/>
  <c r="P78" i="32"/>
  <c r="O78" i="32"/>
  <c r="N78" i="32"/>
  <c r="M78" i="32"/>
  <c r="L78" i="32"/>
  <c r="K78" i="32"/>
  <c r="J78" i="32"/>
  <c r="I78" i="32"/>
  <c r="H78" i="32"/>
  <c r="G78" i="32"/>
  <c r="F78" i="32"/>
  <c r="T78" i="32" s="1"/>
  <c r="R77" i="32"/>
  <c r="Q77" i="32"/>
  <c r="P77" i="32"/>
  <c r="O77" i="32"/>
  <c r="N77" i="32"/>
  <c r="M77" i="32"/>
  <c r="L77" i="32"/>
  <c r="K77" i="32"/>
  <c r="J77" i="32"/>
  <c r="I77" i="32"/>
  <c r="H77" i="32"/>
  <c r="G77" i="32"/>
  <c r="F77" i="32"/>
  <c r="R76" i="32"/>
  <c r="Q76" i="32"/>
  <c r="P76" i="32"/>
  <c r="O76" i="32"/>
  <c r="N76" i="32"/>
  <c r="M76" i="32"/>
  <c r="L76" i="32"/>
  <c r="K76" i="32"/>
  <c r="J76" i="32"/>
  <c r="I76" i="32"/>
  <c r="H76" i="32"/>
  <c r="G76" i="32"/>
  <c r="F76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T74" i="32" s="1"/>
  <c r="R71" i="32"/>
  <c r="Q71" i="32"/>
  <c r="P71" i="32"/>
  <c r="O71" i="32"/>
  <c r="N71" i="32"/>
  <c r="M71" i="32"/>
  <c r="L71" i="32"/>
  <c r="K71" i="32"/>
  <c r="J71" i="32"/>
  <c r="I71" i="32"/>
  <c r="H71" i="32"/>
  <c r="G71" i="32"/>
  <c r="F71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T65" i="32" s="1"/>
  <c r="R63" i="32"/>
  <c r="Q63" i="32"/>
  <c r="P63" i="32"/>
  <c r="O63" i="32"/>
  <c r="N63" i="32"/>
  <c r="M63" i="32"/>
  <c r="L63" i="32"/>
  <c r="K63" i="32"/>
  <c r="J63" i="32"/>
  <c r="I63" i="32"/>
  <c r="H63" i="32"/>
  <c r="G63" i="32"/>
  <c r="F63" i="32"/>
  <c r="R61" i="32"/>
  <c r="Q61" i="32"/>
  <c r="P61" i="32"/>
  <c r="O61" i="32"/>
  <c r="N61" i="32"/>
  <c r="M61" i="32"/>
  <c r="L61" i="32"/>
  <c r="K61" i="32"/>
  <c r="J61" i="32"/>
  <c r="I61" i="32"/>
  <c r="H61" i="32"/>
  <c r="G61" i="32"/>
  <c r="F61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T52" i="32" s="1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R41" i="32"/>
  <c r="Q41" i="32"/>
  <c r="P41" i="32"/>
  <c r="O41" i="32"/>
  <c r="N41" i="32"/>
  <c r="M41" i="32"/>
  <c r="L41" i="32"/>
  <c r="K41" i="32"/>
  <c r="J41" i="32"/>
  <c r="I41" i="32"/>
  <c r="H41" i="32"/>
  <c r="G41" i="32"/>
  <c r="F41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T39" i="32" s="1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R27" i="32"/>
  <c r="Q27" i="32"/>
  <c r="P27" i="32"/>
  <c r="O27" i="32"/>
  <c r="N27" i="32"/>
  <c r="M27" i="32"/>
  <c r="L27" i="32"/>
  <c r="K27" i="32"/>
  <c r="J27" i="32"/>
  <c r="I27" i="32"/>
  <c r="H27" i="32"/>
  <c r="G27" i="32"/>
  <c r="F27" i="32"/>
  <c r="T27" i="32" s="1"/>
  <c r="R26" i="32"/>
  <c r="Q26" i="32"/>
  <c r="P26" i="32"/>
  <c r="O26" i="32"/>
  <c r="N26" i="32"/>
  <c r="M26" i="32"/>
  <c r="L26" i="32"/>
  <c r="K26" i="32"/>
  <c r="J26" i="32"/>
  <c r="I26" i="32"/>
  <c r="H26" i="32"/>
  <c r="G26" i="32"/>
  <c r="F26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T20" i="32" s="1"/>
  <c r="R18" i="32"/>
  <c r="Q18" i="32"/>
  <c r="P18" i="32"/>
  <c r="O18" i="32"/>
  <c r="N18" i="32"/>
  <c r="M18" i="32"/>
  <c r="L18" i="32"/>
  <c r="K18" i="32"/>
  <c r="J18" i="32"/>
  <c r="I18" i="32"/>
  <c r="H18" i="32"/>
  <c r="G18" i="32"/>
  <c r="F18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O33" i="30"/>
  <c r="O30" i="30"/>
  <c r="O15" i="30"/>
  <c r="O12" i="30"/>
  <c r="T17" i="26"/>
  <c r="V17" i="26"/>
  <c r="X17" i="26"/>
  <c r="Z17" i="26"/>
  <c r="O148" i="26"/>
  <c r="P148" i="26"/>
  <c r="S148" i="26"/>
  <c r="S150" i="26" s="1"/>
  <c r="T148" i="26"/>
  <c r="T150" i="26" s="1"/>
  <c r="U148" i="26"/>
  <c r="U150" i="26" s="1"/>
  <c r="V148" i="26"/>
  <c r="V150" i="26" s="1"/>
  <c r="W148" i="26"/>
  <c r="W150" i="26" s="1"/>
  <c r="X148" i="26"/>
  <c r="X150" i="26" s="1"/>
  <c r="Y148" i="26"/>
  <c r="Y150" i="26" s="1"/>
  <c r="Z148" i="26"/>
  <c r="Z150" i="26" s="1"/>
  <c r="AA148" i="26"/>
  <c r="AA150" i="26" s="1"/>
  <c r="AB148" i="26"/>
  <c r="AB150" i="26" s="1"/>
  <c r="AC150" i="26"/>
  <c r="AD150" i="26"/>
  <c r="AE150" i="26"/>
  <c r="AF150" i="26"/>
  <c r="AG150" i="26"/>
  <c r="AH150" i="26"/>
  <c r="R148" i="26"/>
  <c r="R150" i="26" s="1"/>
  <c r="Q148" i="26"/>
  <c r="Q150" i="26" s="1"/>
  <c r="AF61" i="31"/>
  <c r="AE61" i="31"/>
  <c r="AD61" i="31"/>
  <c r="AC61" i="31"/>
  <c r="AB61" i="31"/>
  <c r="AA61" i="31"/>
  <c r="Z61" i="31"/>
  <c r="Y61" i="31"/>
  <c r="W61" i="31"/>
  <c r="U61" i="31"/>
  <c r="S61" i="31"/>
  <c r="Q61" i="3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AF60" i="31"/>
  <c r="AE60" i="31"/>
  <c r="AD60" i="31"/>
  <c r="AC60" i="31"/>
  <c r="AB60" i="31"/>
  <c r="AA60" i="31"/>
  <c r="Z60" i="31"/>
  <c r="Y60" i="31"/>
  <c r="W60" i="31"/>
  <c r="U60" i="31"/>
  <c r="S60" i="31"/>
  <c r="Q60" i="3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O51" i="31"/>
  <c r="O50" i="31"/>
  <c r="O48" i="31"/>
  <c r="O47" i="31"/>
  <c r="O45" i="31"/>
  <c r="O44" i="31"/>
  <c r="O42" i="31"/>
  <c r="O41" i="31"/>
  <c r="O38" i="31"/>
  <c r="O35" i="31"/>
  <c r="O32" i="31"/>
  <c r="O29" i="31"/>
  <c r="O27" i="31"/>
  <c r="O26" i="31"/>
  <c r="S24" i="31"/>
  <c r="S23" i="31"/>
  <c r="O23" i="31"/>
  <c r="S22" i="31"/>
  <c r="O22" i="31"/>
  <c r="S21" i="31"/>
  <c r="S20" i="31"/>
  <c r="S19" i="31"/>
  <c r="O18" i="31"/>
  <c r="O17" i="31"/>
  <c r="O16" i="31"/>
  <c r="O15" i="31"/>
  <c r="O14" i="31"/>
  <c r="O13" i="31"/>
  <c r="O12" i="31"/>
  <c r="O11" i="31"/>
  <c r="O10" i="31"/>
  <c r="AF61" i="30"/>
  <c r="AE61" i="30"/>
  <c r="AD61" i="30"/>
  <c r="AC61" i="30"/>
  <c r="AB61" i="30"/>
  <c r="AA61" i="30"/>
  <c r="Z61" i="30"/>
  <c r="Y61" i="30"/>
  <c r="W61" i="30"/>
  <c r="U61" i="30"/>
  <c r="S61" i="30"/>
  <c r="Q61" i="30"/>
  <c r="P61" i="30"/>
  <c r="O61" i="30"/>
  <c r="N61" i="30"/>
  <c r="M61" i="30"/>
  <c r="L61" i="30"/>
  <c r="K61" i="30"/>
  <c r="J61" i="30"/>
  <c r="I61" i="30"/>
  <c r="H61" i="30"/>
  <c r="G61" i="30"/>
  <c r="F61" i="30"/>
  <c r="E61" i="30"/>
  <c r="D61" i="30"/>
  <c r="C61" i="30"/>
  <c r="E67" i="30" s="1"/>
  <c r="AK17" i="28" s="1"/>
  <c r="AF60" i="30"/>
  <c r="AE60" i="30"/>
  <c r="AD60" i="30"/>
  <c r="AC60" i="30"/>
  <c r="AB60" i="30"/>
  <c r="AA60" i="30"/>
  <c r="Z60" i="30"/>
  <c r="Y60" i="30"/>
  <c r="U60" i="30"/>
  <c r="S60" i="30"/>
  <c r="Q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O51" i="30"/>
  <c r="O50" i="30"/>
  <c r="O48" i="30"/>
  <c r="O47" i="30"/>
  <c r="O45" i="30"/>
  <c r="O44" i="30"/>
  <c r="O41" i="30"/>
  <c r="O38" i="30"/>
  <c r="O35" i="30"/>
  <c r="O32" i="30"/>
  <c r="O29" i="30"/>
  <c r="O27" i="30"/>
  <c r="O26" i="30"/>
  <c r="S24" i="30"/>
  <c r="S23" i="30"/>
  <c r="O23" i="30"/>
  <c r="S22" i="30"/>
  <c r="O22" i="30"/>
  <c r="S21" i="30"/>
  <c r="S20" i="30"/>
  <c r="S19" i="30"/>
  <c r="O18" i="30"/>
  <c r="O16" i="30"/>
  <c r="O14" i="30"/>
  <c r="O13" i="30"/>
  <c r="O11" i="30"/>
  <c r="O10" i="30"/>
  <c r="O9" i="30"/>
  <c r="AO146" i="29"/>
  <c r="AO145" i="29"/>
  <c r="AO144" i="29"/>
  <c r="AO143" i="29"/>
  <c r="AO142" i="29"/>
  <c r="AO141" i="29"/>
  <c r="AO140" i="29"/>
  <c r="AO139" i="29"/>
  <c r="AO138" i="29"/>
  <c r="AO137" i="29"/>
  <c r="AO136" i="29"/>
  <c r="AO135" i="29"/>
  <c r="AO134" i="29"/>
  <c r="AO133" i="29"/>
  <c r="AO132" i="29"/>
  <c r="AO131" i="29"/>
  <c r="AO130" i="29"/>
  <c r="AO129" i="29"/>
  <c r="AO128" i="29"/>
  <c r="AO127" i="29"/>
  <c r="AO126" i="29"/>
  <c r="AO125" i="29"/>
  <c r="AO124" i="29"/>
  <c r="AO123" i="29"/>
  <c r="AO122" i="29"/>
  <c r="AO121" i="29"/>
  <c r="AO120" i="29"/>
  <c r="AO119" i="29"/>
  <c r="AO118" i="29"/>
  <c r="AO117" i="29"/>
  <c r="AO116" i="29"/>
  <c r="AO115" i="29"/>
  <c r="AO114" i="29"/>
  <c r="AO113" i="29"/>
  <c r="AO112" i="29"/>
  <c r="AO111" i="29"/>
  <c r="AO110" i="29"/>
  <c r="AO109" i="29"/>
  <c r="AO108" i="29"/>
  <c r="AO107" i="29"/>
  <c r="AO106" i="29"/>
  <c r="AO105" i="29"/>
  <c r="AO104" i="29"/>
  <c r="AO103" i="29"/>
  <c r="AO102" i="29"/>
  <c r="AO101" i="29"/>
  <c r="AO100" i="29"/>
  <c r="AO99" i="29"/>
  <c r="AO98" i="29"/>
  <c r="AO97" i="29"/>
  <c r="AO96" i="29"/>
  <c r="AO95" i="29"/>
  <c r="AO94" i="29"/>
  <c r="AO93" i="29"/>
  <c r="AO92" i="29"/>
  <c r="AO91" i="29"/>
  <c r="AO90" i="29"/>
  <c r="AO89" i="29"/>
  <c r="AO88" i="29"/>
  <c r="AO87" i="29"/>
  <c r="AO86" i="29"/>
  <c r="AO85" i="29"/>
  <c r="AO84" i="29"/>
  <c r="AO83" i="29"/>
  <c r="AO82" i="29"/>
  <c r="AO81" i="29"/>
  <c r="AO80" i="29"/>
  <c r="AO79" i="29"/>
  <c r="AO78" i="29"/>
  <c r="AO77" i="29"/>
  <c r="AO76" i="29"/>
  <c r="AO75" i="29"/>
  <c r="AO74" i="29"/>
  <c r="AO73" i="29"/>
  <c r="AO72" i="29"/>
  <c r="AO71" i="29"/>
  <c r="AO70" i="29"/>
  <c r="AO69" i="29"/>
  <c r="AO68" i="29"/>
  <c r="AO67" i="29"/>
  <c r="AO66" i="29"/>
  <c r="AO65" i="29"/>
  <c r="AO64" i="29"/>
  <c r="AO63" i="29"/>
  <c r="AO62" i="29"/>
  <c r="AO61" i="29"/>
  <c r="AO60" i="29"/>
  <c r="AO59" i="29"/>
  <c r="AO58" i="29"/>
  <c r="AO57" i="29"/>
  <c r="AO56" i="29"/>
  <c r="AO55" i="29"/>
  <c r="AO54" i="29"/>
  <c r="AO53" i="29"/>
  <c r="AO52" i="29"/>
  <c r="AO51" i="29"/>
  <c r="AO50" i="29"/>
  <c r="AO49" i="29"/>
  <c r="AO48" i="29"/>
  <c r="AO47" i="29"/>
  <c r="AO46" i="29"/>
  <c r="AO45" i="29"/>
  <c r="AO44" i="29"/>
  <c r="AO43" i="29"/>
  <c r="AO42" i="29"/>
  <c r="AO41" i="29"/>
  <c r="AO40" i="29"/>
  <c r="AO39" i="29"/>
  <c r="AO38" i="29"/>
  <c r="AO37" i="29"/>
  <c r="AO36" i="29"/>
  <c r="AO35" i="29"/>
  <c r="AO34" i="29"/>
  <c r="AO33" i="29"/>
  <c r="AO32" i="29"/>
  <c r="AO31" i="29"/>
  <c r="AO30" i="29"/>
  <c r="AO29" i="29"/>
  <c r="AO28" i="29"/>
  <c r="AO27" i="29"/>
  <c r="AO26" i="29"/>
  <c r="AO25" i="29"/>
  <c r="AO24" i="29"/>
  <c r="AO23" i="29"/>
  <c r="AO22" i="29"/>
  <c r="AO21" i="29"/>
  <c r="AO20" i="29"/>
  <c r="AO19" i="29"/>
  <c r="AO18" i="29"/>
  <c r="AO146" i="28"/>
  <c r="AO145" i="28"/>
  <c r="AO144" i="28"/>
  <c r="AO143" i="28"/>
  <c r="AO142" i="28"/>
  <c r="AO141" i="28"/>
  <c r="AO140" i="28"/>
  <c r="AO139" i="28"/>
  <c r="AO138" i="28"/>
  <c r="AO137" i="28"/>
  <c r="AO136" i="28"/>
  <c r="AO135" i="28"/>
  <c r="AO134" i="28"/>
  <c r="AO133" i="28"/>
  <c r="AO132" i="28"/>
  <c r="AO131" i="28"/>
  <c r="AO130" i="28"/>
  <c r="AO129" i="28"/>
  <c r="AO128" i="28"/>
  <c r="AO127" i="28"/>
  <c r="AO126" i="28"/>
  <c r="AO125" i="28"/>
  <c r="AO124" i="28"/>
  <c r="AO123" i="28"/>
  <c r="AO122" i="28"/>
  <c r="AO121" i="28"/>
  <c r="AO120" i="28"/>
  <c r="AO119" i="28"/>
  <c r="AO118" i="28"/>
  <c r="AO117" i="28"/>
  <c r="AO116" i="28"/>
  <c r="AO115" i="28"/>
  <c r="AO114" i="28"/>
  <c r="AO113" i="28"/>
  <c r="AO112" i="28"/>
  <c r="AO111" i="28"/>
  <c r="AO110" i="28"/>
  <c r="AO109" i="28"/>
  <c r="AO108" i="28"/>
  <c r="AO107" i="28"/>
  <c r="AO106" i="28"/>
  <c r="AO105" i="28"/>
  <c r="AO104" i="28"/>
  <c r="AO103" i="28"/>
  <c r="AO102" i="28"/>
  <c r="AO101" i="28"/>
  <c r="AO100" i="28"/>
  <c r="AO99" i="28"/>
  <c r="AO98" i="28"/>
  <c r="AO97" i="28"/>
  <c r="AO96" i="28"/>
  <c r="AO95" i="28"/>
  <c r="AO94" i="28"/>
  <c r="AO93" i="28"/>
  <c r="AO92" i="28"/>
  <c r="AO91" i="28"/>
  <c r="AO90" i="28"/>
  <c r="AO89" i="28"/>
  <c r="AO88" i="28"/>
  <c r="AO87" i="28"/>
  <c r="AO86" i="28"/>
  <c r="AO85" i="28"/>
  <c r="AO84" i="28"/>
  <c r="AO83" i="28"/>
  <c r="AO82" i="28"/>
  <c r="AO81" i="28"/>
  <c r="AO80" i="28"/>
  <c r="AO79" i="28"/>
  <c r="AO78" i="28"/>
  <c r="AO77" i="28"/>
  <c r="AO76" i="28"/>
  <c r="AO75" i="28"/>
  <c r="AO74" i="28"/>
  <c r="AO73" i="28"/>
  <c r="AO72" i="28"/>
  <c r="AO71" i="28"/>
  <c r="AO70" i="28"/>
  <c r="AO69" i="28"/>
  <c r="AO68" i="28"/>
  <c r="AO67" i="28"/>
  <c r="AO66" i="28"/>
  <c r="AO65" i="28"/>
  <c r="AO64" i="28"/>
  <c r="AO63" i="28"/>
  <c r="AO62" i="28"/>
  <c r="AO61" i="28"/>
  <c r="AO60" i="28"/>
  <c r="AO59" i="28"/>
  <c r="AO58" i="28"/>
  <c r="AO57" i="28"/>
  <c r="AO56" i="28"/>
  <c r="AO55" i="28"/>
  <c r="AO54" i="28"/>
  <c r="AO53" i="28"/>
  <c r="AO52" i="28"/>
  <c r="AO51" i="28"/>
  <c r="AO50" i="28"/>
  <c r="AO49" i="28"/>
  <c r="AO48" i="28"/>
  <c r="AO47" i="28"/>
  <c r="AO46" i="28"/>
  <c r="AO45" i="28"/>
  <c r="AO44" i="28"/>
  <c r="AO43" i="28"/>
  <c r="AO42" i="28"/>
  <c r="AO41" i="28"/>
  <c r="AO40" i="28"/>
  <c r="AO39" i="28"/>
  <c r="AO38" i="28"/>
  <c r="AO37" i="28"/>
  <c r="AO36" i="28"/>
  <c r="AO35" i="28"/>
  <c r="AO34" i="28"/>
  <c r="AO33" i="28"/>
  <c r="AO32" i="28"/>
  <c r="AO31" i="28"/>
  <c r="AO30" i="28"/>
  <c r="AO29" i="28"/>
  <c r="AO28" i="28"/>
  <c r="AO27" i="28"/>
  <c r="AO26" i="28"/>
  <c r="AO25" i="28"/>
  <c r="AO24" i="28"/>
  <c r="AO23" i="28"/>
  <c r="AO22" i="28"/>
  <c r="AO21" i="28"/>
  <c r="AO20" i="28"/>
  <c r="AO19" i="28"/>
  <c r="AO18" i="28"/>
  <c r="A98" i="1"/>
  <c r="A99" i="1"/>
  <c r="A100" i="1"/>
  <c r="A101" i="1"/>
  <c r="A102" i="1"/>
  <c r="A97" i="1"/>
  <c r="S20" i="25"/>
  <c r="S21" i="25"/>
  <c r="S22" i="25"/>
  <c r="S23" i="25"/>
  <c r="S24" i="25"/>
  <c r="S19" i="25"/>
  <c r="AP19" i="26"/>
  <c r="Z16" i="26"/>
  <c r="X16" i="26"/>
  <c r="V16" i="26"/>
  <c r="T16" i="26"/>
  <c r="AF60" i="25"/>
  <c r="AH17" i="26" s="1"/>
  <c r="AE60" i="25"/>
  <c r="AD60" i="25"/>
  <c r="AF17" i="26" s="1"/>
  <c r="AC60" i="25"/>
  <c r="AE17" i="26" s="1"/>
  <c r="AB60" i="25"/>
  <c r="AA60" i="25"/>
  <c r="AC17" i="26" s="1"/>
  <c r="Z60" i="25"/>
  <c r="Y60" i="25"/>
  <c r="AA17" i="26" s="1"/>
  <c r="AA151" i="26" s="1"/>
  <c r="AA152" i="26" s="1"/>
  <c r="W60" i="25"/>
  <c r="U60" i="25"/>
  <c r="W17" i="26" s="1"/>
  <c r="W151" i="26" s="1"/>
  <c r="W152" i="26" s="1"/>
  <c r="S60" i="25"/>
  <c r="Q60" i="25"/>
  <c r="S17" i="26" s="1"/>
  <c r="P60" i="25"/>
  <c r="O60" i="25"/>
  <c r="Q17" i="26" s="1"/>
  <c r="N60" i="25"/>
  <c r="P17" i="26" s="1"/>
  <c r="M60" i="25"/>
  <c r="O17" i="26" s="1"/>
  <c r="O151" i="26" s="1"/>
  <c r="O152" i="26" s="1"/>
  <c r="L60" i="25"/>
  <c r="N17" i="26" s="1"/>
  <c r="N151" i="26" s="1"/>
  <c r="N152" i="26" s="1"/>
  <c r="K60" i="25"/>
  <c r="J60" i="25"/>
  <c r="I60" i="25"/>
  <c r="H60" i="25"/>
  <c r="J17" i="26" s="1"/>
  <c r="J151" i="26" s="1"/>
  <c r="J152" i="26" s="1"/>
  <c r="G60" i="25"/>
  <c r="I17" i="26" s="1"/>
  <c r="F60" i="25"/>
  <c r="E60" i="25"/>
  <c r="G17" i="26" s="1"/>
  <c r="D60" i="25"/>
  <c r="C60" i="25"/>
  <c r="E17" i="26" s="1"/>
  <c r="AF61" i="25"/>
  <c r="AH16" i="26" s="1"/>
  <c r="AE61" i="25"/>
  <c r="AD61" i="25"/>
  <c r="AC61" i="25"/>
  <c r="AE16" i="26" s="1"/>
  <c r="AB61" i="25"/>
  <c r="AA61" i="25"/>
  <c r="Z61" i="25"/>
  <c r="Y61" i="25"/>
  <c r="W61" i="25"/>
  <c r="Y16" i="26" s="1"/>
  <c r="U61" i="25"/>
  <c r="W16" i="26" s="1"/>
  <c r="S61" i="25"/>
  <c r="U16" i="26" s="1"/>
  <c r="Q61" i="25"/>
  <c r="S16" i="26" s="1"/>
  <c r="P61" i="25"/>
  <c r="O61" i="25"/>
  <c r="N61" i="25"/>
  <c r="P16" i="26"/>
  <c r="M61" i="25"/>
  <c r="L61" i="25"/>
  <c r="K61" i="25"/>
  <c r="J61" i="25"/>
  <c r="L16" i="26" s="1"/>
  <c r="I61" i="25"/>
  <c r="H61" i="25"/>
  <c r="G61" i="25"/>
  <c r="F61" i="25"/>
  <c r="H16" i="26" s="1"/>
  <c r="E61" i="25"/>
  <c r="D61" i="25"/>
  <c r="C61" i="25"/>
  <c r="AP146" i="26"/>
  <c r="AP145" i="26"/>
  <c r="AP144" i="26"/>
  <c r="AP143" i="26"/>
  <c r="AP142" i="26"/>
  <c r="AP141" i="26"/>
  <c r="AP140" i="26"/>
  <c r="AP139" i="26"/>
  <c r="AP138" i="26"/>
  <c r="AP137" i="26"/>
  <c r="AP136" i="26"/>
  <c r="AP135" i="26"/>
  <c r="AP134" i="26"/>
  <c r="AP133" i="26"/>
  <c r="AP132" i="26"/>
  <c r="AP131" i="26"/>
  <c r="AP130" i="26"/>
  <c r="AP129" i="26"/>
  <c r="AP128" i="26"/>
  <c r="AP127" i="26"/>
  <c r="AP126" i="26"/>
  <c r="AP125" i="26"/>
  <c r="AP124" i="26"/>
  <c r="AP123" i="26"/>
  <c r="AP122" i="26"/>
  <c r="AP121" i="26"/>
  <c r="AP120" i="26"/>
  <c r="AP119" i="26"/>
  <c r="AP118" i="26"/>
  <c r="AP117" i="26"/>
  <c r="AP116" i="26"/>
  <c r="AP115" i="26"/>
  <c r="AP114" i="26"/>
  <c r="AP113" i="26"/>
  <c r="AP112" i="26"/>
  <c r="AP111" i="26"/>
  <c r="AP110" i="26"/>
  <c r="AP109" i="26"/>
  <c r="AP108" i="26"/>
  <c r="AP107" i="26"/>
  <c r="AP106" i="26"/>
  <c r="AP105" i="26"/>
  <c r="AP104" i="26"/>
  <c r="AP103" i="26"/>
  <c r="AP102" i="26"/>
  <c r="AP101" i="26"/>
  <c r="AP100" i="26"/>
  <c r="AP99" i="26"/>
  <c r="AP98" i="26"/>
  <c r="AP97" i="26"/>
  <c r="AP96" i="26"/>
  <c r="AP95" i="26"/>
  <c r="AP94" i="26"/>
  <c r="AP93" i="26"/>
  <c r="AP92" i="26"/>
  <c r="AP91" i="26"/>
  <c r="AP90" i="26"/>
  <c r="AP89" i="26"/>
  <c r="AP88" i="26"/>
  <c r="AP87" i="26"/>
  <c r="AP86" i="26"/>
  <c r="AP85" i="26"/>
  <c r="AP84" i="26"/>
  <c r="AP83" i="26"/>
  <c r="AP82" i="26"/>
  <c r="AP81" i="26"/>
  <c r="AP80" i="26"/>
  <c r="AP79" i="26"/>
  <c r="AP78" i="26"/>
  <c r="AP77" i="26"/>
  <c r="AP76" i="26"/>
  <c r="AP75" i="26"/>
  <c r="AP74" i="26"/>
  <c r="AP73" i="26"/>
  <c r="AP72" i="26"/>
  <c r="AP71" i="26"/>
  <c r="AP70" i="26"/>
  <c r="AP69" i="26"/>
  <c r="AP68" i="26"/>
  <c r="AP67" i="26"/>
  <c r="AP66" i="26"/>
  <c r="AP65" i="26"/>
  <c r="AP64" i="26"/>
  <c r="AP63" i="26"/>
  <c r="AP62" i="26"/>
  <c r="AP61" i="26"/>
  <c r="AP60" i="26"/>
  <c r="AP59" i="26"/>
  <c r="AP58" i="26"/>
  <c r="AP57" i="26"/>
  <c r="AP56" i="26"/>
  <c r="AP55" i="26"/>
  <c r="AP54" i="26"/>
  <c r="AP53" i="26"/>
  <c r="AP52" i="26"/>
  <c r="AP51" i="26"/>
  <c r="AP50" i="26"/>
  <c r="AP49" i="26"/>
  <c r="AP48" i="26"/>
  <c r="AP47" i="26"/>
  <c r="AP46" i="26"/>
  <c r="AP45" i="26"/>
  <c r="AP44" i="26"/>
  <c r="AP43" i="26"/>
  <c r="AP42" i="26"/>
  <c r="AP41" i="26"/>
  <c r="AP40" i="26"/>
  <c r="AP39" i="26"/>
  <c r="AP38" i="26"/>
  <c r="AP37" i="26"/>
  <c r="AP36" i="26"/>
  <c r="AP35" i="26"/>
  <c r="AP34" i="26"/>
  <c r="AP33" i="26"/>
  <c r="AP32" i="26"/>
  <c r="AP31" i="26"/>
  <c r="AP30" i="26"/>
  <c r="AP29" i="26"/>
  <c r="AP28" i="26"/>
  <c r="AP27" i="26"/>
  <c r="AP26" i="26"/>
  <c r="AP25" i="26"/>
  <c r="AP24" i="26"/>
  <c r="AP23" i="26"/>
  <c r="AP22" i="26"/>
  <c r="AP21" i="26"/>
  <c r="AP20" i="26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2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8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4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K110" i="5"/>
  <c r="CK111" i="5"/>
  <c r="CK112" i="5"/>
  <c r="CK113" i="5"/>
  <c r="CK114" i="5"/>
  <c r="CK115" i="5"/>
  <c r="CK116" i="5"/>
  <c r="CK117" i="5"/>
  <c r="CK118" i="5"/>
  <c r="CK119" i="5"/>
  <c r="CK120" i="5"/>
  <c r="CK121" i="5"/>
  <c r="CK122" i="5"/>
  <c r="CK123" i="5"/>
  <c r="CK124" i="5"/>
  <c r="CK125" i="5"/>
  <c r="CK126" i="5"/>
  <c r="CK127" i="5"/>
  <c r="CK128" i="5"/>
  <c r="CK129" i="5"/>
  <c r="CK130" i="5"/>
  <c r="CK131" i="5"/>
  <c r="CK132" i="5"/>
  <c r="CK133" i="5"/>
  <c r="CK134" i="5"/>
  <c r="CK135" i="5"/>
  <c r="CK136" i="5"/>
  <c r="CK137" i="5"/>
  <c r="CK138" i="5"/>
  <c r="CK139" i="5"/>
  <c r="CK11" i="5"/>
  <c r="CI12" i="5"/>
  <c r="CI13" i="5"/>
  <c r="CI14" i="5"/>
  <c r="CI15" i="5"/>
  <c r="CI16" i="5"/>
  <c r="CI17" i="5"/>
  <c r="CI18" i="5"/>
  <c r="CI19" i="5"/>
  <c r="CI20" i="5"/>
  <c r="CI21" i="5"/>
  <c r="CI22" i="5"/>
  <c r="CI23" i="5"/>
  <c r="CI24" i="5"/>
  <c r="CI25" i="5"/>
  <c r="CI26" i="5"/>
  <c r="CI27" i="5"/>
  <c r="CI28" i="5"/>
  <c r="CI29" i="5"/>
  <c r="CI30" i="5"/>
  <c r="CI31" i="5"/>
  <c r="CI32" i="5"/>
  <c r="CI33" i="5"/>
  <c r="CI34" i="5"/>
  <c r="CI35" i="5"/>
  <c r="CI36" i="5"/>
  <c r="CI37" i="5"/>
  <c r="CI38" i="5"/>
  <c r="CI39" i="5"/>
  <c r="CI40" i="5"/>
  <c r="CI41" i="5"/>
  <c r="CI42" i="5"/>
  <c r="CI43" i="5"/>
  <c r="CI44" i="5"/>
  <c r="CI45" i="5"/>
  <c r="CI46" i="5"/>
  <c r="CI47" i="5"/>
  <c r="CI48" i="5"/>
  <c r="CI49" i="5"/>
  <c r="CI50" i="5"/>
  <c r="CI51" i="5"/>
  <c r="CI52" i="5"/>
  <c r="CI53" i="5"/>
  <c r="CI54" i="5"/>
  <c r="CI55" i="5"/>
  <c r="CI56" i="5"/>
  <c r="CI57" i="5"/>
  <c r="CI58" i="5"/>
  <c r="CI59" i="5"/>
  <c r="CI60" i="5"/>
  <c r="CI61" i="5"/>
  <c r="CI62" i="5"/>
  <c r="CI63" i="5"/>
  <c r="CI64" i="5"/>
  <c r="CI65" i="5"/>
  <c r="CI66" i="5"/>
  <c r="CI67" i="5"/>
  <c r="CI68" i="5"/>
  <c r="CI69" i="5"/>
  <c r="CI70" i="5"/>
  <c r="CI71" i="5"/>
  <c r="CI72" i="5"/>
  <c r="CI73" i="5"/>
  <c r="CI74" i="5"/>
  <c r="CI75" i="5"/>
  <c r="CI76" i="5"/>
  <c r="CI77" i="5"/>
  <c r="CI78" i="5"/>
  <c r="CI79" i="5"/>
  <c r="CI80" i="5"/>
  <c r="CI81" i="5"/>
  <c r="CI82" i="5"/>
  <c r="CI83" i="5"/>
  <c r="CI84" i="5"/>
  <c r="CI85" i="5"/>
  <c r="CI86" i="5"/>
  <c r="CI87" i="5"/>
  <c r="CI88" i="5"/>
  <c r="CI89" i="5"/>
  <c r="CI90" i="5"/>
  <c r="CI91" i="5"/>
  <c r="CI92" i="5"/>
  <c r="CI93" i="5"/>
  <c r="CI94" i="5"/>
  <c r="CI95" i="5"/>
  <c r="CI96" i="5"/>
  <c r="CI97" i="5"/>
  <c r="CI98" i="5"/>
  <c r="CI99" i="5"/>
  <c r="CI100" i="5"/>
  <c r="CI101" i="5"/>
  <c r="CI102" i="5"/>
  <c r="CI103" i="5"/>
  <c r="CI104" i="5"/>
  <c r="CI105" i="5"/>
  <c r="CI106" i="5"/>
  <c r="CI107" i="5"/>
  <c r="CI108" i="5"/>
  <c r="CI109" i="5"/>
  <c r="CI110" i="5"/>
  <c r="CI111" i="5"/>
  <c r="CI112" i="5"/>
  <c r="CI113" i="5"/>
  <c r="CI114" i="5"/>
  <c r="CI115" i="5"/>
  <c r="CI116" i="5"/>
  <c r="CI117" i="5"/>
  <c r="CI118" i="5"/>
  <c r="CI119" i="5"/>
  <c r="CI120" i="5"/>
  <c r="CI121" i="5"/>
  <c r="CI122" i="5"/>
  <c r="CI123" i="5"/>
  <c r="CI124" i="5"/>
  <c r="CI125" i="5"/>
  <c r="CI126" i="5"/>
  <c r="CI127" i="5"/>
  <c r="CI128" i="5"/>
  <c r="CI129" i="5"/>
  <c r="CI130" i="5"/>
  <c r="CI131" i="5"/>
  <c r="CI132" i="5"/>
  <c r="CI133" i="5"/>
  <c r="CI134" i="5"/>
  <c r="CI135" i="5"/>
  <c r="CI136" i="5"/>
  <c r="CI137" i="5"/>
  <c r="CI138" i="5"/>
  <c r="CI139" i="5"/>
  <c r="CI11" i="5"/>
  <c r="CI144" i="5" s="1"/>
  <c r="CG12" i="5"/>
  <c r="CG13" i="5"/>
  <c r="CG14" i="5"/>
  <c r="CG15" i="5"/>
  <c r="CG16" i="5"/>
  <c r="CG17" i="5"/>
  <c r="CG18" i="5"/>
  <c r="CG19" i="5"/>
  <c r="CG20" i="5"/>
  <c r="CG21" i="5"/>
  <c r="CG22" i="5"/>
  <c r="CG23" i="5"/>
  <c r="CG24" i="5"/>
  <c r="CG25" i="5"/>
  <c r="CG26" i="5"/>
  <c r="CG27" i="5"/>
  <c r="CG28" i="5"/>
  <c r="CG29" i="5"/>
  <c r="CG30" i="5"/>
  <c r="CG31" i="5"/>
  <c r="CG32" i="5"/>
  <c r="CG33" i="5"/>
  <c r="CG34" i="5"/>
  <c r="CG35" i="5"/>
  <c r="CG36" i="5"/>
  <c r="CG37" i="5"/>
  <c r="CG38" i="5"/>
  <c r="CG39" i="5"/>
  <c r="CG40" i="5"/>
  <c r="CG41" i="5"/>
  <c r="CG42" i="5"/>
  <c r="CG43" i="5"/>
  <c r="CG44" i="5"/>
  <c r="CG45" i="5"/>
  <c r="CG46" i="5"/>
  <c r="CG47" i="5"/>
  <c r="CG48" i="5"/>
  <c r="CG49" i="5"/>
  <c r="CG50" i="5"/>
  <c r="CG51" i="5"/>
  <c r="CG52" i="5"/>
  <c r="CG53" i="5"/>
  <c r="CG54" i="5"/>
  <c r="CG55" i="5"/>
  <c r="CG56" i="5"/>
  <c r="CG57" i="5"/>
  <c r="CG58" i="5"/>
  <c r="CG59" i="5"/>
  <c r="CG60" i="5"/>
  <c r="CG61" i="5"/>
  <c r="CG62" i="5"/>
  <c r="CG63" i="5"/>
  <c r="CG64" i="5"/>
  <c r="CG65" i="5"/>
  <c r="CG66" i="5"/>
  <c r="CG67" i="5"/>
  <c r="CG68" i="5"/>
  <c r="CG69" i="5"/>
  <c r="CG70" i="5"/>
  <c r="CG71" i="5"/>
  <c r="CG72" i="5"/>
  <c r="CG73" i="5"/>
  <c r="CG74" i="5"/>
  <c r="CG75" i="5"/>
  <c r="CG76" i="5"/>
  <c r="CG77" i="5"/>
  <c r="CG78" i="5"/>
  <c r="CG79" i="5"/>
  <c r="CG80" i="5"/>
  <c r="CG81" i="5"/>
  <c r="CG82" i="5"/>
  <c r="CG83" i="5"/>
  <c r="CG84" i="5"/>
  <c r="CG85" i="5"/>
  <c r="CG86" i="5"/>
  <c r="CG87" i="5"/>
  <c r="CG88" i="5"/>
  <c r="CG89" i="5"/>
  <c r="CG90" i="5"/>
  <c r="CG91" i="5"/>
  <c r="CG92" i="5"/>
  <c r="CG93" i="5"/>
  <c r="CG94" i="5"/>
  <c r="CG95" i="5"/>
  <c r="CG96" i="5"/>
  <c r="CG97" i="5"/>
  <c r="CG98" i="5"/>
  <c r="CG99" i="5"/>
  <c r="CG100" i="5"/>
  <c r="CG101" i="5"/>
  <c r="CG102" i="5"/>
  <c r="CG103" i="5"/>
  <c r="CG104" i="5"/>
  <c r="CG105" i="5"/>
  <c r="CG106" i="5"/>
  <c r="CG107" i="5"/>
  <c r="CG108" i="5"/>
  <c r="CG109" i="5"/>
  <c r="CG110" i="5"/>
  <c r="CG111" i="5"/>
  <c r="CG112" i="5"/>
  <c r="CG113" i="5"/>
  <c r="CG114" i="5"/>
  <c r="CG115" i="5"/>
  <c r="CG116" i="5"/>
  <c r="CG117" i="5"/>
  <c r="CG118" i="5"/>
  <c r="CG119" i="5"/>
  <c r="CG120" i="5"/>
  <c r="CG121" i="5"/>
  <c r="CG122" i="5"/>
  <c r="CG123" i="5"/>
  <c r="CG124" i="5"/>
  <c r="CG125" i="5"/>
  <c r="CG126" i="5"/>
  <c r="CG127" i="5"/>
  <c r="CG128" i="5"/>
  <c r="CG129" i="5"/>
  <c r="CG130" i="5"/>
  <c r="CG131" i="5"/>
  <c r="CG132" i="5"/>
  <c r="CG133" i="5"/>
  <c r="CG134" i="5"/>
  <c r="CG135" i="5"/>
  <c r="CG136" i="5"/>
  <c r="CG137" i="5"/>
  <c r="CG138" i="5"/>
  <c r="CG139" i="5"/>
  <c r="CG11" i="5"/>
  <c r="CE12" i="5"/>
  <c r="CE13" i="5"/>
  <c r="CE14" i="5"/>
  <c r="CE144" i="5" s="1"/>
  <c r="CE15" i="5"/>
  <c r="CE16" i="5"/>
  <c r="CE17" i="5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E37" i="5"/>
  <c r="CE38" i="5"/>
  <c r="CE39" i="5"/>
  <c r="CE40" i="5"/>
  <c r="CE41" i="5"/>
  <c r="CE42" i="5"/>
  <c r="CE43" i="5"/>
  <c r="CE44" i="5"/>
  <c r="CE45" i="5"/>
  <c r="CE46" i="5"/>
  <c r="CE47" i="5"/>
  <c r="CE48" i="5"/>
  <c r="CE49" i="5"/>
  <c r="CE50" i="5"/>
  <c r="CE51" i="5"/>
  <c r="CE52" i="5"/>
  <c r="CE53" i="5"/>
  <c r="CE54" i="5"/>
  <c r="CE55" i="5"/>
  <c r="CE56" i="5"/>
  <c r="CE57" i="5"/>
  <c r="CE58" i="5"/>
  <c r="CE59" i="5"/>
  <c r="CE60" i="5"/>
  <c r="CE61" i="5"/>
  <c r="CE62" i="5"/>
  <c r="CE63" i="5"/>
  <c r="CE64" i="5"/>
  <c r="CE65" i="5"/>
  <c r="CE66" i="5"/>
  <c r="CE67" i="5"/>
  <c r="CE68" i="5"/>
  <c r="CE69" i="5"/>
  <c r="CE70" i="5"/>
  <c r="CE71" i="5"/>
  <c r="CE72" i="5"/>
  <c r="CE73" i="5"/>
  <c r="CE74" i="5"/>
  <c r="CE75" i="5"/>
  <c r="CE76" i="5"/>
  <c r="CE77" i="5"/>
  <c r="CE78" i="5"/>
  <c r="CE79" i="5"/>
  <c r="CE80" i="5"/>
  <c r="CE81" i="5"/>
  <c r="CE82" i="5"/>
  <c r="CE83" i="5"/>
  <c r="CE84" i="5"/>
  <c r="CE85" i="5"/>
  <c r="CE86" i="5"/>
  <c r="CE87" i="5"/>
  <c r="CE88" i="5"/>
  <c r="CE89" i="5"/>
  <c r="CE90" i="5"/>
  <c r="CE91" i="5"/>
  <c r="CE92" i="5"/>
  <c r="CE93" i="5"/>
  <c r="CE94" i="5"/>
  <c r="CE95" i="5"/>
  <c r="CE96" i="5"/>
  <c r="CE97" i="5"/>
  <c r="CE98" i="5"/>
  <c r="CE99" i="5"/>
  <c r="CE100" i="5"/>
  <c r="CE101" i="5"/>
  <c r="CE102" i="5"/>
  <c r="CE103" i="5"/>
  <c r="CE104" i="5"/>
  <c r="CE105" i="5"/>
  <c r="CE106" i="5"/>
  <c r="CE107" i="5"/>
  <c r="CE108" i="5"/>
  <c r="CE109" i="5"/>
  <c r="CE110" i="5"/>
  <c r="CE111" i="5"/>
  <c r="CE112" i="5"/>
  <c r="CE113" i="5"/>
  <c r="CE114" i="5"/>
  <c r="CE115" i="5"/>
  <c r="CE116" i="5"/>
  <c r="CE117" i="5"/>
  <c r="CE118" i="5"/>
  <c r="CE119" i="5"/>
  <c r="CE120" i="5"/>
  <c r="CE121" i="5"/>
  <c r="CE122" i="5"/>
  <c r="CE123" i="5"/>
  <c r="CE124" i="5"/>
  <c r="CE125" i="5"/>
  <c r="CE126" i="5"/>
  <c r="CE127" i="5"/>
  <c r="CE128" i="5"/>
  <c r="CE129" i="5"/>
  <c r="CE130" i="5"/>
  <c r="CE131" i="5"/>
  <c r="CE132" i="5"/>
  <c r="CE133" i="5"/>
  <c r="CE134" i="5"/>
  <c r="CE135" i="5"/>
  <c r="CE136" i="5"/>
  <c r="CE137" i="5"/>
  <c r="CE138" i="5"/>
  <c r="CE139" i="5"/>
  <c r="CE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2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8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4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C110" i="5"/>
  <c r="CC111" i="5"/>
  <c r="CC112" i="5"/>
  <c r="CC113" i="5"/>
  <c r="CC114" i="5"/>
  <c r="CC115" i="5"/>
  <c r="CC116" i="5"/>
  <c r="CC117" i="5"/>
  <c r="CC118" i="5"/>
  <c r="CC119" i="5"/>
  <c r="CC120" i="5"/>
  <c r="CC121" i="5"/>
  <c r="CC122" i="5"/>
  <c r="CC123" i="5"/>
  <c r="CC124" i="5"/>
  <c r="CC125" i="5"/>
  <c r="CC126" i="5"/>
  <c r="CC127" i="5"/>
  <c r="CC128" i="5"/>
  <c r="CC129" i="5"/>
  <c r="CC130" i="5"/>
  <c r="CC131" i="5"/>
  <c r="CC132" i="5"/>
  <c r="CC133" i="5"/>
  <c r="CC134" i="5"/>
  <c r="CC135" i="5"/>
  <c r="CC136" i="5"/>
  <c r="CC137" i="5"/>
  <c r="CC138" i="5"/>
  <c r="CC139" i="5"/>
  <c r="CC11" i="5"/>
  <c r="CA12" i="5"/>
  <c r="CA13" i="5"/>
  <c r="CA14" i="5"/>
  <c r="CA15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CA37" i="5"/>
  <c r="CA38" i="5"/>
  <c r="CA39" i="5"/>
  <c r="CA40" i="5"/>
  <c r="CA41" i="5"/>
  <c r="CA42" i="5"/>
  <c r="CA43" i="5"/>
  <c r="CA44" i="5"/>
  <c r="CA45" i="5"/>
  <c r="CA46" i="5"/>
  <c r="CA47" i="5"/>
  <c r="CA48" i="5"/>
  <c r="CA49" i="5"/>
  <c r="CA50" i="5"/>
  <c r="CA51" i="5"/>
  <c r="CA52" i="5"/>
  <c r="CA53" i="5"/>
  <c r="CA54" i="5"/>
  <c r="CA55" i="5"/>
  <c r="CA56" i="5"/>
  <c r="CA57" i="5"/>
  <c r="CA58" i="5"/>
  <c r="CA59" i="5"/>
  <c r="CA60" i="5"/>
  <c r="CA61" i="5"/>
  <c r="CA62" i="5"/>
  <c r="CA63" i="5"/>
  <c r="CA64" i="5"/>
  <c r="CA65" i="5"/>
  <c r="CA66" i="5"/>
  <c r="CA67" i="5"/>
  <c r="CA68" i="5"/>
  <c r="CA69" i="5"/>
  <c r="CA70" i="5"/>
  <c r="CA71" i="5"/>
  <c r="CA72" i="5"/>
  <c r="CA73" i="5"/>
  <c r="CA74" i="5"/>
  <c r="CA75" i="5"/>
  <c r="CA76" i="5"/>
  <c r="CA77" i="5"/>
  <c r="CA78" i="5"/>
  <c r="CA79" i="5"/>
  <c r="CA80" i="5"/>
  <c r="CA81" i="5"/>
  <c r="CA82" i="5"/>
  <c r="CA83" i="5"/>
  <c r="CA84" i="5"/>
  <c r="CA85" i="5"/>
  <c r="CA86" i="5"/>
  <c r="CA87" i="5"/>
  <c r="CA88" i="5"/>
  <c r="CA89" i="5"/>
  <c r="CA90" i="5"/>
  <c r="CA91" i="5"/>
  <c r="CA92" i="5"/>
  <c r="CA93" i="5"/>
  <c r="CA94" i="5"/>
  <c r="CA95" i="5"/>
  <c r="CA96" i="5"/>
  <c r="CA97" i="5"/>
  <c r="CA98" i="5"/>
  <c r="CA99" i="5"/>
  <c r="CA100" i="5"/>
  <c r="CA101" i="5"/>
  <c r="CA102" i="5"/>
  <c r="CA103" i="5"/>
  <c r="CA104" i="5"/>
  <c r="CA105" i="5"/>
  <c r="CA106" i="5"/>
  <c r="CA107" i="5"/>
  <c r="CA108" i="5"/>
  <c r="CA109" i="5"/>
  <c r="CA110" i="5"/>
  <c r="CA111" i="5"/>
  <c r="CA112" i="5"/>
  <c r="CA113" i="5"/>
  <c r="CA114" i="5"/>
  <c r="CA115" i="5"/>
  <c r="CA116" i="5"/>
  <c r="CA117" i="5"/>
  <c r="CA118" i="5"/>
  <c r="CA119" i="5"/>
  <c r="CA120" i="5"/>
  <c r="CA121" i="5"/>
  <c r="CA122" i="5"/>
  <c r="CA123" i="5"/>
  <c r="CA124" i="5"/>
  <c r="CA125" i="5"/>
  <c r="CA126" i="5"/>
  <c r="CA127" i="5"/>
  <c r="CA128" i="5"/>
  <c r="CA129" i="5"/>
  <c r="CA130" i="5"/>
  <c r="CA131" i="5"/>
  <c r="CA132" i="5"/>
  <c r="CA133" i="5"/>
  <c r="CA134" i="5"/>
  <c r="CA135" i="5"/>
  <c r="CA136" i="5"/>
  <c r="CA137" i="5"/>
  <c r="CA138" i="5"/>
  <c r="CA139" i="5"/>
  <c r="CA11" i="5"/>
  <c r="CA144" i="5" s="1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8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BU114" i="5"/>
  <c r="BU115" i="5"/>
  <c r="BU116" i="5"/>
  <c r="BU117" i="5"/>
  <c r="BU118" i="5"/>
  <c r="BU119" i="5"/>
  <c r="BU120" i="5"/>
  <c r="BU121" i="5"/>
  <c r="BU122" i="5"/>
  <c r="BU123" i="5"/>
  <c r="BU124" i="5"/>
  <c r="BU125" i="5"/>
  <c r="BU126" i="5"/>
  <c r="BU127" i="5"/>
  <c r="BU128" i="5"/>
  <c r="BU129" i="5"/>
  <c r="BU130" i="5"/>
  <c r="BU131" i="5"/>
  <c r="BU132" i="5"/>
  <c r="BU133" i="5"/>
  <c r="BU134" i="5"/>
  <c r="BU135" i="5"/>
  <c r="BU136" i="5"/>
  <c r="BU137" i="5"/>
  <c r="BU138" i="5"/>
  <c r="BU139" i="5"/>
  <c r="BU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1" i="5"/>
  <c r="BS144" i="5" s="1"/>
  <c r="BS145" i="5" s="1"/>
  <c r="AK154" i="5" s="1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1" i="5"/>
  <c r="BO12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O51" i="5"/>
  <c r="BO52" i="5"/>
  <c r="BO53" i="5"/>
  <c r="BO54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3" i="5"/>
  <c r="BO74" i="5"/>
  <c r="BO75" i="5"/>
  <c r="BO76" i="5"/>
  <c r="BO77" i="5"/>
  <c r="BO78" i="5"/>
  <c r="BO79" i="5"/>
  <c r="BO80" i="5"/>
  <c r="BO81" i="5"/>
  <c r="BO82" i="5"/>
  <c r="BO83" i="5"/>
  <c r="BO84" i="5"/>
  <c r="BO85" i="5"/>
  <c r="BO86" i="5"/>
  <c r="BO87" i="5"/>
  <c r="BO88" i="5"/>
  <c r="BO89" i="5"/>
  <c r="BO90" i="5"/>
  <c r="BO91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BO114" i="5"/>
  <c r="BO115" i="5"/>
  <c r="BO116" i="5"/>
  <c r="BO117" i="5"/>
  <c r="BO118" i="5"/>
  <c r="BO119" i="5"/>
  <c r="BO120" i="5"/>
  <c r="BO121" i="5"/>
  <c r="BO122" i="5"/>
  <c r="BO123" i="5"/>
  <c r="BO124" i="5"/>
  <c r="BO125" i="5"/>
  <c r="BO126" i="5"/>
  <c r="BO127" i="5"/>
  <c r="BO128" i="5"/>
  <c r="BO129" i="5"/>
  <c r="BO130" i="5"/>
  <c r="BO131" i="5"/>
  <c r="BO132" i="5"/>
  <c r="BO133" i="5"/>
  <c r="BO134" i="5"/>
  <c r="BO135" i="5"/>
  <c r="BO136" i="5"/>
  <c r="BO137" i="5"/>
  <c r="BO138" i="5"/>
  <c r="BO139" i="5"/>
  <c r="BO11" i="5"/>
  <c r="BM12" i="5"/>
  <c r="BM13" i="5"/>
  <c r="BM144" i="5" s="1"/>
  <c r="BM145" i="5" s="1"/>
  <c r="AH154" i="5" s="1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BK114" i="5"/>
  <c r="BK115" i="5"/>
  <c r="BK116" i="5"/>
  <c r="BK117" i="5"/>
  <c r="BK118" i="5"/>
  <c r="BK119" i="5"/>
  <c r="BK120" i="5"/>
  <c r="BK121" i="5"/>
  <c r="BK122" i="5"/>
  <c r="BK123" i="5"/>
  <c r="BK124" i="5"/>
  <c r="BK125" i="5"/>
  <c r="BK126" i="5"/>
  <c r="BK127" i="5"/>
  <c r="BK128" i="5"/>
  <c r="BK129" i="5"/>
  <c r="BK130" i="5"/>
  <c r="BK131" i="5"/>
  <c r="BK132" i="5"/>
  <c r="BK133" i="5"/>
  <c r="BK134" i="5"/>
  <c r="BK135" i="5"/>
  <c r="BK136" i="5"/>
  <c r="BK137" i="5"/>
  <c r="BK138" i="5"/>
  <c r="BK139" i="5"/>
  <c r="BK11" i="5"/>
  <c r="BK144" i="5" s="1"/>
  <c r="BI12" i="5"/>
  <c r="BI13" i="5"/>
  <c r="BI14" i="5"/>
  <c r="BI15" i="5"/>
  <c r="BI16" i="5"/>
  <c r="BI17" i="5"/>
  <c r="BI18" i="5"/>
  <c r="BI19" i="5"/>
  <c r="BI20" i="5"/>
  <c r="BI21" i="5"/>
  <c r="BI22" i="5"/>
  <c r="BI23" i="5"/>
  <c r="BI24" i="5"/>
  <c r="BI25" i="5"/>
  <c r="BI26" i="5"/>
  <c r="BI27" i="5"/>
  <c r="BI28" i="5"/>
  <c r="BI29" i="5"/>
  <c r="BI30" i="5"/>
  <c r="BI31" i="5"/>
  <c r="BI32" i="5"/>
  <c r="BI33" i="5"/>
  <c r="BI34" i="5"/>
  <c r="BI35" i="5"/>
  <c r="BI36" i="5"/>
  <c r="BI37" i="5"/>
  <c r="BI38" i="5"/>
  <c r="BI39" i="5"/>
  <c r="BI40" i="5"/>
  <c r="BI41" i="5"/>
  <c r="BI42" i="5"/>
  <c r="BI43" i="5"/>
  <c r="BI44" i="5"/>
  <c r="BI45" i="5"/>
  <c r="BI46" i="5"/>
  <c r="BI47" i="5"/>
  <c r="BI48" i="5"/>
  <c r="BI49" i="5"/>
  <c r="BI50" i="5"/>
  <c r="BI51" i="5"/>
  <c r="BI52" i="5"/>
  <c r="BI53" i="5"/>
  <c r="BI54" i="5"/>
  <c r="BI55" i="5"/>
  <c r="BI56" i="5"/>
  <c r="BI57" i="5"/>
  <c r="BI58" i="5"/>
  <c r="BI59" i="5"/>
  <c r="BI60" i="5"/>
  <c r="BI61" i="5"/>
  <c r="BI62" i="5"/>
  <c r="BI63" i="5"/>
  <c r="BI64" i="5"/>
  <c r="BI65" i="5"/>
  <c r="BI66" i="5"/>
  <c r="BI67" i="5"/>
  <c r="BI68" i="5"/>
  <c r="BI69" i="5"/>
  <c r="BI70" i="5"/>
  <c r="BI71" i="5"/>
  <c r="BI72" i="5"/>
  <c r="BI73" i="5"/>
  <c r="BI74" i="5"/>
  <c r="BI75" i="5"/>
  <c r="BI76" i="5"/>
  <c r="BI77" i="5"/>
  <c r="BI78" i="5"/>
  <c r="BI79" i="5"/>
  <c r="BI80" i="5"/>
  <c r="BI81" i="5"/>
  <c r="BI82" i="5"/>
  <c r="BI83" i="5"/>
  <c r="BI84" i="5"/>
  <c r="BI85" i="5"/>
  <c r="BI86" i="5"/>
  <c r="BI87" i="5"/>
  <c r="BI88" i="5"/>
  <c r="BI89" i="5"/>
  <c r="BI90" i="5"/>
  <c r="BI91" i="5"/>
  <c r="BI92" i="5"/>
  <c r="BI93" i="5"/>
  <c r="BI94" i="5"/>
  <c r="BI95" i="5"/>
  <c r="BI96" i="5"/>
  <c r="BI97" i="5"/>
  <c r="BI98" i="5"/>
  <c r="BI99" i="5"/>
  <c r="BI100" i="5"/>
  <c r="BI101" i="5"/>
  <c r="BI102" i="5"/>
  <c r="BI103" i="5"/>
  <c r="BI104" i="5"/>
  <c r="BI105" i="5"/>
  <c r="BI106" i="5"/>
  <c r="BI107" i="5"/>
  <c r="BI108" i="5"/>
  <c r="BI109" i="5"/>
  <c r="BI110" i="5"/>
  <c r="BI111" i="5"/>
  <c r="BI112" i="5"/>
  <c r="BI113" i="5"/>
  <c r="BI114" i="5"/>
  <c r="BI115" i="5"/>
  <c r="BI116" i="5"/>
  <c r="BI117" i="5"/>
  <c r="BI118" i="5"/>
  <c r="BI119" i="5"/>
  <c r="BI120" i="5"/>
  <c r="BI121" i="5"/>
  <c r="BI122" i="5"/>
  <c r="BI123" i="5"/>
  <c r="BI124" i="5"/>
  <c r="BI125" i="5"/>
  <c r="BI126" i="5"/>
  <c r="BI127" i="5"/>
  <c r="BI128" i="5"/>
  <c r="BI129" i="5"/>
  <c r="BI130" i="5"/>
  <c r="BI131" i="5"/>
  <c r="BI132" i="5"/>
  <c r="BI133" i="5"/>
  <c r="BI134" i="5"/>
  <c r="BI135" i="5"/>
  <c r="BI136" i="5"/>
  <c r="BI137" i="5"/>
  <c r="BI138" i="5"/>
  <c r="BI139" i="5"/>
  <c r="BI11" i="5"/>
  <c r="BG12" i="5"/>
  <c r="BG13" i="5"/>
  <c r="BG14" i="5"/>
  <c r="BG144" i="5" s="1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BG114" i="5"/>
  <c r="BG115" i="5"/>
  <c r="BG116" i="5"/>
  <c r="BG117" i="5"/>
  <c r="BG118" i="5"/>
  <c r="BG119" i="5"/>
  <c r="BG120" i="5"/>
  <c r="BG121" i="5"/>
  <c r="BG122" i="5"/>
  <c r="BG123" i="5"/>
  <c r="BG124" i="5"/>
  <c r="BG125" i="5"/>
  <c r="BG126" i="5"/>
  <c r="BG127" i="5"/>
  <c r="BG128" i="5"/>
  <c r="BG129" i="5"/>
  <c r="BG130" i="5"/>
  <c r="BG131" i="5"/>
  <c r="BG132" i="5"/>
  <c r="BG133" i="5"/>
  <c r="BG134" i="5"/>
  <c r="BG135" i="5"/>
  <c r="BG136" i="5"/>
  <c r="BG137" i="5"/>
  <c r="BG138" i="5"/>
  <c r="BG139" i="5"/>
  <c r="BG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1" i="5"/>
  <c r="BC12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1" i="5"/>
  <c r="BC144" i="5" s="1"/>
  <c r="BA12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35" i="5"/>
  <c r="AU36" i="5"/>
  <c r="AU37" i="5"/>
  <c r="AU38" i="5"/>
  <c r="AU39" i="5"/>
  <c r="AU40" i="5"/>
  <c r="AU41" i="5"/>
  <c r="AU42" i="5"/>
  <c r="AU43" i="5"/>
  <c r="AU44" i="5"/>
  <c r="AU45" i="5"/>
  <c r="AU46" i="5"/>
  <c r="AU47" i="5"/>
  <c r="AU48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61" i="5"/>
  <c r="AU62" i="5"/>
  <c r="AU63" i="5"/>
  <c r="AU64" i="5"/>
  <c r="AU65" i="5"/>
  <c r="AU66" i="5"/>
  <c r="AU67" i="5"/>
  <c r="AU68" i="5"/>
  <c r="AU69" i="5"/>
  <c r="AU70" i="5"/>
  <c r="AU71" i="5"/>
  <c r="AU72" i="5"/>
  <c r="AU73" i="5"/>
  <c r="AU74" i="5"/>
  <c r="AU75" i="5"/>
  <c r="AU76" i="5"/>
  <c r="AU77" i="5"/>
  <c r="AU78" i="5"/>
  <c r="AU79" i="5"/>
  <c r="AU80" i="5"/>
  <c r="AU81" i="5"/>
  <c r="AU82" i="5"/>
  <c r="AU83" i="5"/>
  <c r="AU84" i="5"/>
  <c r="AU85" i="5"/>
  <c r="AU86" i="5"/>
  <c r="AU87" i="5"/>
  <c r="AU88" i="5"/>
  <c r="AU89" i="5"/>
  <c r="AU90" i="5"/>
  <c r="AU91" i="5"/>
  <c r="AU92" i="5"/>
  <c r="AU93" i="5"/>
  <c r="AU94" i="5"/>
  <c r="AU95" i="5"/>
  <c r="AU96" i="5"/>
  <c r="AU97" i="5"/>
  <c r="AU98" i="5"/>
  <c r="AU99" i="5"/>
  <c r="AU100" i="5"/>
  <c r="AU101" i="5"/>
  <c r="AU102" i="5"/>
  <c r="AU103" i="5"/>
  <c r="AU104" i="5"/>
  <c r="AU105" i="5"/>
  <c r="AU106" i="5"/>
  <c r="AU107" i="5"/>
  <c r="AU108" i="5"/>
  <c r="AU109" i="5"/>
  <c r="AU110" i="5"/>
  <c r="AU111" i="5"/>
  <c r="AU112" i="5"/>
  <c r="AU113" i="5"/>
  <c r="AU114" i="5"/>
  <c r="AU115" i="5"/>
  <c r="AU116" i="5"/>
  <c r="AU117" i="5"/>
  <c r="AU118" i="5"/>
  <c r="AU119" i="5"/>
  <c r="AU120" i="5"/>
  <c r="AU121" i="5"/>
  <c r="AU122" i="5"/>
  <c r="AU123" i="5"/>
  <c r="AU124" i="5"/>
  <c r="AU125" i="5"/>
  <c r="AU126" i="5"/>
  <c r="AU127" i="5"/>
  <c r="AU128" i="5"/>
  <c r="AU129" i="5"/>
  <c r="AU130" i="5"/>
  <c r="AU131" i="5"/>
  <c r="AU132" i="5"/>
  <c r="AU133" i="5"/>
  <c r="AU134" i="5"/>
  <c r="AU135" i="5"/>
  <c r="AU136" i="5"/>
  <c r="AU137" i="5"/>
  <c r="AU138" i="5"/>
  <c r="AU139" i="5"/>
  <c r="AU11" i="5"/>
  <c r="AU144" i="5" s="1"/>
  <c r="Y153" i="5" s="1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1" i="5"/>
  <c r="AM11" i="5"/>
  <c r="AM144" i="5" s="1"/>
  <c r="U153" i="5" s="1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1" i="5"/>
  <c r="AG12" i="5"/>
  <c r="AG13" i="5"/>
  <c r="AG144" i="5" s="1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1" i="5"/>
  <c r="AC144" i="5" s="1"/>
  <c r="P153" i="5" s="1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1" i="5"/>
  <c r="U144" i="5" s="1"/>
  <c r="L153" i="5" s="1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1" i="5"/>
  <c r="M144" i="5" s="1"/>
  <c r="H153" i="5" s="1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1" i="5"/>
  <c r="CK143" i="5"/>
  <c r="CJ142" i="5" s="1"/>
  <c r="CI143" i="5"/>
  <c r="CH142" i="5" s="1"/>
  <c r="CG143" i="5"/>
  <c r="CF142" i="5" s="1"/>
  <c r="CE143" i="5"/>
  <c r="CD142" i="5" s="1"/>
  <c r="CC143" i="5"/>
  <c r="CB142" i="5" s="1"/>
  <c r="CA143" i="5"/>
  <c r="BZ142" i="5" s="1"/>
  <c r="BY143" i="5"/>
  <c r="BX142" i="5" s="1"/>
  <c r="BW143" i="5"/>
  <c r="BV142" i="5" s="1"/>
  <c r="BU143" i="5"/>
  <c r="BT142" i="5" s="1"/>
  <c r="BS143" i="5"/>
  <c r="BR142" i="5" s="1"/>
  <c r="BQ143" i="5"/>
  <c r="BP142" i="5" s="1"/>
  <c r="BO143" i="5"/>
  <c r="BN142" i="5" s="1"/>
  <c r="BM143" i="5"/>
  <c r="BL142" i="5" s="1"/>
  <c r="BK143" i="5"/>
  <c r="BJ142" i="5" s="1"/>
  <c r="BI143" i="5"/>
  <c r="BH142" i="5" s="1"/>
  <c r="BG143" i="5"/>
  <c r="BF142" i="5" s="1"/>
  <c r="BE143" i="5"/>
  <c r="BD142" i="5" s="1"/>
  <c r="BC143" i="5"/>
  <c r="BB142" i="5" s="1"/>
  <c r="BA143" i="5"/>
  <c r="AZ142" i="5" s="1"/>
  <c r="AY143" i="5"/>
  <c r="AX142" i="5" s="1"/>
  <c r="AW143" i="5"/>
  <c r="AV142" i="5" s="1"/>
  <c r="AU143" i="5"/>
  <c r="AT142" i="5" s="1"/>
  <c r="AS143" i="5"/>
  <c r="AR142" i="5" s="1"/>
  <c r="AQ143" i="5"/>
  <c r="AP142" i="5" s="1"/>
  <c r="AO143" i="5"/>
  <c r="AN142" i="5" s="1"/>
  <c r="AM143" i="5"/>
  <c r="AL142" i="5" s="1"/>
  <c r="AK143" i="5"/>
  <c r="AJ142" i="5" s="1"/>
  <c r="AI143" i="5"/>
  <c r="AH142" i="5" s="1"/>
  <c r="AG143" i="5"/>
  <c r="AF142" i="5" s="1"/>
  <c r="AC143" i="5"/>
  <c r="AB142" i="5" s="1"/>
  <c r="AA143" i="5"/>
  <c r="Z142" i="5" s="1"/>
  <c r="Y143" i="5"/>
  <c r="X142" i="5" s="1"/>
  <c r="W143" i="5"/>
  <c r="V142" i="5" s="1"/>
  <c r="U143" i="5"/>
  <c r="T142" i="5" s="1"/>
  <c r="S143" i="5"/>
  <c r="R142" i="5" s="1"/>
  <c r="Q143" i="5"/>
  <c r="P142" i="5" s="1"/>
  <c r="O143" i="5"/>
  <c r="N142" i="5" s="1"/>
  <c r="M143" i="5"/>
  <c r="L142" i="5" s="1"/>
  <c r="K143" i="5"/>
  <c r="J142" i="5" s="1"/>
  <c r="I143" i="5"/>
  <c r="H142" i="5" s="1"/>
  <c r="G143" i="5"/>
  <c r="F142" i="5" s="1"/>
  <c r="E143" i="5"/>
  <c r="D142" i="5" s="1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1" i="5"/>
  <c r="O50" i="25"/>
  <c r="O44" i="25"/>
  <c r="O42" i="25"/>
  <c r="O32" i="25"/>
  <c r="O29" i="25"/>
  <c r="O23" i="25"/>
  <c r="O26" i="25"/>
  <c r="O27" i="25"/>
  <c r="O35" i="25"/>
  <c r="O38" i="25"/>
  <c r="O41" i="25"/>
  <c r="O45" i="25"/>
  <c r="O47" i="25"/>
  <c r="O48" i="25"/>
  <c r="O51" i="25"/>
  <c r="O22" i="25"/>
  <c r="O14" i="25"/>
  <c r="O11" i="25"/>
  <c r="O10" i="25"/>
  <c r="O12" i="25"/>
  <c r="O13" i="25"/>
  <c r="O15" i="25"/>
  <c r="O16" i="25"/>
  <c r="O17" i="25"/>
  <c r="O18" i="25"/>
  <c r="O9" i="25"/>
  <c r="C13" i="14"/>
  <c r="C14" i="14"/>
  <c r="C15" i="14"/>
  <c r="Q140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7" i="24"/>
  <c r="N128" i="1"/>
  <c r="N132" i="1" s="1"/>
  <c r="O128" i="1"/>
  <c r="O132" i="1" s="1"/>
  <c r="P128" i="1"/>
  <c r="P132" i="1" s="1"/>
  <c r="Q128" i="1"/>
  <c r="Q132" i="1" s="1"/>
  <c r="D128" i="1"/>
  <c r="D132" i="1" s="1"/>
  <c r="E128" i="1"/>
  <c r="E132" i="1" s="1"/>
  <c r="F128" i="1"/>
  <c r="F132" i="1" s="1"/>
  <c r="G128" i="1"/>
  <c r="G132" i="1" s="1"/>
  <c r="H128" i="1"/>
  <c r="H132" i="1" s="1"/>
  <c r="I128" i="1"/>
  <c r="I132" i="1" s="1"/>
  <c r="J128" i="1"/>
  <c r="J132" i="1" s="1"/>
  <c r="K128" i="1"/>
  <c r="K132" i="1" s="1"/>
  <c r="L128" i="1"/>
  <c r="L132" i="1" s="1"/>
  <c r="M128" i="1"/>
  <c r="M132" i="1" s="1"/>
  <c r="C128" i="1"/>
  <c r="C132" i="1" s="1"/>
  <c r="K14" i="19"/>
  <c r="K15" i="19"/>
  <c r="K16" i="19"/>
  <c r="K17" i="19"/>
  <c r="K18" i="19"/>
  <c r="K19" i="19"/>
  <c r="A48" i="19"/>
  <c r="C48" i="19" s="1"/>
  <c r="A47" i="19"/>
  <c r="A46" i="19"/>
  <c r="C46" i="19"/>
  <c r="A39" i="19"/>
  <c r="A38" i="19"/>
  <c r="A37" i="19"/>
  <c r="A28" i="19"/>
  <c r="A36" i="19"/>
  <c r="A35" i="19"/>
  <c r="A34" i="19"/>
  <c r="A33" i="19"/>
  <c r="A32" i="19"/>
  <c r="A31" i="19"/>
  <c r="A30" i="19"/>
  <c r="A29" i="19"/>
  <c r="C35" i="20"/>
  <c r="D11" i="20"/>
  <c r="D12" i="20"/>
  <c r="D99" i="1" s="1"/>
  <c r="D13" i="20"/>
  <c r="D100" i="1" s="1"/>
  <c r="D14" i="20"/>
  <c r="D101" i="1" s="1"/>
  <c r="D15" i="20"/>
  <c r="D102" i="1" s="1"/>
  <c r="D10" i="20"/>
  <c r="D97" i="1" s="1"/>
  <c r="G20" i="19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0" i="16"/>
  <c r="D146" i="16"/>
  <c r="E159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D152" i="5"/>
  <c r="AE139" i="5"/>
  <c r="AE138" i="5"/>
  <c r="AE137" i="5"/>
  <c r="AE136" i="5"/>
  <c r="AE135" i="5"/>
  <c r="AE134" i="5"/>
  <c r="AE133" i="5"/>
  <c r="AE132" i="5"/>
  <c r="AE131" i="5"/>
  <c r="AE130" i="5"/>
  <c r="AE129" i="5"/>
  <c r="AE128" i="5"/>
  <c r="AE127" i="5"/>
  <c r="AE126" i="5"/>
  <c r="AE125" i="5"/>
  <c r="AE124" i="5"/>
  <c r="AE123" i="5"/>
  <c r="AE122" i="5"/>
  <c r="AE121" i="5"/>
  <c r="AE120" i="5"/>
  <c r="AE119" i="5"/>
  <c r="AE118" i="5"/>
  <c r="AE117" i="5"/>
  <c r="AE116" i="5"/>
  <c r="AE115" i="5"/>
  <c r="AE114" i="5"/>
  <c r="AE113" i="5"/>
  <c r="AE112" i="5"/>
  <c r="AE111" i="5"/>
  <c r="AE110" i="5"/>
  <c r="AE109" i="5"/>
  <c r="AE108" i="5"/>
  <c r="AE107" i="5"/>
  <c r="AE106" i="5"/>
  <c r="AE105" i="5"/>
  <c r="AE104" i="5"/>
  <c r="AE103" i="5"/>
  <c r="AE102" i="5"/>
  <c r="AE101" i="5"/>
  <c r="AE100" i="5"/>
  <c r="AE99" i="5"/>
  <c r="AE98" i="5"/>
  <c r="AE97" i="5"/>
  <c r="AE96" i="5"/>
  <c r="AE95" i="5"/>
  <c r="AE94" i="5"/>
  <c r="AE93" i="5"/>
  <c r="AE92" i="5"/>
  <c r="AE91" i="5"/>
  <c r="AE90" i="5"/>
  <c r="AE89" i="5"/>
  <c r="AE88" i="5"/>
  <c r="AE87" i="5"/>
  <c r="AE86" i="5"/>
  <c r="AE85" i="5"/>
  <c r="AE84" i="5"/>
  <c r="AE83" i="5"/>
  <c r="AE82" i="5"/>
  <c r="AE81" i="5"/>
  <c r="AE80" i="5"/>
  <c r="AE79" i="5"/>
  <c r="AE78" i="5"/>
  <c r="AE77" i="5"/>
  <c r="AE76" i="5"/>
  <c r="AE75" i="5"/>
  <c r="AE74" i="5"/>
  <c r="AE73" i="5"/>
  <c r="AE72" i="5"/>
  <c r="AE71" i="5"/>
  <c r="AE70" i="5"/>
  <c r="AE69" i="5"/>
  <c r="AE68" i="5"/>
  <c r="AE67" i="5"/>
  <c r="AE66" i="5"/>
  <c r="AE65" i="5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BI144" i="5"/>
  <c r="AE11" i="5"/>
  <c r="C37" i="14"/>
  <c r="C36" i="14"/>
  <c r="C35" i="14"/>
  <c r="C34" i="14"/>
  <c r="C32" i="14"/>
  <c r="C31" i="14"/>
  <c r="C30" i="14"/>
  <c r="C28" i="14"/>
  <c r="C22" i="14"/>
  <c r="M29" i="12"/>
  <c r="M28" i="12"/>
  <c r="M27" i="12"/>
  <c r="M25" i="12"/>
  <c r="M24" i="12"/>
  <c r="M23" i="12"/>
  <c r="L29" i="12"/>
  <c r="L28" i="12"/>
  <c r="L27" i="12"/>
  <c r="L25" i="12"/>
  <c r="L24" i="12"/>
  <c r="L23" i="12"/>
  <c r="K29" i="12"/>
  <c r="K28" i="12"/>
  <c r="K27" i="12"/>
  <c r="K25" i="12"/>
  <c r="K24" i="12"/>
  <c r="K23" i="12"/>
  <c r="C51" i="14"/>
  <c r="C50" i="14"/>
  <c r="C49" i="14"/>
  <c r="C44" i="14"/>
  <c r="C43" i="14"/>
  <c r="C45" i="14"/>
  <c r="C21" i="14"/>
  <c r="C20" i="14"/>
  <c r="C19" i="14"/>
  <c r="C17" i="14"/>
  <c r="C48" i="14"/>
  <c r="C47" i="14"/>
  <c r="C46" i="14"/>
  <c r="C42" i="14"/>
  <c r="C33" i="14"/>
  <c r="C29" i="14"/>
  <c r="C18" i="14"/>
  <c r="C16" i="14"/>
  <c r="C40" i="12"/>
  <c r="C29" i="12"/>
  <c r="C51" i="12"/>
  <c r="C50" i="12"/>
  <c r="C49" i="12"/>
  <c r="C39" i="12"/>
  <c r="C34" i="12"/>
  <c r="C47" i="12"/>
  <c r="C46" i="12"/>
  <c r="C45" i="12"/>
  <c r="C38" i="12"/>
  <c r="C36" i="12"/>
  <c r="C35" i="12"/>
  <c r="C25" i="12"/>
  <c r="C24" i="12"/>
  <c r="C23" i="12"/>
  <c r="AL145" i="5"/>
  <c r="AH145" i="5"/>
  <c r="B4" i="5"/>
  <c r="B6" i="5"/>
  <c r="E152" i="5"/>
  <c r="AD145" i="5"/>
  <c r="AB145" i="5"/>
  <c r="Z145" i="5"/>
  <c r="X145" i="5"/>
  <c r="V145" i="5"/>
  <c r="T145" i="5"/>
  <c r="R145" i="5"/>
  <c r="P145" i="5"/>
  <c r="N145" i="5"/>
  <c r="L145" i="5"/>
  <c r="F152" i="5"/>
  <c r="D46" i="19"/>
  <c r="AP18" i="26"/>
  <c r="M17" i="26"/>
  <c r="M151" i="26" s="1"/>
  <c r="M152" i="26" s="1"/>
  <c r="AG17" i="26"/>
  <c r="G16" i="26"/>
  <c r="K16" i="26"/>
  <c r="O16" i="26"/>
  <c r="AA16" i="26"/>
  <c r="H17" i="26"/>
  <c r="H151" i="26" s="1"/>
  <c r="L17" i="26"/>
  <c r="L151" i="26" s="1"/>
  <c r="U17" i="26"/>
  <c r="U151" i="26" s="1"/>
  <c r="U152" i="26" s="1"/>
  <c r="AB17" i="26"/>
  <c r="F16" i="26"/>
  <c r="J16" i="26"/>
  <c r="N16" i="26"/>
  <c r="R16" i="26"/>
  <c r="AD16" i="26"/>
  <c r="K17" i="26"/>
  <c r="E16" i="26"/>
  <c r="I16" i="26"/>
  <c r="M16" i="26"/>
  <c r="Q16" i="26"/>
  <c r="AC16" i="26"/>
  <c r="AG16" i="26"/>
  <c r="F17" i="26"/>
  <c r="R17" i="26"/>
  <c r="Y17" i="26"/>
  <c r="AD17" i="26"/>
  <c r="AB16" i="26"/>
  <c r="AF16" i="26"/>
  <c r="CA101" i="29"/>
  <c r="CI114" i="29"/>
  <c r="CW102" i="29"/>
  <c r="AZ82" i="29"/>
  <c r="CC73" i="29"/>
  <c r="BP66" i="29"/>
  <c r="CU57" i="29"/>
  <c r="CH50" i="29"/>
  <c r="CM43" i="29"/>
  <c r="BG35" i="29"/>
  <c r="AY90" i="29"/>
  <c r="CU86" i="29"/>
  <c r="CE82" i="29"/>
  <c r="CE78" i="29"/>
  <c r="BR75" i="29"/>
  <c r="BB71" i="29"/>
  <c r="BR67" i="29"/>
  <c r="BG64" i="29"/>
  <c r="AQ60" i="29"/>
  <c r="AQ56" i="29"/>
  <c r="CM52" i="29"/>
  <c r="BW48" i="29"/>
  <c r="BW44" i="29"/>
  <c r="BJ41" i="29"/>
  <c r="AT37" i="29"/>
  <c r="BJ33" i="29"/>
  <c r="BV17" i="29"/>
  <c r="BV21" i="29"/>
  <c r="BU24" i="29"/>
  <c r="CS26" i="29"/>
  <c r="AW30" i="29"/>
  <c r="BI59" i="29"/>
  <c r="CR56" i="29"/>
  <c r="CG53" i="29"/>
  <c r="CJ50" i="29"/>
  <c r="BL48" i="29"/>
  <c r="BA45" i="29"/>
  <c r="BD42" i="29"/>
  <c r="CO39" i="29"/>
  <c r="CK101" i="29"/>
  <c r="BM97" i="29"/>
  <c r="CV94" i="29"/>
  <c r="CM122" i="29"/>
  <c r="CP119" i="29"/>
  <c r="BR117" i="29"/>
  <c r="BG114" i="29"/>
  <c r="BJ111" i="29"/>
  <c r="CU108" i="29"/>
  <c r="CH105" i="29"/>
  <c r="CM102" i="29"/>
  <c r="BO100" i="29"/>
  <c r="BR97" i="29"/>
  <c r="CP95" i="29"/>
  <c r="AQ94" i="29"/>
  <c r="CQ91" i="29"/>
  <c r="AP90" i="29"/>
  <c r="BN88" i="29"/>
  <c r="BF86" i="29"/>
  <c r="BN84" i="29"/>
  <c r="BV82" i="29"/>
  <c r="BN80" i="29"/>
  <c r="CL78" i="29"/>
  <c r="CT76" i="29"/>
  <c r="CL74" i="29"/>
  <c r="CT72" i="29"/>
  <c r="BK71" i="29"/>
  <c r="BC69" i="29"/>
  <c r="BK67" i="29"/>
  <c r="BS65" i="29"/>
  <c r="BK63" i="29"/>
  <c r="AU99" i="29"/>
  <c r="AU97" i="29"/>
  <c r="CT94" i="29"/>
  <c r="AU93" i="29"/>
  <c r="BU122" i="29"/>
  <c r="BM120" i="29"/>
  <c r="BU118" i="29"/>
  <c r="CC116" i="29"/>
  <c r="BU114" i="29"/>
  <c r="CS112" i="29"/>
  <c r="AR111" i="29"/>
  <c r="CS108" i="29"/>
  <c r="AR107" i="29"/>
  <c r="BP105" i="29"/>
  <c r="BH103" i="29"/>
  <c r="BP101" i="29"/>
  <c r="BX99" i="29"/>
  <c r="BP97" i="29"/>
  <c r="CN95" i="29"/>
  <c r="BE94" i="29"/>
  <c r="CB92" i="29"/>
  <c r="BI91" i="29"/>
  <c r="CW89" i="29"/>
  <c r="BL88" i="29"/>
  <c r="AS87" i="29"/>
  <c r="CG85" i="29"/>
  <c r="AV84" i="29"/>
  <c r="CJ82" i="29"/>
  <c r="BQ81" i="29"/>
  <c r="CO79" i="29"/>
  <c r="BT78" i="29"/>
  <c r="BA77" i="29"/>
  <c r="BY75" i="29"/>
  <c r="BD74" i="29"/>
  <c r="CR72" i="29"/>
  <c r="BI71" i="29"/>
  <c r="CW69" i="29"/>
  <c r="CB68" i="29"/>
  <c r="AS67" i="29"/>
  <c r="CG65" i="29"/>
  <c r="BL64" i="29"/>
  <c r="CJ62" i="29"/>
  <c r="BS61" i="29"/>
  <c r="AX60" i="29"/>
  <c r="BV58" i="29"/>
  <c r="BC57" i="29"/>
  <c r="CQ55" i="29"/>
  <c r="BF54" i="29"/>
  <c r="CT52" i="29"/>
  <c r="CA51" i="29"/>
  <c r="AP50" i="29"/>
  <c r="CD48" i="29"/>
  <c r="BK47" i="29"/>
  <c r="CI45" i="29"/>
  <c r="BN44" i="29"/>
  <c r="AU43" i="29"/>
  <c r="BS41" i="29"/>
  <c r="AX40" i="29"/>
  <c r="CL38" i="29"/>
  <c r="BC37" i="29"/>
  <c r="CQ35" i="29"/>
  <c r="BV34" i="29"/>
  <c r="CT32" i="29"/>
  <c r="CA31" i="29"/>
  <c r="BK92" i="29"/>
  <c r="CI90" i="29"/>
  <c r="BN89" i="29"/>
  <c r="AU88" i="29"/>
  <c r="BS86" i="29"/>
  <c r="AX85" i="29"/>
  <c r="CL83" i="29"/>
  <c r="BC82" i="29"/>
  <c r="CQ80" i="29"/>
  <c r="BV79" i="29"/>
  <c r="CT77" i="29"/>
  <c r="CA76" i="29"/>
  <c r="BK76" i="29"/>
  <c r="BF75" i="29"/>
  <c r="CI74" i="29"/>
  <c r="CD73" i="29"/>
  <c r="BN73" i="29"/>
  <c r="BK72" i="29"/>
  <c r="AU72" i="29"/>
  <c r="AP71" i="29"/>
  <c r="BS70" i="29"/>
  <c r="BN69" i="29"/>
  <c r="AX69" i="29"/>
  <c r="AU68" i="29"/>
  <c r="CL67" i="29"/>
  <c r="CI66" i="29"/>
  <c r="BC66" i="29"/>
  <c r="AX65" i="29"/>
  <c r="CQ64" i="29"/>
  <c r="CL63" i="29"/>
  <c r="BV63" i="29"/>
  <c r="BS62" i="29"/>
  <c r="CT61" i="29"/>
  <c r="CQ60" i="29"/>
  <c r="CA60" i="29"/>
  <c r="BV59" i="29"/>
  <c r="BF59" i="29"/>
  <c r="BC58" i="29"/>
  <c r="CD57" i="29"/>
  <c r="CA56" i="29"/>
  <c r="BK56" i="29"/>
  <c r="BF55" i="29"/>
  <c r="AP55" i="29"/>
  <c r="CT53" i="29"/>
  <c r="BN53" i="29"/>
  <c r="BK52" i="29"/>
  <c r="AU52" i="29"/>
  <c r="AP51" i="29"/>
  <c r="CI50" i="29"/>
  <c r="CD49" i="29"/>
  <c r="AX49" i="29"/>
  <c r="AU48" i="29"/>
  <c r="CL47" i="29"/>
  <c r="CI46" i="29"/>
  <c r="BS46" i="29"/>
  <c r="BN45" i="29"/>
  <c r="CQ44" i="29"/>
  <c r="CL43" i="29"/>
  <c r="BV43" i="29"/>
  <c r="BS42" i="29"/>
  <c r="BC42" i="29"/>
  <c r="AX41" i="29"/>
  <c r="CA40" i="29"/>
  <c r="BV39" i="29"/>
  <c r="BF39" i="29"/>
  <c r="BC38" i="29"/>
  <c r="CT37" i="29"/>
  <c r="CQ36" i="29"/>
  <c r="BK36" i="29"/>
  <c r="BF35" i="29"/>
  <c r="AP35" i="29"/>
  <c r="CT33" i="29"/>
  <c r="CD33" i="29"/>
  <c r="CA32" i="29"/>
  <c r="AU32" i="29"/>
  <c r="AP31" i="29"/>
  <c r="CI30" i="29"/>
  <c r="AS18" i="29"/>
  <c r="BI18" i="29"/>
  <c r="BJ19" i="29"/>
  <c r="CP19" i="29"/>
  <c r="CW20" i="29"/>
  <c r="BB21" i="29"/>
  <c r="BI22" i="29"/>
  <c r="BY22" i="29"/>
  <c r="BZ23" i="29"/>
  <c r="BA24" i="29"/>
  <c r="BB25" i="29"/>
  <c r="BR25" i="29"/>
  <c r="BY26" i="29"/>
  <c r="CO26" i="29"/>
  <c r="CP27" i="29"/>
  <c r="BQ28" i="29"/>
  <c r="BR29" i="29"/>
  <c r="CH29" i="29"/>
  <c r="BY30" i="29"/>
  <c r="BU61" i="29"/>
  <c r="CF60" i="29"/>
  <c r="BP60" i="29"/>
  <c r="CC59" i="29"/>
  <c r="BM59" i="29"/>
  <c r="BX58" i="29"/>
  <c r="BH58" i="29"/>
  <c r="BU57" i="29"/>
  <c r="BE57" i="29"/>
  <c r="BP56" i="29"/>
  <c r="AZ56" i="29"/>
  <c r="BM55" i="29"/>
  <c r="AW55" i="29"/>
  <c r="BH54" i="29"/>
  <c r="AR54" i="29"/>
  <c r="BE53" i="29"/>
  <c r="CV52" i="29"/>
  <c r="AZ52" i="29"/>
  <c r="CS51" i="29"/>
  <c r="AW51" i="29"/>
  <c r="CN50" i="29"/>
  <c r="AR50" i="29"/>
  <c r="CK49" i="29"/>
  <c r="CV48" i="29"/>
  <c r="CF48" i="29"/>
  <c r="CS47" i="29"/>
  <c r="CC47" i="29"/>
  <c r="CN46" i="29"/>
  <c r="BX46" i="29"/>
  <c r="CK45" i="29"/>
  <c r="BU45" i="29"/>
  <c r="CF44" i="29"/>
  <c r="BP44" i="29"/>
  <c r="CC43" i="29"/>
  <c r="BM43" i="29"/>
  <c r="BX42" i="29"/>
  <c r="BH42" i="29"/>
  <c r="BU41" i="29"/>
  <c r="BE41" i="29"/>
  <c r="BP40" i="29"/>
  <c r="AZ40" i="29"/>
  <c r="BM39" i="29"/>
  <c r="AW39" i="29"/>
  <c r="BH38" i="29"/>
  <c r="AR38" i="29"/>
  <c r="BE37" i="29"/>
  <c r="CV36" i="29"/>
  <c r="AZ36" i="29"/>
  <c r="CS35" i="29"/>
  <c r="AW35" i="29"/>
  <c r="BU109" i="29"/>
  <c r="BH106" i="29"/>
  <c r="BE105" i="29"/>
  <c r="AR102" i="29"/>
  <c r="CV100" i="29"/>
  <c r="BI99" i="29"/>
  <c r="CV98" i="29"/>
  <c r="BD98" i="29"/>
  <c r="CW97" i="29"/>
  <c r="BA97" i="29"/>
  <c r="CR96" i="29"/>
  <c r="AV96" i="29"/>
  <c r="CO95" i="29"/>
  <c r="AS95" i="29"/>
  <c r="CJ94" i="29"/>
  <c r="CW93" i="29"/>
  <c r="CG93" i="29"/>
  <c r="CR92" i="29"/>
  <c r="CD123" i="29"/>
  <c r="CQ122" i="29"/>
  <c r="CA122" i="29"/>
  <c r="CL121" i="29"/>
  <c r="BV121" i="29"/>
  <c r="CI120" i="29"/>
  <c r="BS120" i="29"/>
  <c r="CD119" i="29"/>
  <c r="BN119" i="29"/>
  <c r="CA118" i="29"/>
  <c r="BK118" i="29"/>
  <c r="BV117" i="29"/>
  <c r="BF117" i="29"/>
  <c r="BS116" i="29"/>
  <c r="BC116" i="29"/>
  <c r="BN115" i="29"/>
  <c r="AX115" i="29"/>
  <c r="BK114" i="29"/>
  <c r="AU114" i="29"/>
  <c r="BF113" i="29"/>
  <c r="AP113" i="29"/>
  <c r="BC112" i="29"/>
  <c r="CT111" i="29"/>
  <c r="AX111" i="29"/>
  <c r="CQ110" i="29"/>
  <c r="AU110" i="29"/>
  <c r="CL109" i="29"/>
  <c r="AP109" i="29"/>
  <c r="CI108" i="29"/>
  <c r="CT107" i="29"/>
  <c r="CD107" i="29"/>
  <c r="CQ106" i="29"/>
  <c r="CA106" i="29"/>
  <c r="CL105" i="29"/>
  <c r="BV105" i="29"/>
  <c r="CI104" i="29"/>
  <c r="BS104" i="29"/>
  <c r="CD103" i="29"/>
  <c r="BN103" i="29"/>
  <c r="CA102" i="29"/>
  <c r="BK102" i="29"/>
  <c r="BV101" i="29"/>
  <c r="BF101" i="29"/>
  <c r="BS100" i="29"/>
  <c r="BC100" i="29"/>
  <c r="BN99" i="29"/>
  <c r="AX99" i="29"/>
  <c r="BK98" i="29"/>
  <c r="AU98" i="29"/>
  <c r="BF97" i="29"/>
  <c r="AP97" i="29"/>
  <c r="BC96" i="29"/>
  <c r="CT95" i="29"/>
  <c r="AX95" i="29"/>
  <c r="CQ94" i="29"/>
  <c r="AU94" i="29"/>
  <c r="CL93" i="29"/>
  <c r="AP93" i="29"/>
  <c r="CI92" i="29"/>
  <c r="BR92" i="29"/>
  <c r="CU91" i="29"/>
  <c r="CE91" i="29"/>
  <c r="BO91" i="29"/>
  <c r="CP90" i="29"/>
  <c r="BZ90" i="29"/>
  <c r="BJ90" i="29"/>
  <c r="CM89" i="29"/>
  <c r="BW89" i="29"/>
  <c r="BG89" i="29"/>
  <c r="CH88" i="29"/>
  <c r="BR88" i="29"/>
  <c r="BB88" i="29"/>
  <c r="CE87" i="29"/>
  <c r="BO87" i="29"/>
  <c r="AY87" i="29"/>
  <c r="BZ86" i="29"/>
  <c r="BJ86" i="29"/>
  <c r="AT86" i="29"/>
  <c r="BW85" i="29"/>
  <c r="BG85" i="29"/>
  <c r="AQ85" i="29"/>
  <c r="BR84" i="29"/>
  <c r="BB84" i="29"/>
  <c r="CU83" i="29"/>
  <c r="BO83" i="29"/>
  <c r="AY83" i="29"/>
  <c r="CP82" i="29"/>
  <c r="BJ82" i="29"/>
  <c r="AT82" i="29"/>
  <c r="CM81" i="29"/>
  <c r="BG81" i="29"/>
  <c r="AQ81" i="29"/>
  <c r="CH80" i="29"/>
  <c r="BB80" i="29"/>
  <c r="CU79" i="29"/>
  <c r="CE79" i="29"/>
  <c r="AY79" i="29"/>
  <c r="CP78" i="29"/>
  <c r="BZ78" i="29"/>
  <c r="AT78" i="29"/>
  <c r="CM77" i="29"/>
  <c r="BW77" i="29"/>
  <c r="AQ77" i="29"/>
  <c r="CH76" i="29"/>
  <c r="BR76" i="29"/>
  <c r="CU75" i="29"/>
  <c r="CE75" i="29"/>
  <c r="BO75" i="29"/>
  <c r="CP74" i="29"/>
  <c r="BZ74" i="29"/>
  <c r="BJ74" i="29"/>
  <c r="CM73" i="29"/>
  <c r="BW73" i="29"/>
  <c r="BG73" i="29"/>
  <c r="CH72" i="29"/>
  <c r="BR72" i="29"/>
  <c r="BB72" i="29"/>
  <c r="CE71" i="29"/>
  <c r="BO71" i="29"/>
  <c r="AY71" i="29"/>
  <c r="BZ70" i="29"/>
  <c r="BJ70" i="29"/>
  <c r="AT70" i="29"/>
  <c r="BW69" i="29"/>
  <c r="BG69" i="29"/>
  <c r="AQ69" i="29"/>
  <c r="BR68" i="29"/>
  <c r="BB68" i="29"/>
  <c r="CU67" i="29"/>
  <c r="BO67" i="29"/>
  <c r="AY67" i="29"/>
  <c r="CP66" i="29"/>
  <c r="BJ66" i="29"/>
  <c r="AT66" i="29"/>
  <c r="CM65" i="29"/>
  <c r="BG65" i="29"/>
  <c r="AQ65" i="29"/>
  <c r="CH64" i="29"/>
  <c r="BB64" i="29"/>
  <c r="CU63" i="29"/>
  <c r="CE63" i="29"/>
  <c r="AY63" i="29"/>
  <c r="CP62" i="29"/>
  <c r="BZ62" i="29"/>
  <c r="AT62" i="29"/>
  <c r="CM61" i="29"/>
  <c r="CH98" i="29"/>
  <c r="BB98" i="29"/>
  <c r="CU97" i="29"/>
  <c r="CE97" i="29"/>
  <c r="AY97" i="29"/>
  <c r="CP96" i="29"/>
  <c r="BZ96" i="29"/>
  <c r="AT96" i="29"/>
  <c r="CM95" i="29"/>
  <c r="BW95" i="29"/>
  <c r="AQ95" i="29"/>
  <c r="CH94" i="29"/>
  <c r="BR94" i="29"/>
  <c r="CU93" i="29"/>
  <c r="CE93" i="29"/>
  <c r="BO93" i="29"/>
  <c r="CP92" i="29"/>
  <c r="CB123" i="29"/>
  <c r="BL123" i="29"/>
  <c r="CO122" i="29"/>
  <c r="BY122" i="29"/>
  <c r="BI122" i="29"/>
  <c r="CJ121" i="29"/>
  <c r="BT121" i="29"/>
  <c r="BD121" i="29"/>
  <c r="CG120" i="29"/>
  <c r="BQ120" i="29"/>
  <c r="BA120" i="29"/>
  <c r="CB119" i="29"/>
  <c r="BL119" i="29"/>
  <c r="AV119" i="29"/>
  <c r="BY118" i="29"/>
  <c r="BI118" i="29"/>
  <c r="AS118" i="29"/>
  <c r="BT117" i="29"/>
  <c r="BD117" i="29"/>
  <c r="CW116" i="29"/>
  <c r="BQ116" i="29"/>
  <c r="BA116" i="29"/>
  <c r="CR115" i="29"/>
  <c r="BL115" i="29"/>
  <c r="AV115" i="29"/>
  <c r="CO114" i="29"/>
  <c r="BI114" i="29"/>
  <c r="AS114" i="29"/>
  <c r="CJ113" i="29"/>
  <c r="BD113" i="29"/>
  <c r="CW112" i="29"/>
  <c r="CG112" i="29"/>
  <c r="BA112" i="29"/>
  <c r="CR111" i="29"/>
  <c r="CB111" i="29"/>
  <c r="AV111" i="29"/>
  <c r="CO110" i="29"/>
  <c r="BY110" i="29"/>
  <c r="AS110" i="29"/>
  <c r="CJ109" i="29"/>
  <c r="BT109" i="29"/>
  <c r="CW108" i="29"/>
  <c r="CG108" i="29"/>
  <c r="BQ108" i="29"/>
  <c r="CR107" i="29"/>
  <c r="CB107" i="29"/>
  <c r="BL107" i="29"/>
  <c r="CO106" i="29"/>
  <c r="BY106" i="29"/>
  <c r="BI106" i="29"/>
  <c r="CJ105" i="29"/>
  <c r="BT105" i="29"/>
  <c r="BD105" i="29"/>
  <c r="CG104" i="29"/>
  <c r="BQ104" i="29"/>
  <c r="BA104" i="29"/>
  <c r="CB103" i="29"/>
  <c r="BL103" i="29"/>
  <c r="AV103" i="29"/>
  <c r="BY102" i="29"/>
  <c r="BI102" i="29"/>
  <c r="AS102" i="29"/>
  <c r="BT101" i="29"/>
  <c r="BD101" i="29"/>
  <c r="CW100" i="29"/>
  <c r="BQ100" i="29"/>
  <c r="BA100" i="29"/>
  <c r="CR99" i="29"/>
  <c r="BL99" i="29"/>
  <c r="AV99" i="29"/>
  <c r="CO98" i="29"/>
  <c r="BI98" i="29"/>
  <c r="AS98" i="29"/>
  <c r="CJ97" i="29"/>
  <c r="BD97" i="29"/>
  <c r="CW96" i="29"/>
  <c r="CG96" i="29"/>
  <c r="BA96" i="29"/>
  <c r="CR95" i="29"/>
  <c r="CB95" i="29"/>
  <c r="AV95" i="29"/>
  <c r="CO94" i="29"/>
  <c r="BY94" i="29"/>
  <c r="AS94" i="29"/>
  <c r="CJ93" i="29"/>
  <c r="BT93" i="29"/>
  <c r="CW92" i="29"/>
  <c r="CG92" i="29"/>
  <c r="BP92" i="29"/>
  <c r="CS91" i="29"/>
  <c r="CC91" i="29"/>
  <c r="BM91" i="29"/>
  <c r="CN90" i="29"/>
  <c r="BX90" i="29"/>
  <c r="BH90" i="29"/>
  <c r="CK89" i="29"/>
  <c r="BU89" i="29"/>
  <c r="BE89" i="29"/>
  <c r="CF88" i="29"/>
  <c r="BP88" i="29"/>
  <c r="AZ88" i="29"/>
  <c r="CC87" i="29"/>
  <c r="BM87" i="29"/>
  <c r="AW87" i="29"/>
  <c r="BX86" i="29"/>
  <c r="BH86" i="29"/>
  <c r="AR86" i="29"/>
  <c r="BU85" i="29"/>
  <c r="BE85" i="29"/>
  <c r="CV84" i="29"/>
  <c r="BP84" i="29"/>
  <c r="AZ84" i="29"/>
  <c r="CS83" i="29"/>
  <c r="BM83" i="29"/>
  <c r="AW83" i="29"/>
  <c r="CN82" i="29"/>
  <c r="BH82" i="29"/>
  <c r="AR82" i="29"/>
  <c r="CK81" i="29"/>
  <c r="BE81" i="29"/>
  <c r="CV80" i="29"/>
  <c r="CF80" i="29"/>
  <c r="AZ80" i="29"/>
  <c r="CS79" i="29"/>
  <c r="CC79" i="29"/>
  <c r="AW79" i="29"/>
  <c r="CN78" i="29"/>
  <c r="BX78" i="29"/>
  <c r="AR78" i="29"/>
  <c r="CK77" i="29"/>
  <c r="BU77" i="29"/>
  <c r="CV76" i="29"/>
  <c r="CF76" i="29"/>
  <c r="BP76" i="29"/>
  <c r="CS75" i="29"/>
  <c r="CC75" i="29"/>
  <c r="BM75" i="29"/>
  <c r="CN74" i="29"/>
  <c r="BX74" i="29"/>
  <c r="BH74" i="29"/>
  <c r="CK73" i="29"/>
  <c r="BU73" i="29"/>
  <c r="BE73" i="29"/>
  <c r="CF72" i="29"/>
  <c r="BP72" i="29"/>
  <c r="AZ72" i="29"/>
  <c r="CC71" i="29"/>
  <c r="BM71" i="29"/>
  <c r="AW71" i="29"/>
  <c r="BX70" i="29"/>
  <c r="BH70" i="29"/>
  <c r="AR70" i="29"/>
  <c r="BU69" i="29"/>
  <c r="BE69" i="29"/>
  <c r="CV68" i="29"/>
  <c r="CF68" i="29"/>
  <c r="BP68" i="29"/>
  <c r="AZ68" i="29"/>
  <c r="CS67" i="29"/>
  <c r="CC67" i="29"/>
  <c r="BM67" i="29"/>
  <c r="AW67" i="29"/>
  <c r="CN66" i="29"/>
  <c r="BX66" i="29"/>
  <c r="BH66" i="29"/>
  <c r="AR66" i="29"/>
  <c r="CK65" i="29"/>
  <c r="BU65" i="29"/>
  <c r="BE65" i="29"/>
  <c r="CV64" i="29"/>
  <c r="CF64" i="29"/>
  <c r="BP64" i="29"/>
  <c r="AZ64" i="29"/>
  <c r="CS63" i="29"/>
  <c r="CC63" i="29"/>
  <c r="BM63" i="29"/>
  <c r="AW63" i="29"/>
  <c r="CN62" i="29"/>
  <c r="BX62" i="29"/>
  <c r="BH62" i="29"/>
  <c r="AR62" i="29"/>
  <c r="CK61" i="29"/>
  <c r="BW61" i="29"/>
  <c r="BG61" i="29"/>
  <c r="AQ61" i="29"/>
  <c r="CH60" i="29"/>
  <c r="BR60" i="29"/>
  <c r="BB60" i="29"/>
  <c r="CU59" i="29"/>
  <c r="CE59" i="29"/>
  <c r="BO59" i="29"/>
  <c r="AY59" i="29"/>
  <c r="CP58" i="29"/>
  <c r="BZ58" i="29"/>
  <c r="BJ58" i="29"/>
  <c r="AT58" i="29"/>
  <c r="CM57" i="29"/>
  <c r="BW57" i="29"/>
  <c r="BG57" i="29"/>
  <c r="AQ57" i="29"/>
  <c r="CH56" i="29"/>
  <c r="BR56" i="29"/>
  <c r="BB56" i="29"/>
  <c r="CU55" i="29"/>
  <c r="CE55" i="29"/>
  <c r="BO55" i="29"/>
  <c r="AY55" i="29"/>
  <c r="CP54" i="29"/>
  <c r="BZ54" i="29"/>
  <c r="BJ54" i="29"/>
  <c r="AT54" i="29"/>
  <c r="CM53" i="29"/>
  <c r="BW53" i="29"/>
  <c r="BG53" i="29"/>
  <c r="AQ53" i="29"/>
  <c r="CH52" i="29"/>
  <c r="BR52" i="29"/>
  <c r="BB52" i="29"/>
  <c r="CU51" i="29"/>
  <c r="CE51" i="29"/>
  <c r="BO51" i="29"/>
  <c r="AY51" i="29"/>
  <c r="CP50" i="29"/>
  <c r="BZ50" i="29"/>
  <c r="BJ50" i="29"/>
  <c r="AT50" i="29"/>
  <c r="CM49" i="29"/>
  <c r="BW49" i="29"/>
  <c r="BG49" i="29"/>
  <c r="AQ49" i="29"/>
  <c r="CH48" i="29"/>
  <c r="BR48" i="29"/>
  <c r="BB48" i="29"/>
  <c r="CU47" i="29"/>
  <c r="CE47" i="29"/>
  <c r="BO47" i="29"/>
  <c r="AY47" i="29"/>
  <c r="CP46" i="29"/>
  <c r="BZ46" i="29"/>
  <c r="BJ46" i="29"/>
  <c r="AT46" i="29"/>
  <c r="CM45" i="29"/>
  <c r="BW45" i="29"/>
  <c r="BG45" i="29"/>
  <c r="AQ45" i="29"/>
  <c r="CH44" i="29"/>
  <c r="BR44" i="29"/>
  <c r="BB44" i="29"/>
  <c r="CU43" i="29"/>
  <c r="CE43" i="29"/>
  <c r="BO43" i="29"/>
  <c r="AY43" i="29"/>
  <c r="CP42" i="29"/>
  <c r="BZ42" i="29"/>
  <c r="BJ42" i="29"/>
  <c r="AT42" i="29"/>
  <c r="CM41" i="29"/>
  <c r="BW41" i="29"/>
  <c r="BG41" i="29"/>
  <c r="AQ41" i="29"/>
  <c r="CH40" i="29"/>
  <c r="BR40" i="29"/>
  <c r="BB40" i="29"/>
  <c r="CU39" i="29"/>
  <c r="CE39" i="29"/>
  <c r="BO39" i="29"/>
  <c r="AY39" i="29"/>
  <c r="CP38" i="29"/>
  <c r="BZ38" i="29"/>
  <c r="BJ38" i="29"/>
  <c r="AT38" i="29"/>
  <c r="CM37" i="29"/>
  <c r="BW37" i="29"/>
  <c r="BG37" i="29"/>
  <c r="AQ37" i="29"/>
  <c r="CH36" i="29"/>
  <c r="BR36" i="29"/>
  <c r="BB36" i="29"/>
  <c r="CU35" i="29"/>
  <c r="CE35" i="29"/>
  <c r="BO35" i="29"/>
  <c r="AY35" i="29"/>
  <c r="CP34" i="29"/>
  <c r="BZ34" i="29"/>
  <c r="BJ34" i="29"/>
  <c r="AT34" i="29"/>
  <c r="CM33" i="29"/>
  <c r="BW33" i="29"/>
  <c r="BG33" i="29"/>
  <c r="AQ33" i="29"/>
  <c r="CH32" i="29"/>
  <c r="BR32" i="29"/>
  <c r="BB32" i="29"/>
  <c r="CU31" i="29"/>
  <c r="CE31" i="29"/>
  <c r="BO31" i="29"/>
  <c r="AY31" i="29"/>
  <c r="CP30" i="29"/>
  <c r="BZ30" i="29"/>
  <c r="BO92" i="29"/>
  <c r="AY92" i="29"/>
  <c r="CP91" i="29"/>
  <c r="BZ91" i="29"/>
  <c r="BJ91" i="29"/>
  <c r="AT91" i="29"/>
  <c r="CM90" i="29"/>
  <c r="BW90" i="29"/>
  <c r="BG90" i="29"/>
  <c r="AQ90" i="29"/>
  <c r="CH89" i="29"/>
  <c r="BR89" i="29"/>
  <c r="BB89" i="29"/>
  <c r="CU88" i="29"/>
  <c r="CE88" i="29"/>
  <c r="BO88" i="29"/>
  <c r="AY88" i="29"/>
  <c r="CP87" i="29"/>
  <c r="BZ87" i="29"/>
  <c r="BJ87" i="29"/>
  <c r="AT87" i="29"/>
  <c r="CM86" i="29"/>
  <c r="BW86" i="29"/>
  <c r="BG86" i="29"/>
  <c r="AQ86" i="29"/>
  <c r="CH85" i="29"/>
  <c r="BR85" i="29"/>
  <c r="BB85" i="29"/>
  <c r="CU84" i="29"/>
  <c r="CE84" i="29"/>
  <c r="BO84" i="29"/>
  <c r="AY84" i="29"/>
  <c r="CP83" i="29"/>
  <c r="BZ83" i="29"/>
  <c r="BJ83" i="29"/>
  <c r="AT83" i="29"/>
  <c r="CM82" i="29"/>
  <c r="BW82" i="29"/>
  <c r="BG82" i="29"/>
  <c r="AQ82" i="29"/>
  <c r="CH81" i="29"/>
  <c r="BR81" i="29"/>
  <c r="BB81" i="29"/>
  <c r="CU80" i="29"/>
  <c r="CE80" i="29"/>
  <c r="BO80" i="29"/>
  <c r="AY80" i="29"/>
  <c r="CP79" i="29"/>
  <c r="BZ79" i="29"/>
  <c r="BJ79" i="29"/>
  <c r="AT79" i="29"/>
  <c r="CM78" i="29"/>
  <c r="BW78" i="29"/>
  <c r="BG78" i="29"/>
  <c r="AQ78" i="29"/>
  <c r="CH77" i="29"/>
  <c r="BR77" i="29"/>
  <c r="BB77" i="29"/>
  <c r="CU76" i="29"/>
  <c r="CE76" i="29"/>
  <c r="BO76" i="29"/>
  <c r="AY76" i="29"/>
  <c r="CP75" i="29"/>
  <c r="BZ75" i="29"/>
  <c r="BJ75" i="29"/>
  <c r="AT75" i="29"/>
  <c r="CM74" i="29"/>
  <c r="BW74" i="29"/>
  <c r="BG74" i="29"/>
  <c r="AQ74" i="29"/>
  <c r="CH73" i="29"/>
  <c r="BR73" i="29"/>
  <c r="BB73" i="29"/>
  <c r="CU72" i="29"/>
  <c r="CE72" i="29"/>
  <c r="BO72" i="29"/>
  <c r="AY72" i="29"/>
  <c r="CP71" i="29"/>
  <c r="BZ71" i="29"/>
  <c r="BJ71" i="29"/>
  <c r="AT71" i="29"/>
  <c r="CM70" i="29"/>
  <c r="BW70" i="29"/>
  <c r="BG70" i="29"/>
  <c r="AQ70" i="29"/>
  <c r="CH69" i="29"/>
  <c r="BR69" i="29"/>
  <c r="BB69" i="29"/>
  <c r="CU68" i="29"/>
  <c r="CE68" i="29"/>
  <c r="BO68" i="29"/>
  <c r="AY68" i="29"/>
  <c r="CP67" i="29"/>
  <c r="BZ67" i="29"/>
  <c r="BJ67" i="29"/>
  <c r="AT67" i="29"/>
  <c r="CM66" i="29"/>
  <c r="BW66" i="29"/>
  <c r="BG66" i="29"/>
  <c r="AQ66" i="29"/>
  <c r="CH65" i="29"/>
  <c r="BR65" i="29"/>
  <c r="BB65" i="29"/>
  <c r="CU64" i="29"/>
  <c r="CE64" i="29"/>
  <c r="BO64" i="29"/>
  <c r="AY64" i="29"/>
  <c r="CP63" i="29"/>
  <c r="BZ63" i="29"/>
  <c r="BJ63" i="29"/>
  <c r="AT63" i="29"/>
  <c r="CM62" i="29"/>
  <c r="BW62" i="29"/>
  <c r="BG62" i="29"/>
  <c r="AQ62" i="29"/>
  <c r="CH61" i="29"/>
  <c r="BR61" i="29"/>
  <c r="BB61" i="29"/>
  <c r="CU60" i="29"/>
  <c r="CE60" i="29"/>
  <c r="BO60" i="29"/>
  <c r="AY60" i="29"/>
  <c r="CP59" i="29"/>
  <c r="BZ59" i="29"/>
  <c r="BJ59" i="29"/>
  <c r="AT59" i="29"/>
  <c r="CM58" i="29"/>
  <c r="BW58" i="29"/>
  <c r="BG58" i="29"/>
  <c r="AQ58" i="29"/>
  <c r="CH57" i="29"/>
  <c r="BR57" i="29"/>
  <c r="BB57" i="29"/>
  <c r="CU56" i="29"/>
  <c r="CE56" i="29"/>
  <c r="BO56" i="29"/>
  <c r="AY56" i="29"/>
  <c r="CP55" i="29"/>
  <c r="BZ55" i="29"/>
  <c r="BJ55" i="29"/>
  <c r="AT55" i="29"/>
  <c r="CM54" i="29"/>
  <c r="BW54" i="29"/>
  <c r="BG54" i="29"/>
  <c r="AQ54" i="29"/>
  <c r="CH53" i="29"/>
  <c r="BR53" i="29"/>
  <c r="BB53" i="29"/>
  <c r="CU52" i="29"/>
  <c r="CE52" i="29"/>
  <c r="BO52" i="29"/>
  <c r="AY52" i="29"/>
  <c r="CP51" i="29"/>
  <c r="BZ51" i="29"/>
  <c r="BJ51" i="29"/>
  <c r="AT51" i="29"/>
  <c r="CM50" i="29"/>
  <c r="BW50" i="29"/>
  <c r="BG50" i="29"/>
  <c r="AQ50" i="29"/>
  <c r="CH49" i="29"/>
  <c r="BR49" i="29"/>
  <c r="BB49" i="29"/>
  <c r="CU48" i="29"/>
  <c r="CE48" i="29"/>
  <c r="BO48" i="29"/>
  <c r="AY48" i="29"/>
  <c r="CP47" i="29"/>
  <c r="BZ47" i="29"/>
  <c r="BJ47" i="29"/>
  <c r="AT47" i="29"/>
  <c r="CM46" i="29"/>
  <c r="BW46" i="29"/>
  <c r="BG46" i="29"/>
  <c r="AQ46" i="29"/>
  <c r="CH45" i="29"/>
  <c r="BR45" i="29"/>
  <c r="BB45" i="29"/>
  <c r="CU44" i="29"/>
  <c r="CE44" i="29"/>
  <c r="BO44" i="29"/>
  <c r="AY44" i="29"/>
  <c r="CP43" i="29"/>
  <c r="BZ43" i="29"/>
  <c r="BJ43" i="29"/>
  <c r="AT43" i="29"/>
  <c r="CM42" i="29"/>
  <c r="BW42" i="29"/>
  <c r="BG42" i="29"/>
  <c r="AQ42" i="29"/>
  <c r="CH41" i="29"/>
  <c r="BR41" i="29"/>
  <c r="BB41" i="29"/>
  <c r="CU40" i="29"/>
  <c r="CE40" i="29"/>
  <c r="BO40" i="29"/>
  <c r="AY40" i="29"/>
  <c r="CP39" i="29"/>
  <c r="BZ39" i="29"/>
  <c r="BJ39" i="29"/>
  <c r="AT39" i="29"/>
  <c r="CM38" i="29"/>
  <c r="BW38" i="29"/>
  <c r="BG38" i="29"/>
  <c r="AQ38" i="29"/>
  <c r="CH37" i="29"/>
  <c r="BR37" i="29"/>
  <c r="BB37" i="29"/>
  <c r="CU36" i="29"/>
  <c r="CE36" i="29"/>
  <c r="BO36" i="29"/>
  <c r="AY36" i="29"/>
  <c r="CP35" i="29"/>
  <c r="BZ35" i="29"/>
  <c r="BJ35" i="29"/>
  <c r="AT35" i="29"/>
  <c r="CM34" i="29"/>
  <c r="BW34" i="29"/>
  <c r="BG34" i="29"/>
  <c r="AQ34" i="29"/>
  <c r="CH33" i="29"/>
  <c r="BR33" i="29"/>
  <c r="BB33" i="29"/>
  <c r="CU32" i="29"/>
  <c r="CE32" i="29"/>
  <c r="BO32" i="29"/>
  <c r="AY32" i="29"/>
  <c r="CP31" i="29"/>
  <c r="BZ31" i="29"/>
  <c r="BJ31" i="29"/>
  <c r="AT31" i="29"/>
  <c r="CM30" i="29"/>
  <c r="AX17" i="29"/>
  <c r="BN17" i="29"/>
  <c r="CD17" i="29"/>
  <c r="CT17" i="29"/>
  <c r="BE18" i="29"/>
  <c r="BU18" i="29"/>
  <c r="CK18" i="29"/>
  <c r="AP19" i="29"/>
  <c r="BF19" i="29"/>
  <c r="BV19" i="29"/>
  <c r="CL19" i="29"/>
  <c r="AW20" i="29"/>
  <c r="BM20" i="29"/>
  <c r="CC20" i="29"/>
  <c r="CS20" i="29"/>
  <c r="AX21" i="29"/>
  <c r="BN21" i="29"/>
  <c r="CD21" i="29"/>
  <c r="CT21" i="29"/>
  <c r="BE22" i="29"/>
  <c r="BU22" i="29"/>
  <c r="CK22" i="29"/>
  <c r="AP23" i="29"/>
  <c r="BF23" i="29"/>
  <c r="BV23" i="29"/>
  <c r="CL23" i="29"/>
  <c r="AW24" i="29"/>
  <c r="BM24" i="29"/>
  <c r="CC24" i="29"/>
  <c r="CS24" i="29"/>
  <c r="AX25" i="29"/>
  <c r="BN25" i="29"/>
  <c r="CD25" i="29"/>
  <c r="CT25" i="29"/>
  <c r="BE26" i="29"/>
  <c r="BU26" i="29"/>
  <c r="CK26" i="29"/>
  <c r="AP27" i="29"/>
  <c r="BF27" i="29"/>
  <c r="BV27" i="29"/>
  <c r="CL27" i="29"/>
  <c r="AW28" i="29"/>
  <c r="BM28" i="29"/>
  <c r="CC28" i="29"/>
  <c r="CS28" i="29"/>
  <c r="AX29" i="29"/>
  <c r="BN29" i="29"/>
  <c r="CD29" i="29"/>
  <c r="CT29" i="29"/>
  <c r="BE30" i="29"/>
  <c r="BU30" i="29"/>
  <c r="BY61" i="29"/>
  <c r="BI61" i="29"/>
  <c r="AS61" i="29"/>
  <c r="CJ60" i="29"/>
  <c r="BT60" i="29"/>
  <c r="BD60" i="29"/>
  <c r="CW59" i="29"/>
  <c r="CG59" i="29"/>
  <c r="BQ59" i="29"/>
  <c r="BA59" i="29"/>
  <c r="CR58" i="29"/>
  <c r="CB58" i="29"/>
  <c r="BL58" i="29"/>
  <c r="AV58" i="29"/>
  <c r="CO57" i="29"/>
  <c r="BY57" i="29"/>
  <c r="BI57" i="29"/>
  <c r="AS57" i="29"/>
  <c r="CJ56" i="29"/>
  <c r="BT56" i="29"/>
  <c r="BD56" i="29"/>
  <c r="CW55" i="29"/>
  <c r="CG55" i="29"/>
  <c r="BQ55" i="29"/>
  <c r="BA55" i="29"/>
  <c r="CR54" i="29"/>
  <c r="CB54" i="29"/>
  <c r="BL54" i="29"/>
  <c r="AV54" i="29"/>
  <c r="CO53" i="29"/>
  <c r="BY53" i="29"/>
  <c r="BI53" i="29"/>
  <c r="AS53" i="29"/>
  <c r="CJ52" i="29"/>
  <c r="BT52" i="29"/>
  <c r="BD52" i="29"/>
  <c r="CW51" i="29"/>
  <c r="CG51" i="29"/>
  <c r="BQ51" i="29"/>
  <c r="BA51" i="29"/>
  <c r="CR50" i="29"/>
  <c r="CB50" i="29"/>
  <c r="BL50" i="29"/>
  <c r="AV50" i="29"/>
  <c r="CO49" i="29"/>
  <c r="BY49" i="29"/>
  <c r="BI49" i="29"/>
  <c r="AS49" i="29"/>
  <c r="CJ48" i="29"/>
  <c r="BT48" i="29"/>
  <c r="BD48" i="29"/>
  <c r="CW47" i="29"/>
  <c r="CG47" i="29"/>
  <c r="BQ47" i="29"/>
  <c r="BA47" i="29"/>
  <c r="CR46" i="29"/>
  <c r="CB46" i="29"/>
  <c r="BL46" i="29"/>
  <c r="AV46" i="29"/>
  <c r="CO45" i="29"/>
  <c r="BY45" i="29"/>
  <c r="BI45" i="29"/>
  <c r="AS45" i="29"/>
  <c r="CJ44" i="29"/>
  <c r="BT44" i="29"/>
  <c r="BD44" i="29"/>
  <c r="CW43" i="29"/>
  <c r="CG43" i="29"/>
  <c r="BQ43" i="29"/>
  <c r="BA43" i="29"/>
  <c r="CR42" i="29"/>
  <c r="CB42" i="29"/>
  <c r="BL42" i="29"/>
  <c r="AV42" i="29"/>
  <c r="CO41" i="29"/>
  <c r="BY41" i="29"/>
  <c r="BI41" i="29"/>
  <c r="AS41" i="29"/>
  <c r="CJ40" i="29"/>
  <c r="BT40" i="29"/>
  <c r="BD40" i="29"/>
  <c r="CW39" i="29"/>
  <c r="CG39" i="29"/>
  <c r="BQ39" i="29"/>
  <c r="BA39" i="29"/>
  <c r="CR38" i="29"/>
  <c r="CB38" i="29"/>
  <c r="BL38" i="29"/>
  <c r="AV38" i="29"/>
  <c r="CO37" i="29"/>
  <c r="BY37" i="29"/>
  <c r="BI37" i="29"/>
  <c r="AS37" i="29"/>
  <c r="CJ36" i="29"/>
  <c r="BT36" i="29"/>
  <c r="BD36" i="29"/>
  <c r="CW35" i="29"/>
  <c r="CG35" i="29"/>
  <c r="BQ35" i="29"/>
  <c r="BT38" i="29"/>
  <c r="BQ37" i="29"/>
  <c r="BL36" i="29"/>
  <c r="BI35" i="29"/>
  <c r="CV34" i="29"/>
  <c r="CF34" i="29"/>
  <c r="BP34" i="29"/>
  <c r="AZ34" i="29"/>
  <c r="CS33" i="29"/>
  <c r="CC33" i="29"/>
  <c r="BM33" i="29"/>
  <c r="AW33" i="29"/>
  <c r="CN32" i="29"/>
  <c r="BX32" i="29"/>
  <c r="BH32" i="29"/>
  <c r="AR32" i="29"/>
  <c r="CK31" i="29"/>
  <c r="BU31" i="29"/>
  <c r="BE31" i="29"/>
  <c r="CV30" i="29"/>
  <c r="CF30" i="29"/>
  <c r="BU92" i="29"/>
  <c r="BE92" i="29"/>
  <c r="CV91" i="29"/>
  <c r="CF91" i="29"/>
  <c r="BP91" i="29"/>
  <c r="AZ91" i="29"/>
  <c r="CS90" i="29"/>
  <c r="CC90" i="29"/>
  <c r="BM90" i="29"/>
  <c r="AW90" i="29"/>
  <c r="CN89" i="29"/>
  <c r="BX89" i="29"/>
  <c r="BH89" i="29"/>
  <c r="AR89" i="29"/>
  <c r="CK88" i="29"/>
  <c r="BU88" i="29"/>
  <c r="BE88" i="29"/>
  <c r="CV87" i="29"/>
  <c r="CF87" i="29"/>
  <c r="BP87" i="29"/>
  <c r="AZ87" i="29"/>
  <c r="CS86" i="29"/>
  <c r="CC86" i="29"/>
  <c r="BM86" i="29"/>
  <c r="AW86" i="29"/>
  <c r="CN85" i="29"/>
  <c r="BX85" i="29"/>
  <c r="BH85" i="29"/>
  <c r="AR85" i="29"/>
  <c r="CK84" i="29"/>
  <c r="BU84" i="29"/>
  <c r="BE84" i="29"/>
  <c r="CV83" i="29"/>
  <c r="CF83" i="29"/>
  <c r="BP83" i="29"/>
  <c r="AZ83" i="29"/>
  <c r="CS82" i="29"/>
  <c r="CC82" i="29"/>
  <c r="BM82" i="29"/>
  <c r="AW82" i="29"/>
  <c r="CN81" i="29"/>
  <c r="BX81" i="29"/>
  <c r="BH81" i="29"/>
  <c r="AR81" i="29"/>
  <c r="CK80" i="29"/>
  <c r="BU80" i="29"/>
  <c r="BE80" i="29"/>
  <c r="CV79" i="29"/>
  <c r="CF79" i="29"/>
  <c r="BP79" i="29"/>
  <c r="AZ79" i="29"/>
  <c r="CS78" i="29"/>
  <c r="CC78" i="29"/>
  <c r="BM78" i="29"/>
  <c r="AW78" i="29"/>
  <c r="CN77" i="29"/>
  <c r="BX77" i="29"/>
  <c r="BH77" i="29"/>
  <c r="AR77" i="29"/>
  <c r="CK76" i="29"/>
  <c r="BU76" i="29"/>
  <c r="BE76" i="29"/>
  <c r="CV75" i="29"/>
  <c r="CF75" i="29"/>
  <c r="BP75" i="29"/>
  <c r="AZ75" i="29"/>
  <c r="CS74" i="29"/>
  <c r="CC74" i="29"/>
  <c r="BM74" i="29"/>
  <c r="AW74" i="29"/>
  <c r="CN73" i="29"/>
  <c r="BX73" i="29"/>
  <c r="BH73" i="29"/>
  <c r="AR73" i="29"/>
  <c r="CK72" i="29"/>
  <c r="BU72" i="29"/>
  <c r="BE72" i="29"/>
  <c r="CV71" i="29"/>
  <c r="CF71" i="29"/>
  <c r="BP71" i="29"/>
  <c r="AZ71" i="29"/>
  <c r="CS70" i="29"/>
  <c r="CC70" i="29"/>
  <c r="BM70" i="29"/>
  <c r="AW70" i="29"/>
  <c r="CN69" i="29"/>
  <c r="BX69" i="29"/>
  <c r="BH69" i="29"/>
  <c r="AR69" i="29"/>
  <c r="CK68" i="29"/>
  <c r="BU68" i="29"/>
  <c r="BE68" i="29"/>
  <c r="CV67" i="29"/>
  <c r="CF67" i="29"/>
  <c r="BP67" i="29"/>
  <c r="AZ67" i="29"/>
  <c r="CS66" i="29"/>
  <c r="CC66" i="29"/>
  <c r="BM66" i="29"/>
  <c r="AW66" i="29"/>
  <c r="CN65" i="29"/>
  <c r="BX65" i="29"/>
  <c r="BH65" i="29"/>
  <c r="AR65" i="29"/>
  <c r="CK64" i="29"/>
  <c r="BU64" i="29"/>
  <c r="BE64" i="29"/>
  <c r="CV63" i="29"/>
  <c r="CF63" i="29"/>
  <c r="BP63" i="29"/>
  <c r="AZ63" i="29"/>
  <c r="CS62" i="29"/>
  <c r="CC62" i="29"/>
  <c r="BM62" i="29"/>
  <c r="AW62" i="29"/>
  <c r="CN61" i="29"/>
  <c r="BX61" i="29"/>
  <c r="BH61" i="29"/>
  <c r="AR61" i="29"/>
  <c r="CK60" i="29"/>
  <c r="BU60" i="29"/>
  <c r="BE60" i="29"/>
  <c r="CV59" i="29"/>
  <c r="CF59" i="29"/>
  <c r="BP59" i="29"/>
  <c r="AZ59" i="29"/>
  <c r="CS58" i="29"/>
  <c r="CC58" i="29"/>
  <c r="BM58" i="29"/>
  <c r="AW58" i="29"/>
  <c r="CN57" i="29"/>
  <c r="BX57" i="29"/>
  <c r="BH57" i="29"/>
  <c r="AR57" i="29"/>
  <c r="CK56" i="29"/>
  <c r="BU56" i="29"/>
  <c r="BE56" i="29"/>
  <c r="CV55" i="29"/>
  <c r="CF55" i="29"/>
  <c r="BP55" i="29"/>
  <c r="AZ55" i="29"/>
  <c r="CS54" i="29"/>
  <c r="CC54" i="29"/>
  <c r="BM54" i="29"/>
  <c r="AW54" i="29"/>
  <c r="CN53" i="29"/>
  <c r="BX53" i="29"/>
  <c r="BH53" i="29"/>
  <c r="AR53" i="29"/>
  <c r="CK52" i="29"/>
  <c r="BU52" i="29"/>
  <c r="BE52" i="29"/>
  <c r="CV51" i="29"/>
  <c r="CF51" i="29"/>
  <c r="BP51" i="29"/>
  <c r="AZ51" i="29"/>
  <c r="CS50" i="29"/>
  <c r="CC50" i="29"/>
  <c r="BM50" i="29"/>
  <c r="AW50" i="29"/>
  <c r="CN49" i="29"/>
  <c r="BX49" i="29"/>
  <c r="BH49" i="29"/>
  <c r="AR49" i="29"/>
  <c r="CK48" i="29"/>
  <c r="BU48" i="29"/>
  <c r="BE48" i="29"/>
  <c r="CV47" i="29"/>
  <c r="CF47" i="29"/>
  <c r="BP47" i="29"/>
  <c r="AZ47" i="29"/>
  <c r="CS46" i="29"/>
  <c r="CC46" i="29"/>
  <c r="BM46" i="29"/>
  <c r="AW46" i="29"/>
  <c r="CN45" i="29"/>
  <c r="BX45" i="29"/>
  <c r="BH45" i="29"/>
  <c r="AR45" i="29"/>
  <c r="CK44" i="29"/>
  <c r="BU44" i="29"/>
  <c r="BE44" i="29"/>
  <c r="CV43" i="29"/>
  <c r="CF43" i="29"/>
  <c r="BP43" i="29"/>
  <c r="AZ43" i="29"/>
  <c r="CS42" i="29"/>
  <c r="CC42" i="29"/>
  <c r="BM42" i="29"/>
  <c r="AW42" i="29"/>
  <c r="CN41" i="29"/>
  <c r="BX41" i="29"/>
  <c r="BH41" i="29"/>
  <c r="AR41" i="29"/>
  <c r="CK40" i="29"/>
  <c r="BU40" i="29"/>
  <c r="BE40" i="29"/>
  <c r="CV39" i="29"/>
  <c r="CF39" i="29"/>
  <c r="BP39" i="29"/>
  <c r="AZ39" i="29"/>
  <c r="CS38" i="29"/>
  <c r="CC38" i="29"/>
  <c r="BM38" i="29"/>
  <c r="AW38" i="29"/>
  <c r="CN37" i="29"/>
  <c r="BX37" i="29"/>
  <c r="BH37" i="29"/>
  <c r="AR37" i="29"/>
  <c r="CK36" i="29"/>
  <c r="BU36" i="29"/>
  <c r="BE36" i="29"/>
  <c r="CV35" i="29"/>
  <c r="CF35" i="29"/>
  <c r="BP35" i="29"/>
  <c r="AZ35" i="29"/>
  <c r="CS34" i="29"/>
  <c r="CC34" i="29"/>
  <c r="BM34" i="29"/>
  <c r="AW34" i="29"/>
  <c r="CN33" i="29"/>
  <c r="BX33" i="29"/>
  <c r="BH33" i="29"/>
  <c r="AR33" i="29"/>
  <c r="CK32" i="29"/>
  <c r="BU32" i="29"/>
  <c r="BE32" i="29"/>
  <c r="CV31" i="29"/>
  <c r="CF31" i="29"/>
  <c r="BP31" i="29"/>
  <c r="AZ31" i="29"/>
  <c r="CS30" i="29"/>
  <c r="AR17" i="29"/>
  <c r="BH17" i="29"/>
  <c r="BX17" i="29"/>
  <c r="CN17" i="29"/>
  <c r="AU18" i="29"/>
  <c r="BK18" i="29"/>
  <c r="CA18" i="29"/>
  <c r="CQ18" i="29"/>
  <c r="AZ19" i="29"/>
  <c r="BP19" i="29"/>
  <c r="CF19" i="29"/>
  <c r="CV19" i="29"/>
  <c r="BC20" i="29"/>
  <c r="BS20" i="29"/>
  <c r="CI20" i="29"/>
  <c r="AR21" i="29"/>
  <c r="BH21" i="29"/>
  <c r="BX21" i="29"/>
  <c r="CN21" i="29"/>
  <c r="AU22" i="29"/>
  <c r="BK22" i="29"/>
  <c r="CA22" i="29"/>
  <c r="CQ22" i="29"/>
  <c r="AZ23" i="29"/>
  <c r="BP23" i="29"/>
  <c r="CF23" i="29"/>
  <c r="CV23" i="29"/>
  <c r="BC24" i="29"/>
  <c r="BS24" i="29"/>
  <c r="CI24" i="29"/>
  <c r="AR25" i="29"/>
  <c r="BH25" i="29"/>
  <c r="BX25" i="29"/>
  <c r="CN25" i="29"/>
  <c r="AU26" i="29"/>
  <c r="BK26" i="29"/>
  <c r="CA26" i="29"/>
  <c r="CQ26" i="29"/>
  <c r="AZ27" i="29"/>
  <c r="BP27" i="29"/>
  <c r="CF27" i="29"/>
  <c r="CV27" i="29"/>
  <c r="BC28" i="29"/>
  <c r="BS28" i="29"/>
  <c r="CI28" i="29"/>
  <c r="AR29" i="29"/>
  <c r="BH29" i="29"/>
  <c r="BX29" i="29"/>
  <c r="CN29" i="29"/>
  <c r="AU30" i="29"/>
  <c r="BK30" i="29"/>
  <c r="CC30" i="29"/>
  <c r="CG37" i="29"/>
  <c r="CB36" i="29"/>
  <c r="BY35" i="29"/>
  <c r="AS35" i="29"/>
  <c r="CJ34" i="29"/>
  <c r="BT34" i="29"/>
  <c r="BD34" i="29"/>
  <c r="CW33" i="29"/>
  <c r="CG33" i="29"/>
  <c r="BQ33" i="29"/>
  <c r="BA33" i="29"/>
  <c r="CR32" i="29"/>
  <c r="CB32" i="29"/>
  <c r="BL32" i="29"/>
  <c r="AV32" i="29"/>
  <c r="CO31" i="29"/>
  <c r="BY31" i="29"/>
  <c r="BI31" i="29"/>
  <c r="AS31" i="29"/>
  <c r="CJ30" i="29"/>
  <c r="BY92" i="29"/>
  <c r="BI92" i="29"/>
  <c r="AS92" i="29"/>
  <c r="CJ91" i="29"/>
  <c r="BT91" i="29"/>
  <c r="BD91" i="29"/>
  <c r="CW90" i="29"/>
  <c r="CG90" i="29"/>
  <c r="BQ90" i="29"/>
  <c r="BA90" i="29"/>
  <c r="CR89" i="29"/>
  <c r="CB89" i="29"/>
  <c r="BL89" i="29"/>
  <c r="AV89" i="29"/>
  <c r="CO88" i="29"/>
  <c r="BY88" i="29"/>
  <c r="BI88" i="29"/>
  <c r="AS88" i="29"/>
  <c r="CJ87" i="29"/>
  <c r="BT87" i="29"/>
  <c r="BD87" i="29"/>
  <c r="CW86" i="29"/>
  <c r="CG86" i="29"/>
  <c r="BQ86" i="29"/>
  <c r="BA86" i="29"/>
  <c r="CR85" i="29"/>
  <c r="CB85" i="29"/>
  <c r="BL85" i="29"/>
  <c r="AV85" i="29"/>
  <c r="CO84" i="29"/>
  <c r="BY84" i="29"/>
  <c r="BI84" i="29"/>
  <c r="AS84" i="29"/>
  <c r="CJ83" i="29"/>
  <c r="BT83" i="29"/>
  <c r="BD83" i="29"/>
  <c r="CW82" i="29"/>
  <c r="CG82" i="29"/>
  <c r="BQ82" i="29"/>
  <c r="BA82" i="29"/>
  <c r="CR81" i="29"/>
  <c r="CB81" i="29"/>
  <c r="BL81" i="29"/>
  <c r="AV81" i="29"/>
  <c r="CO80" i="29"/>
  <c r="BY80" i="29"/>
  <c r="BI80" i="29"/>
  <c r="AS80" i="29"/>
  <c r="CJ79" i="29"/>
  <c r="BT79" i="29"/>
  <c r="BD79" i="29"/>
  <c r="CW78" i="29"/>
  <c r="CG78" i="29"/>
  <c r="BQ78" i="29"/>
  <c r="BA78" i="29"/>
  <c r="CR77" i="29"/>
  <c r="CB77" i="29"/>
  <c r="BL77" i="29"/>
  <c r="AV77" i="29"/>
  <c r="CO76" i="29"/>
  <c r="BY76" i="29"/>
  <c r="BI76" i="29"/>
  <c r="AS76" i="29"/>
  <c r="CJ75" i="29"/>
  <c r="BT75" i="29"/>
  <c r="BD75" i="29"/>
  <c r="CW74" i="29"/>
  <c r="CG74" i="29"/>
  <c r="BQ74" i="29"/>
  <c r="BA74" i="29"/>
  <c r="CR73" i="29"/>
  <c r="CB73" i="29"/>
  <c r="BL73" i="29"/>
  <c r="AV73" i="29"/>
  <c r="CO72" i="29"/>
  <c r="BY72" i="29"/>
  <c r="BI72" i="29"/>
  <c r="AS72" i="29"/>
  <c r="CJ71" i="29"/>
  <c r="BT71" i="29"/>
  <c r="BD71" i="29"/>
  <c r="CW70" i="29"/>
  <c r="CG70" i="29"/>
  <c r="BQ70" i="29"/>
  <c r="BA70" i="29"/>
  <c r="CR69" i="29"/>
  <c r="CB69" i="29"/>
  <c r="BL69" i="29"/>
  <c r="AV69" i="29"/>
  <c r="CO68" i="29"/>
  <c r="BY68" i="29"/>
  <c r="BI68" i="29"/>
  <c r="AS68" i="29"/>
  <c r="CJ67" i="29"/>
  <c r="BT67" i="29"/>
  <c r="BD67" i="29"/>
  <c r="CW66" i="29"/>
  <c r="CG66" i="29"/>
  <c r="BQ66" i="29"/>
  <c r="BA66" i="29"/>
  <c r="CR65" i="29"/>
  <c r="CB65" i="29"/>
  <c r="BL65" i="29"/>
  <c r="AV65" i="29"/>
  <c r="CO64" i="29"/>
  <c r="BY64" i="29"/>
  <c r="BI64" i="29"/>
  <c r="AS64" i="29"/>
  <c r="CJ63" i="29"/>
  <c r="BT63" i="29"/>
  <c r="BD63" i="29"/>
  <c r="CW62" i="29"/>
  <c r="CG62" i="29"/>
  <c r="BQ62" i="29"/>
  <c r="BA62" i="29"/>
  <c r="CR61" i="29"/>
  <c r="CB61" i="29"/>
  <c r="BL61" i="29"/>
  <c r="AV61" i="29"/>
  <c r="CO60" i="29"/>
  <c r="BY60" i="29"/>
  <c r="BI60" i="29"/>
  <c r="AS60" i="29"/>
  <c r="CJ59" i="29"/>
  <c r="BT59" i="29"/>
  <c r="BD59" i="29"/>
  <c r="CW58" i="29"/>
  <c r="CG58" i="29"/>
  <c r="BQ58" i="29"/>
  <c r="BA58" i="29"/>
  <c r="CR57" i="29"/>
  <c r="CB57" i="29"/>
  <c r="BL57" i="29"/>
  <c r="AV57" i="29"/>
  <c r="CO56" i="29"/>
  <c r="BY56" i="29"/>
  <c r="BI56" i="29"/>
  <c r="AS56" i="29"/>
  <c r="CJ55" i="29"/>
  <c r="BT55" i="29"/>
  <c r="BD55" i="29"/>
  <c r="CW54" i="29"/>
  <c r="CG54" i="29"/>
  <c r="BQ54" i="29"/>
  <c r="BA54" i="29"/>
  <c r="CR53" i="29"/>
  <c r="CB53" i="29"/>
  <c r="BL53" i="29"/>
  <c r="AV53" i="29"/>
  <c r="CO52" i="29"/>
  <c r="BY52" i="29"/>
  <c r="BI52" i="29"/>
  <c r="AS52" i="29"/>
  <c r="CJ51" i="29"/>
  <c r="BT51" i="29"/>
  <c r="BD51" i="29"/>
  <c r="CW50" i="29"/>
  <c r="CG50" i="29"/>
  <c r="BQ50" i="29"/>
  <c r="BA50" i="29"/>
  <c r="CR49" i="29"/>
  <c r="CB49" i="29"/>
  <c r="BL49" i="29"/>
  <c r="AV49" i="29"/>
  <c r="CO48" i="29"/>
  <c r="BY48" i="29"/>
  <c r="BI48" i="29"/>
  <c r="AS48" i="29"/>
  <c r="CJ47" i="29"/>
  <c r="BT47" i="29"/>
  <c r="BD47" i="29"/>
  <c r="CW46" i="29"/>
  <c r="CG46" i="29"/>
  <c r="BQ46" i="29"/>
  <c r="BA46" i="29"/>
  <c r="CR45" i="29"/>
  <c r="CB45" i="29"/>
  <c r="BL45" i="29"/>
  <c r="AV45" i="29"/>
  <c r="CO44" i="29"/>
  <c r="BY44" i="29"/>
  <c r="BI44" i="29"/>
  <c r="AS44" i="29"/>
  <c r="CJ43" i="29"/>
  <c r="BT43" i="29"/>
  <c r="BD43" i="29"/>
  <c r="CW42" i="29"/>
  <c r="CG42" i="29"/>
  <c r="BQ42" i="29"/>
  <c r="BA42" i="29"/>
  <c r="CR41" i="29"/>
  <c r="CB41" i="29"/>
  <c r="BL41" i="29"/>
  <c r="AV41" i="29"/>
  <c r="CO40" i="29"/>
  <c r="BY40" i="29"/>
  <c r="BI40" i="29"/>
  <c r="AS40" i="29"/>
  <c r="CJ39" i="29"/>
  <c r="BT39" i="29"/>
  <c r="BD39" i="29"/>
  <c r="CW38" i="29"/>
  <c r="CG38" i="29"/>
  <c r="BQ38" i="29"/>
  <c r="BA38" i="29"/>
  <c r="CR37" i="29"/>
  <c r="CB37" i="29"/>
  <c r="BL37" i="29"/>
  <c r="AV37" i="29"/>
  <c r="CO36" i="29"/>
  <c r="BY36" i="29"/>
  <c r="BI36" i="29"/>
  <c r="AS36" i="29"/>
  <c r="CJ35" i="29"/>
  <c r="BT35" i="29"/>
  <c r="BD35" i="29"/>
  <c r="CW34" i="29"/>
  <c r="CG34" i="29"/>
  <c r="BQ34" i="29"/>
  <c r="BA34" i="29"/>
  <c r="CR33" i="29"/>
  <c r="CB33" i="29"/>
  <c r="BL33" i="29"/>
  <c r="AV33" i="29"/>
  <c r="CO32" i="29"/>
  <c r="BY32" i="29"/>
  <c r="BI32" i="29"/>
  <c r="AS32" i="29"/>
  <c r="CJ31" i="29"/>
  <c r="BT31" i="29"/>
  <c r="BD31" i="29"/>
  <c r="CW30" i="29"/>
  <c r="CG30" i="29"/>
  <c r="BD17" i="29"/>
  <c r="BT17" i="29"/>
  <c r="CJ17" i="29"/>
  <c r="AQ18" i="29"/>
  <c r="BG18" i="29"/>
  <c r="BW18" i="29"/>
  <c r="CM18" i="29"/>
  <c r="AV19" i="29"/>
  <c r="BL19" i="29"/>
  <c r="CB19" i="29"/>
  <c r="CR19" i="29"/>
  <c r="AY20" i="29"/>
  <c r="BO20" i="29"/>
  <c r="CE20" i="29"/>
  <c r="CU20" i="29"/>
  <c r="BD21" i="29"/>
  <c r="BT21" i="29"/>
  <c r="CJ21" i="29"/>
  <c r="AQ22" i="29"/>
  <c r="BG22" i="29"/>
  <c r="BW22" i="29"/>
  <c r="CM22" i="29"/>
  <c r="AV23" i="29"/>
  <c r="BL23" i="29"/>
  <c r="CB23" i="29"/>
  <c r="CR23" i="29"/>
  <c r="AY24" i="29"/>
  <c r="BO24" i="29"/>
  <c r="CE24" i="29"/>
  <c r="CU24" i="29"/>
  <c r="BD25" i="29"/>
  <c r="BT25" i="29"/>
  <c r="CJ25" i="29"/>
  <c r="AQ26" i="29"/>
  <c r="BG26" i="29"/>
  <c r="BW26" i="29"/>
  <c r="CM26" i="29"/>
  <c r="AV27" i="29"/>
  <c r="BL27" i="29"/>
  <c r="CB27" i="29"/>
  <c r="CR27" i="29"/>
  <c r="AY28" i="29"/>
  <c r="BO28" i="29"/>
  <c r="CE28" i="29"/>
  <c r="CU28" i="29"/>
  <c r="BD29" i="29"/>
  <c r="BT29" i="29"/>
  <c r="CJ29" i="29"/>
  <c r="AQ30" i="29"/>
  <c r="BG30" i="29"/>
  <c r="BW30" i="29"/>
  <c r="CW37" i="29"/>
  <c r="CR36" i="29"/>
  <c r="CO35" i="29"/>
  <c r="BA35" i="29"/>
  <c r="CN34" i="29"/>
  <c r="BX34" i="29"/>
  <c r="BH34" i="29"/>
  <c r="AR34" i="29"/>
  <c r="CK33" i="29"/>
  <c r="BU33" i="29"/>
  <c r="BE33" i="29"/>
  <c r="CV32" i="29"/>
  <c r="CF32" i="29"/>
  <c r="BP32" i="29"/>
  <c r="AZ32" i="29"/>
  <c r="CS31" i="29"/>
  <c r="CC31" i="29"/>
  <c r="BM31" i="29"/>
  <c r="AW31" i="29"/>
  <c r="CN30" i="29"/>
  <c r="CC92" i="29"/>
  <c r="BM92" i="29"/>
  <c r="AW92" i="29"/>
  <c r="CN91" i="29"/>
  <c r="BX91" i="29"/>
  <c r="BH91" i="29"/>
  <c r="AR91" i="29"/>
  <c r="CK90" i="29"/>
  <c r="BU90" i="29"/>
  <c r="BE90" i="29"/>
  <c r="CV89" i="29"/>
  <c r="CF89" i="29"/>
  <c r="BP89" i="29"/>
  <c r="AZ89" i="29"/>
  <c r="CS88" i="29"/>
  <c r="CC88" i="29"/>
  <c r="BM88" i="29"/>
  <c r="AW88" i="29"/>
  <c r="CN87" i="29"/>
  <c r="BX87" i="29"/>
  <c r="BH87" i="29"/>
  <c r="AR87" i="29"/>
  <c r="CK86" i="29"/>
  <c r="BU86" i="29"/>
  <c r="BE86" i="29"/>
  <c r="CV85" i="29"/>
  <c r="CF85" i="29"/>
  <c r="BP85" i="29"/>
  <c r="AZ85" i="29"/>
  <c r="CS84" i="29"/>
  <c r="CC84" i="29"/>
  <c r="BM84" i="29"/>
  <c r="AW84" i="29"/>
  <c r="CN83" i="29"/>
  <c r="BX83" i="29"/>
  <c r="BH83" i="29"/>
  <c r="AR83" i="29"/>
  <c r="CK82" i="29"/>
  <c r="BU82" i="29"/>
  <c r="BE82" i="29"/>
  <c r="CV81" i="29"/>
  <c r="CF81" i="29"/>
  <c r="BP81" i="29"/>
  <c r="AZ81" i="29"/>
  <c r="CS80" i="29"/>
  <c r="CC80" i="29"/>
  <c r="BM80" i="29"/>
  <c r="AW80" i="29"/>
  <c r="CN79" i="29"/>
  <c r="BX79" i="29"/>
  <c r="BH79" i="29"/>
  <c r="AR79" i="29"/>
  <c r="CK78" i="29"/>
  <c r="BU78" i="29"/>
  <c r="BE78" i="29"/>
  <c r="CV77" i="29"/>
  <c r="CF77" i="29"/>
  <c r="BP77" i="29"/>
  <c r="AZ77" i="29"/>
  <c r="CS76" i="29"/>
  <c r="CC76" i="29"/>
  <c r="BM76" i="29"/>
  <c r="AW76" i="29"/>
  <c r="CN75" i="29"/>
  <c r="BX75" i="29"/>
  <c r="BH75" i="29"/>
  <c r="AR75" i="29"/>
  <c r="CK74" i="29"/>
  <c r="BU74" i="29"/>
  <c r="BE74" i="29"/>
  <c r="CV73" i="29"/>
  <c r="CF73" i="29"/>
  <c r="BP73" i="29"/>
  <c r="AZ73" i="29"/>
  <c r="CS72" i="29"/>
  <c r="CC72" i="29"/>
  <c r="BM72" i="29"/>
  <c r="AW72" i="29"/>
  <c r="CN71" i="29"/>
  <c r="BX71" i="29"/>
  <c r="BH71" i="29"/>
  <c r="AR71" i="29"/>
  <c r="CK70" i="29"/>
  <c r="BU70" i="29"/>
  <c r="BE70" i="29"/>
  <c r="CV69" i="29"/>
  <c r="CF69" i="29"/>
  <c r="BP69" i="29"/>
  <c r="AZ69" i="29"/>
  <c r="CS68" i="29"/>
  <c r="CC68" i="29"/>
  <c r="BM68" i="29"/>
  <c r="AW68" i="29"/>
  <c r="CN67" i="29"/>
  <c r="BX67" i="29"/>
  <c r="BH67" i="29"/>
  <c r="AR67" i="29"/>
  <c r="CK66" i="29"/>
  <c r="BU66" i="29"/>
  <c r="BE66" i="29"/>
  <c r="CV65" i="29"/>
  <c r="CF65" i="29"/>
  <c r="BP65" i="29"/>
  <c r="AZ65" i="29"/>
  <c r="CS64" i="29"/>
  <c r="CC64" i="29"/>
  <c r="BM64" i="29"/>
  <c r="AW64" i="29"/>
  <c r="CN63" i="29"/>
  <c r="BX63" i="29"/>
  <c r="BH63" i="29"/>
  <c r="AR63" i="29"/>
  <c r="CK62" i="29"/>
  <c r="BU62" i="29"/>
  <c r="BE62" i="29"/>
  <c r="CV61" i="29"/>
  <c r="CF61" i="29"/>
  <c r="BP61" i="29"/>
  <c r="AZ61" i="29"/>
  <c r="CS60" i="29"/>
  <c r="CC60" i="29"/>
  <c r="BM60" i="29"/>
  <c r="AW60" i="29"/>
  <c r="CN59" i="29"/>
  <c r="BX59" i="29"/>
  <c r="BH59" i="29"/>
  <c r="AR59" i="29"/>
  <c r="CK58" i="29"/>
  <c r="BU58" i="29"/>
  <c r="BE58" i="29"/>
  <c r="CV57" i="29"/>
  <c r="CF57" i="29"/>
  <c r="BP57" i="29"/>
  <c r="AZ57" i="29"/>
  <c r="CS56" i="29"/>
  <c r="CC56" i="29"/>
  <c r="BM56" i="29"/>
  <c r="AW56" i="29"/>
  <c r="CN55" i="29"/>
  <c r="BX55" i="29"/>
  <c r="BH55" i="29"/>
  <c r="AR55" i="29"/>
  <c r="CK54" i="29"/>
  <c r="BU54" i="29"/>
  <c r="BE54" i="29"/>
  <c r="CV53" i="29"/>
  <c r="CF53" i="29"/>
  <c r="BP53" i="29"/>
  <c r="AZ53" i="29"/>
  <c r="CS52" i="29"/>
  <c r="CC52" i="29"/>
  <c r="BM52" i="29"/>
  <c r="AW52" i="29"/>
  <c r="CN51" i="29"/>
  <c r="BX51" i="29"/>
  <c r="BH51" i="29"/>
  <c r="AR51" i="29"/>
  <c r="CK50" i="29"/>
  <c r="BU50" i="29"/>
  <c r="BE50" i="29"/>
  <c r="CV49" i="29"/>
  <c r="CF49" i="29"/>
  <c r="BP49" i="29"/>
  <c r="AZ49" i="29"/>
  <c r="CS48" i="29"/>
  <c r="CC48" i="29"/>
  <c r="BM48" i="29"/>
  <c r="AW48" i="29"/>
  <c r="CN47" i="29"/>
  <c r="BX47" i="29"/>
  <c r="BH47" i="29"/>
  <c r="AR47" i="29"/>
  <c r="CK46" i="29"/>
  <c r="BU46" i="29"/>
  <c r="BE46" i="29"/>
  <c r="CV45" i="29"/>
  <c r="CF45" i="29"/>
  <c r="BP45" i="29"/>
  <c r="AZ45" i="29"/>
  <c r="CS44" i="29"/>
  <c r="CC44" i="29"/>
  <c r="BM44" i="29"/>
  <c r="AW44" i="29"/>
  <c r="CN43" i="29"/>
  <c r="BX43" i="29"/>
  <c r="BH43" i="29"/>
  <c r="AR43" i="29"/>
  <c r="CK42" i="29"/>
  <c r="BU42" i="29"/>
  <c r="BE42" i="29"/>
  <c r="CV41" i="29"/>
  <c r="CF41" i="29"/>
  <c r="BP41" i="29"/>
  <c r="AZ41" i="29"/>
  <c r="CS40" i="29"/>
  <c r="CC40" i="29"/>
  <c r="BM40" i="29"/>
  <c r="AW40" i="29"/>
  <c r="CN39" i="29"/>
  <c r="BX39" i="29"/>
  <c r="BH39" i="29"/>
  <c r="AR39" i="29"/>
  <c r="CK38" i="29"/>
  <c r="BU38" i="29"/>
  <c r="BE38" i="29"/>
  <c r="CV37" i="29"/>
  <c r="CF37" i="29"/>
  <c r="BP37" i="29"/>
  <c r="AZ37" i="29"/>
  <c r="CS36" i="29"/>
  <c r="CC36" i="29"/>
  <c r="BM36" i="29"/>
  <c r="AW36" i="29"/>
  <c r="CN35" i="29"/>
  <c r="BX35" i="29"/>
  <c r="BH35" i="29"/>
  <c r="AR35" i="29"/>
  <c r="CK34" i="29"/>
  <c r="BU34" i="29"/>
  <c r="BE34" i="29"/>
  <c r="CV33" i="29"/>
  <c r="CF33" i="29"/>
  <c r="BP33" i="29"/>
  <c r="AZ33" i="29"/>
  <c r="CS32" i="29"/>
  <c r="CC32" i="29"/>
  <c r="BM32" i="29"/>
  <c r="AW32" i="29"/>
  <c r="CN31" i="29"/>
  <c r="BX31" i="29"/>
  <c r="BH31" i="29"/>
  <c r="AR31" i="29"/>
  <c r="CK30" i="29"/>
  <c r="AZ17" i="29"/>
  <c r="BP17" i="29"/>
  <c r="CF17" i="29"/>
  <c r="CV17" i="29"/>
  <c r="BC18" i="29"/>
  <c r="BS18" i="29"/>
  <c r="CI18" i="29"/>
  <c r="AR19" i="29"/>
  <c r="BH19" i="29"/>
  <c r="BX19" i="29"/>
  <c r="CN19" i="29"/>
  <c r="AU20" i="29"/>
  <c r="BK20" i="29"/>
  <c r="CA20" i="29"/>
  <c r="CQ20" i="29"/>
  <c r="AZ21" i="29"/>
  <c r="BP21" i="29"/>
  <c r="CF21" i="29"/>
  <c r="CV21" i="29"/>
  <c r="BC22" i="29"/>
  <c r="BS22" i="29"/>
  <c r="CI22" i="29"/>
  <c r="AR23" i="29"/>
  <c r="BH23" i="29"/>
  <c r="BX23" i="29"/>
  <c r="CN23" i="29"/>
  <c r="AU24" i="29"/>
  <c r="BK24" i="29"/>
  <c r="CA24" i="29"/>
  <c r="CQ24" i="29"/>
  <c r="AZ25" i="29"/>
  <c r="BP25" i="29"/>
  <c r="CF25" i="29"/>
  <c r="CV25" i="29"/>
  <c r="BC26" i="29"/>
  <c r="BS26" i="29"/>
  <c r="CI26" i="29"/>
  <c r="AR27" i="29"/>
  <c r="BH27" i="29"/>
  <c r="BX27" i="29"/>
  <c r="CN27" i="29"/>
  <c r="AU28" i="29"/>
  <c r="BK28" i="29"/>
  <c r="CA28" i="29"/>
  <c r="CQ28" i="29"/>
  <c r="AZ29" i="29"/>
  <c r="BP29" i="29"/>
  <c r="CF29" i="29"/>
  <c r="CV29" i="29"/>
  <c r="BC30" i="29"/>
  <c r="BS30" i="29"/>
  <c r="BD38" i="29"/>
  <c r="BA37" i="29"/>
  <c r="AV36" i="29"/>
  <c r="BE35" i="29"/>
  <c r="CR34" i="29"/>
  <c r="CB34" i="29"/>
  <c r="BL34" i="29"/>
  <c r="AV34" i="29"/>
  <c r="CO33" i="29"/>
  <c r="BY33" i="29"/>
  <c r="BI33" i="29"/>
  <c r="AS33" i="29"/>
  <c r="CJ32" i="29"/>
  <c r="BT32" i="29"/>
  <c r="BD32" i="29"/>
  <c r="CW31" i="29"/>
  <c r="CG31" i="29"/>
  <c r="BQ31" i="29"/>
  <c r="BA31" i="29"/>
  <c r="CR30" i="29"/>
  <c r="CB30" i="29"/>
  <c r="BQ92" i="29"/>
  <c r="BA92" i="29"/>
  <c r="CR91" i="29"/>
  <c r="CB91" i="29"/>
  <c r="BL91" i="29"/>
  <c r="AV91" i="29"/>
  <c r="CO90" i="29"/>
  <c r="BY90" i="29"/>
  <c r="BI90" i="29"/>
  <c r="AS90" i="29"/>
  <c r="CJ89" i="29"/>
  <c r="BT89" i="29"/>
  <c r="BD89" i="29"/>
  <c r="CW88" i="29"/>
  <c r="CG88" i="29"/>
  <c r="BQ88" i="29"/>
  <c r="BA88" i="29"/>
  <c r="CR87" i="29"/>
  <c r="CB87" i="29"/>
  <c r="BL87" i="29"/>
  <c r="AV87" i="29"/>
  <c r="CO86" i="29"/>
  <c r="BY86" i="29"/>
  <c r="BI86" i="29"/>
  <c r="AS86" i="29"/>
  <c r="CJ85" i="29"/>
  <c r="BT85" i="29"/>
  <c r="BD85" i="29"/>
  <c r="CW84" i="29"/>
  <c r="CG84" i="29"/>
  <c r="BQ84" i="29"/>
  <c r="BA84" i="29"/>
  <c r="CR83" i="29"/>
  <c r="CB83" i="29"/>
  <c r="BL83" i="29"/>
  <c r="AV83" i="29"/>
  <c r="CO82" i="29"/>
  <c r="BY82" i="29"/>
  <c r="BI82" i="29"/>
  <c r="AS82" i="29"/>
  <c r="CJ81" i="29"/>
  <c r="BT81" i="29"/>
  <c r="BD81" i="29"/>
  <c r="CW80" i="29"/>
  <c r="CG80" i="29"/>
  <c r="BQ80" i="29"/>
  <c r="BA80" i="29"/>
  <c r="CR79" i="29"/>
  <c r="CB79" i="29"/>
  <c r="BL79" i="29"/>
  <c r="AV79" i="29"/>
  <c r="CO78" i="29"/>
  <c r="BY78" i="29"/>
  <c r="BI78" i="29"/>
  <c r="AS78" i="29"/>
  <c r="CJ77" i="29"/>
  <c r="BT77" i="29"/>
  <c r="BD77" i="29"/>
  <c r="CW76" i="29"/>
  <c r="CG76" i="29"/>
  <c r="BQ76" i="29"/>
  <c r="BA76" i="29"/>
  <c r="CR75" i="29"/>
  <c r="CB75" i="29"/>
  <c r="BL75" i="29"/>
  <c r="AV75" i="29"/>
  <c r="CO74" i="29"/>
  <c r="BY74" i="29"/>
  <c r="BI74" i="29"/>
  <c r="AS74" i="29"/>
  <c r="CJ73" i="29"/>
  <c r="BT73" i="29"/>
  <c r="BD73" i="29"/>
  <c r="CW72" i="29"/>
  <c r="CG72" i="29"/>
  <c r="BQ72" i="29"/>
  <c r="BA72" i="29"/>
  <c r="CR71" i="29"/>
  <c r="CB71" i="29"/>
  <c r="BL71" i="29"/>
  <c r="AV71" i="29"/>
  <c r="CO70" i="29"/>
  <c r="BY70" i="29"/>
  <c r="BI70" i="29"/>
  <c r="AS70" i="29"/>
  <c r="CJ69" i="29"/>
  <c r="BT69" i="29"/>
  <c r="BD69" i="29"/>
  <c r="CW68" i="29"/>
  <c r="CG68" i="29"/>
  <c r="BQ68" i="29"/>
  <c r="BA68" i="29"/>
  <c r="CR67" i="29"/>
  <c r="CB67" i="29"/>
  <c r="BL67" i="29"/>
  <c r="AV67" i="29"/>
  <c r="CO66" i="29"/>
  <c r="BY66" i="29"/>
  <c r="BI66" i="29"/>
  <c r="AS66" i="29"/>
  <c r="CJ65" i="29"/>
  <c r="BT65" i="29"/>
  <c r="BD65" i="29"/>
  <c r="CW64" i="29"/>
  <c r="CG64" i="29"/>
  <c r="BQ64" i="29"/>
  <c r="BA64" i="29"/>
  <c r="CR63" i="29"/>
  <c r="CB63" i="29"/>
  <c r="BL63" i="29"/>
  <c r="AV63" i="29"/>
  <c r="CO62" i="29"/>
  <c r="BY62" i="29"/>
  <c r="BI62" i="29"/>
  <c r="AS62" i="29"/>
  <c r="CJ61" i="29"/>
  <c r="BT61" i="29"/>
  <c r="BD61" i="29"/>
  <c r="CW60" i="29"/>
  <c r="CG60" i="29"/>
  <c r="BQ60" i="29"/>
  <c r="BA60" i="29"/>
  <c r="CR59" i="29"/>
  <c r="CB59" i="29"/>
  <c r="BL59" i="29"/>
  <c r="AV59" i="29"/>
  <c r="CO58" i="29"/>
  <c r="BY58" i="29"/>
  <c r="BI58" i="29"/>
  <c r="AS58" i="29"/>
  <c r="CJ57" i="29"/>
  <c r="BT57" i="29"/>
  <c r="BD57" i="29"/>
  <c r="CW56" i="29"/>
  <c r="CG56" i="29"/>
  <c r="BQ56" i="29"/>
  <c r="BA56" i="29"/>
  <c r="CR55" i="29"/>
  <c r="CB55" i="29"/>
  <c r="BL55" i="29"/>
  <c r="AV55" i="29"/>
  <c r="CO54" i="29"/>
  <c r="BY54" i="29"/>
  <c r="BI54" i="29"/>
  <c r="AS54" i="29"/>
  <c r="CJ53" i="29"/>
  <c r="BT53" i="29"/>
  <c r="BD53" i="29"/>
  <c r="CW52" i="29"/>
  <c r="CG52" i="29"/>
  <c r="BQ52" i="29"/>
  <c r="BA52" i="29"/>
  <c r="CR51" i="29"/>
  <c r="CB51" i="29"/>
  <c r="BL51" i="29"/>
  <c r="AV51" i="29"/>
  <c r="CO50" i="29"/>
  <c r="BY50" i="29"/>
  <c r="BI50" i="29"/>
  <c r="AS50" i="29"/>
  <c r="CJ49" i="29"/>
  <c r="BT49" i="29"/>
  <c r="BD49" i="29"/>
  <c r="CW48" i="29"/>
  <c r="CG48" i="29"/>
  <c r="BQ48" i="29"/>
  <c r="BA48" i="29"/>
  <c r="CR47" i="29"/>
  <c r="CB47" i="29"/>
  <c r="BL47" i="29"/>
  <c r="AV47" i="29"/>
  <c r="CO46" i="29"/>
  <c r="BY46" i="29"/>
  <c r="BI46" i="29"/>
  <c r="AS46" i="29"/>
  <c r="CJ45" i="29"/>
  <c r="BT45" i="29"/>
  <c r="BD45" i="29"/>
  <c r="CW44" i="29"/>
  <c r="CG44" i="29"/>
  <c r="BQ44" i="29"/>
  <c r="BA44" i="29"/>
  <c r="CR43" i="29"/>
  <c r="CB43" i="29"/>
  <c r="BL43" i="29"/>
  <c r="AV43" i="29"/>
  <c r="CO42" i="29"/>
  <c r="BY42" i="29"/>
  <c r="BI42" i="29"/>
  <c r="AS42" i="29"/>
  <c r="CJ41" i="29"/>
  <c r="BT41" i="29"/>
  <c r="BD41" i="29"/>
  <c r="CW40" i="29"/>
  <c r="CG40" i="29"/>
  <c r="BQ40" i="29"/>
  <c r="BA40" i="29"/>
  <c r="CR39" i="29"/>
  <c r="CB39" i="29"/>
  <c r="BL39" i="29"/>
  <c r="AV39" i="29"/>
  <c r="CO38" i="29"/>
  <c r="BY38" i="29"/>
  <c r="BI38" i="29"/>
  <c r="AS38" i="29"/>
  <c r="CJ37" i="29"/>
  <c r="BT37" i="29"/>
  <c r="BD37" i="29"/>
  <c r="CW36" i="29"/>
  <c r="CG36" i="29"/>
  <c r="BQ36" i="29"/>
  <c r="BA36" i="29"/>
  <c r="CR35" i="29"/>
  <c r="CB35" i="29"/>
  <c r="BL35" i="29"/>
  <c r="AV35" i="29"/>
  <c r="CO34" i="29"/>
  <c r="BY34" i="29"/>
  <c r="BI34" i="29"/>
  <c r="AS34" i="29"/>
  <c r="CJ33" i="29"/>
  <c r="BT33" i="29"/>
  <c r="BD33" i="29"/>
  <c r="CW32" i="29"/>
  <c r="CG32" i="29"/>
  <c r="BQ32" i="29"/>
  <c r="BA32" i="29"/>
  <c r="CR31" i="29"/>
  <c r="CB31" i="29"/>
  <c r="BL31" i="29"/>
  <c r="AV31" i="29"/>
  <c r="CO30" i="29"/>
  <c r="AV17" i="29"/>
  <c r="BL17" i="29"/>
  <c r="CB17" i="29"/>
  <c r="CR17" i="29"/>
  <c r="AY18" i="29"/>
  <c r="BO18" i="29"/>
  <c r="CE18" i="29"/>
  <c r="CU18" i="29"/>
  <c r="BD19" i="29"/>
  <c r="BT19" i="29"/>
  <c r="CJ19" i="29"/>
  <c r="AQ20" i="29"/>
  <c r="BG20" i="29"/>
  <c r="BW20" i="29"/>
  <c r="CM20" i="29"/>
  <c r="AV21" i="29"/>
  <c r="BL21" i="29"/>
  <c r="CB21" i="29"/>
  <c r="CR21" i="29"/>
  <c r="AY22" i="29"/>
  <c r="BO22" i="29"/>
  <c r="CE22" i="29"/>
  <c r="CU22" i="29"/>
  <c r="BD23" i="29"/>
  <c r="BT23" i="29"/>
  <c r="CJ23" i="29"/>
  <c r="AQ24" i="29"/>
  <c r="BG24" i="29"/>
  <c r="BW24" i="29"/>
  <c r="CM24" i="29"/>
  <c r="AV25" i="29"/>
  <c r="BL25" i="29"/>
  <c r="CB25" i="29"/>
  <c r="CR25" i="29"/>
  <c r="AY26" i="29"/>
  <c r="BO26" i="29"/>
  <c r="CE26" i="29"/>
  <c r="CU26" i="29"/>
  <c r="BD27" i="29"/>
  <c r="BT27" i="29"/>
  <c r="CJ27" i="29"/>
  <c r="AQ28" i="29"/>
  <c r="BG28" i="29"/>
  <c r="BW28" i="29"/>
  <c r="CM28" i="29"/>
  <c r="AV29" i="29"/>
  <c r="BL29" i="29"/>
  <c r="CB29" i="29"/>
  <c r="CR29" i="29"/>
  <c r="AY30" i="29"/>
  <c r="BO30" i="29"/>
  <c r="AL18" i="29"/>
  <c r="AI21" i="29"/>
  <c r="AR16" i="35" s="1"/>
  <c r="AM23" i="29"/>
  <c r="AV18" i="35" s="1"/>
  <c r="AL26" i="29"/>
  <c r="AU21" i="35" s="1"/>
  <c r="AI29" i="29"/>
  <c r="AR24" i="35" s="1"/>
  <c r="AM145" i="29"/>
  <c r="AV140" i="35" s="1"/>
  <c r="AI143" i="29"/>
  <c r="AR138" i="35" s="1"/>
  <c r="AL140" i="29"/>
  <c r="AU135" i="35" s="1"/>
  <c r="AM144" i="29"/>
  <c r="AV139" i="35" s="1"/>
  <c r="AI142" i="29"/>
  <c r="AR137" i="35" s="1"/>
  <c r="AK139" i="29"/>
  <c r="AT134" i="35" s="1"/>
  <c r="AN136" i="29"/>
  <c r="AW131" i="35" s="1"/>
  <c r="AJ134" i="29"/>
  <c r="AS129" i="35" s="1"/>
  <c r="AK131" i="29"/>
  <c r="AT126" i="35" s="1"/>
  <c r="AN128" i="29"/>
  <c r="AW123" i="35" s="1"/>
  <c r="AJ126" i="29"/>
  <c r="AS121" i="35" s="1"/>
  <c r="AL139" i="29"/>
  <c r="AU134" i="35" s="1"/>
  <c r="AM136" i="29"/>
  <c r="AV131" i="35" s="1"/>
  <c r="AI134" i="29"/>
  <c r="AR129" i="35" s="1"/>
  <c r="AL131" i="29"/>
  <c r="AU126" i="35" s="1"/>
  <c r="AM128" i="29"/>
  <c r="AV123" i="35" s="1"/>
  <c r="AI126" i="29"/>
  <c r="AR121" i="35" s="1"/>
  <c r="AK123" i="29"/>
  <c r="AT118" i="35" s="1"/>
  <c r="AN120" i="29"/>
  <c r="AW115" i="35" s="1"/>
  <c r="AJ118" i="29"/>
  <c r="AS113" i="35" s="1"/>
  <c r="AK115" i="29"/>
  <c r="AT110" i="35" s="1"/>
  <c r="AN112" i="29"/>
  <c r="AW107" i="35" s="1"/>
  <c r="AJ110" i="29"/>
  <c r="AS105" i="35" s="1"/>
  <c r="AK107" i="29"/>
  <c r="AT102" i="35" s="1"/>
  <c r="AN104" i="29"/>
  <c r="AW99" i="35" s="1"/>
  <c r="AJ102" i="29"/>
  <c r="AS97" i="35" s="1"/>
  <c r="AK99" i="29"/>
  <c r="AT94" i="35" s="1"/>
  <c r="AN96" i="29"/>
  <c r="AW91" i="35" s="1"/>
  <c r="AJ94" i="29"/>
  <c r="AS89" i="35" s="1"/>
  <c r="AK122" i="29"/>
  <c r="AT117" i="35" s="1"/>
  <c r="AN119" i="29"/>
  <c r="AW114" i="35" s="1"/>
  <c r="AJ117" i="29"/>
  <c r="AS112" i="35" s="1"/>
  <c r="AK114" i="29"/>
  <c r="AT109" i="35" s="1"/>
  <c r="AN111" i="29"/>
  <c r="AW106" i="35" s="1"/>
  <c r="AJ109" i="29"/>
  <c r="AS104" i="35" s="1"/>
  <c r="AK106" i="29"/>
  <c r="AT101" i="35" s="1"/>
  <c r="AN103" i="29"/>
  <c r="AW98" i="35" s="1"/>
  <c r="AJ101" i="29"/>
  <c r="AS96" i="35" s="1"/>
  <c r="AK98" i="29"/>
  <c r="AT93" i="35" s="1"/>
  <c r="AN95" i="29"/>
  <c r="AW90" i="35" s="1"/>
  <c r="AJ93" i="29"/>
  <c r="AS88" i="35" s="1"/>
  <c r="AL90" i="29"/>
  <c r="AU85" i="35" s="1"/>
  <c r="AM87" i="29"/>
  <c r="AV82" i="35" s="1"/>
  <c r="AI85" i="29"/>
  <c r="AR80" i="35" s="1"/>
  <c r="AL82" i="29"/>
  <c r="AU77" i="35" s="1"/>
  <c r="AM79" i="29"/>
  <c r="AV74" i="35" s="1"/>
  <c r="AI77" i="29"/>
  <c r="AR72" i="35" s="1"/>
  <c r="AL74" i="29"/>
  <c r="AU69" i="35" s="1"/>
  <c r="AM71" i="29"/>
  <c r="AV66" i="35" s="1"/>
  <c r="AI69" i="29"/>
  <c r="AR64" i="35" s="1"/>
  <c r="AL66" i="29"/>
  <c r="AU61" i="35" s="1"/>
  <c r="AM63" i="29"/>
  <c r="AV58" i="35" s="1"/>
  <c r="AI61" i="29"/>
  <c r="AR56" i="35" s="1"/>
  <c r="AL58" i="29"/>
  <c r="AU53" i="35" s="1"/>
  <c r="AM55" i="29"/>
  <c r="AV50" i="35" s="1"/>
  <c r="AI53" i="29"/>
  <c r="AR48" i="35" s="1"/>
  <c r="AN50" i="29"/>
  <c r="AW45" i="35" s="1"/>
  <c r="AK49" i="29"/>
  <c r="AT44" i="35" s="1"/>
  <c r="AJ48" i="29"/>
  <c r="AS43" i="35" s="1"/>
  <c r="AN46" i="29"/>
  <c r="AW41" i="35" s="1"/>
  <c r="AK45" i="29"/>
  <c r="AT40" i="35" s="1"/>
  <c r="AJ44" i="29"/>
  <c r="AS39" i="35" s="1"/>
  <c r="AN42" i="29"/>
  <c r="AW37" i="35" s="1"/>
  <c r="AK41" i="29"/>
  <c r="AT36" i="35" s="1"/>
  <c r="AJ40" i="29"/>
  <c r="AS35" i="35" s="1"/>
  <c r="AN38" i="29"/>
  <c r="AW33" i="35" s="1"/>
  <c r="AK37" i="29"/>
  <c r="AT32" i="35" s="1"/>
  <c r="AJ36" i="29"/>
  <c r="AS31" i="35" s="1"/>
  <c r="AN34" i="29"/>
  <c r="AW29" i="35" s="1"/>
  <c r="AK33" i="29"/>
  <c r="AT28" i="35" s="1"/>
  <c r="AJ32" i="29"/>
  <c r="AS27" i="35" s="1"/>
  <c r="AM92" i="29"/>
  <c r="AV87" i="35" s="1"/>
  <c r="AL91" i="29"/>
  <c r="AU86" i="35" s="1"/>
  <c r="AI90" i="29"/>
  <c r="AR85" i="35" s="1"/>
  <c r="AM88" i="29"/>
  <c r="AV83" i="35" s="1"/>
  <c r="AL87" i="29"/>
  <c r="AU82" i="35" s="1"/>
  <c r="AI86" i="29"/>
  <c r="AR81" i="35" s="1"/>
  <c r="AM84" i="29"/>
  <c r="AV79" i="35" s="1"/>
  <c r="AL83" i="29"/>
  <c r="AU78" i="35" s="1"/>
  <c r="AI82" i="29"/>
  <c r="AR77" i="35" s="1"/>
  <c r="AM80" i="29"/>
  <c r="AV75" i="35" s="1"/>
  <c r="AL79" i="29"/>
  <c r="AU74" i="35" s="1"/>
  <c r="AI78" i="29"/>
  <c r="AR73" i="35" s="1"/>
  <c r="AM76" i="29"/>
  <c r="AV71" i="35" s="1"/>
  <c r="AL75" i="29"/>
  <c r="AU70" i="35" s="1"/>
  <c r="AI74" i="29"/>
  <c r="AR69" i="35" s="1"/>
  <c r="AM72" i="29"/>
  <c r="AV67" i="35" s="1"/>
  <c r="AL71" i="29"/>
  <c r="AU66" i="35" s="1"/>
  <c r="AI70" i="29"/>
  <c r="AR65" i="35" s="1"/>
  <c r="AM68" i="29"/>
  <c r="AV63" i="35" s="1"/>
  <c r="AL67" i="29"/>
  <c r="AU62" i="35" s="1"/>
  <c r="AI66" i="29"/>
  <c r="AR61" i="35" s="1"/>
  <c r="AM64" i="29"/>
  <c r="AV59" i="35" s="1"/>
  <c r="AL63" i="29"/>
  <c r="AU58" i="35" s="1"/>
  <c r="AI62" i="29"/>
  <c r="AR57" i="35" s="1"/>
  <c r="AM60" i="29"/>
  <c r="AV55" i="35" s="1"/>
  <c r="AL59" i="29"/>
  <c r="AU54" i="35" s="1"/>
  <c r="AI58" i="29"/>
  <c r="AR53" i="35" s="1"/>
  <c r="AM56" i="29"/>
  <c r="AV51" i="35" s="1"/>
  <c r="AL55" i="29"/>
  <c r="AU50" i="35" s="1"/>
  <c r="AI54" i="29"/>
  <c r="AR49" i="35" s="1"/>
  <c r="AM52" i="29"/>
  <c r="AV47" i="35" s="1"/>
  <c r="AL51" i="29"/>
  <c r="AU46" i="35" s="1"/>
  <c r="AI50" i="29"/>
  <c r="AR45" i="35" s="1"/>
  <c r="AM48" i="29"/>
  <c r="AV43" i="35" s="1"/>
  <c r="AL47" i="29"/>
  <c r="AU42" i="35" s="1"/>
  <c r="AI46" i="29"/>
  <c r="AR41" i="35" s="1"/>
  <c r="AM44" i="29"/>
  <c r="AV39" i="35" s="1"/>
  <c r="AL43" i="29"/>
  <c r="AU38" i="35" s="1"/>
  <c r="AI42" i="29"/>
  <c r="AR37" i="35" s="1"/>
  <c r="AM40" i="29"/>
  <c r="AV35" i="35" s="1"/>
  <c r="AL39" i="29"/>
  <c r="AU34" i="35" s="1"/>
  <c r="AI38" i="29"/>
  <c r="AR33" i="35" s="1"/>
  <c r="AM36" i="29"/>
  <c r="AV31" i="35" s="1"/>
  <c r="AL35" i="29"/>
  <c r="AU30" i="35" s="1"/>
  <c r="AI34" i="29"/>
  <c r="AR29" i="35" s="1"/>
  <c r="AM32" i="29"/>
  <c r="AV27" i="35" s="1"/>
  <c r="AL31" i="29"/>
  <c r="AU26" i="35" s="1"/>
  <c r="AM18" i="29"/>
  <c r="AI20" i="29"/>
  <c r="AR15" i="35" s="1"/>
  <c r="AL21" i="29"/>
  <c r="AU16" i="35" s="1"/>
  <c r="AM22" i="29"/>
  <c r="AV17" i="35" s="1"/>
  <c r="AI24" i="29"/>
  <c r="AR19" i="35" s="1"/>
  <c r="AL25" i="29"/>
  <c r="AU20" i="35" s="1"/>
  <c r="AM26" i="29"/>
  <c r="AV21" i="35" s="1"/>
  <c r="AI28" i="29"/>
  <c r="AR23" i="35" s="1"/>
  <c r="AL29" i="29"/>
  <c r="AU24" i="35" s="1"/>
  <c r="AM30" i="29"/>
  <c r="AV25" i="35" s="1"/>
  <c r="AI19" i="29"/>
  <c r="AR14" i="35" s="1"/>
  <c r="AL22" i="29"/>
  <c r="AU17" i="35" s="1"/>
  <c r="AM25" i="29"/>
  <c r="AV20" i="35" s="1"/>
  <c r="AM29" i="29"/>
  <c r="AV24" i="35" s="1"/>
  <c r="AL144" i="29"/>
  <c r="AU139" i="35" s="1"/>
  <c r="AI141" i="29"/>
  <c r="AR136" i="35" s="1"/>
  <c r="AI144" i="29"/>
  <c r="AR139" i="35" s="1"/>
  <c r="AM140" i="29"/>
  <c r="AV135" i="35" s="1"/>
  <c r="AK137" i="29"/>
  <c r="AT132" i="35" s="1"/>
  <c r="AK133" i="29"/>
  <c r="AT128" i="35" s="1"/>
  <c r="AJ130" i="29"/>
  <c r="AS125" i="35" s="1"/>
  <c r="AN126" i="29"/>
  <c r="AW121" i="35" s="1"/>
  <c r="AM138" i="29"/>
  <c r="AV133" i="35" s="1"/>
  <c r="AL135" i="29"/>
  <c r="AU130" i="35" s="1"/>
  <c r="AI132" i="29"/>
  <c r="AR127" i="35" s="1"/>
  <c r="AI128" i="29"/>
  <c r="AR123" i="35" s="1"/>
  <c r="AM124" i="29"/>
  <c r="AV119" i="35" s="1"/>
  <c r="AK121" i="29"/>
  <c r="AT116" i="35" s="1"/>
  <c r="AK117" i="29"/>
  <c r="AT112" i="35" s="1"/>
  <c r="AJ114" i="29"/>
  <c r="AS109" i="35" s="1"/>
  <c r="AN110" i="29"/>
  <c r="AW105" i="35" s="1"/>
  <c r="AN106" i="29"/>
  <c r="AW101" i="35" s="1"/>
  <c r="AK103" i="29"/>
  <c r="AT98" i="35" s="1"/>
  <c r="AJ100" i="29"/>
  <c r="AS95" i="35" s="1"/>
  <c r="AJ96" i="29"/>
  <c r="AS91" i="35" s="1"/>
  <c r="AN123" i="29"/>
  <c r="AW118" i="35" s="1"/>
  <c r="AK120" i="29"/>
  <c r="AT115" i="35" s="1"/>
  <c r="AK116" i="29"/>
  <c r="AT111" i="35" s="1"/>
  <c r="AJ113" i="29"/>
  <c r="AS108" i="35" s="1"/>
  <c r="AN109" i="29"/>
  <c r="AW104" i="35" s="1"/>
  <c r="AN105" i="29"/>
  <c r="AW100" i="35" s="1"/>
  <c r="AK102" i="29"/>
  <c r="AT97" i="35" s="1"/>
  <c r="AJ99" i="29"/>
  <c r="AS94" i="35" s="1"/>
  <c r="AJ95" i="29"/>
  <c r="AS90" i="35" s="1"/>
  <c r="AM91" i="29"/>
  <c r="AV86" i="35" s="1"/>
  <c r="AL88" i="29"/>
  <c r="AU83" i="35" s="1"/>
  <c r="AL84" i="29"/>
  <c r="AU79" i="35" s="1"/>
  <c r="AI81" i="29"/>
  <c r="AR76" i="35" s="1"/>
  <c r="AM77" i="29"/>
  <c r="AV72" i="35" s="1"/>
  <c r="AM73" i="29"/>
  <c r="AV68" i="35" s="1"/>
  <c r="AL70" i="29"/>
  <c r="AU65" i="35" s="1"/>
  <c r="AI67" i="29"/>
  <c r="AR62" i="35" s="1"/>
  <c r="AI63" i="29"/>
  <c r="AR58" i="35" s="1"/>
  <c r="AM59" i="29"/>
  <c r="AV54" i="35" s="1"/>
  <c r="AL56" i="29"/>
  <c r="AU51" i="35" s="1"/>
  <c r="AL52" i="29"/>
  <c r="AU47" i="35" s="1"/>
  <c r="AJ50" i="29"/>
  <c r="AS45" i="35" s="1"/>
  <c r="AL48" i="29"/>
  <c r="AU43" i="35" s="1"/>
  <c r="AL46" i="29"/>
  <c r="AU41" i="35" s="1"/>
  <c r="AN44" i="29"/>
  <c r="AW39" i="35" s="1"/>
  <c r="AI43" i="29"/>
  <c r="AR38" i="35" s="1"/>
  <c r="AI41" i="29"/>
  <c r="AR36" i="35" s="1"/>
  <c r="AK39" i="29"/>
  <c r="AT34" i="35" s="1"/>
  <c r="AM37" i="29"/>
  <c r="AV32" i="35" s="1"/>
  <c r="AM35" i="29"/>
  <c r="AV30" i="35" s="1"/>
  <c r="AJ34" i="29"/>
  <c r="AS29" i="35" s="1"/>
  <c r="AL32" i="29"/>
  <c r="AU27" i="35" s="1"/>
  <c r="AK92" i="29"/>
  <c r="AT87" i="35" s="1"/>
  <c r="AM90" i="29"/>
  <c r="AV85" i="35" s="1"/>
  <c r="AJ89" i="29"/>
  <c r="AS84" i="35" s="1"/>
  <c r="AJ87" i="29"/>
  <c r="AS82" i="35" s="1"/>
  <c r="AL85" i="29"/>
  <c r="AU80" i="35" s="1"/>
  <c r="AN83" i="29"/>
  <c r="AW78" i="35" s="1"/>
  <c r="AN81" i="29"/>
  <c r="AW76" i="35" s="1"/>
  <c r="AI80" i="29"/>
  <c r="AR75" i="35" s="1"/>
  <c r="AK78" i="29"/>
  <c r="AT73" i="35" s="1"/>
  <c r="AK76" i="29"/>
  <c r="AT71" i="35" s="1"/>
  <c r="AM74" i="29"/>
  <c r="AV69" i="35" s="1"/>
  <c r="AJ73" i="29"/>
  <c r="AS68" i="35" s="1"/>
  <c r="AJ71" i="29"/>
  <c r="AS66" i="35" s="1"/>
  <c r="AL69" i="29"/>
  <c r="AU64" i="35" s="1"/>
  <c r="AN67" i="29"/>
  <c r="AW62" i="35" s="1"/>
  <c r="AN65" i="29"/>
  <c r="AW60" i="35" s="1"/>
  <c r="AI64" i="29"/>
  <c r="AR59" i="35" s="1"/>
  <c r="AK62" i="29"/>
  <c r="AT57" i="35" s="1"/>
  <c r="AK60" i="29"/>
  <c r="AT55" i="35" s="1"/>
  <c r="AM58" i="29"/>
  <c r="AV53" i="35" s="1"/>
  <c r="AJ57" i="29"/>
  <c r="AS52" i="35" s="1"/>
  <c r="AJ55" i="29"/>
  <c r="AS50" i="35" s="1"/>
  <c r="AL53" i="29"/>
  <c r="AU48" i="35" s="1"/>
  <c r="AN51" i="29"/>
  <c r="AW46" i="35" s="1"/>
  <c r="AN49" i="29"/>
  <c r="AW44" i="35" s="1"/>
  <c r="AI48" i="29"/>
  <c r="AR43" i="35" s="1"/>
  <c r="AK46" i="29"/>
  <c r="AT41" i="35" s="1"/>
  <c r="AK44" i="29"/>
  <c r="AT39" i="35" s="1"/>
  <c r="AM42" i="29"/>
  <c r="AV37" i="35" s="1"/>
  <c r="AJ41" i="29"/>
  <c r="AS36" i="35" s="1"/>
  <c r="AJ39" i="29"/>
  <c r="AS34" i="35" s="1"/>
  <c r="AL37" i="29"/>
  <c r="AU32" i="35" s="1"/>
  <c r="AN35" i="29"/>
  <c r="AW30" i="35" s="1"/>
  <c r="AN33" i="29"/>
  <c r="AW28" i="35" s="1"/>
  <c r="AI32" i="29"/>
  <c r="AR27" i="35" s="1"/>
  <c r="AK18" i="29"/>
  <c r="AK20" i="29"/>
  <c r="AT15" i="35" s="1"/>
  <c r="AI22" i="29"/>
  <c r="AR17" i="35" s="1"/>
  <c r="AN23" i="29"/>
  <c r="AW18" i="35" s="1"/>
  <c r="AN25" i="29"/>
  <c r="AW20" i="35" s="1"/>
  <c r="AL27" i="29"/>
  <c r="AU22" i="35" s="1"/>
  <c r="AJ29" i="29"/>
  <c r="AS24" i="35" s="1"/>
  <c r="AM21" i="29"/>
  <c r="AV16" i="35" s="1"/>
  <c r="AI25" i="29"/>
  <c r="AR20" i="35" s="1"/>
  <c r="AL28" i="29"/>
  <c r="AU23" i="35" s="1"/>
  <c r="AI145" i="29"/>
  <c r="AR140" i="35" s="1"/>
  <c r="AM141" i="29"/>
  <c r="AV136" i="35" s="1"/>
  <c r="AL145" i="29"/>
  <c r="AU140" i="35" s="1"/>
  <c r="AL141" i="29"/>
  <c r="AU136" i="35" s="1"/>
  <c r="AJ138" i="29"/>
  <c r="AS133" i="35" s="1"/>
  <c r="AN134" i="29"/>
  <c r="AW129" i="35" s="1"/>
  <c r="AN130" i="29"/>
  <c r="AW125" i="35" s="1"/>
  <c r="AK127" i="29"/>
  <c r="AT122" i="35" s="1"/>
  <c r="AJ124" i="29"/>
  <c r="AS119" i="35" s="1"/>
  <c r="AI136" i="29"/>
  <c r="AR131" i="35" s="1"/>
  <c r="AM132" i="29"/>
  <c r="AV127" i="35" s="1"/>
  <c r="AL129" i="29"/>
  <c r="AU124" i="35" s="1"/>
  <c r="AL125" i="29"/>
  <c r="AU120" i="35" s="1"/>
  <c r="AJ122" i="29"/>
  <c r="AS117" i="35" s="1"/>
  <c r="AN118" i="29"/>
  <c r="AW113" i="35" s="1"/>
  <c r="AN114" i="29"/>
  <c r="AW109" i="35" s="1"/>
  <c r="AK111" i="29"/>
  <c r="AT106" i="35" s="1"/>
  <c r="AJ108" i="29"/>
  <c r="AS103" i="35" s="1"/>
  <c r="AJ104" i="29"/>
  <c r="AS99" i="35" s="1"/>
  <c r="AN100" i="29"/>
  <c r="AW95" i="35" s="1"/>
  <c r="AK97" i="29"/>
  <c r="AT92" i="35" s="1"/>
  <c r="AK93" i="29"/>
  <c r="AT88" i="35" s="1"/>
  <c r="AJ121" i="29"/>
  <c r="AS116" i="35" s="1"/>
  <c r="AN117" i="29"/>
  <c r="AW112" i="35" s="1"/>
  <c r="AN113" i="29"/>
  <c r="AW108" i="35" s="1"/>
  <c r="AK110" i="29"/>
  <c r="AT105" i="35" s="1"/>
  <c r="AJ107" i="29"/>
  <c r="AS102" i="35" s="1"/>
  <c r="AJ103" i="29"/>
  <c r="AS98" i="35" s="1"/>
  <c r="AN99" i="29"/>
  <c r="AW94" i="35" s="1"/>
  <c r="AK96" i="29"/>
  <c r="AT91" i="35" s="1"/>
  <c r="AL92" i="29"/>
  <c r="AU87" i="35" s="1"/>
  <c r="AI89" i="29"/>
  <c r="AR84" i="35" s="1"/>
  <c r="AM85" i="29"/>
  <c r="AV80" i="35" s="1"/>
  <c r="AM81" i="29"/>
  <c r="AV76" i="35" s="1"/>
  <c r="AL78" i="29"/>
  <c r="AU73" i="35" s="1"/>
  <c r="AI75" i="29"/>
  <c r="AR70" i="35" s="1"/>
  <c r="AI71" i="29"/>
  <c r="AR66" i="35" s="1"/>
  <c r="AM67" i="29"/>
  <c r="AV62" i="35" s="1"/>
  <c r="AL64" i="29"/>
  <c r="AU59" i="35" s="1"/>
  <c r="AL60" i="29"/>
  <c r="AU55" i="35" s="1"/>
  <c r="AI57" i="29"/>
  <c r="AR52" i="35" s="1"/>
  <c r="AM53" i="29"/>
  <c r="AV48" i="35" s="1"/>
  <c r="AL50" i="29"/>
  <c r="AU45" i="35" s="1"/>
  <c r="AN48" i="29"/>
  <c r="AW43" i="35" s="1"/>
  <c r="AI47" i="29"/>
  <c r="AR42" i="35" s="1"/>
  <c r="AI45" i="29"/>
  <c r="AR40" i="35" s="1"/>
  <c r="AK43" i="29"/>
  <c r="AT38" i="35" s="1"/>
  <c r="AM41" i="29"/>
  <c r="AV36" i="35" s="1"/>
  <c r="AM39" i="29"/>
  <c r="AV34" i="35" s="1"/>
  <c r="AJ38" i="29"/>
  <c r="AS33" i="35" s="1"/>
  <c r="AL36" i="29"/>
  <c r="AU31" i="35" s="1"/>
  <c r="AL34" i="29"/>
  <c r="AU29" i="35" s="1"/>
  <c r="AN32" i="29"/>
  <c r="AW27" i="35" s="1"/>
  <c r="AI31" i="29"/>
  <c r="AR26" i="35" s="1"/>
  <c r="AJ91" i="29"/>
  <c r="AS86" i="35" s="1"/>
  <c r="AL89" i="29"/>
  <c r="AU84" i="35" s="1"/>
  <c r="AN87" i="29"/>
  <c r="AW82" i="35" s="1"/>
  <c r="AN85" i="29"/>
  <c r="AW80" i="35" s="1"/>
  <c r="AI84" i="29"/>
  <c r="AR79" i="35" s="1"/>
  <c r="AK82" i="29"/>
  <c r="AT77" i="35" s="1"/>
  <c r="AK80" i="29"/>
  <c r="AT75" i="35" s="1"/>
  <c r="AM78" i="29"/>
  <c r="AV73" i="35" s="1"/>
  <c r="AJ77" i="29"/>
  <c r="AS72" i="35" s="1"/>
  <c r="AJ75" i="29"/>
  <c r="AS70" i="35" s="1"/>
  <c r="AL73" i="29"/>
  <c r="AU68" i="35" s="1"/>
  <c r="AN71" i="29"/>
  <c r="AW66" i="35" s="1"/>
  <c r="AN69" i="29"/>
  <c r="AW64" i="35" s="1"/>
  <c r="AI68" i="29"/>
  <c r="AR63" i="35" s="1"/>
  <c r="AK66" i="29"/>
  <c r="AT61" i="35" s="1"/>
  <c r="AK64" i="29"/>
  <c r="AT59" i="35" s="1"/>
  <c r="AM62" i="29"/>
  <c r="AV57" i="35" s="1"/>
  <c r="AJ61" i="29"/>
  <c r="AS56" i="35" s="1"/>
  <c r="AJ59" i="29"/>
  <c r="AS54" i="35" s="1"/>
  <c r="AL57" i="29"/>
  <c r="AU52" i="35" s="1"/>
  <c r="AN55" i="29"/>
  <c r="AW50" i="35" s="1"/>
  <c r="AN53" i="29"/>
  <c r="AW48" i="35" s="1"/>
  <c r="AI52" i="29"/>
  <c r="AR47" i="35" s="1"/>
  <c r="AK50" i="29"/>
  <c r="AT45" i="35" s="1"/>
  <c r="AK48" i="29"/>
  <c r="AT43" i="35" s="1"/>
  <c r="AM46" i="29"/>
  <c r="AV41" i="35" s="1"/>
  <c r="AJ45" i="29"/>
  <c r="AS40" i="35" s="1"/>
  <c r="AJ43" i="29"/>
  <c r="AS38" i="35" s="1"/>
  <c r="AL41" i="29"/>
  <c r="AU36" i="35" s="1"/>
  <c r="AN39" i="29"/>
  <c r="AW34" i="35" s="1"/>
  <c r="AN37" i="29"/>
  <c r="AW32" i="35" s="1"/>
  <c r="AI36" i="29"/>
  <c r="AR31" i="35" s="1"/>
  <c r="AK34" i="29"/>
  <c r="AT29" i="35" s="1"/>
  <c r="AK32" i="29"/>
  <c r="AT27" i="35" s="1"/>
  <c r="AI18" i="29"/>
  <c r="AN19" i="29"/>
  <c r="AW14" i="35" s="1"/>
  <c r="AN21" i="29"/>
  <c r="AW16" i="35" s="1"/>
  <c r="AL23" i="29"/>
  <c r="AU18" i="35" s="1"/>
  <c r="AJ25" i="29"/>
  <c r="AS20" i="35" s="1"/>
  <c r="AJ27" i="29"/>
  <c r="AS22" i="35" s="1"/>
  <c r="AM28" i="29"/>
  <c r="AV23" i="35" s="1"/>
  <c r="AK30" i="29"/>
  <c r="AT25" i="35" s="1"/>
  <c r="AN30" i="29"/>
  <c r="AW25" i="35" s="1"/>
  <c r="AI23" i="29"/>
  <c r="AR18" i="35" s="1"/>
  <c r="AL30" i="29"/>
  <c r="AU25" i="35" s="1"/>
  <c r="AM146" i="29"/>
  <c r="AV141" i="35" s="1"/>
  <c r="AI140" i="29"/>
  <c r="AR135" i="35" s="1"/>
  <c r="AN132" i="29"/>
  <c r="AW127" i="35" s="1"/>
  <c r="AK125" i="29"/>
  <c r="AT120" i="35" s="1"/>
  <c r="AM134" i="29"/>
  <c r="AV129" i="35" s="1"/>
  <c r="AL127" i="29"/>
  <c r="AU122" i="35" s="1"/>
  <c r="AJ120" i="29"/>
  <c r="AS115" i="35" s="1"/>
  <c r="AK113" i="29"/>
  <c r="AT108" i="35" s="1"/>
  <c r="AJ106" i="29"/>
  <c r="AS101" i="35" s="1"/>
  <c r="AN98" i="29"/>
  <c r="AW93" i="35" s="1"/>
  <c r="AJ123" i="29"/>
  <c r="AS118" i="35" s="1"/>
  <c r="AN115" i="29"/>
  <c r="AW110" i="35" s="1"/>
  <c r="AK108" i="29"/>
  <c r="AT103" i="35" s="1"/>
  <c r="AN101" i="29"/>
  <c r="AW96" i="35" s="1"/>
  <c r="AK94" i="29"/>
  <c r="AT89" i="35" s="1"/>
  <c r="AI87" i="29"/>
  <c r="AR82" i="35" s="1"/>
  <c r="AL80" i="29"/>
  <c r="AU75" i="35" s="1"/>
  <c r="AI73" i="29"/>
  <c r="AR68" i="35" s="1"/>
  <c r="AM65" i="29"/>
  <c r="AV60" i="35" s="1"/>
  <c r="AI59" i="29"/>
  <c r="AR54" i="35" s="1"/>
  <c r="AM51" i="29"/>
  <c r="AV46" i="35" s="1"/>
  <c r="AM47" i="29"/>
  <c r="AV42" i="35" s="1"/>
  <c r="AL44" i="29"/>
  <c r="AU39" i="35" s="1"/>
  <c r="AN40" i="29"/>
  <c r="AW35" i="35" s="1"/>
  <c r="AI37" i="29"/>
  <c r="AR32" i="35" s="1"/>
  <c r="AM33" i="29"/>
  <c r="AV28" i="35" s="1"/>
  <c r="AI92" i="29"/>
  <c r="AR87" i="35" s="1"/>
  <c r="AK88" i="29"/>
  <c r="AT83" i="35" s="1"/>
  <c r="AJ85" i="29"/>
  <c r="AS80" i="35" s="1"/>
  <c r="AL81" i="29"/>
  <c r="AU76" i="35" s="1"/>
  <c r="AN77" i="29"/>
  <c r="AW72" i="35" s="1"/>
  <c r="AK74" i="29"/>
  <c r="AT69" i="35" s="1"/>
  <c r="AM70" i="29"/>
  <c r="AV65" i="35" s="1"/>
  <c r="AJ67" i="29"/>
  <c r="AS62" i="35" s="1"/>
  <c r="AN63" i="29"/>
  <c r="AW58" i="35" s="1"/>
  <c r="AI60" i="29"/>
  <c r="AR55" i="35" s="1"/>
  <c r="AK56" i="29"/>
  <c r="AT51" i="35" s="1"/>
  <c r="AJ53" i="29"/>
  <c r="AS48" i="35" s="1"/>
  <c r="AL49" i="29"/>
  <c r="AU44" i="35" s="1"/>
  <c r="AN45" i="29"/>
  <c r="AW40" i="35" s="1"/>
  <c r="AK42" i="29"/>
  <c r="AT37" i="35" s="1"/>
  <c r="AM38" i="29"/>
  <c r="AV33" i="35" s="1"/>
  <c r="AJ35" i="29"/>
  <c r="AS30" i="35" s="1"/>
  <c r="AN31" i="29"/>
  <c r="AW26" i="35" s="1"/>
  <c r="AM20" i="29"/>
  <c r="AV15" i="35" s="1"/>
  <c r="AK24" i="29"/>
  <c r="AT19" i="35" s="1"/>
  <c r="AN27" i="29"/>
  <c r="AW22" i="35" s="1"/>
  <c r="AL20" i="29"/>
  <c r="AU15" i="35" s="1"/>
  <c r="AM27" i="29"/>
  <c r="AV22" i="35" s="1"/>
  <c r="AL142" i="29"/>
  <c r="AU137" i="35" s="1"/>
  <c r="AM142" i="29"/>
  <c r="AV137" i="35" s="1"/>
  <c r="AK135" i="29"/>
  <c r="AT130" i="35" s="1"/>
  <c r="AJ128" i="29"/>
  <c r="AS123" i="35" s="1"/>
  <c r="AL137" i="29"/>
  <c r="AU132" i="35" s="1"/>
  <c r="AI130" i="29"/>
  <c r="AR125" i="35" s="1"/>
  <c r="AN122" i="29"/>
  <c r="AW117" i="35" s="1"/>
  <c r="AJ116" i="29"/>
  <c r="AS111" i="35" s="1"/>
  <c r="AN108" i="29"/>
  <c r="AW103" i="35" s="1"/>
  <c r="AK101" i="29"/>
  <c r="AT96" i="35" s="1"/>
  <c r="AN94" i="29"/>
  <c r="AW89" i="35" s="1"/>
  <c r="AK118" i="29"/>
  <c r="AT113" i="35" s="1"/>
  <c r="AJ111" i="29"/>
  <c r="AS106" i="35" s="1"/>
  <c r="AK104" i="29"/>
  <c r="AT99" i="35" s="1"/>
  <c r="AJ97" i="29"/>
  <c r="AS92" i="35" s="1"/>
  <c r="AM89" i="29"/>
  <c r="AV84" i="35" s="1"/>
  <c r="AI83" i="29"/>
  <c r="AR78" i="35" s="1"/>
  <c r="AM75" i="29"/>
  <c r="AV70" i="35" s="1"/>
  <c r="AL68" i="29"/>
  <c r="AU63" i="35" s="1"/>
  <c r="AM61" i="29"/>
  <c r="AV56" i="35" s="1"/>
  <c r="AL54" i="29"/>
  <c r="AU49" i="35" s="1"/>
  <c r="AI49" i="29"/>
  <c r="AR44" i="35" s="1"/>
  <c r="AM45" i="29"/>
  <c r="AV40" i="35" s="1"/>
  <c r="AJ42" i="29"/>
  <c r="AS37" i="35" s="1"/>
  <c r="AL38" i="29"/>
  <c r="AU33" i="35" s="1"/>
  <c r="AI35" i="29"/>
  <c r="AR30" i="35" s="1"/>
  <c r="AK31" i="29"/>
  <c r="AT26" i="35" s="1"/>
  <c r="AN89" i="29"/>
  <c r="AW84" i="35" s="1"/>
  <c r="AK86" i="29"/>
  <c r="AT81" i="35" s="1"/>
  <c r="AM82" i="29"/>
  <c r="AV77" i="35" s="1"/>
  <c r="AJ79" i="29"/>
  <c r="AS74" i="35" s="1"/>
  <c r="AN75" i="29"/>
  <c r="AW70" i="35" s="1"/>
  <c r="AI72" i="29"/>
  <c r="AR67" i="35" s="1"/>
  <c r="AK68" i="29"/>
  <c r="AT63" i="35" s="1"/>
  <c r="AJ65" i="29"/>
  <c r="AS60" i="35" s="1"/>
  <c r="AL61" i="29"/>
  <c r="AU56" i="35" s="1"/>
  <c r="AN57" i="29"/>
  <c r="AW52" i="35" s="1"/>
  <c r="AK54" i="29"/>
  <c r="AT49" i="35" s="1"/>
  <c r="AM50" i="29"/>
  <c r="AV45" i="35" s="1"/>
  <c r="AJ47" i="29"/>
  <c r="AS42" i="35" s="1"/>
  <c r="AN43" i="29"/>
  <c r="AW38" i="35" s="1"/>
  <c r="AI40" i="29"/>
  <c r="AR35" i="35" s="1"/>
  <c r="AK36" i="29"/>
  <c r="AT31" i="35" s="1"/>
  <c r="AJ33" i="29"/>
  <c r="AS28" i="35" s="1"/>
  <c r="AL19" i="29"/>
  <c r="AU14" i="35" s="1"/>
  <c r="AJ23" i="29"/>
  <c r="AS18" i="35" s="1"/>
  <c r="AK26" i="29"/>
  <c r="AT21" i="35" s="1"/>
  <c r="AI30" i="29"/>
  <c r="AR25" i="35" s="1"/>
  <c r="AM19" i="29"/>
  <c r="AV14" i="35" s="1"/>
  <c r="AI27" i="29"/>
  <c r="AR22" i="35" s="1"/>
  <c r="AM143" i="29"/>
  <c r="AV138" i="35" s="1"/>
  <c r="AL143" i="29"/>
  <c r="AU138" i="35" s="1"/>
  <c r="AJ136" i="29"/>
  <c r="AS131" i="35" s="1"/>
  <c r="AK129" i="29"/>
  <c r="AT124" i="35" s="1"/>
  <c r="AI138" i="29"/>
  <c r="AR133" i="35" s="1"/>
  <c r="AM130" i="29"/>
  <c r="AV125" i="35" s="1"/>
  <c r="AI124" i="29"/>
  <c r="AR119" i="35" s="1"/>
  <c r="AN116" i="29"/>
  <c r="AW111" i="35" s="1"/>
  <c r="AK109" i="29"/>
  <c r="AT104" i="35" s="1"/>
  <c r="AN102" i="29"/>
  <c r="AW97" i="35" s="1"/>
  <c r="AK95" i="29"/>
  <c r="AT90" i="35" s="1"/>
  <c r="AJ119" i="29"/>
  <c r="AS114" i="35" s="1"/>
  <c r="AK112" i="29"/>
  <c r="AT107" i="35" s="1"/>
  <c r="AJ105" i="29"/>
  <c r="AS100" i="35" s="1"/>
  <c r="AN97" i="29"/>
  <c r="AW92" i="35" s="1"/>
  <c r="AI91" i="29"/>
  <c r="AR86" i="35" s="1"/>
  <c r="AM83" i="29"/>
  <c r="AV78" i="35" s="1"/>
  <c r="AL76" i="29"/>
  <c r="AU71" i="35" s="1"/>
  <c r="AM69" i="29"/>
  <c r="AV64" i="35" s="1"/>
  <c r="AL62" i="29"/>
  <c r="AU57" i="35" s="1"/>
  <c r="AI55" i="29"/>
  <c r="AR50" i="35" s="1"/>
  <c r="AM49" i="29"/>
  <c r="AV44" i="35" s="1"/>
  <c r="AJ46" i="29"/>
  <c r="AS41" i="35" s="1"/>
  <c r="AL42" i="29"/>
  <c r="AU37" i="35" s="1"/>
  <c r="AI39" i="29"/>
  <c r="AR34" i="35" s="1"/>
  <c r="AK35" i="29"/>
  <c r="AT30" i="35" s="1"/>
  <c r="AM31" i="29"/>
  <c r="AV26" i="35" s="1"/>
  <c r="AK90" i="29"/>
  <c r="AT85" i="35" s="1"/>
  <c r="AM86" i="29"/>
  <c r="AV81" i="35" s="1"/>
  <c r="AJ83" i="29"/>
  <c r="AS78" i="35" s="1"/>
  <c r="AN79" i="29"/>
  <c r="AW74" i="35" s="1"/>
  <c r="AI76" i="29"/>
  <c r="AR71" i="35" s="1"/>
  <c r="AK72" i="29"/>
  <c r="AT67" i="35" s="1"/>
  <c r="AJ69" i="29"/>
  <c r="AS64" i="35" s="1"/>
  <c r="AL65" i="29"/>
  <c r="AU60" i="35" s="1"/>
  <c r="AN61" i="29"/>
  <c r="AW56" i="35" s="1"/>
  <c r="AK58" i="29"/>
  <c r="AT53" i="35" s="1"/>
  <c r="AM54" i="29"/>
  <c r="AV49" i="35" s="1"/>
  <c r="AJ51" i="29"/>
  <c r="AS46" i="35" s="1"/>
  <c r="AN47" i="29"/>
  <c r="AW42" i="35" s="1"/>
  <c r="AI44" i="29"/>
  <c r="AR39" i="35" s="1"/>
  <c r="AK40" i="29"/>
  <c r="AT35" i="35" s="1"/>
  <c r="AJ37" i="29"/>
  <c r="AS32" i="35" s="1"/>
  <c r="AL33" i="29"/>
  <c r="AU28" i="35" s="1"/>
  <c r="AJ19" i="29"/>
  <c r="AS14" i="35" s="1"/>
  <c r="AK22" i="29"/>
  <c r="AT17" i="35" s="1"/>
  <c r="AI26" i="29"/>
  <c r="AR21" i="35" s="1"/>
  <c r="AN29" i="29"/>
  <c r="AW24" i="35" s="1"/>
  <c r="AL24" i="29"/>
  <c r="AU19" i="35" s="1"/>
  <c r="AL146" i="29"/>
  <c r="AU141" i="35" s="1"/>
  <c r="AI146" i="29"/>
  <c r="AR141" i="35" s="1"/>
  <c r="AN138" i="29"/>
  <c r="AW133" i="35" s="1"/>
  <c r="AJ132" i="29"/>
  <c r="AS127" i="35" s="1"/>
  <c r="AN124" i="29"/>
  <c r="AW119" i="35" s="1"/>
  <c r="AL133" i="29"/>
  <c r="AU128" i="35" s="1"/>
  <c r="AM126" i="29"/>
  <c r="AV121" i="35" s="1"/>
  <c r="AK119" i="29"/>
  <c r="AT114" i="35" s="1"/>
  <c r="AJ112" i="29"/>
  <c r="AS107" i="35" s="1"/>
  <c r="AK105" i="29"/>
  <c r="AT100" i="35" s="1"/>
  <c r="AJ98" i="29"/>
  <c r="AS93" i="35" s="1"/>
  <c r="AN121" i="29"/>
  <c r="AW116" i="35" s="1"/>
  <c r="AJ115" i="29"/>
  <c r="AS110" i="35" s="1"/>
  <c r="AN107" i="29"/>
  <c r="AW102" i="35" s="1"/>
  <c r="AK100" i="29"/>
  <c r="AT95" i="35" s="1"/>
  <c r="AN93" i="29"/>
  <c r="AW88" i="35" s="1"/>
  <c r="AL86" i="29"/>
  <c r="AU81" i="35" s="1"/>
  <c r="AI79" i="29"/>
  <c r="AR74" i="35" s="1"/>
  <c r="AL72" i="29"/>
  <c r="AU67" i="35" s="1"/>
  <c r="AI65" i="29"/>
  <c r="AR60" i="35" s="1"/>
  <c r="AM57" i="29"/>
  <c r="AV52" i="35" s="1"/>
  <c r="AI51" i="29"/>
  <c r="AR46" i="35" s="1"/>
  <c r="AK47" i="29"/>
  <c r="AT42" i="35" s="1"/>
  <c r="AM43" i="29"/>
  <c r="AV38" i="35" s="1"/>
  <c r="AL40" i="29"/>
  <c r="AU35" i="35" s="1"/>
  <c r="AN36" i="29"/>
  <c r="AW31" i="35" s="1"/>
  <c r="AI33" i="29"/>
  <c r="AR28" i="35" s="1"/>
  <c r="AN91" i="29"/>
  <c r="AW86" i="35" s="1"/>
  <c r="AI88" i="29"/>
  <c r="AR83" i="35" s="1"/>
  <c r="AK84" i="29"/>
  <c r="AT79" i="35" s="1"/>
  <c r="AJ81" i="29"/>
  <c r="AS76" i="35" s="1"/>
  <c r="AL77" i="29"/>
  <c r="AU72" i="35" s="1"/>
  <c r="AN73" i="29"/>
  <c r="AW68" i="35" s="1"/>
  <c r="AK70" i="29"/>
  <c r="AT65" i="35" s="1"/>
  <c r="AM66" i="29"/>
  <c r="AV61" i="35" s="1"/>
  <c r="AJ63" i="29"/>
  <c r="AS58" i="35" s="1"/>
  <c r="AN59" i="29"/>
  <c r="AW54" i="35" s="1"/>
  <c r="AI56" i="29"/>
  <c r="AR51" i="35" s="1"/>
  <c r="AK52" i="29"/>
  <c r="AT47" i="35" s="1"/>
  <c r="AJ49" i="29"/>
  <c r="AS44" i="35" s="1"/>
  <c r="AL45" i="29"/>
  <c r="AU40" i="35" s="1"/>
  <c r="AN41" i="29"/>
  <c r="AW36" i="35" s="1"/>
  <c r="AK38" i="29"/>
  <c r="AT33" i="35" s="1"/>
  <c r="AM34" i="29"/>
  <c r="AV29" i="35" s="1"/>
  <c r="AJ31" i="29"/>
  <c r="AS26" i="35" s="1"/>
  <c r="AJ21" i="29"/>
  <c r="AS16" i="35" s="1"/>
  <c r="AM24" i="29"/>
  <c r="AV19" i="35" s="1"/>
  <c r="AK28" i="29"/>
  <c r="AT23" i="35" s="1"/>
  <c r="AJ54" i="29"/>
  <c r="AS49" i="35" s="1"/>
  <c r="AJ64" i="29"/>
  <c r="AS59" i="35" s="1"/>
  <c r="AK57" i="29"/>
  <c r="AT52" i="35" s="1"/>
  <c r="AN54" i="29"/>
  <c r="AW49" i="35" s="1"/>
  <c r="AK51" i="29"/>
  <c r="AT46" i="35" s="1"/>
  <c r="AJ18" i="29"/>
  <c r="AK19" i="29"/>
  <c r="AT14" i="35" s="1"/>
  <c r="AN20" i="29"/>
  <c r="AW15" i="35" s="1"/>
  <c r="AJ22" i="29"/>
  <c r="AS17" i="35" s="1"/>
  <c r="AK23" i="29"/>
  <c r="AT18" i="35" s="1"/>
  <c r="AN24" i="29"/>
  <c r="AW19" i="35" s="1"/>
  <c r="AJ26" i="29"/>
  <c r="AS21" i="35" s="1"/>
  <c r="AK27" i="29"/>
  <c r="AT22" i="35" s="1"/>
  <c r="AN28" i="29"/>
  <c r="AW23" i="35" s="1"/>
  <c r="AJ30" i="29"/>
  <c r="AS25" i="35" s="1"/>
  <c r="AJ146" i="29"/>
  <c r="AS141" i="35" s="1"/>
  <c r="AN144" i="29"/>
  <c r="AW139" i="35" s="1"/>
  <c r="AK143" i="29"/>
  <c r="AT138" i="35" s="1"/>
  <c r="AJ142" i="29"/>
  <c r="AS137" i="35" s="1"/>
  <c r="AN140" i="29"/>
  <c r="AW135" i="35" s="1"/>
  <c r="AK146" i="29"/>
  <c r="AT141" i="35" s="1"/>
  <c r="AJ145" i="29"/>
  <c r="AS140" i="35" s="1"/>
  <c r="AN143" i="29"/>
  <c r="AW138" i="35" s="1"/>
  <c r="AK142" i="29"/>
  <c r="AT137" i="35" s="1"/>
  <c r="AJ141" i="29"/>
  <c r="AS136" i="35" s="1"/>
  <c r="AM139" i="29"/>
  <c r="AV134" i="35" s="1"/>
  <c r="AL138" i="29"/>
  <c r="AU133" i="35" s="1"/>
  <c r="AI137" i="29"/>
  <c r="AR132" i="35" s="1"/>
  <c r="AM135" i="29"/>
  <c r="AV130" i="35" s="1"/>
  <c r="AL134" i="29"/>
  <c r="AU129" i="35" s="1"/>
  <c r="AI133" i="29"/>
  <c r="AR128" i="35" s="1"/>
  <c r="AM131" i="29"/>
  <c r="AV126" i="35" s="1"/>
  <c r="AL130" i="29"/>
  <c r="AU125" i="35" s="1"/>
  <c r="AI129" i="29"/>
  <c r="AR124" i="35" s="1"/>
  <c r="AM127" i="29"/>
  <c r="AV122" i="35" s="1"/>
  <c r="AL126" i="29"/>
  <c r="AU121" i="35" s="1"/>
  <c r="AI125" i="29"/>
  <c r="AR120" i="35" s="1"/>
  <c r="AN139" i="29"/>
  <c r="AW134" i="35" s="1"/>
  <c r="AK138" i="29"/>
  <c r="AT133" i="35" s="1"/>
  <c r="AJ137" i="29"/>
  <c r="AS132" i="35" s="1"/>
  <c r="AN135" i="29"/>
  <c r="AW130" i="35" s="1"/>
  <c r="AK134" i="29"/>
  <c r="AT129" i="35" s="1"/>
  <c r="AJ133" i="29"/>
  <c r="AS128" i="35" s="1"/>
  <c r="AN131" i="29"/>
  <c r="AW126" i="35" s="1"/>
  <c r="AK130" i="29"/>
  <c r="AT125" i="35" s="1"/>
  <c r="AJ129" i="29"/>
  <c r="AS124" i="35" s="1"/>
  <c r="AN127" i="29"/>
  <c r="AW122" i="35" s="1"/>
  <c r="AK126" i="29"/>
  <c r="AT121" i="35" s="1"/>
  <c r="AJ125" i="29"/>
  <c r="AS120" i="35" s="1"/>
  <c r="AM123" i="29"/>
  <c r="AV118" i="35" s="1"/>
  <c r="AL122" i="29"/>
  <c r="AU117" i="35" s="1"/>
  <c r="AI121" i="29"/>
  <c r="AR116" i="35" s="1"/>
  <c r="AM119" i="29"/>
  <c r="AV114" i="35" s="1"/>
  <c r="AL118" i="29"/>
  <c r="AU113" i="35" s="1"/>
  <c r="AI117" i="29"/>
  <c r="AR112" i="35" s="1"/>
  <c r="AM115" i="29"/>
  <c r="AV110" i="35" s="1"/>
  <c r="AL114" i="29"/>
  <c r="AU109" i="35" s="1"/>
  <c r="AI113" i="29"/>
  <c r="AR108" i="35" s="1"/>
  <c r="AM111" i="29"/>
  <c r="AV106" i="35" s="1"/>
  <c r="AL110" i="29"/>
  <c r="AU105" i="35" s="1"/>
  <c r="AI109" i="29"/>
  <c r="AR104" i="35" s="1"/>
  <c r="AM107" i="29"/>
  <c r="AV102" i="35" s="1"/>
  <c r="AL106" i="29"/>
  <c r="AU101" i="35" s="1"/>
  <c r="AI105" i="29"/>
  <c r="AR100" i="35" s="1"/>
  <c r="AM103" i="29"/>
  <c r="AV98" i="35" s="1"/>
  <c r="AL102" i="29"/>
  <c r="AU97" i="35" s="1"/>
  <c r="AI101" i="29"/>
  <c r="AR96" i="35" s="1"/>
  <c r="AM99" i="29"/>
  <c r="AV94" i="35" s="1"/>
  <c r="AL98" i="29"/>
  <c r="AU93" i="35" s="1"/>
  <c r="AI97" i="29"/>
  <c r="AR92" i="35" s="1"/>
  <c r="AM95" i="29"/>
  <c r="AV90" i="35" s="1"/>
  <c r="AL94" i="29"/>
  <c r="AU89" i="35" s="1"/>
  <c r="AI93" i="29"/>
  <c r="AR88" i="35" s="1"/>
  <c r="AM122" i="29"/>
  <c r="AV117" i="35" s="1"/>
  <c r="AL121" i="29"/>
  <c r="AU116" i="35" s="1"/>
  <c r="AI120" i="29"/>
  <c r="AR115" i="35" s="1"/>
  <c r="AM118" i="29"/>
  <c r="AV113" i="35" s="1"/>
  <c r="AL117" i="29"/>
  <c r="AU112" i="35" s="1"/>
  <c r="AI116" i="29"/>
  <c r="AR111" i="35" s="1"/>
  <c r="AM114" i="29"/>
  <c r="AV109" i="35" s="1"/>
  <c r="AL113" i="29"/>
  <c r="AU108" i="35" s="1"/>
  <c r="AI112" i="29"/>
  <c r="AR107" i="35" s="1"/>
  <c r="AM110" i="29"/>
  <c r="AV105" i="35" s="1"/>
  <c r="AL109" i="29"/>
  <c r="AU104" i="35" s="1"/>
  <c r="AI108" i="29"/>
  <c r="AR103" i="35" s="1"/>
  <c r="AM106" i="29"/>
  <c r="AV101" i="35" s="1"/>
  <c r="AL105" i="29"/>
  <c r="AU100" i="35" s="1"/>
  <c r="AI104" i="29"/>
  <c r="AR99" i="35" s="1"/>
  <c r="AM102" i="29"/>
  <c r="AV97" i="35" s="1"/>
  <c r="AL101" i="29"/>
  <c r="AU96" i="35" s="1"/>
  <c r="AI100" i="29"/>
  <c r="AR95" i="35" s="1"/>
  <c r="AM98" i="29"/>
  <c r="AV93" i="35" s="1"/>
  <c r="AL97" i="29"/>
  <c r="AU92" i="35" s="1"/>
  <c r="AI96" i="29"/>
  <c r="AR91" i="35" s="1"/>
  <c r="AM94" i="29"/>
  <c r="AV89" i="35" s="1"/>
  <c r="AL93" i="29"/>
  <c r="AU88" i="35" s="1"/>
  <c r="AJ92" i="29"/>
  <c r="AS87" i="35" s="1"/>
  <c r="AN90" i="29"/>
  <c r="AW85" i="35" s="1"/>
  <c r="AK89" i="29"/>
  <c r="AT84" i="35" s="1"/>
  <c r="AJ88" i="29"/>
  <c r="AS83" i="35" s="1"/>
  <c r="AN86" i="29"/>
  <c r="AW81" i="35" s="1"/>
  <c r="AK85" i="29"/>
  <c r="AT80" i="35" s="1"/>
  <c r="AJ84" i="29"/>
  <c r="AS79" i="35" s="1"/>
  <c r="AN82" i="29"/>
  <c r="AW77" i="35" s="1"/>
  <c r="AK81" i="29"/>
  <c r="AT76" i="35" s="1"/>
  <c r="AJ80" i="29"/>
  <c r="AS75" i="35" s="1"/>
  <c r="AN78" i="29"/>
  <c r="AW73" i="35" s="1"/>
  <c r="AK77" i="29"/>
  <c r="AT72" i="35" s="1"/>
  <c r="AJ76" i="29"/>
  <c r="AS71" i="35" s="1"/>
  <c r="AN74" i="29"/>
  <c r="AW69" i="35" s="1"/>
  <c r="AK73" i="29"/>
  <c r="AT68" i="35" s="1"/>
  <c r="AJ72" i="29"/>
  <c r="AS67" i="35" s="1"/>
  <c r="AN70" i="29"/>
  <c r="AW65" i="35" s="1"/>
  <c r="AK69" i="29"/>
  <c r="AT64" i="35" s="1"/>
  <c r="AJ68" i="29"/>
  <c r="AS63" i="35" s="1"/>
  <c r="AN66" i="29"/>
  <c r="AW61" i="35" s="1"/>
  <c r="AK65" i="29"/>
  <c r="AT60" i="35" s="1"/>
  <c r="AN62" i="29"/>
  <c r="AW57" i="35" s="1"/>
  <c r="AK61" i="29"/>
  <c r="AT56" i="35" s="1"/>
  <c r="AJ60" i="29"/>
  <c r="AS55" i="35" s="1"/>
  <c r="AN58" i="29"/>
  <c r="AW53" i="35" s="1"/>
  <c r="AJ56" i="29"/>
  <c r="AS51" i="35" s="1"/>
  <c r="AN52" i="29"/>
  <c r="AW47" i="35" s="1"/>
  <c r="AN18" i="29"/>
  <c r="AJ20" i="29"/>
  <c r="AS15" i="35" s="1"/>
  <c r="AK21" i="29"/>
  <c r="AT16" i="35" s="1"/>
  <c r="AN22" i="29"/>
  <c r="AW17" i="35" s="1"/>
  <c r="AJ24" i="29"/>
  <c r="AS19" i="35" s="1"/>
  <c r="AK25" i="29"/>
  <c r="AT20" i="35" s="1"/>
  <c r="AN26" i="29"/>
  <c r="AW21" i="35" s="1"/>
  <c r="AJ28" i="29"/>
  <c r="AS23" i="35" s="1"/>
  <c r="AK29" i="29"/>
  <c r="AT24" i="35" s="1"/>
  <c r="AN146" i="29"/>
  <c r="AW141" i="35" s="1"/>
  <c r="AK145" i="29"/>
  <c r="AT140" i="35" s="1"/>
  <c r="AJ144" i="29"/>
  <c r="AS139" i="35" s="1"/>
  <c r="AN142" i="29"/>
  <c r="AW137" i="35" s="1"/>
  <c r="AK141" i="29"/>
  <c r="AT136" i="35" s="1"/>
  <c r="AJ140" i="29"/>
  <c r="AS135" i="35" s="1"/>
  <c r="AN145" i="29"/>
  <c r="AW140" i="35" s="1"/>
  <c r="AK144" i="29"/>
  <c r="AT139" i="35" s="1"/>
  <c r="AJ143" i="29"/>
  <c r="AS138" i="35" s="1"/>
  <c r="AN141" i="29"/>
  <c r="AW136" i="35" s="1"/>
  <c r="AK140" i="29"/>
  <c r="AT135" i="35" s="1"/>
  <c r="AI139" i="29"/>
  <c r="AR134" i="35" s="1"/>
  <c r="AM137" i="29"/>
  <c r="AV132" i="35" s="1"/>
  <c r="AL136" i="29"/>
  <c r="AU131" i="35" s="1"/>
  <c r="AI135" i="29"/>
  <c r="AR130" i="35" s="1"/>
  <c r="AM133" i="29"/>
  <c r="AV128" i="35" s="1"/>
  <c r="AL132" i="29"/>
  <c r="AU127" i="35" s="1"/>
  <c r="AI131" i="29"/>
  <c r="AR126" i="35" s="1"/>
  <c r="AM129" i="29"/>
  <c r="AV124" i="35" s="1"/>
  <c r="AL128" i="29"/>
  <c r="AU123" i="35" s="1"/>
  <c r="AI127" i="29"/>
  <c r="AR122" i="35" s="1"/>
  <c r="AM125" i="29"/>
  <c r="AV120" i="35" s="1"/>
  <c r="AL124" i="29"/>
  <c r="AU119" i="35" s="1"/>
  <c r="AJ139" i="29"/>
  <c r="AS134" i="35" s="1"/>
  <c r="AN137" i="29"/>
  <c r="AW132" i="35" s="1"/>
  <c r="AK136" i="29"/>
  <c r="AT131" i="35" s="1"/>
  <c r="AJ135" i="29"/>
  <c r="AS130" i="35" s="1"/>
  <c r="AN133" i="29"/>
  <c r="AW128" i="35" s="1"/>
  <c r="AK132" i="29"/>
  <c r="AT127" i="35" s="1"/>
  <c r="AJ131" i="29"/>
  <c r="AS126" i="35" s="1"/>
  <c r="AN129" i="29"/>
  <c r="AW124" i="35" s="1"/>
  <c r="AK128" i="29"/>
  <c r="AT123" i="35" s="1"/>
  <c r="AJ127" i="29"/>
  <c r="AS122" i="35" s="1"/>
  <c r="AN125" i="29"/>
  <c r="AW120" i="35" s="1"/>
  <c r="AK124" i="29"/>
  <c r="AT119" i="35" s="1"/>
  <c r="AI123" i="29"/>
  <c r="AR118" i="35" s="1"/>
  <c r="AM121" i="29"/>
  <c r="AV116" i="35" s="1"/>
  <c r="AL120" i="29"/>
  <c r="AU115" i="35" s="1"/>
  <c r="AI119" i="29"/>
  <c r="AR114" i="35" s="1"/>
  <c r="AM117" i="29"/>
  <c r="AV112" i="35" s="1"/>
  <c r="AL116" i="29"/>
  <c r="AU111" i="35" s="1"/>
  <c r="AI115" i="29"/>
  <c r="AR110" i="35" s="1"/>
  <c r="AM113" i="29"/>
  <c r="AV108" i="35" s="1"/>
  <c r="AL112" i="29"/>
  <c r="AU107" i="35" s="1"/>
  <c r="AI111" i="29"/>
  <c r="AR106" i="35" s="1"/>
  <c r="AM109" i="29"/>
  <c r="AV104" i="35" s="1"/>
  <c r="AL108" i="29"/>
  <c r="AU103" i="35" s="1"/>
  <c r="AI107" i="29"/>
  <c r="AR102" i="35" s="1"/>
  <c r="AM105" i="29"/>
  <c r="AV100" i="35" s="1"/>
  <c r="AL104" i="29"/>
  <c r="AU99" i="35" s="1"/>
  <c r="AI103" i="29"/>
  <c r="AR98" i="35" s="1"/>
  <c r="AM101" i="29"/>
  <c r="AV96" i="35" s="1"/>
  <c r="AL100" i="29"/>
  <c r="AU95" i="35" s="1"/>
  <c r="AI99" i="29"/>
  <c r="AR94" i="35" s="1"/>
  <c r="AM97" i="29"/>
  <c r="AV92" i="35" s="1"/>
  <c r="AL96" i="29"/>
  <c r="AU91" i="35" s="1"/>
  <c r="AI95" i="29"/>
  <c r="AR90" i="35" s="1"/>
  <c r="AM93" i="29"/>
  <c r="AV88" i="35" s="1"/>
  <c r="AL123" i="29"/>
  <c r="AU118" i="35" s="1"/>
  <c r="AI122" i="29"/>
  <c r="AR117" i="35" s="1"/>
  <c r="AM120" i="29"/>
  <c r="AV115" i="35" s="1"/>
  <c r="AL119" i="29"/>
  <c r="AU114" i="35" s="1"/>
  <c r="AI118" i="29"/>
  <c r="AR113" i="35" s="1"/>
  <c r="AM116" i="29"/>
  <c r="AV111" i="35" s="1"/>
  <c r="AL115" i="29"/>
  <c r="AU110" i="35" s="1"/>
  <c r="AI114" i="29"/>
  <c r="AR109" i="35" s="1"/>
  <c r="AM112" i="29"/>
  <c r="AV107" i="35" s="1"/>
  <c r="AL111" i="29"/>
  <c r="AU106" i="35" s="1"/>
  <c r="AI110" i="29"/>
  <c r="AR105" i="35" s="1"/>
  <c r="AM108" i="29"/>
  <c r="AV103" i="35" s="1"/>
  <c r="AL107" i="29"/>
  <c r="AU102" i="35" s="1"/>
  <c r="AI106" i="29"/>
  <c r="AR101" i="35" s="1"/>
  <c r="AM104" i="29"/>
  <c r="AV99" i="35" s="1"/>
  <c r="AL103" i="29"/>
  <c r="AU98" i="35" s="1"/>
  <c r="AI102" i="29"/>
  <c r="AR97" i="35" s="1"/>
  <c r="AM100" i="29"/>
  <c r="AV95" i="35" s="1"/>
  <c r="AL99" i="29"/>
  <c r="AU94" i="35" s="1"/>
  <c r="AI98" i="29"/>
  <c r="AR93" i="35" s="1"/>
  <c r="AM96" i="29"/>
  <c r="AV91" i="35" s="1"/>
  <c r="AL95" i="29"/>
  <c r="AU90" i="35" s="1"/>
  <c r="AI94" i="29"/>
  <c r="AR89" i="35" s="1"/>
  <c r="AN92" i="29"/>
  <c r="AW87" i="35" s="1"/>
  <c r="AK91" i="29"/>
  <c r="AT86" i="35" s="1"/>
  <c r="AJ90" i="29"/>
  <c r="AS85" i="35" s="1"/>
  <c r="AN88" i="29"/>
  <c r="AW83" i="35" s="1"/>
  <c r="AK87" i="29"/>
  <c r="AT82" i="35" s="1"/>
  <c r="AJ86" i="29"/>
  <c r="AS81" i="35" s="1"/>
  <c r="AN84" i="29"/>
  <c r="AW79" i="35" s="1"/>
  <c r="AK83" i="29"/>
  <c r="AT78" i="35" s="1"/>
  <c r="AJ82" i="29"/>
  <c r="AS77" i="35" s="1"/>
  <c r="AN80" i="29"/>
  <c r="AW75" i="35" s="1"/>
  <c r="AK79" i="29"/>
  <c r="AT74" i="35" s="1"/>
  <c r="AJ78" i="29"/>
  <c r="AS73" i="35" s="1"/>
  <c r="AN76" i="29"/>
  <c r="AW71" i="35" s="1"/>
  <c r="AK75" i="29"/>
  <c r="AT70" i="35" s="1"/>
  <c r="AJ74" i="29"/>
  <c r="AS69" i="35" s="1"/>
  <c r="AN72" i="29"/>
  <c r="AW67" i="35" s="1"/>
  <c r="AK71" i="29"/>
  <c r="AT66" i="35" s="1"/>
  <c r="AJ70" i="29"/>
  <c r="AS65" i="35" s="1"/>
  <c r="AN68" i="29"/>
  <c r="AW63" i="35" s="1"/>
  <c r="AK67" i="29"/>
  <c r="AT62" i="35" s="1"/>
  <c r="AJ66" i="29"/>
  <c r="AS61" i="35" s="1"/>
  <c r="AN64" i="29"/>
  <c r="AW59" i="35" s="1"/>
  <c r="AK63" i="29"/>
  <c r="AT58" i="35" s="1"/>
  <c r="AJ62" i="29"/>
  <c r="AS57" i="35" s="1"/>
  <c r="AN60" i="29"/>
  <c r="AW55" i="35" s="1"/>
  <c r="AK59" i="29"/>
  <c r="AT54" i="35" s="1"/>
  <c r="AJ58" i="29"/>
  <c r="AS53" i="35" s="1"/>
  <c r="AN56" i="29"/>
  <c r="AW51" i="35" s="1"/>
  <c r="AK55" i="29"/>
  <c r="AT50" i="35" s="1"/>
  <c r="AK53" i="29"/>
  <c r="AT48" i="35" s="1"/>
  <c r="AJ52" i="29"/>
  <c r="AS47" i="35" s="1"/>
  <c r="AY17" i="28"/>
  <c r="BO17" i="28"/>
  <c r="CE17" i="28"/>
  <c r="CU17" i="28"/>
  <c r="BD18" i="28"/>
  <c r="BT18" i="28"/>
  <c r="CJ18" i="28"/>
  <c r="AQ19" i="28"/>
  <c r="BG19" i="28"/>
  <c r="BW19" i="28"/>
  <c r="CM19" i="28"/>
  <c r="AV20" i="28"/>
  <c r="BL20" i="28"/>
  <c r="CB20" i="28"/>
  <c r="CR20" i="28"/>
  <c r="AY21" i="28"/>
  <c r="BO21" i="28"/>
  <c r="CE21" i="28"/>
  <c r="CU21" i="28"/>
  <c r="BD22" i="28"/>
  <c r="BT22" i="28"/>
  <c r="CJ22" i="28"/>
  <c r="AQ23" i="28"/>
  <c r="BG23" i="28"/>
  <c r="BW23" i="28"/>
  <c r="CM23" i="28"/>
  <c r="AV24" i="28"/>
  <c r="BL24" i="28"/>
  <c r="CB24" i="28"/>
  <c r="CR24" i="28"/>
  <c r="AY25" i="28"/>
  <c r="BO25" i="28"/>
  <c r="CE25" i="28"/>
  <c r="CU25" i="28"/>
  <c r="BD26" i="28"/>
  <c r="BT26" i="28"/>
  <c r="CJ26" i="28"/>
  <c r="AQ27" i="28"/>
  <c r="BG27" i="28"/>
  <c r="BW27" i="28"/>
  <c r="CM27" i="28"/>
  <c r="AV28" i="28"/>
  <c r="BL28" i="28"/>
  <c r="CB28" i="28"/>
  <c r="CR28" i="28"/>
  <c r="AY29" i="28"/>
  <c r="BO29" i="28"/>
  <c r="CE29" i="28"/>
  <c r="CU29" i="28"/>
  <c r="BD30" i="28"/>
  <c r="BT30" i="28"/>
  <c r="CJ30" i="28"/>
  <c r="AQ31" i="28"/>
  <c r="BG31" i="28"/>
  <c r="BW31" i="28"/>
  <c r="CM31" i="28"/>
  <c r="AV32" i="28"/>
  <c r="BL32" i="28"/>
  <c r="CB32" i="28"/>
  <c r="CR32" i="28"/>
  <c r="AY33" i="28"/>
  <c r="BO33" i="28"/>
  <c r="CE33" i="28"/>
  <c r="CU33" i="28"/>
  <c r="BD34" i="28"/>
  <c r="BT34" i="28"/>
  <c r="CJ34" i="28"/>
  <c r="AQ35" i="28"/>
  <c r="BG35" i="28"/>
  <c r="BW35" i="28"/>
  <c r="CM35" i="28"/>
  <c r="AV36" i="28"/>
  <c r="BL36" i="28"/>
  <c r="CB36" i="28"/>
  <c r="CR36" i="28"/>
  <c r="AY37" i="28"/>
  <c r="BO37" i="28"/>
  <c r="CE37" i="28"/>
  <c r="CU37" i="28"/>
  <c r="BD38" i="28"/>
  <c r="BT38" i="28"/>
  <c r="CJ38" i="28"/>
  <c r="AQ39" i="28"/>
  <c r="BG39" i="28"/>
  <c r="BW39" i="28"/>
  <c r="CM39" i="28"/>
  <c r="AV40" i="28"/>
  <c r="BL40" i="28"/>
  <c r="CB40" i="28"/>
  <c r="CR40" i="28"/>
  <c r="AY41" i="28"/>
  <c r="BO41" i="28"/>
  <c r="CE41" i="28"/>
  <c r="CU41" i="28"/>
  <c r="BD42" i="28"/>
  <c r="BT42" i="28"/>
  <c r="CJ42" i="28"/>
  <c r="AQ43" i="28"/>
  <c r="BG43" i="28"/>
  <c r="BW43" i="28"/>
  <c r="CM43" i="28"/>
  <c r="AV44" i="28"/>
  <c r="BL44" i="28"/>
  <c r="CB44" i="28"/>
  <c r="CR44" i="28"/>
  <c r="AY45" i="28"/>
  <c r="BO45" i="28"/>
  <c r="CE45" i="28"/>
  <c r="CU45" i="28"/>
  <c r="BG46" i="28"/>
  <c r="AS17" i="28"/>
  <c r="BI17" i="28"/>
  <c r="BY17" i="28"/>
  <c r="CO17" i="28"/>
  <c r="AT18" i="28"/>
  <c r="BJ18" i="28"/>
  <c r="BZ18" i="28"/>
  <c r="CP18" i="28"/>
  <c r="BA19" i="28"/>
  <c r="BQ19" i="28"/>
  <c r="CG19" i="28"/>
  <c r="CW19" i="28"/>
  <c r="BB20" i="28"/>
  <c r="BR20" i="28"/>
  <c r="CH20" i="28"/>
  <c r="AS21" i="28"/>
  <c r="BI21" i="28"/>
  <c r="BY21" i="28"/>
  <c r="CO21" i="28"/>
  <c r="AT22" i="28"/>
  <c r="BJ22" i="28"/>
  <c r="BZ22" i="28"/>
  <c r="CP22" i="28"/>
  <c r="BA23" i="28"/>
  <c r="BQ23" i="28"/>
  <c r="CG23" i="28"/>
  <c r="CW23" i="28"/>
  <c r="BB24" i="28"/>
  <c r="BR24" i="28"/>
  <c r="CH24" i="28"/>
  <c r="AS25" i="28"/>
  <c r="BI25" i="28"/>
  <c r="BY25" i="28"/>
  <c r="CO25" i="28"/>
  <c r="AT26" i="28"/>
  <c r="BJ26" i="28"/>
  <c r="BZ26" i="28"/>
  <c r="CP26" i="28"/>
  <c r="BA27" i="28"/>
  <c r="BQ27" i="28"/>
  <c r="CG27" i="28"/>
  <c r="CW27" i="28"/>
  <c r="BB28" i="28"/>
  <c r="BR28" i="28"/>
  <c r="CH28" i="28"/>
  <c r="AS29" i="28"/>
  <c r="BI29" i="28"/>
  <c r="BY29" i="28"/>
  <c r="CO29" i="28"/>
  <c r="AT30" i="28"/>
  <c r="BJ30" i="28"/>
  <c r="BZ30" i="28"/>
  <c r="CP30" i="28"/>
  <c r="BA31" i="28"/>
  <c r="BQ31" i="28"/>
  <c r="CG31" i="28"/>
  <c r="CW31" i="28"/>
  <c r="BB32" i="28"/>
  <c r="BR32" i="28"/>
  <c r="CH32" i="28"/>
  <c r="AS33" i="28"/>
  <c r="BI33" i="28"/>
  <c r="BY33" i="28"/>
  <c r="CO33" i="28"/>
  <c r="AT34" i="28"/>
  <c r="BJ34" i="28"/>
  <c r="BZ34" i="28"/>
  <c r="CP34" i="28"/>
  <c r="BA35" i="28"/>
  <c r="BQ35" i="28"/>
  <c r="CG35" i="28"/>
  <c r="CW35" i="28"/>
  <c r="BB36" i="28"/>
  <c r="BR36" i="28"/>
  <c r="CH36" i="28"/>
  <c r="AS37" i="28"/>
  <c r="BI37" i="28"/>
  <c r="BY37" i="28"/>
  <c r="CO37" i="28"/>
  <c r="AT38" i="28"/>
  <c r="BJ38" i="28"/>
  <c r="BZ38" i="28"/>
  <c r="CP38" i="28"/>
  <c r="BA39" i="28"/>
  <c r="BQ39" i="28"/>
  <c r="CG39" i="28"/>
  <c r="CW39" i="28"/>
  <c r="BB40" i="28"/>
  <c r="BR40" i="28"/>
  <c r="CH40" i="28"/>
  <c r="AS41" i="28"/>
  <c r="BI41" i="28"/>
  <c r="BY41" i="28"/>
  <c r="CO41" i="28"/>
  <c r="AT42" i="28"/>
  <c r="BJ42" i="28"/>
  <c r="BZ42" i="28"/>
  <c r="CP42" i="28"/>
  <c r="BA43" i="28"/>
  <c r="BQ43" i="28"/>
  <c r="CG43" i="28"/>
  <c r="CW43" i="28"/>
  <c r="BB44" i="28"/>
  <c r="BR44" i="28"/>
  <c r="CH44" i="28"/>
  <c r="AS45" i="28"/>
  <c r="BI45" i="28"/>
  <c r="BY45" i="28"/>
  <c r="CO45" i="28"/>
  <c r="AV46" i="28"/>
  <c r="CR146" i="28"/>
  <c r="CB146" i="28"/>
  <c r="BT146" i="28"/>
  <c r="BD146" i="28"/>
  <c r="CW145" i="28"/>
  <c r="CG145" i="28"/>
  <c r="BQ145" i="28"/>
  <c r="BA145" i="28"/>
  <c r="CR144" i="28"/>
  <c r="CB144" i="28"/>
  <c r="BL144" i="28"/>
  <c r="AV144" i="28"/>
  <c r="CO143" i="28"/>
  <c r="BY143" i="28"/>
  <c r="BI143" i="28"/>
  <c r="AS143" i="28"/>
  <c r="CJ142" i="28"/>
  <c r="BT142" i="28"/>
  <c r="BD142" i="28"/>
  <c r="CW141" i="28"/>
  <c r="CG141" i="28"/>
  <c r="BQ141" i="28"/>
  <c r="BA141" i="28"/>
  <c r="CR140" i="28"/>
  <c r="CB140" i="28"/>
  <c r="BL140" i="28"/>
  <c r="AV140" i="28"/>
  <c r="CO139" i="28"/>
  <c r="BY139" i="28"/>
  <c r="BI139" i="28"/>
  <c r="CQ146" i="28"/>
  <c r="CA146" i="28"/>
  <c r="BK146" i="28"/>
  <c r="AU146" i="28"/>
  <c r="CL145" i="28"/>
  <c r="BV145" i="28"/>
  <c r="BF145" i="28"/>
  <c r="AP145" i="28"/>
  <c r="CI144" i="28"/>
  <c r="BS144" i="28"/>
  <c r="BC144" i="28"/>
  <c r="CT143" i="28"/>
  <c r="CD143" i="28"/>
  <c r="BN143" i="28"/>
  <c r="AX143" i="28"/>
  <c r="CQ142" i="28"/>
  <c r="CA142" i="28"/>
  <c r="BK142" i="28"/>
  <c r="AU142" i="28"/>
  <c r="CL141" i="28"/>
  <c r="BV141" i="28"/>
  <c r="BF141" i="28"/>
  <c r="AP141" i="28"/>
  <c r="CI140" i="28"/>
  <c r="BS140" i="28"/>
  <c r="BC140" i="28"/>
  <c r="CT139" i="28"/>
  <c r="CD139" i="28"/>
  <c r="BN139" i="28"/>
  <c r="AY139" i="28"/>
  <c r="CP138" i="28"/>
  <c r="BZ138" i="28"/>
  <c r="BJ138" i="28"/>
  <c r="AT138" i="28"/>
  <c r="CM137" i="28"/>
  <c r="BW137" i="28"/>
  <c r="BG137" i="28"/>
  <c r="AQ137" i="28"/>
  <c r="CH136" i="28"/>
  <c r="BR136" i="28"/>
  <c r="BB136" i="28"/>
  <c r="CU135" i="28"/>
  <c r="CE135" i="28"/>
  <c r="BO135" i="28"/>
  <c r="AY135" i="28"/>
  <c r="CP134" i="28"/>
  <c r="BZ134" i="28"/>
  <c r="BJ134" i="28"/>
  <c r="AT134" i="28"/>
  <c r="CM133" i="28"/>
  <c r="BW133" i="28"/>
  <c r="BG133" i="28"/>
  <c r="AQ133" i="28"/>
  <c r="CH132" i="28"/>
  <c r="BR132" i="28"/>
  <c r="BB132" i="28"/>
  <c r="CU131" i="28"/>
  <c r="CE131" i="28"/>
  <c r="BO131" i="28"/>
  <c r="AY131" i="28"/>
  <c r="CP130" i="28"/>
  <c r="BZ130" i="28"/>
  <c r="BJ130" i="28"/>
  <c r="AT130" i="28"/>
  <c r="CM129" i="28"/>
  <c r="BW129" i="28"/>
  <c r="BG129" i="28"/>
  <c r="AQ129" i="28"/>
  <c r="CH128" i="28"/>
  <c r="BR128" i="28"/>
  <c r="BB128" i="28"/>
  <c r="CU127" i="28"/>
  <c r="CE127" i="28"/>
  <c r="BO127" i="28"/>
  <c r="AY127" i="28"/>
  <c r="CP126" i="28"/>
  <c r="BZ126" i="28"/>
  <c r="BJ126" i="28"/>
  <c r="AT126" i="28"/>
  <c r="CM125" i="28"/>
  <c r="BW125" i="28"/>
  <c r="BG125" i="28"/>
  <c r="AQ125" i="28"/>
  <c r="CH124" i="28"/>
  <c r="BR124" i="28"/>
  <c r="BB124" i="28"/>
  <c r="CU123" i="28"/>
  <c r="AV139" i="28"/>
  <c r="CO138" i="28"/>
  <c r="BY138" i="28"/>
  <c r="BI138" i="28"/>
  <c r="AS138" i="28"/>
  <c r="CJ137" i="28"/>
  <c r="BT137" i="28"/>
  <c r="BD137" i="28"/>
  <c r="CW136" i="28"/>
  <c r="CG136" i="28"/>
  <c r="BQ136" i="28"/>
  <c r="BA136" i="28"/>
  <c r="CR135" i="28"/>
  <c r="CB135" i="28"/>
  <c r="BL135" i="28"/>
  <c r="AV135" i="28"/>
  <c r="CO134" i="28"/>
  <c r="BY134" i="28"/>
  <c r="BI134" i="28"/>
  <c r="AS134" i="28"/>
  <c r="CJ133" i="28"/>
  <c r="BT133" i="28"/>
  <c r="BD133" i="28"/>
  <c r="CW132" i="28"/>
  <c r="CG132" i="28"/>
  <c r="BQ132" i="28"/>
  <c r="BA132" i="28"/>
  <c r="CR131" i="28"/>
  <c r="CB131" i="28"/>
  <c r="BL131" i="28"/>
  <c r="AV131" i="28"/>
  <c r="CO130" i="28"/>
  <c r="BY130" i="28"/>
  <c r="BI130" i="28"/>
  <c r="AS130" i="28"/>
  <c r="CJ129" i="28"/>
  <c r="BT129" i="28"/>
  <c r="BD129" i="28"/>
  <c r="CW128" i="28"/>
  <c r="CG128" i="28"/>
  <c r="BQ128" i="28"/>
  <c r="BA128" i="28"/>
  <c r="CR127" i="28"/>
  <c r="CB127" i="28"/>
  <c r="BL127" i="28"/>
  <c r="AV127" i="28"/>
  <c r="CO126" i="28"/>
  <c r="BY126" i="28"/>
  <c r="BI126" i="28"/>
  <c r="AS126" i="28"/>
  <c r="CJ125" i="28"/>
  <c r="BT125" i="28"/>
  <c r="BD125" i="28"/>
  <c r="CW124" i="28"/>
  <c r="CG124" i="28"/>
  <c r="BQ124" i="28"/>
  <c r="BA124" i="28"/>
  <c r="CR123" i="28"/>
  <c r="CD123" i="28"/>
  <c r="BN123" i="28"/>
  <c r="AX123" i="28"/>
  <c r="CQ122" i="28"/>
  <c r="CA122" i="28"/>
  <c r="BK122" i="28"/>
  <c r="AU122" i="28"/>
  <c r="CL121" i="28"/>
  <c r="BV121" i="28"/>
  <c r="BF121" i="28"/>
  <c r="AP121" i="28"/>
  <c r="CI120" i="28"/>
  <c r="BS120" i="28"/>
  <c r="BC120" i="28"/>
  <c r="CT119" i="28"/>
  <c r="CD119" i="28"/>
  <c r="BN119" i="28"/>
  <c r="AX119" i="28"/>
  <c r="CQ118" i="28"/>
  <c r="CA118" i="28"/>
  <c r="BK118" i="28"/>
  <c r="AU118" i="28"/>
  <c r="CL117" i="28"/>
  <c r="BV117" i="28"/>
  <c r="BF117" i="28"/>
  <c r="AP117" i="28"/>
  <c r="CI116" i="28"/>
  <c r="BS116" i="28"/>
  <c r="BC116" i="28"/>
  <c r="CT115" i="28"/>
  <c r="CD115" i="28"/>
  <c r="BN115" i="28"/>
  <c r="AX115" i="28"/>
  <c r="CQ114" i="28"/>
  <c r="CA114" i="28"/>
  <c r="BK114" i="28"/>
  <c r="AU114" i="28"/>
  <c r="CL113" i="28"/>
  <c r="BV113" i="28"/>
  <c r="BF113" i="28"/>
  <c r="AP113" i="28"/>
  <c r="CI112" i="28"/>
  <c r="BS112" i="28"/>
  <c r="BC112" i="28"/>
  <c r="CT111" i="28"/>
  <c r="CD111" i="28"/>
  <c r="BN111" i="28"/>
  <c r="AX111" i="28"/>
  <c r="CQ110" i="28"/>
  <c r="CA110" i="28"/>
  <c r="BK110" i="28"/>
  <c r="AU110" i="28"/>
  <c r="CL109" i="28"/>
  <c r="BV109" i="28"/>
  <c r="BF109" i="28"/>
  <c r="AP109" i="28"/>
  <c r="CI108" i="28"/>
  <c r="BS108" i="28"/>
  <c r="BC108" i="28"/>
  <c r="BS123" i="28"/>
  <c r="BC123" i="28"/>
  <c r="CT122" i="28"/>
  <c r="CD122" i="28"/>
  <c r="BN122" i="28"/>
  <c r="AX122" i="28"/>
  <c r="CQ121" i="28"/>
  <c r="CA121" i="28"/>
  <c r="BK121" i="28"/>
  <c r="AU121" i="28"/>
  <c r="CL120" i="28"/>
  <c r="BV120" i="28"/>
  <c r="BF120" i="28"/>
  <c r="AP120" i="28"/>
  <c r="CI119" i="28"/>
  <c r="BS119" i="28"/>
  <c r="BC119" i="28"/>
  <c r="CT118" i="28"/>
  <c r="CD118" i="28"/>
  <c r="BN118" i="28"/>
  <c r="AX118" i="28"/>
  <c r="CQ117" i="28"/>
  <c r="CA117" i="28"/>
  <c r="BK117" i="28"/>
  <c r="AU117" i="28"/>
  <c r="CL116" i="28"/>
  <c r="BV116" i="28"/>
  <c r="BF116" i="28"/>
  <c r="AP116" i="28"/>
  <c r="CI115" i="28"/>
  <c r="BS115" i="28"/>
  <c r="BC115" i="28"/>
  <c r="CT114" i="28"/>
  <c r="CD114" i="28"/>
  <c r="BN114" i="28"/>
  <c r="AX114" i="28"/>
  <c r="CQ113" i="28"/>
  <c r="CA113" i="28"/>
  <c r="BK113" i="28"/>
  <c r="AU113" i="28"/>
  <c r="CL112" i="28"/>
  <c r="BV112" i="28"/>
  <c r="BF112" i="28"/>
  <c r="AP112" i="28"/>
  <c r="CI111" i="28"/>
  <c r="BS111" i="28"/>
  <c r="BC111" i="28"/>
  <c r="CT110" i="28"/>
  <c r="CD110" i="28"/>
  <c r="BN110" i="28"/>
  <c r="AX110" i="28"/>
  <c r="CQ109" i="28"/>
  <c r="CA109" i="28"/>
  <c r="BK109" i="28"/>
  <c r="AU109" i="28"/>
  <c r="CL108" i="28"/>
  <c r="BV108" i="28"/>
  <c r="BF108" i="28"/>
  <c r="AP108" i="28"/>
  <c r="CI107" i="28"/>
  <c r="BS107" i="28"/>
  <c r="BC107" i="28"/>
  <c r="CT106" i="28"/>
  <c r="CD106" i="28"/>
  <c r="BN106" i="28"/>
  <c r="AX106" i="28"/>
  <c r="CQ105" i="28"/>
  <c r="CA105" i="28"/>
  <c r="BK105" i="28"/>
  <c r="AU105" i="28"/>
  <c r="CL104" i="28"/>
  <c r="BV104" i="28"/>
  <c r="BF104" i="28"/>
  <c r="AP104" i="28"/>
  <c r="CI103" i="28"/>
  <c r="BS103" i="28"/>
  <c r="BC103" i="28"/>
  <c r="CT102" i="28"/>
  <c r="CD102" i="28"/>
  <c r="BN102" i="28"/>
  <c r="AX102" i="28"/>
  <c r="CQ101" i="28"/>
  <c r="CA101" i="28"/>
  <c r="BK101" i="28"/>
  <c r="AU101" i="28"/>
  <c r="CL100" i="28"/>
  <c r="BV100" i="28"/>
  <c r="BF100" i="28"/>
  <c r="AP100" i="28"/>
  <c r="CI99" i="28"/>
  <c r="BS99" i="28"/>
  <c r="BC99" i="28"/>
  <c r="CT98" i="28"/>
  <c r="CD98" i="28"/>
  <c r="BN98" i="28"/>
  <c r="AX98" i="28"/>
  <c r="CQ97" i="28"/>
  <c r="CA97" i="28"/>
  <c r="BK97" i="28"/>
  <c r="AU97" i="28"/>
  <c r="CL96" i="28"/>
  <c r="BV96" i="28"/>
  <c r="BF96" i="28"/>
  <c r="AP96" i="28"/>
  <c r="CI95" i="28"/>
  <c r="BS95" i="28"/>
  <c r="BC95" i="28"/>
  <c r="CT94" i="28"/>
  <c r="CD94" i="28"/>
  <c r="BN94" i="28"/>
  <c r="AX94" i="28"/>
  <c r="CQ93" i="28"/>
  <c r="CA93" i="28"/>
  <c r="BK93" i="28"/>
  <c r="AU93" i="28"/>
  <c r="CL92" i="28"/>
  <c r="BV92" i="28"/>
  <c r="BF92" i="28"/>
  <c r="AP92" i="28"/>
  <c r="CI91" i="28"/>
  <c r="BS91" i="28"/>
  <c r="BC91" i="28"/>
  <c r="CT90" i="28"/>
  <c r="CD90" i="28"/>
  <c r="BN90" i="28"/>
  <c r="AX90" i="28"/>
  <c r="CQ89" i="28"/>
  <c r="CA89" i="28"/>
  <c r="BK89" i="28"/>
  <c r="AU89" i="28"/>
  <c r="CL88" i="28"/>
  <c r="BV88" i="28"/>
  <c r="BF88" i="28"/>
  <c r="AP88" i="28"/>
  <c r="CI87" i="28"/>
  <c r="BS87" i="28"/>
  <c r="BC87" i="28"/>
  <c r="CT86" i="28"/>
  <c r="CD86" i="28"/>
  <c r="BN86" i="28"/>
  <c r="AX86" i="28"/>
  <c r="CQ85" i="28"/>
  <c r="CA85" i="28"/>
  <c r="BK85" i="28"/>
  <c r="AU85" i="28"/>
  <c r="CL84" i="28"/>
  <c r="BV84" i="28"/>
  <c r="BF84" i="28"/>
  <c r="AP84" i="28"/>
  <c r="CI83" i="28"/>
  <c r="BS83" i="28"/>
  <c r="BC83" i="28"/>
  <c r="CT82" i="28"/>
  <c r="CD82" i="28"/>
  <c r="BN82" i="28"/>
  <c r="AX82" i="28"/>
  <c r="CQ81" i="28"/>
  <c r="CA81" i="28"/>
  <c r="BK81" i="28"/>
  <c r="AU81" i="28"/>
  <c r="CL80" i="28"/>
  <c r="BV80" i="28"/>
  <c r="BF80" i="28"/>
  <c r="AP80" i="28"/>
  <c r="CI79" i="28"/>
  <c r="BS79" i="28"/>
  <c r="BC79" i="28"/>
  <c r="CT78" i="28"/>
  <c r="CD78" i="28"/>
  <c r="BN78" i="28"/>
  <c r="AX78" i="28"/>
  <c r="CQ77" i="28"/>
  <c r="CA77" i="28"/>
  <c r="BK77" i="28"/>
  <c r="AS108" i="28"/>
  <c r="CJ107" i="28"/>
  <c r="BT107" i="28"/>
  <c r="BD107" i="28"/>
  <c r="CW106" i="28"/>
  <c r="CG106" i="28"/>
  <c r="BQ106" i="28"/>
  <c r="BA106" i="28"/>
  <c r="CR105" i="28"/>
  <c r="CB105" i="28"/>
  <c r="BL105" i="28"/>
  <c r="AV105" i="28"/>
  <c r="CO104" i="28"/>
  <c r="BY104" i="28"/>
  <c r="BI104" i="28"/>
  <c r="AS104" i="28"/>
  <c r="CJ103" i="28"/>
  <c r="BT103" i="28"/>
  <c r="BD103" i="28"/>
  <c r="CW102" i="28"/>
  <c r="CG102" i="28"/>
  <c r="BQ102" i="28"/>
  <c r="BA102" i="28"/>
  <c r="CR101" i="28"/>
  <c r="CB101" i="28"/>
  <c r="BL101" i="28"/>
  <c r="AV101" i="28"/>
  <c r="CO100" i="28"/>
  <c r="BY100" i="28"/>
  <c r="BI100" i="28"/>
  <c r="AS100" i="28"/>
  <c r="CJ99" i="28"/>
  <c r="BT99" i="28"/>
  <c r="BD99" i="28"/>
  <c r="CW98" i="28"/>
  <c r="CG98" i="28"/>
  <c r="BQ98" i="28"/>
  <c r="BA98" i="28"/>
  <c r="CR97" i="28"/>
  <c r="CB97" i="28"/>
  <c r="BL97" i="28"/>
  <c r="AV97" i="28"/>
  <c r="CO96" i="28"/>
  <c r="BY96" i="28"/>
  <c r="BI96" i="28"/>
  <c r="AS96" i="28"/>
  <c r="CJ95" i="28"/>
  <c r="BT95" i="28"/>
  <c r="BD95" i="28"/>
  <c r="CW94" i="28"/>
  <c r="CG94" i="28"/>
  <c r="BQ94" i="28"/>
  <c r="BA94" i="28"/>
  <c r="CR93" i="28"/>
  <c r="CB93" i="28"/>
  <c r="BL93" i="28"/>
  <c r="AV93" i="28"/>
  <c r="CO92" i="28"/>
  <c r="BY92" i="28"/>
  <c r="BI92" i="28"/>
  <c r="AS92" i="28"/>
  <c r="CJ91" i="28"/>
  <c r="BT91" i="28"/>
  <c r="BD91" i="28"/>
  <c r="CW90" i="28"/>
  <c r="CG90" i="28"/>
  <c r="BQ90" i="28"/>
  <c r="BA90" i="28"/>
  <c r="CR89" i="28"/>
  <c r="CB89" i="28"/>
  <c r="BL89" i="28"/>
  <c r="AV89" i="28"/>
  <c r="CO88" i="28"/>
  <c r="BY88" i="28"/>
  <c r="BI88" i="28"/>
  <c r="AS88" i="28"/>
  <c r="CJ87" i="28"/>
  <c r="BT87" i="28"/>
  <c r="BD87" i="28"/>
  <c r="CW86" i="28"/>
  <c r="CG86" i="28"/>
  <c r="BQ86" i="28"/>
  <c r="BA86" i="28"/>
  <c r="CR85" i="28"/>
  <c r="CB85" i="28"/>
  <c r="BL85" i="28"/>
  <c r="AV85" i="28"/>
  <c r="CO84" i="28"/>
  <c r="BY84" i="28"/>
  <c r="BI84" i="28"/>
  <c r="AS84" i="28"/>
  <c r="CJ83" i="28"/>
  <c r="BT83" i="28"/>
  <c r="BD83" i="28"/>
  <c r="CW82" i="28"/>
  <c r="AU17" i="28"/>
  <c r="BK17" i="28"/>
  <c r="CA17" i="28"/>
  <c r="CQ17" i="28"/>
  <c r="AZ18" i="28"/>
  <c r="BP18" i="28"/>
  <c r="CF18" i="28"/>
  <c r="CV18" i="28"/>
  <c r="BC19" i="28"/>
  <c r="BS19" i="28"/>
  <c r="CI19" i="28"/>
  <c r="AR20" i="28"/>
  <c r="BH20" i="28"/>
  <c r="BX20" i="28"/>
  <c r="CN20" i="28"/>
  <c r="AU21" i="28"/>
  <c r="BK21" i="28"/>
  <c r="CA21" i="28"/>
  <c r="CQ21" i="28"/>
  <c r="AZ22" i="28"/>
  <c r="BP22" i="28"/>
  <c r="CF22" i="28"/>
  <c r="CV22" i="28"/>
  <c r="BC23" i="28"/>
  <c r="BS23" i="28"/>
  <c r="CI23" i="28"/>
  <c r="AR24" i="28"/>
  <c r="BH24" i="28"/>
  <c r="BX24" i="28"/>
  <c r="CN24" i="28"/>
  <c r="AU25" i="28"/>
  <c r="BK25" i="28"/>
  <c r="CA25" i="28"/>
  <c r="CQ25" i="28"/>
  <c r="AZ26" i="28"/>
  <c r="BP26" i="28"/>
  <c r="CF26" i="28"/>
  <c r="CV26" i="28"/>
  <c r="BC27" i="28"/>
  <c r="BS27" i="28"/>
  <c r="CI27" i="28"/>
  <c r="AR28" i="28"/>
  <c r="BH28" i="28"/>
  <c r="BX28" i="28"/>
  <c r="CN28" i="28"/>
  <c r="AU29" i="28"/>
  <c r="BK29" i="28"/>
  <c r="CA29" i="28"/>
  <c r="CQ29" i="28"/>
  <c r="AZ30" i="28"/>
  <c r="BP30" i="28"/>
  <c r="CF30" i="28"/>
  <c r="CV30" i="28"/>
  <c r="BC31" i="28"/>
  <c r="BS31" i="28"/>
  <c r="CI31" i="28"/>
  <c r="AR32" i="28"/>
  <c r="BH32" i="28"/>
  <c r="BX32" i="28"/>
  <c r="CN32" i="28"/>
  <c r="AU33" i="28"/>
  <c r="BK33" i="28"/>
  <c r="CA33" i="28"/>
  <c r="CQ33" i="28"/>
  <c r="AZ34" i="28"/>
  <c r="BP34" i="28"/>
  <c r="CF34" i="28"/>
  <c r="CV34" i="28"/>
  <c r="BC35" i="28"/>
  <c r="BS35" i="28"/>
  <c r="CI35" i="28"/>
  <c r="AR36" i="28"/>
  <c r="BH36" i="28"/>
  <c r="BX36" i="28"/>
  <c r="CN36" i="28"/>
  <c r="AU37" i="28"/>
  <c r="BK37" i="28"/>
  <c r="CA37" i="28"/>
  <c r="CQ37" i="28"/>
  <c r="AZ38" i="28"/>
  <c r="BP38" i="28"/>
  <c r="CF38" i="28"/>
  <c r="CV38" i="28"/>
  <c r="BC39" i="28"/>
  <c r="BS39" i="28"/>
  <c r="CI39" i="28"/>
  <c r="AR40" i="28"/>
  <c r="BH40" i="28"/>
  <c r="BX40" i="28"/>
  <c r="CN40" i="28"/>
  <c r="AU41" i="28"/>
  <c r="BK41" i="28"/>
  <c r="CA41" i="28"/>
  <c r="CQ41" i="28"/>
  <c r="AZ42" i="28"/>
  <c r="BP42" i="28"/>
  <c r="CF42" i="28"/>
  <c r="CV42" i="28"/>
  <c r="BC43" i="28"/>
  <c r="BS43" i="28"/>
  <c r="CI43" i="28"/>
  <c r="AR44" i="28"/>
  <c r="BH44" i="28"/>
  <c r="BX44" i="28"/>
  <c r="CN44" i="28"/>
  <c r="AU45" i="28"/>
  <c r="BK45" i="28"/>
  <c r="CA45" i="28"/>
  <c r="CQ45" i="28"/>
  <c r="AY46" i="28"/>
  <c r="CP146" i="28"/>
  <c r="BE17" i="28"/>
  <c r="BU17" i="28"/>
  <c r="CK17" i="28"/>
  <c r="AP18" i="28"/>
  <c r="BF18" i="28"/>
  <c r="BV18" i="28"/>
  <c r="CL18" i="28"/>
  <c r="AW19" i="28"/>
  <c r="BM19" i="28"/>
  <c r="CC19" i="28"/>
  <c r="CS19" i="28"/>
  <c r="AX20" i="28"/>
  <c r="BN20" i="28"/>
  <c r="CD20" i="28"/>
  <c r="CT20" i="28"/>
  <c r="BE21" i="28"/>
  <c r="BU21" i="28"/>
  <c r="CK21" i="28"/>
  <c r="AP22" i="28"/>
  <c r="BF22" i="28"/>
  <c r="BV22" i="28"/>
  <c r="CL22" i="28"/>
  <c r="AW23" i="28"/>
  <c r="BM23" i="28"/>
  <c r="CC23" i="28"/>
  <c r="CS23" i="28"/>
  <c r="AX24" i="28"/>
  <c r="BN24" i="28"/>
  <c r="CD24" i="28"/>
  <c r="CT24" i="28"/>
  <c r="BE25" i="28"/>
  <c r="BU25" i="28"/>
  <c r="CK25" i="28"/>
  <c r="AP26" i="28"/>
  <c r="BF26" i="28"/>
  <c r="BV26" i="28"/>
  <c r="CL26" i="28"/>
  <c r="AW27" i="28"/>
  <c r="BM27" i="28"/>
  <c r="CC27" i="28"/>
  <c r="CS27" i="28"/>
  <c r="AX28" i="28"/>
  <c r="BN28" i="28"/>
  <c r="CD28" i="28"/>
  <c r="CT28" i="28"/>
  <c r="BE29" i="28"/>
  <c r="BU29" i="28"/>
  <c r="CK29" i="28"/>
  <c r="AP30" i="28"/>
  <c r="BF30" i="28"/>
  <c r="BV30" i="28"/>
  <c r="CL30" i="28"/>
  <c r="AW31" i="28"/>
  <c r="BM31" i="28"/>
  <c r="CC31" i="28"/>
  <c r="CS31" i="28"/>
  <c r="AX32" i="28"/>
  <c r="BN32" i="28"/>
  <c r="CD32" i="28"/>
  <c r="CT32" i="28"/>
  <c r="BE33" i="28"/>
  <c r="BU33" i="28"/>
  <c r="CK33" i="28"/>
  <c r="AP34" i="28"/>
  <c r="BF34" i="28"/>
  <c r="BV34" i="28"/>
  <c r="CL34" i="28"/>
  <c r="AW35" i="28"/>
  <c r="BM35" i="28"/>
  <c r="CC35" i="28"/>
  <c r="CS35" i="28"/>
  <c r="AX36" i="28"/>
  <c r="BN36" i="28"/>
  <c r="CD36" i="28"/>
  <c r="CT36" i="28"/>
  <c r="BE37" i="28"/>
  <c r="BU37" i="28"/>
  <c r="CK37" i="28"/>
  <c r="AP38" i="28"/>
  <c r="BF38" i="28"/>
  <c r="BV38" i="28"/>
  <c r="CL38" i="28"/>
  <c r="AW39" i="28"/>
  <c r="BM39" i="28"/>
  <c r="CC39" i="28"/>
  <c r="CS39" i="28"/>
  <c r="AX40" i="28"/>
  <c r="BN40" i="28"/>
  <c r="CD40" i="28"/>
  <c r="CT40" i="28"/>
  <c r="BE41" i="28"/>
  <c r="BU41" i="28"/>
  <c r="CK41" i="28"/>
  <c r="AP42" i="28"/>
  <c r="BF42" i="28"/>
  <c r="BV42" i="28"/>
  <c r="CL42" i="28"/>
  <c r="AW43" i="28"/>
  <c r="BM43" i="28"/>
  <c r="CC43" i="28"/>
  <c r="CS43" i="28"/>
  <c r="AX44" i="28"/>
  <c r="BN44" i="28"/>
  <c r="CD44" i="28"/>
  <c r="CT44" i="28"/>
  <c r="BE45" i="28"/>
  <c r="BU45" i="28"/>
  <c r="CK45" i="28"/>
  <c r="AR46" i="28"/>
  <c r="CV146" i="28"/>
  <c r="CF146" i="28"/>
  <c r="BZ146" i="28"/>
  <c r="BH146" i="28"/>
  <c r="AR146" i="28"/>
  <c r="CK145" i="28"/>
  <c r="BU145" i="28"/>
  <c r="BE145" i="28"/>
  <c r="CV144" i="28"/>
  <c r="CF144" i="28"/>
  <c r="BP144" i="28"/>
  <c r="AZ144" i="28"/>
  <c r="CS143" i="28"/>
  <c r="CC143" i="28"/>
  <c r="BM143" i="28"/>
  <c r="AW143" i="28"/>
  <c r="CN142" i="28"/>
  <c r="BX142" i="28"/>
  <c r="BH142" i="28"/>
  <c r="AR142" i="28"/>
  <c r="CK141" i="28"/>
  <c r="BU141" i="28"/>
  <c r="BE141" i="28"/>
  <c r="CV140" i="28"/>
  <c r="CF140" i="28"/>
  <c r="BP140" i="28"/>
  <c r="AZ140" i="28"/>
  <c r="CS139" i="28"/>
  <c r="CC139" i="28"/>
  <c r="BM139" i="28"/>
  <c r="CU146" i="28"/>
  <c r="CE146" i="28"/>
  <c r="BO146" i="28"/>
  <c r="AY146" i="28"/>
  <c r="CP145" i="28"/>
  <c r="BZ145" i="28"/>
  <c r="BJ145" i="28"/>
  <c r="AT145" i="28"/>
  <c r="CM144" i="28"/>
  <c r="BW144" i="28"/>
  <c r="BG144" i="28"/>
  <c r="AQ144" i="28"/>
  <c r="CH143" i="28"/>
  <c r="BR143" i="28"/>
  <c r="BB143" i="28"/>
  <c r="CU142" i="28"/>
  <c r="CE142" i="28"/>
  <c r="BO142" i="28"/>
  <c r="AY142" i="28"/>
  <c r="CP141" i="28"/>
  <c r="BZ141" i="28"/>
  <c r="BJ141" i="28"/>
  <c r="AT141" i="28"/>
  <c r="CM140" i="28"/>
  <c r="BW140" i="28"/>
  <c r="BG140" i="28"/>
  <c r="AQ140" i="28"/>
  <c r="CH139" i="28"/>
  <c r="BR139" i="28"/>
  <c r="BB139" i="28"/>
  <c r="CT138" i="28"/>
  <c r="CD138" i="28"/>
  <c r="BN138" i="28"/>
  <c r="AX138" i="28"/>
  <c r="CQ137" i="28"/>
  <c r="CA137" i="28"/>
  <c r="BK137" i="28"/>
  <c r="AU137" i="28"/>
  <c r="CL136" i="28"/>
  <c r="BV136" i="28"/>
  <c r="BF136" i="28"/>
  <c r="AP136" i="28"/>
  <c r="CI135" i="28"/>
  <c r="BS135" i="28"/>
  <c r="BC135" i="28"/>
  <c r="CT134" i="28"/>
  <c r="CD134" i="28"/>
  <c r="BN134" i="28"/>
  <c r="AX134" i="28"/>
  <c r="CQ133" i="28"/>
  <c r="CA133" i="28"/>
  <c r="BK133" i="28"/>
  <c r="AU133" i="28"/>
  <c r="CL132" i="28"/>
  <c r="BV132" i="28"/>
  <c r="BF132" i="28"/>
  <c r="AP132" i="28"/>
  <c r="CI131" i="28"/>
  <c r="BS131" i="28"/>
  <c r="BC131" i="28"/>
  <c r="CT130" i="28"/>
  <c r="CD130" i="28"/>
  <c r="BN130" i="28"/>
  <c r="AX130" i="28"/>
  <c r="CQ129" i="28"/>
  <c r="CA129" i="28"/>
  <c r="BK129" i="28"/>
  <c r="AU129" i="28"/>
  <c r="CL128" i="28"/>
  <c r="BV128" i="28"/>
  <c r="BF128" i="28"/>
  <c r="AP128" i="28"/>
  <c r="CI127" i="28"/>
  <c r="BS127" i="28"/>
  <c r="BC127" i="28"/>
  <c r="CT126" i="28"/>
  <c r="CD126" i="28"/>
  <c r="BN126" i="28"/>
  <c r="AX126" i="28"/>
  <c r="CQ125" i="28"/>
  <c r="CA125" i="28"/>
  <c r="BK125" i="28"/>
  <c r="AU125" i="28"/>
  <c r="CL124" i="28"/>
  <c r="BV124" i="28"/>
  <c r="BF124" i="28"/>
  <c r="AP124" i="28"/>
  <c r="CI123" i="28"/>
  <c r="CS138" i="28"/>
  <c r="CC138" i="28"/>
  <c r="BM138" i="28"/>
  <c r="AW138" i="28"/>
  <c r="CN137" i="28"/>
  <c r="BX137" i="28"/>
  <c r="BH137" i="28"/>
  <c r="AR137" i="28"/>
  <c r="CK136" i="28"/>
  <c r="BU136" i="28"/>
  <c r="BE136" i="28"/>
  <c r="CV135" i="28"/>
  <c r="CF135" i="28"/>
  <c r="BP135" i="28"/>
  <c r="AZ135" i="28"/>
  <c r="CS134" i="28"/>
  <c r="CC134" i="28"/>
  <c r="BM134" i="28"/>
  <c r="AW134" i="28"/>
  <c r="CN133" i="28"/>
  <c r="BX133" i="28"/>
  <c r="BH133" i="28"/>
  <c r="AR133" i="28"/>
  <c r="CK132" i="28"/>
  <c r="BU132" i="28"/>
  <c r="BE132" i="28"/>
  <c r="CV131" i="28"/>
  <c r="CF131" i="28"/>
  <c r="BP131" i="28"/>
  <c r="AZ131" i="28"/>
  <c r="CS130" i="28"/>
  <c r="CC130" i="28"/>
  <c r="BM130" i="28"/>
  <c r="AW130" i="28"/>
  <c r="CN129" i="28"/>
  <c r="BX129" i="28"/>
  <c r="BH129" i="28"/>
  <c r="AR129" i="28"/>
  <c r="CK128" i="28"/>
  <c r="BU128" i="28"/>
  <c r="BE128" i="28"/>
  <c r="CV127" i="28"/>
  <c r="CF127" i="28"/>
  <c r="BP127" i="28"/>
  <c r="AZ127" i="28"/>
  <c r="CS126" i="28"/>
  <c r="CC126" i="28"/>
  <c r="BM126" i="28"/>
  <c r="AW126" i="28"/>
  <c r="CN125" i="28"/>
  <c r="BX125" i="28"/>
  <c r="BH125" i="28"/>
  <c r="AR125" i="28"/>
  <c r="CK124" i="28"/>
  <c r="BU124" i="28"/>
  <c r="BE124" i="28"/>
  <c r="CV123" i="28"/>
  <c r="CF123" i="28"/>
  <c r="BR123" i="28"/>
  <c r="BB123" i="28"/>
  <c r="CU122" i="28"/>
  <c r="CE122" i="28"/>
  <c r="BO122" i="28"/>
  <c r="AY122" i="28"/>
  <c r="CP121" i="28"/>
  <c r="BZ121" i="28"/>
  <c r="BJ121" i="28"/>
  <c r="AT121" i="28"/>
  <c r="CM120" i="28"/>
  <c r="BW120" i="28"/>
  <c r="BG120" i="28"/>
  <c r="AQ120" i="28"/>
  <c r="CH119" i="28"/>
  <c r="BR119" i="28"/>
  <c r="BB119" i="28"/>
  <c r="CU118" i="28"/>
  <c r="CE118" i="28"/>
  <c r="BO118" i="28"/>
  <c r="AY118" i="28"/>
  <c r="CP117" i="28"/>
  <c r="BZ117" i="28"/>
  <c r="BJ117" i="28"/>
  <c r="AT117" i="28"/>
  <c r="CM116" i="28"/>
  <c r="BW116" i="28"/>
  <c r="BG116" i="28"/>
  <c r="AQ116" i="28"/>
  <c r="CH115" i="28"/>
  <c r="BR115" i="28"/>
  <c r="BB115" i="28"/>
  <c r="CU114" i="28"/>
  <c r="CE114" i="28"/>
  <c r="BO114" i="28"/>
  <c r="AY114" i="28"/>
  <c r="CP113" i="28"/>
  <c r="BZ113" i="28"/>
  <c r="BJ113" i="28"/>
  <c r="AT113" i="28"/>
  <c r="CM112" i="28"/>
  <c r="BW112" i="28"/>
  <c r="BG112" i="28"/>
  <c r="AQ112" i="28"/>
  <c r="CH111" i="28"/>
  <c r="BR111" i="28"/>
  <c r="BB111" i="28"/>
  <c r="CU110" i="28"/>
  <c r="CE110" i="28"/>
  <c r="BO110" i="28"/>
  <c r="AY110" i="28"/>
  <c r="CP109" i="28"/>
  <c r="BZ109" i="28"/>
  <c r="BJ109" i="28"/>
  <c r="AT109" i="28"/>
  <c r="CM108" i="28"/>
  <c r="BW108" i="28"/>
  <c r="BG108" i="28"/>
  <c r="BW123" i="28"/>
  <c r="BG123" i="28"/>
  <c r="AQ123" i="28"/>
  <c r="CH122" i="28"/>
  <c r="BR122" i="28"/>
  <c r="BB122" i="28"/>
  <c r="CU121" i="28"/>
  <c r="CE121" i="28"/>
  <c r="BO121" i="28"/>
  <c r="AY121" i="28"/>
  <c r="CP120" i="28"/>
  <c r="BZ120" i="28"/>
  <c r="BJ120" i="28"/>
  <c r="AT120" i="28"/>
  <c r="CM119" i="28"/>
  <c r="BW119" i="28"/>
  <c r="BG119" i="28"/>
  <c r="AQ119" i="28"/>
  <c r="CH118" i="28"/>
  <c r="BR118" i="28"/>
  <c r="BB118" i="28"/>
  <c r="CU117" i="28"/>
  <c r="CE117" i="28"/>
  <c r="BO117" i="28"/>
  <c r="AY117" i="28"/>
  <c r="CP116" i="28"/>
  <c r="BZ116" i="28"/>
  <c r="BJ116" i="28"/>
  <c r="AT116" i="28"/>
  <c r="CM115" i="28"/>
  <c r="BW115" i="28"/>
  <c r="BG115" i="28"/>
  <c r="AQ115" i="28"/>
  <c r="CH114" i="28"/>
  <c r="BR114" i="28"/>
  <c r="BB114" i="28"/>
  <c r="CU113" i="28"/>
  <c r="CE113" i="28"/>
  <c r="BO113" i="28"/>
  <c r="AY113" i="28"/>
  <c r="CP112" i="28"/>
  <c r="BZ112" i="28"/>
  <c r="BJ112" i="28"/>
  <c r="AT112" i="28"/>
  <c r="CM111" i="28"/>
  <c r="BW111" i="28"/>
  <c r="BG111" i="28"/>
  <c r="AQ111" i="28"/>
  <c r="CH110" i="28"/>
  <c r="BR110" i="28"/>
  <c r="BB110" i="28"/>
  <c r="CU109" i="28"/>
  <c r="CE109" i="28"/>
  <c r="BO109" i="28"/>
  <c r="AY109" i="28"/>
  <c r="CP108" i="28"/>
  <c r="BZ108" i="28"/>
  <c r="BJ108" i="28"/>
  <c r="AT108" i="28"/>
  <c r="CM107" i="28"/>
  <c r="BW107" i="28"/>
  <c r="BG107" i="28"/>
  <c r="AQ107" i="28"/>
  <c r="CH106" i="28"/>
  <c r="BR106" i="28"/>
  <c r="BB106" i="28"/>
  <c r="CU105" i="28"/>
  <c r="CE105" i="28"/>
  <c r="BO105" i="28"/>
  <c r="AY105" i="28"/>
  <c r="CP104" i="28"/>
  <c r="BZ104" i="28"/>
  <c r="BJ104" i="28"/>
  <c r="AT104" i="28"/>
  <c r="CM103" i="28"/>
  <c r="BW103" i="28"/>
  <c r="BG103" i="28"/>
  <c r="AQ103" i="28"/>
  <c r="CH102" i="28"/>
  <c r="BR102" i="28"/>
  <c r="BB102" i="28"/>
  <c r="CU101" i="28"/>
  <c r="CE101" i="28"/>
  <c r="BO101" i="28"/>
  <c r="AY101" i="28"/>
  <c r="CP100" i="28"/>
  <c r="BZ100" i="28"/>
  <c r="BJ100" i="28"/>
  <c r="AT100" i="28"/>
  <c r="CM99" i="28"/>
  <c r="BW99" i="28"/>
  <c r="BG99" i="28"/>
  <c r="AQ99" i="28"/>
  <c r="CH98" i="28"/>
  <c r="BR98" i="28"/>
  <c r="BB98" i="28"/>
  <c r="CU97" i="28"/>
  <c r="CE97" i="28"/>
  <c r="BO97" i="28"/>
  <c r="AY97" i="28"/>
  <c r="CP96" i="28"/>
  <c r="BZ96" i="28"/>
  <c r="BJ96" i="28"/>
  <c r="AT96" i="28"/>
  <c r="CM95" i="28"/>
  <c r="BW95" i="28"/>
  <c r="BG95" i="28"/>
  <c r="AQ95" i="28"/>
  <c r="CH94" i="28"/>
  <c r="BR94" i="28"/>
  <c r="BB94" i="28"/>
  <c r="CU93" i="28"/>
  <c r="CE93" i="28"/>
  <c r="BO93" i="28"/>
  <c r="AY93" i="28"/>
  <c r="CP92" i="28"/>
  <c r="BZ92" i="28"/>
  <c r="BJ92" i="28"/>
  <c r="AT92" i="28"/>
  <c r="CM91" i="28"/>
  <c r="BW91" i="28"/>
  <c r="BG91" i="28"/>
  <c r="AQ91" i="28"/>
  <c r="CH90" i="28"/>
  <c r="BR90" i="28"/>
  <c r="BB90" i="28"/>
  <c r="CU89" i="28"/>
  <c r="CE89" i="28"/>
  <c r="BO89" i="28"/>
  <c r="AY89" i="28"/>
  <c r="CP88" i="28"/>
  <c r="BZ88" i="28"/>
  <c r="BJ88" i="28"/>
  <c r="AT88" i="28"/>
  <c r="CM87" i="28"/>
  <c r="BW87" i="28"/>
  <c r="BG87" i="28"/>
  <c r="AQ87" i="28"/>
  <c r="CH86" i="28"/>
  <c r="BR86" i="28"/>
  <c r="BB86" i="28"/>
  <c r="CU85" i="28"/>
  <c r="CE85" i="28"/>
  <c r="BO85" i="28"/>
  <c r="AY85" i="28"/>
  <c r="CP84" i="28"/>
  <c r="BZ84" i="28"/>
  <c r="BJ84" i="28"/>
  <c r="AT84" i="28"/>
  <c r="CM83" i="28"/>
  <c r="BW83" i="28"/>
  <c r="BG83" i="28"/>
  <c r="AQ83" i="28"/>
  <c r="CH82" i="28"/>
  <c r="BR82" i="28"/>
  <c r="BB82" i="28"/>
  <c r="CU81" i="28"/>
  <c r="CE81" i="28"/>
  <c r="BO81" i="28"/>
  <c r="AY81" i="28"/>
  <c r="CP80" i="28"/>
  <c r="BZ80" i="28"/>
  <c r="BJ80" i="28"/>
  <c r="AT80" i="28"/>
  <c r="CM79" i="28"/>
  <c r="BW79" i="28"/>
  <c r="BG79" i="28"/>
  <c r="AQ79" i="28"/>
  <c r="CH78" i="28"/>
  <c r="BR78" i="28"/>
  <c r="BB78" i="28"/>
  <c r="CU77" i="28"/>
  <c r="CE77" i="28"/>
  <c r="BO77" i="28"/>
  <c r="AW108" i="28"/>
  <c r="CN107" i="28"/>
  <c r="BX107" i="28"/>
  <c r="BH107" i="28"/>
  <c r="AR107" i="28"/>
  <c r="CK106" i="28"/>
  <c r="BU106" i="28"/>
  <c r="BE106" i="28"/>
  <c r="CV105" i="28"/>
  <c r="CF105" i="28"/>
  <c r="BP105" i="28"/>
  <c r="AZ105" i="28"/>
  <c r="CS104" i="28"/>
  <c r="CC104" i="28"/>
  <c r="BM104" i="28"/>
  <c r="AW104" i="28"/>
  <c r="CN103" i="28"/>
  <c r="BX103" i="28"/>
  <c r="BH103" i="28"/>
  <c r="AR103" i="28"/>
  <c r="CK102" i="28"/>
  <c r="BU102" i="28"/>
  <c r="BE102" i="28"/>
  <c r="CV101" i="28"/>
  <c r="CF101" i="28"/>
  <c r="BP101" i="28"/>
  <c r="AZ101" i="28"/>
  <c r="CS100" i="28"/>
  <c r="CC100" i="28"/>
  <c r="BM100" i="28"/>
  <c r="AW100" i="28"/>
  <c r="CN99" i="28"/>
  <c r="BX99" i="28"/>
  <c r="BH99" i="28"/>
  <c r="AR99" i="28"/>
  <c r="CK98" i="28"/>
  <c r="BU98" i="28"/>
  <c r="BE98" i="28"/>
  <c r="CV97" i="28"/>
  <c r="CF97" i="28"/>
  <c r="BP97" i="28"/>
  <c r="AZ97" i="28"/>
  <c r="CS96" i="28"/>
  <c r="CC96" i="28"/>
  <c r="BM96" i="28"/>
  <c r="AW96" i="28"/>
  <c r="CN95" i="28"/>
  <c r="BX95" i="28"/>
  <c r="BH95" i="28"/>
  <c r="AR95" i="28"/>
  <c r="CK94" i="28"/>
  <c r="BU94" i="28"/>
  <c r="BE94" i="28"/>
  <c r="CV93" i="28"/>
  <c r="CF93" i="28"/>
  <c r="BP93" i="28"/>
  <c r="AZ93" i="28"/>
  <c r="CS92" i="28"/>
  <c r="CC92" i="28"/>
  <c r="BM92" i="28"/>
  <c r="AW92" i="28"/>
  <c r="CN91" i="28"/>
  <c r="BX91" i="28"/>
  <c r="BH91" i="28"/>
  <c r="AR91" i="28"/>
  <c r="CK90" i="28"/>
  <c r="BU90" i="28"/>
  <c r="BE90" i="28"/>
  <c r="CV89" i="28"/>
  <c r="CF89" i="28"/>
  <c r="BP89" i="28"/>
  <c r="AZ89" i="28"/>
  <c r="CS88" i="28"/>
  <c r="CC88" i="28"/>
  <c r="BM88" i="28"/>
  <c r="AW88" i="28"/>
  <c r="CN87" i="28"/>
  <c r="BX87" i="28"/>
  <c r="BH87" i="28"/>
  <c r="AR87" i="28"/>
  <c r="CK86" i="28"/>
  <c r="BU86" i="28"/>
  <c r="BE86" i="28"/>
  <c r="CV85" i="28"/>
  <c r="CF85" i="28"/>
  <c r="BP85" i="28"/>
  <c r="AZ85" i="28"/>
  <c r="CS84" i="28"/>
  <c r="CC84" i="28"/>
  <c r="BM84" i="28"/>
  <c r="AW84" i="28"/>
  <c r="CN83" i="28"/>
  <c r="AQ17" i="28"/>
  <c r="BG17" i="28"/>
  <c r="BW17" i="28"/>
  <c r="CM17" i="28"/>
  <c r="AV18" i="28"/>
  <c r="BL18" i="28"/>
  <c r="CB18" i="28"/>
  <c r="CR18" i="28"/>
  <c r="AY19" i="28"/>
  <c r="BO19" i="28"/>
  <c r="CE19" i="28"/>
  <c r="CU19" i="28"/>
  <c r="BD20" i="28"/>
  <c r="BT20" i="28"/>
  <c r="CJ20" i="28"/>
  <c r="AQ21" i="28"/>
  <c r="BG21" i="28"/>
  <c r="BW21" i="28"/>
  <c r="CM21" i="28"/>
  <c r="AV22" i="28"/>
  <c r="BL22" i="28"/>
  <c r="CB22" i="28"/>
  <c r="CR22" i="28"/>
  <c r="AY23" i="28"/>
  <c r="BO23" i="28"/>
  <c r="CE23" i="28"/>
  <c r="CU23" i="28"/>
  <c r="BD24" i="28"/>
  <c r="BT24" i="28"/>
  <c r="CJ24" i="28"/>
  <c r="AQ25" i="28"/>
  <c r="BG25" i="28"/>
  <c r="BW25" i="28"/>
  <c r="CM25" i="28"/>
  <c r="AV26" i="28"/>
  <c r="BL26" i="28"/>
  <c r="CB26" i="28"/>
  <c r="CR26" i="28"/>
  <c r="AY27" i="28"/>
  <c r="BO27" i="28"/>
  <c r="CE27" i="28"/>
  <c r="CU27" i="28"/>
  <c r="BD28" i="28"/>
  <c r="BT28" i="28"/>
  <c r="CJ28" i="28"/>
  <c r="AQ29" i="28"/>
  <c r="BG29" i="28"/>
  <c r="BW29" i="28"/>
  <c r="CM29" i="28"/>
  <c r="AV30" i="28"/>
  <c r="BL30" i="28"/>
  <c r="CB30" i="28"/>
  <c r="CR30" i="28"/>
  <c r="AY31" i="28"/>
  <c r="BO31" i="28"/>
  <c r="CE31" i="28"/>
  <c r="CU31" i="28"/>
  <c r="BD32" i="28"/>
  <c r="BT32" i="28"/>
  <c r="CJ32" i="28"/>
  <c r="AQ33" i="28"/>
  <c r="BG33" i="28"/>
  <c r="BW33" i="28"/>
  <c r="CM33" i="28"/>
  <c r="AV34" i="28"/>
  <c r="BL34" i="28"/>
  <c r="CB34" i="28"/>
  <c r="CR34" i="28"/>
  <c r="AY35" i="28"/>
  <c r="BO35" i="28"/>
  <c r="CE35" i="28"/>
  <c r="CU35" i="28"/>
  <c r="BD36" i="28"/>
  <c r="BT36" i="28"/>
  <c r="CJ36" i="28"/>
  <c r="AQ37" i="28"/>
  <c r="BG37" i="28"/>
  <c r="BW37" i="28"/>
  <c r="CM37" i="28"/>
  <c r="AV38" i="28"/>
  <c r="BL38" i="28"/>
  <c r="CB38" i="28"/>
  <c r="CR38" i="28"/>
  <c r="AY39" i="28"/>
  <c r="BO39" i="28"/>
  <c r="CE39" i="28"/>
  <c r="CU39" i="28"/>
  <c r="BD40" i="28"/>
  <c r="BT40" i="28"/>
  <c r="CJ40" i="28"/>
  <c r="AQ41" i="28"/>
  <c r="BG41" i="28"/>
  <c r="BW41" i="28"/>
  <c r="CM41" i="28"/>
  <c r="AV42" i="28"/>
  <c r="BL42" i="28"/>
  <c r="CB42" i="28"/>
  <c r="CR42" i="28"/>
  <c r="AY43" i="28"/>
  <c r="BO43" i="28"/>
  <c r="CE43" i="28"/>
  <c r="CU43" i="28"/>
  <c r="BD44" i="28"/>
  <c r="BT44" i="28"/>
  <c r="CJ44" i="28"/>
  <c r="AQ45" i="28"/>
  <c r="BG45" i="28"/>
  <c r="BW45" i="28"/>
  <c r="CM45" i="28"/>
  <c r="AT46" i="28"/>
  <c r="CT146" i="28"/>
  <c r="BA17" i="28"/>
  <c r="BQ17" i="28"/>
  <c r="CG17" i="28"/>
  <c r="CW17" i="28"/>
  <c r="BB18" i="28"/>
  <c r="BR18" i="28"/>
  <c r="CH18" i="28"/>
  <c r="AS19" i="28"/>
  <c r="BI19" i="28"/>
  <c r="BY19" i="28"/>
  <c r="CO19" i="28"/>
  <c r="AT20" i="28"/>
  <c r="BJ20" i="28"/>
  <c r="BZ20" i="28"/>
  <c r="CP20" i="28"/>
  <c r="BA21" i="28"/>
  <c r="BQ21" i="28"/>
  <c r="CG21" i="28"/>
  <c r="CW21" i="28"/>
  <c r="BB22" i="28"/>
  <c r="BR22" i="28"/>
  <c r="CH22" i="28"/>
  <c r="AS23" i="28"/>
  <c r="BI23" i="28"/>
  <c r="BY23" i="28"/>
  <c r="CO23" i="28"/>
  <c r="AT24" i="28"/>
  <c r="BJ24" i="28"/>
  <c r="BZ24" i="28"/>
  <c r="CP24" i="28"/>
  <c r="BA25" i="28"/>
  <c r="BQ25" i="28"/>
  <c r="CG25" i="28"/>
  <c r="CW25" i="28"/>
  <c r="BB26" i="28"/>
  <c r="BR26" i="28"/>
  <c r="CH26" i="28"/>
  <c r="AS27" i="28"/>
  <c r="BI27" i="28"/>
  <c r="BY27" i="28"/>
  <c r="CO27" i="28"/>
  <c r="AT28" i="28"/>
  <c r="BJ28" i="28"/>
  <c r="BZ28" i="28"/>
  <c r="CP28" i="28"/>
  <c r="BA29" i="28"/>
  <c r="BQ29" i="28"/>
  <c r="CG29" i="28"/>
  <c r="CW29" i="28"/>
  <c r="BB30" i="28"/>
  <c r="BR30" i="28"/>
  <c r="CH30" i="28"/>
  <c r="AS31" i="28"/>
  <c r="BI31" i="28"/>
  <c r="BY31" i="28"/>
  <c r="CO31" i="28"/>
  <c r="AT32" i="28"/>
  <c r="BJ32" i="28"/>
  <c r="BZ32" i="28"/>
  <c r="CP32" i="28"/>
  <c r="BA33" i="28"/>
  <c r="BQ33" i="28"/>
  <c r="CG33" i="28"/>
  <c r="CW33" i="28"/>
  <c r="BB34" i="28"/>
  <c r="BR34" i="28"/>
  <c r="CH34" i="28"/>
  <c r="AS35" i="28"/>
  <c r="BI35" i="28"/>
  <c r="BY35" i="28"/>
  <c r="CO35" i="28"/>
  <c r="AT36" i="28"/>
  <c r="BJ36" i="28"/>
  <c r="BZ36" i="28"/>
  <c r="CP36" i="28"/>
  <c r="BA37" i="28"/>
  <c r="BQ37" i="28"/>
  <c r="CG37" i="28"/>
  <c r="CW37" i="28"/>
  <c r="BB38" i="28"/>
  <c r="BR38" i="28"/>
  <c r="CH38" i="28"/>
  <c r="AS39" i="28"/>
  <c r="BI39" i="28"/>
  <c r="BY39" i="28"/>
  <c r="CO39" i="28"/>
  <c r="AT40" i="28"/>
  <c r="BJ40" i="28"/>
  <c r="BZ40" i="28"/>
  <c r="CP40" i="28"/>
  <c r="BA41" i="28"/>
  <c r="BQ41" i="28"/>
  <c r="CG41" i="28"/>
  <c r="CW41" i="28"/>
  <c r="BB42" i="28"/>
  <c r="BR42" i="28"/>
  <c r="CH42" i="28"/>
  <c r="AS43" i="28"/>
  <c r="BI43" i="28"/>
  <c r="BY43" i="28"/>
  <c r="CO43" i="28"/>
  <c r="AT44" i="28"/>
  <c r="BJ44" i="28"/>
  <c r="BZ44" i="28"/>
  <c r="CP44" i="28"/>
  <c r="BA45" i="28"/>
  <c r="BQ45" i="28"/>
  <c r="CG45" i="28"/>
  <c r="CW45" i="28"/>
  <c r="BK46" i="28"/>
  <c r="CJ146" i="28"/>
  <c r="CH146" i="28"/>
  <c r="BL146" i="28"/>
  <c r="AV146" i="28"/>
  <c r="CO145" i="28"/>
  <c r="BY145" i="28"/>
  <c r="BI145" i="28"/>
  <c r="AS145" i="28"/>
  <c r="CJ144" i="28"/>
  <c r="BT144" i="28"/>
  <c r="BD144" i="28"/>
  <c r="CW143" i="28"/>
  <c r="CG143" i="28"/>
  <c r="BQ143" i="28"/>
  <c r="BA143" i="28"/>
  <c r="CR142" i="28"/>
  <c r="CB142" i="28"/>
  <c r="BL142" i="28"/>
  <c r="AV142" i="28"/>
  <c r="CO141" i="28"/>
  <c r="BY141" i="28"/>
  <c r="BI141" i="28"/>
  <c r="AS141" i="28"/>
  <c r="CJ140" i="28"/>
  <c r="BT140" i="28"/>
  <c r="BD140" i="28"/>
  <c r="CW139" i="28"/>
  <c r="CG139" i="28"/>
  <c r="BQ139" i="28"/>
  <c r="BA139" i="28"/>
  <c r="CI146" i="28"/>
  <c r="BS146" i="28"/>
  <c r="BC146" i="28"/>
  <c r="CT145" i="28"/>
  <c r="CD145" i="28"/>
  <c r="BN145" i="28"/>
  <c r="AX145" i="28"/>
  <c r="CQ144" i="28"/>
  <c r="CA144" i="28"/>
  <c r="BK144" i="28"/>
  <c r="AU144" i="28"/>
  <c r="CL143" i="28"/>
  <c r="BV143" i="28"/>
  <c r="BF143" i="28"/>
  <c r="AP143" i="28"/>
  <c r="CI142" i="28"/>
  <c r="BS142" i="28"/>
  <c r="BC142" i="28"/>
  <c r="CT141" i="28"/>
  <c r="CD141" i="28"/>
  <c r="BN141" i="28"/>
  <c r="AX141" i="28"/>
  <c r="CQ140" i="28"/>
  <c r="CA140" i="28"/>
  <c r="BK140" i="28"/>
  <c r="AU140" i="28"/>
  <c r="CL139" i="28"/>
  <c r="BV139" i="28"/>
  <c r="BF139" i="28"/>
  <c r="AQ139" i="28"/>
  <c r="CH138" i="28"/>
  <c r="BR138" i="28"/>
  <c r="BB138" i="28"/>
  <c r="CU137" i="28"/>
  <c r="CE137" i="28"/>
  <c r="BO137" i="28"/>
  <c r="AY137" i="28"/>
  <c r="CP136" i="28"/>
  <c r="BZ136" i="28"/>
  <c r="BJ136" i="28"/>
  <c r="AT136" i="28"/>
  <c r="CM135" i="28"/>
  <c r="BW135" i="28"/>
  <c r="BG135" i="28"/>
  <c r="AQ135" i="28"/>
  <c r="CH134" i="28"/>
  <c r="BR134" i="28"/>
  <c r="BB134" i="28"/>
  <c r="CU133" i="28"/>
  <c r="CE133" i="28"/>
  <c r="BO133" i="28"/>
  <c r="AY133" i="28"/>
  <c r="CP132" i="28"/>
  <c r="BZ132" i="28"/>
  <c r="BJ132" i="28"/>
  <c r="AT132" i="28"/>
  <c r="CM131" i="28"/>
  <c r="BW131" i="28"/>
  <c r="BG131" i="28"/>
  <c r="AQ131" i="28"/>
  <c r="CH130" i="28"/>
  <c r="BR130" i="28"/>
  <c r="BB130" i="28"/>
  <c r="CU129" i="28"/>
  <c r="CE129" i="28"/>
  <c r="BO129" i="28"/>
  <c r="AY129" i="28"/>
  <c r="CP128" i="28"/>
  <c r="BZ128" i="28"/>
  <c r="BJ128" i="28"/>
  <c r="AT128" i="28"/>
  <c r="CM127" i="28"/>
  <c r="BW127" i="28"/>
  <c r="BG127" i="28"/>
  <c r="AQ127" i="28"/>
  <c r="CH126" i="28"/>
  <c r="BR126" i="28"/>
  <c r="BB126" i="28"/>
  <c r="CU125" i="28"/>
  <c r="CE125" i="28"/>
  <c r="BO125" i="28"/>
  <c r="AY125" i="28"/>
  <c r="CP124" i="28"/>
  <c r="BZ124" i="28"/>
  <c r="BJ124" i="28"/>
  <c r="AT124" i="28"/>
  <c r="CM123" i="28"/>
  <c r="CW138" i="28"/>
  <c r="CG138" i="28"/>
  <c r="BQ138" i="28"/>
  <c r="BA138" i="28"/>
  <c r="CR137" i="28"/>
  <c r="CB137" i="28"/>
  <c r="BL137" i="28"/>
  <c r="AV137" i="28"/>
  <c r="CO136" i="28"/>
  <c r="BY136" i="28"/>
  <c r="BI136" i="28"/>
  <c r="AS136" i="28"/>
  <c r="CJ135" i="28"/>
  <c r="BT135" i="28"/>
  <c r="BD135" i="28"/>
  <c r="CW134" i="28"/>
  <c r="CG134" i="28"/>
  <c r="BQ134" i="28"/>
  <c r="BA134" i="28"/>
  <c r="CR133" i="28"/>
  <c r="CB133" i="28"/>
  <c r="BL133" i="28"/>
  <c r="AV133" i="28"/>
  <c r="CO132" i="28"/>
  <c r="BY132" i="28"/>
  <c r="BI132" i="28"/>
  <c r="AS132" i="28"/>
  <c r="CJ131" i="28"/>
  <c r="BT131" i="28"/>
  <c r="BD131" i="28"/>
  <c r="CW130" i="28"/>
  <c r="CG130" i="28"/>
  <c r="BQ130" i="28"/>
  <c r="BA130" i="28"/>
  <c r="CR129" i="28"/>
  <c r="CB129" i="28"/>
  <c r="BL129" i="28"/>
  <c r="AV129" i="28"/>
  <c r="CO128" i="28"/>
  <c r="BY128" i="28"/>
  <c r="BI128" i="28"/>
  <c r="AS128" i="28"/>
  <c r="CJ127" i="28"/>
  <c r="BT127" i="28"/>
  <c r="BD127" i="28"/>
  <c r="CW126" i="28"/>
  <c r="CG126" i="28"/>
  <c r="BQ126" i="28"/>
  <c r="BA126" i="28"/>
  <c r="CR125" i="28"/>
  <c r="CB125" i="28"/>
  <c r="BL125" i="28"/>
  <c r="AV125" i="28"/>
  <c r="CO124" i="28"/>
  <c r="BY124" i="28"/>
  <c r="BI124" i="28"/>
  <c r="AS124" i="28"/>
  <c r="CJ123" i="28"/>
  <c r="BV123" i="28"/>
  <c r="BF123" i="28"/>
  <c r="AP123" i="28"/>
  <c r="CI122" i="28"/>
  <c r="BS122" i="28"/>
  <c r="BC122" i="28"/>
  <c r="CT121" i="28"/>
  <c r="CD121" i="28"/>
  <c r="BN121" i="28"/>
  <c r="AX121" i="28"/>
  <c r="CQ120" i="28"/>
  <c r="CA120" i="28"/>
  <c r="BK120" i="28"/>
  <c r="AU120" i="28"/>
  <c r="CL119" i="28"/>
  <c r="BV119" i="28"/>
  <c r="BF119" i="28"/>
  <c r="AP119" i="28"/>
  <c r="CI118" i="28"/>
  <c r="BS118" i="28"/>
  <c r="BC118" i="28"/>
  <c r="CT117" i="28"/>
  <c r="CD117" i="28"/>
  <c r="BN117" i="28"/>
  <c r="AX117" i="28"/>
  <c r="CQ116" i="28"/>
  <c r="CA116" i="28"/>
  <c r="BK116" i="28"/>
  <c r="AU116" i="28"/>
  <c r="CL115" i="28"/>
  <c r="BV115" i="28"/>
  <c r="BF115" i="28"/>
  <c r="AP115" i="28"/>
  <c r="CI114" i="28"/>
  <c r="BS114" i="28"/>
  <c r="BC114" i="28"/>
  <c r="CT113" i="28"/>
  <c r="CD113" i="28"/>
  <c r="BN113" i="28"/>
  <c r="AX113" i="28"/>
  <c r="CQ112" i="28"/>
  <c r="CA112" i="28"/>
  <c r="BK112" i="28"/>
  <c r="AU112" i="28"/>
  <c r="CL111" i="28"/>
  <c r="BV111" i="28"/>
  <c r="BF111" i="28"/>
  <c r="AP111" i="28"/>
  <c r="CI110" i="28"/>
  <c r="BS110" i="28"/>
  <c r="BC110" i="28"/>
  <c r="CT109" i="28"/>
  <c r="CD109" i="28"/>
  <c r="BN109" i="28"/>
  <c r="AX109" i="28"/>
  <c r="CQ108" i="28"/>
  <c r="CA108" i="28"/>
  <c r="BK108" i="28"/>
  <c r="CA123" i="28"/>
  <c r="BK123" i="28"/>
  <c r="AU123" i="28"/>
  <c r="CL122" i="28"/>
  <c r="BV122" i="28"/>
  <c r="BF122" i="28"/>
  <c r="AP122" i="28"/>
  <c r="CI121" i="28"/>
  <c r="BS121" i="28"/>
  <c r="BC121" i="28"/>
  <c r="CT120" i="28"/>
  <c r="CD120" i="28"/>
  <c r="BN120" i="28"/>
  <c r="AX120" i="28"/>
  <c r="CQ119" i="28"/>
  <c r="CA119" i="28"/>
  <c r="BK119" i="28"/>
  <c r="AU119" i="28"/>
  <c r="CL118" i="28"/>
  <c r="BV118" i="28"/>
  <c r="BF118" i="28"/>
  <c r="AP118" i="28"/>
  <c r="CI117" i="28"/>
  <c r="BS117" i="28"/>
  <c r="BC117" i="28"/>
  <c r="CT116" i="28"/>
  <c r="CD116" i="28"/>
  <c r="BN116" i="28"/>
  <c r="AX116" i="28"/>
  <c r="CQ115" i="28"/>
  <c r="CA115" i="28"/>
  <c r="BK115" i="28"/>
  <c r="AU115" i="28"/>
  <c r="CL114" i="28"/>
  <c r="BV114" i="28"/>
  <c r="BF114" i="28"/>
  <c r="AP114" i="28"/>
  <c r="CI113" i="28"/>
  <c r="BS113" i="28"/>
  <c r="BC113" i="28"/>
  <c r="CT112" i="28"/>
  <c r="CD112" i="28"/>
  <c r="BN112" i="28"/>
  <c r="AX112" i="28"/>
  <c r="CQ111" i="28"/>
  <c r="CA111" i="28"/>
  <c r="BK111" i="28"/>
  <c r="AU111" i="28"/>
  <c r="CL110" i="28"/>
  <c r="BV110" i="28"/>
  <c r="BF110" i="28"/>
  <c r="AP110" i="28"/>
  <c r="CI109" i="28"/>
  <c r="BS109" i="28"/>
  <c r="BC109" i="28"/>
  <c r="CT108" i="28"/>
  <c r="CD108" i="28"/>
  <c r="BN108" i="28"/>
  <c r="AX108" i="28"/>
  <c r="CQ107" i="28"/>
  <c r="CA107" i="28"/>
  <c r="BK107" i="28"/>
  <c r="AU107" i="28"/>
  <c r="CL106" i="28"/>
  <c r="BV106" i="28"/>
  <c r="BF106" i="28"/>
  <c r="AP106" i="28"/>
  <c r="CI105" i="28"/>
  <c r="BS105" i="28"/>
  <c r="BC105" i="28"/>
  <c r="CT104" i="28"/>
  <c r="CD104" i="28"/>
  <c r="BN104" i="28"/>
  <c r="AX104" i="28"/>
  <c r="CQ103" i="28"/>
  <c r="CA103" i="28"/>
  <c r="BK103" i="28"/>
  <c r="AU103" i="28"/>
  <c r="CL102" i="28"/>
  <c r="BV102" i="28"/>
  <c r="BF102" i="28"/>
  <c r="AP102" i="28"/>
  <c r="CI101" i="28"/>
  <c r="BS101" i="28"/>
  <c r="BC101" i="28"/>
  <c r="CT100" i="28"/>
  <c r="CD100" i="28"/>
  <c r="BN100" i="28"/>
  <c r="AX100" i="28"/>
  <c r="CQ99" i="28"/>
  <c r="CA99" i="28"/>
  <c r="BK99" i="28"/>
  <c r="AU99" i="28"/>
  <c r="CL98" i="28"/>
  <c r="BV98" i="28"/>
  <c r="BF98" i="28"/>
  <c r="AP98" i="28"/>
  <c r="CI97" i="28"/>
  <c r="BS97" i="28"/>
  <c r="BC97" i="28"/>
  <c r="CT96" i="28"/>
  <c r="CD96" i="28"/>
  <c r="BN96" i="28"/>
  <c r="AX96" i="28"/>
  <c r="CQ95" i="28"/>
  <c r="CA95" i="28"/>
  <c r="BK95" i="28"/>
  <c r="AU95" i="28"/>
  <c r="CL94" i="28"/>
  <c r="BV94" i="28"/>
  <c r="BF94" i="28"/>
  <c r="AP94" i="28"/>
  <c r="CI93" i="28"/>
  <c r="BS93" i="28"/>
  <c r="BC93" i="28"/>
  <c r="CT92" i="28"/>
  <c r="CD92" i="28"/>
  <c r="BN92" i="28"/>
  <c r="AX92" i="28"/>
  <c r="CQ91" i="28"/>
  <c r="CA91" i="28"/>
  <c r="BK91" i="28"/>
  <c r="AU91" i="28"/>
  <c r="CL90" i="28"/>
  <c r="BV90" i="28"/>
  <c r="BF90" i="28"/>
  <c r="AP90" i="28"/>
  <c r="CI89" i="28"/>
  <c r="BS89" i="28"/>
  <c r="BC89" i="28"/>
  <c r="CT88" i="28"/>
  <c r="CD88" i="28"/>
  <c r="BN88" i="28"/>
  <c r="AX88" i="28"/>
  <c r="CQ87" i="28"/>
  <c r="CA87" i="28"/>
  <c r="BK87" i="28"/>
  <c r="AU87" i="28"/>
  <c r="CL86" i="28"/>
  <c r="BV86" i="28"/>
  <c r="BF86" i="28"/>
  <c r="AP86" i="28"/>
  <c r="CI85" i="28"/>
  <c r="BS85" i="28"/>
  <c r="BC85" i="28"/>
  <c r="CT84" i="28"/>
  <c r="CD84" i="28"/>
  <c r="BN84" i="28"/>
  <c r="AX84" i="28"/>
  <c r="CQ83" i="28"/>
  <c r="CA83" i="28"/>
  <c r="BK83" i="28"/>
  <c r="AU83" i="28"/>
  <c r="CL82" i="28"/>
  <c r="BV82" i="28"/>
  <c r="BF82" i="28"/>
  <c r="AP82" i="28"/>
  <c r="CI81" i="28"/>
  <c r="BS81" i="28"/>
  <c r="BC81" i="28"/>
  <c r="CT80" i="28"/>
  <c r="CD80" i="28"/>
  <c r="BN80" i="28"/>
  <c r="AX80" i="28"/>
  <c r="CQ79" i="28"/>
  <c r="CA79" i="28"/>
  <c r="BK79" i="28"/>
  <c r="AU79" i="28"/>
  <c r="CL78" i="28"/>
  <c r="BV78" i="28"/>
  <c r="BF78" i="28"/>
  <c r="AP78" i="28"/>
  <c r="CI77" i="28"/>
  <c r="BS77" i="28"/>
  <c r="BC77" i="28"/>
  <c r="CR107" i="28"/>
  <c r="CB107" i="28"/>
  <c r="BL107" i="28"/>
  <c r="AV107" i="28"/>
  <c r="CO106" i="28"/>
  <c r="BY106" i="28"/>
  <c r="BI106" i="28"/>
  <c r="AS106" i="28"/>
  <c r="CJ105" i="28"/>
  <c r="BT105" i="28"/>
  <c r="BD105" i="28"/>
  <c r="CW104" i="28"/>
  <c r="CG104" i="28"/>
  <c r="BQ104" i="28"/>
  <c r="BA104" i="28"/>
  <c r="CR103" i="28"/>
  <c r="CB103" i="28"/>
  <c r="BL103" i="28"/>
  <c r="AV103" i="28"/>
  <c r="CO102" i="28"/>
  <c r="BY102" i="28"/>
  <c r="BI102" i="28"/>
  <c r="AS102" i="28"/>
  <c r="CJ101" i="28"/>
  <c r="BT101" i="28"/>
  <c r="BD101" i="28"/>
  <c r="CW100" i="28"/>
  <c r="CG100" i="28"/>
  <c r="BQ100" i="28"/>
  <c r="BA100" i="28"/>
  <c r="CR99" i="28"/>
  <c r="CB99" i="28"/>
  <c r="BL99" i="28"/>
  <c r="AV99" i="28"/>
  <c r="CO98" i="28"/>
  <c r="BY98" i="28"/>
  <c r="BI98" i="28"/>
  <c r="AS98" i="28"/>
  <c r="CJ97" i="28"/>
  <c r="BT97" i="28"/>
  <c r="BD97" i="28"/>
  <c r="CW96" i="28"/>
  <c r="CG96" i="28"/>
  <c r="BQ96" i="28"/>
  <c r="BA96" i="28"/>
  <c r="CR95" i="28"/>
  <c r="CB95" i="28"/>
  <c r="BL95" i="28"/>
  <c r="AV95" i="28"/>
  <c r="CO94" i="28"/>
  <c r="BY94" i="28"/>
  <c r="BI94" i="28"/>
  <c r="AS94" i="28"/>
  <c r="CJ93" i="28"/>
  <c r="BT93" i="28"/>
  <c r="BD93" i="28"/>
  <c r="CW92" i="28"/>
  <c r="CG92" i="28"/>
  <c r="BQ92" i="28"/>
  <c r="BA92" i="28"/>
  <c r="CR91" i="28"/>
  <c r="CB91" i="28"/>
  <c r="BL91" i="28"/>
  <c r="AV91" i="28"/>
  <c r="CO90" i="28"/>
  <c r="BY90" i="28"/>
  <c r="BI90" i="28"/>
  <c r="AS90" i="28"/>
  <c r="CJ89" i="28"/>
  <c r="BT89" i="28"/>
  <c r="BD89" i="28"/>
  <c r="CW88" i="28"/>
  <c r="CG88" i="28"/>
  <c r="BQ88" i="28"/>
  <c r="BA88" i="28"/>
  <c r="CR87" i="28"/>
  <c r="CB87" i="28"/>
  <c r="BL87" i="28"/>
  <c r="AV87" i="28"/>
  <c r="CO86" i="28"/>
  <c r="BY86" i="28"/>
  <c r="BI86" i="28"/>
  <c r="AS86" i="28"/>
  <c r="CJ85" i="28"/>
  <c r="BT85" i="28"/>
  <c r="BD85" i="28"/>
  <c r="CW84" i="28"/>
  <c r="CG84" i="28"/>
  <c r="BQ84" i="28"/>
  <c r="BA84" i="28"/>
  <c r="CR83" i="28"/>
  <c r="CB83" i="28"/>
  <c r="BL83" i="28"/>
  <c r="AV83" i="28"/>
  <c r="BS46" i="28"/>
  <c r="BC17" i="28"/>
  <c r="BS17" i="28"/>
  <c r="CI17" i="28"/>
  <c r="AR18" i="28"/>
  <c r="BH18" i="28"/>
  <c r="BX18" i="28"/>
  <c r="CN18" i="28"/>
  <c r="AU19" i="28"/>
  <c r="BK19" i="28"/>
  <c r="CA19" i="28"/>
  <c r="CQ19" i="28"/>
  <c r="AZ20" i="28"/>
  <c r="BP20" i="28"/>
  <c r="CF20" i="28"/>
  <c r="CV20" i="28"/>
  <c r="BC21" i="28"/>
  <c r="BS21" i="28"/>
  <c r="CI21" i="28"/>
  <c r="AR22" i="28"/>
  <c r="BH22" i="28"/>
  <c r="BX22" i="28"/>
  <c r="CN22" i="28"/>
  <c r="AU23" i="28"/>
  <c r="BK23" i="28"/>
  <c r="CA23" i="28"/>
  <c r="CQ23" i="28"/>
  <c r="AZ24" i="28"/>
  <c r="BP24" i="28"/>
  <c r="CF24" i="28"/>
  <c r="CV24" i="28"/>
  <c r="BC25" i="28"/>
  <c r="BS25" i="28"/>
  <c r="CI25" i="28"/>
  <c r="AR26" i="28"/>
  <c r="BH26" i="28"/>
  <c r="BX26" i="28"/>
  <c r="CN26" i="28"/>
  <c r="AU27" i="28"/>
  <c r="BK27" i="28"/>
  <c r="CA27" i="28"/>
  <c r="CQ27" i="28"/>
  <c r="AZ28" i="28"/>
  <c r="BP28" i="28"/>
  <c r="CF28" i="28"/>
  <c r="CV28" i="28"/>
  <c r="BC29" i="28"/>
  <c r="BS29" i="28"/>
  <c r="CI29" i="28"/>
  <c r="AR30" i="28"/>
  <c r="BH30" i="28"/>
  <c r="BX30" i="28"/>
  <c r="CN30" i="28"/>
  <c r="AU31" i="28"/>
  <c r="BK31" i="28"/>
  <c r="CA31" i="28"/>
  <c r="CQ31" i="28"/>
  <c r="AZ32" i="28"/>
  <c r="BP32" i="28"/>
  <c r="CF32" i="28"/>
  <c r="CV32" i="28"/>
  <c r="BC33" i="28"/>
  <c r="BS33" i="28"/>
  <c r="CI33" i="28"/>
  <c r="AR34" i="28"/>
  <c r="BH34" i="28"/>
  <c r="BX34" i="28"/>
  <c r="CN34" i="28"/>
  <c r="AU35" i="28"/>
  <c r="BK35" i="28"/>
  <c r="CA35" i="28"/>
  <c r="CQ35" i="28"/>
  <c r="AZ36" i="28"/>
  <c r="BP36" i="28"/>
  <c r="CF36" i="28"/>
  <c r="CV36" i="28"/>
  <c r="BC37" i="28"/>
  <c r="BS37" i="28"/>
  <c r="CI37" i="28"/>
  <c r="AR38" i="28"/>
  <c r="BH38" i="28"/>
  <c r="BX38" i="28"/>
  <c r="CN38" i="28"/>
  <c r="AU39" i="28"/>
  <c r="BK39" i="28"/>
  <c r="CA39" i="28"/>
  <c r="CQ39" i="28"/>
  <c r="AZ40" i="28"/>
  <c r="BP40" i="28"/>
  <c r="CF40" i="28"/>
  <c r="CV40" i="28"/>
  <c r="BC41" i="28"/>
  <c r="BS41" i="28"/>
  <c r="CI41" i="28"/>
  <c r="AR42" i="28"/>
  <c r="BH42" i="28"/>
  <c r="BX42" i="28"/>
  <c r="CN42" i="28"/>
  <c r="AU43" i="28"/>
  <c r="BK43" i="28"/>
  <c r="CA43" i="28"/>
  <c r="CQ43" i="28"/>
  <c r="AZ44" i="28"/>
  <c r="BP44" i="28"/>
  <c r="CF44" i="28"/>
  <c r="CV44" i="28"/>
  <c r="BC45" i="28"/>
  <c r="BS45" i="28"/>
  <c r="CI45" i="28"/>
  <c r="AP46" i="28"/>
  <c r="BO46" i="28"/>
  <c r="AW17" i="28"/>
  <c r="BM17" i="28"/>
  <c r="CC17" i="28"/>
  <c r="CS17" i="28"/>
  <c r="AX18" i="28"/>
  <c r="BN18" i="28"/>
  <c r="CD18" i="28"/>
  <c r="CT18" i="28"/>
  <c r="BE19" i="28"/>
  <c r="BU19" i="28"/>
  <c r="CK19" i="28"/>
  <c r="AP20" i="28"/>
  <c r="BF20" i="28"/>
  <c r="BV20" i="28"/>
  <c r="CL20" i="28"/>
  <c r="AW21" i="28"/>
  <c r="BM21" i="28"/>
  <c r="CC21" i="28"/>
  <c r="CS21" i="28"/>
  <c r="AX22" i="28"/>
  <c r="BN22" i="28"/>
  <c r="CD22" i="28"/>
  <c r="CT22" i="28"/>
  <c r="BE23" i="28"/>
  <c r="BU23" i="28"/>
  <c r="CK23" i="28"/>
  <c r="AP24" i="28"/>
  <c r="BF24" i="28"/>
  <c r="BV24" i="28"/>
  <c r="CL24" i="28"/>
  <c r="AW25" i="28"/>
  <c r="BM25" i="28"/>
  <c r="CC25" i="28"/>
  <c r="CS25" i="28"/>
  <c r="AX26" i="28"/>
  <c r="BN26" i="28"/>
  <c r="CD26" i="28"/>
  <c r="CT26" i="28"/>
  <c r="BE27" i="28"/>
  <c r="BU27" i="28"/>
  <c r="CK27" i="28"/>
  <c r="AP28" i="28"/>
  <c r="BF28" i="28"/>
  <c r="BV28" i="28"/>
  <c r="CL28" i="28"/>
  <c r="AW29" i="28"/>
  <c r="BM29" i="28"/>
  <c r="CC29" i="28"/>
  <c r="CS29" i="28"/>
  <c r="AX30" i="28"/>
  <c r="BN30" i="28"/>
  <c r="CD30" i="28"/>
  <c r="CT30" i="28"/>
  <c r="BE31" i="28"/>
  <c r="BU31" i="28"/>
  <c r="CK31" i="28"/>
  <c r="AP32" i="28"/>
  <c r="BF32" i="28"/>
  <c r="BV32" i="28"/>
  <c r="CL32" i="28"/>
  <c r="AW33" i="28"/>
  <c r="BM33" i="28"/>
  <c r="CC33" i="28"/>
  <c r="CS33" i="28"/>
  <c r="AX34" i="28"/>
  <c r="BN34" i="28"/>
  <c r="CD34" i="28"/>
  <c r="CT34" i="28"/>
  <c r="BE35" i="28"/>
  <c r="BU35" i="28"/>
  <c r="CK35" i="28"/>
  <c r="AP36" i="28"/>
  <c r="BF36" i="28"/>
  <c r="BV36" i="28"/>
  <c r="CL36" i="28"/>
  <c r="AW37" i="28"/>
  <c r="BM37" i="28"/>
  <c r="CC37" i="28"/>
  <c r="CS37" i="28"/>
  <c r="AX38" i="28"/>
  <c r="BN38" i="28"/>
  <c r="CD38" i="28"/>
  <c r="CT38" i="28"/>
  <c r="BE39" i="28"/>
  <c r="BU39" i="28"/>
  <c r="CK39" i="28"/>
  <c r="AP40" i="28"/>
  <c r="BF40" i="28"/>
  <c r="BV40" i="28"/>
  <c r="CL40" i="28"/>
  <c r="AW41" i="28"/>
  <c r="BM41" i="28"/>
  <c r="CC41" i="28"/>
  <c r="CS41" i="28"/>
  <c r="AX42" i="28"/>
  <c r="BN42" i="28"/>
  <c r="CD42" i="28"/>
  <c r="CT42" i="28"/>
  <c r="BE43" i="28"/>
  <c r="BU43" i="28"/>
  <c r="CK43" i="28"/>
  <c r="AP44" i="28"/>
  <c r="BF44" i="28"/>
  <c r="BV44" i="28"/>
  <c r="CL44" i="28"/>
  <c r="AW45" i="28"/>
  <c r="BM45" i="28"/>
  <c r="CC45" i="28"/>
  <c r="CS45" i="28"/>
  <c r="BC46" i="28"/>
  <c r="CN146" i="28"/>
  <c r="BX146" i="28"/>
  <c r="BP146" i="28"/>
  <c r="AZ146" i="28"/>
  <c r="CS145" i="28"/>
  <c r="CC145" i="28"/>
  <c r="BM145" i="28"/>
  <c r="AW145" i="28"/>
  <c r="CN144" i="28"/>
  <c r="BX144" i="28"/>
  <c r="BH144" i="28"/>
  <c r="AR144" i="28"/>
  <c r="CK143" i="28"/>
  <c r="BU143" i="28"/>
  <c r="BE143" i="28"/>
  <c r="CV142" i="28"/>
  <c r="CF142" i="28"/>
  <c r="BP142" i="28"/>
  <c r="AZ142" i="28"/>
  <c r="CS141" i="28"/>
  <c r="CC141" i="28"/>
  <c r="BM141" i="28"/>
  <c r="AW141" i="28"/>
  <c r="CN140" i="28"/>
  <c r="BX140" i="28"/>
  <c r="BH140" i="28"/>
  <c r="AR140" i="28"/>
  <c r="CK139" i="28"/>
  <c r="BU139" i="28"/>
  <c r="BE139" i="28"/>
  <c r="CM146" i="28"/>
  <c r="BW146" i="28"/>
  <c r="BG146" i="28"/>
  <c r="AQ146" i="28"/>
  <c r="CH145" i="28"/>
  <c r="BR145" i="28"/>
  <c r="BB145" i="28"/>
  <c r="CU144" i="28"/>
  <c r="CE144" i="28"/>
  <c r="BO144" i="28"/>
  <c r="AY144" i="28"/>
  <c r="CP143" i="28"/>
  <c r="BZ143" i="28"/>
  <c r="BJ143" i="28"/>
  <c r="AT143" i="28"/>
  <c r="CM142" i="28"/>
  <c r="BW142" i="28"/>
  <c r="BG142" i="28"/>
  <c r="AQ142" i="28"/>
  <c r="CH141" i="28"/>
  <c r="BR141" i="28"/>
  <c r="BB141" i="28"/>
  <c r="CU140" i="28"/>
  <c r="CE140" i="28"/>
  <c r="BO140" i="28"/>
  <c r="AY140" i="28"/>
  <c r="CP139" i="28"/>
  <c r="BZ139" i="28"/>
  <c r="BJ139" i="28"/>
  <c r="AU139" i="28"/>
  <c r="CL138" i="28"/>
  <c r="BV138" i="28"/>
  <c r="BF138" i="28"/>
  <c r="AP138" i="28"/>
  <c r="CI137" i="28"/>
  <c r="BS137" i="28"/>
  <c r="BC137" i="28"/>
  <c r="CT136" i="28"/>
  <c r="CD136" i="28"/>
  <c r="BN136" i="28"/>
  <c r="AX136" i="28"/>
  <c r="CQ135" i="28"/>
  <c r="CA135" i="28"/>
  <c r="BK135" i="28"/>
  <c r="AU135" i="28"/>
  <c r="CL134" i="28"/>
  <c r="BV134" i="28"/>
  <c r="BF134" i="28"/>
  <c r="AP134" i="28"/>
  <c r="CI133" i="28"/>
  <c r="BS133" i="28"/>
  <c r="BC133" i="28"/>
  <c r="CT132" i="28"/>
  <c r="CD132" i="28"/>
  <c r="BN132" i="28"/>
  <c r="AX132" i="28"/>
  <c r="CQ131" i="28"/>
  <c r="CA131" i="28"/>
  <c r="BK131" i="28"/>
  <c r="AU131" i="28"/>
  <c r="CL130" i="28"/>
  <c r="BV130" i="28"/>
  <c r="BF130" i="28"/>
  <c r="AP130" i="28"/>
  <c r="CI129" i="28"/>
  <c r="BS129" i="28"/>
  <c r="BC129" i="28"/>
  <c r="CT128" i="28"/>
  <c r="CD128" i="28"/>
  <c r="BN128" i="28"/>
  <c r="AX128" i="28"/>
  <c r="CQ127" i="28"/>
  <c r="CA127" i="28"/>
  <c r="BK127" i="28"/>
  <c r="AU127" i="28"/>
  <c r="CL126" i="28"/>
  <c r="BV126" i="28"/>
  <c r="BF126" i="28"/>
  <c r="AP126" i="28"/>
  <c r="CI125" i="28"/>
  <c r="BS125" i="28"/>
  <c r="BC125" i="28"/>
  <c r="CT124" i="28"/>
  <c r="CD124" i="28"/>
  <c r="BN124" i="28"/>
  <c r="AX124" i="28"/>
  <c r="CQ123" i="28"/>
  <c r="AR139" i="28"/>
  <c r="CK138" i="28"/>
  <c r="BU138" i="28"/>
  <c r="BE138" i="28"/>
  <c r="CV137" i="28"/>
  <c r="CF137" i="28"/>
  <c r="BP137" i="28"/>
  <c r="AZ137" i="28"/>
  <c r="CS136" i="28"/>
  <c r="CC136" i="28"/>
  <c r="BM136" i="28"/>
  <c r="AW136" i="28"/>
  <c r="CN135" i="28"/>
  <c r="BX135" i="28"/>
  <c r="BH135" i="28"/>
  <c r="AR135" i="28"/>
  <c r="CK134" i="28"/>
  <c r="BU134" i="28"/>
  <c r="BE134" i="28"/>
  <c r="CV133" i="28"/>
  <c r="CF133" i="28"/>
  <c r="BP133" i="28"/>
  <c r="AZ133" i="28"/>
  <c r="CS132" i="28"/>
  <c r="CC132" i="28"/>
  <c r="BM132" i="28"/>
  <c r="AW132" i="28"/>
  <c r="CN131" i="28"/>
  <c r="BX131" i="28"/>
  <c r="BH131" i="28"/>
  <c r="AR131" i="28"/>
  <c r="CK130" i="28"/>
  <c r="BU130" i="28"/>
  <c r="BE130" i="28"/>
  <c r="CV129" i="28"/>
  <c r="CF129" i="28"/>
  <c r="BP129" i="28"/>
  <c r="AZ129" i="28"/>
  <c r="CS128" i="28"/>
  <c r="CC128" i="28"/>
  <c r="BM128" i="28"/>
  <c r="AW128" i="28"/>
  <c r="CN127" i="28"/>
  <c r="BX127" i="28"/>
  <c r="BH127" i="28"/>
  <c r="AR127" i="28"/>
  <c r="CK126" i="28"/>
  <c r="BU126" i="28"/>
  <c r="BE126" i="28"/>
  <c r="CV125" i="28"/>
  <c r="CF125" i="28"/>
  <c r="BP125" i="28"/>
  <c r="AZ125" i="28"/>
  <c r="CS124" i="28"/>
  <c r="CC124" i="28"/>
  <c r="BM124" i="28"/>
  <c r="AW124" i="28"/>
  <c r="CN123" i="28"/>
  <c r="BZ123" i="28"/>
  <c r="BJ123" i="28"/>
  <c r="AT123" i="28"/>
  <c r="CM122" i="28"/>
  <c r="BW122" i="28"/>
  <c r="BG122" i="28"/>
  <c r="AQ122" i="28"/>
  <c r="CH121" i="28"/>
  <c r="BR121" i="28"/>
  <c r="BB121" i="28"/>
  <c r="CU120" i="28"/>
  <c r="CE120" i="28"/>
  <c r="BO120" i="28"/>
  <c r="AY120" i="28"/>
  <c r="CP119" i="28"/>
  <c r="BZ119" i="28"/>
  <c r="BJ119" i="28"/>
  <c r="AT119" i="28"/>
  <c r="CM118" i="28"/>
  <c r="BW118" i="28"/>
  <c r="BG118" i="28"/>
  <c r="AQ118" i="28"/>
  <c r="CH117" i="28"/>
  <c r="BR117" i="28"/>
  <c r="BB117" i="28"/>
  <c r="CU116" i="28"/>
  <c r="CE116" i="28"/>
  <c r="BO116" i="28"/>
  <c r="AY116" i="28"/>
  <c r="CP115" i="28"/>
  <c r="BZ115" i="28"/>
  <c r="BJ115" i="28"/>
  <c r="AT115" i="28"/>
  <c r="CM114" i="28"/>
  <c r="BW114" i="28"/>
  <c r="BG114" i="28"/>
  <c r="AQ114" i="28"/>
  <c r="CH113" i="28"/>
  <c r="BR113" i="28"/>
  <c r="BB113" i="28"/>
  <c r="CU112" i="28"/>
  <c r="CE112" i="28"/>
  <c r="BO112" i="28"/>
  <c r="AY112" i="28"/>
  <c r="CP111" i="28"/>
  <c r="BZ111" i="28"/>
  <c r="BJ111" i="28"/>
  <c r="AT111" i="28"/>
  <c r="CM110" i="28"/>
  <c r="BW110" i="28"/>
  <c r="BG110" i="28"/>
  <c r="AQ110" i="28"/>
  <c r="CH109" i="28"/>
  <c r="BR109" i="28"/>
  <c r="BB109" i="28"/>
  <c r="CU108" i="28"/>
  <c r="CE108" i="28"/>
  <c r="BO108" i="28"/>
  <c r="CE123" i="28"/>
  <c r="BO123" i="28"/>
  <c r="AY123" i="28"/>
  <c r="CP122" i="28"/>
  <c r="BZ122" i="28"/>
  <c r="BJ122" i="28"/>
  <c r="AT122" i="28"/>
  <c r="CM121" i="28"/>
  <c r="BW121" i="28"/>
  <c r="BG121" i="28"/>
  <c r="AQ121" i="28"/>
  <c r="CH120" i="28"/>
  <c r="BR120" i="28"/>
  <c r="BB120" i="28"/>
  <c r="CU119" i="28"/>
  <c r="CE119" i="28"/>
  <c r="BO119" i="28"/>
  <c r="AY119" i="28"/>
  <c r="CP118" i="28"/>
  <c r="BZ118" i="28"/>
  <c r="BJ118" i="28"/>
  <c r="AT118" i="28"/>
  <c r="CM117" i="28"/>
  <c r="BW117" i="28"/>
  <c r="BG117" i="28"/>
  <c r="AQ117" i="28"/>
  <c r="CH116" i="28"/>
  <c r="BR116" i="28"/>
  <c r="BB116" i="28"/>
  <c r="CU115" i="28"/>
  <c r="CE115" i="28"/>
  <c r="BO115" i="28"/>
  <c r="AY115" i="28"/>
  <c r="CP114" i="28"/>
  <c r="BZ114" i="28"/>
  <c r="BJ114" i="28"/>
  <c r="AT114" i="28"/>
  <c r="CM113" i="28"/>
  <c r="BW113" i="28"/>
  <c r="BG113" i="28"/>
  <c r="AQ113" i="28"/>
  <c r="CH112" i="28"/>
  <c r="BR112" i="28"/>
  <c r="BB112" i="28"/>
  <c r="CU111" i="28"/>
  <c r="CE111" i="28"/>
  <c r="BO111" i="28"/>
  <c r="AY111" i="28"/>
  <c r="CP110" i="28"/>
  <c r="BZ110" i="28"/>
  <c r="BJ110" i="28"/>
  <c r="AT110" i="28"/>
  <c r="CM109" i="28"/>
  <c r="BW109" i="28"/>
  <c r="BG109" i="28"/>
  <c r="AQ109" i="28"/>
  <c r="CH108" i="28"/>
  <c r="BR108" i="28"/>
  <c r="BB108" i="28"/>
  <c r="CU107" i="28"/>
  <c r="CE107" i="28"/>
  <c r="BO107" i="28"/>
  <c r="AY107" i="28"/>
  <c r="CP106" i="28"/>
  <c r="BZ106" i="28"/>
  <c r="BJ106" i="28"/>
  <c r="AT106" i="28"/>
  <c r="CM105" i="28"/>
  <c r="BW105" i="28"/>
  <c r="BG105" i="28"/>
  <c r="AQ105" i="28"/>
  <c r="CH104" i="28"/>
  <c r="BR104" i="28"/>
  <c r="BB104" i="28"/>
  <c r="CU103" i="28"/>
  <c r="CE103" i="28"/>
  <c r="BO103" i="28"/>
  <c r="AY103" i="28"/>
  <c r="CP102" i="28"/>
  <c r="BZ102" i="28"/>
  <c r="BJ102" i="28"/>
  <c r="AT102" i="28"/>
  <c r="CM101" i="28"/>
  <c r="BW101" i="28"/>
  <c r="BG101" i="28"/>
  <c r="AQ101" i="28"/>
  <c r="CH100" i="28"/>
  <c r="BR100" i="28"/>
  <c r="BB100" i="28"/>
  <c r="CU99" i="28"/>
  <c r="CE99" i="28"/>
  <c r="BO99" i="28"/>
  <c r="AY99" i="28"/>
  <c r="CP98" i="28"/>
  <c r="BZ98" i="28"/>
  <c r="BJ98" i="28"/>
  <c r="AT98" i="28"/>
  <c r="CM97" i="28"/>
  <c r="BW97" i="28"/>
  <c r="BG97" i="28"/>
  <c r="AQ97" i="28"/>
  <c r="CH96" i="28"/>
  <c r="BR96" i="28"/>
  <c r="BB96" i="28"/>
  <c r="CU95" i="28"/>
  <c r="CE95" i="28"/>
  <c r="BO95" i="28"/>
  <c r="AY95" i="28"/>
  <c r="CP94" i="28"/>
  <c r="BZ94" i="28"/>
  <c r="BJ94" i="28"/>
  <c r="AT94" i="28"/>
  <c r="CM93" i="28"/>
  <c r="BW93" i="28"/>
  <c r="BG93" i="28"/>
  <c r="AQ93" i="28"/>
  <c r="CH92" i="28"/>
  <c r="BR92" i="28"/>
  <c r="BB92" i="28"/>
  <c r="CU91" i="28"/>
  <c r="CE91" i="28"/>
  <c r="BO91" i="28"/>
  <c r="AY91" i="28"/>
  <c r="CP90" i="28"/>
  <c r="BZ90" i="28"/>
  <c r="BJ90" i="28"/>
  <c r="AT90" i="28"/>
  <c r="CM89" i="28"/>
  <c r="BW89" i="28"/>
  <c r="BG89" i="28"/>
  <c r="AQ89" i="28"/>
  <c r="CH88" i="28"/>
  <c r="BR88" i="28"/>
  <c r="BB88" i="28"/>
  <c r="CU87" i="28"/>
  <c r="CE87" i="28"/>
  <c r="BO87" i="28"/>
  <c r="AY87" i="28"/>
  <c r="CP86" i="28"/>
  <c r="BZ86" i="28"/>
  <c r="BJ86" i="28"/>
  <c r="AT86" i="28"/>
  <c r="CM85" i="28"/>
  <c r="BW85" i="28"/>
  <c r="BG85" i="28"/>
  <c r="AQ85" i="28"/>
  <c r="CH84" i="28"/>
  <c r="BR84" i="28"/>
  <c r="BB84" i="28"/>
  <c r="CU83" i="28"/>
  <c r="CE83" i="28"/>
  <c r="BO83" i="28"/>
  <c r="AY83" i="28"/>
  <c r="CP82" i="28"/>
  <c r="BZ82" i="28"/>
  <c r="BJ82" i="28"/>
  <c r="AT82" i="28"/>
  <c r="CM81" i="28"/>
  <c r="BW81" i="28"/>
  <c r="BG81" i="28"/>
  <c r="AQ81" i="28"/>
  <c r="CH80" i="28"/>
  <c r="BR80" i="28"/>
  <c r="BB80" i="28"/>
  <c r="CU79" i="28"/>
  <c r="CE79" i="28"/>
  <c r="BO79" i="28"/>
  <c r="AY79" i="28"/>
  <c r="CP78" i="28"/>
  <c r="BZ78" i="28"/>
  <c r="BJ78" i="28"/>
  <c r="AT78" i="28"/>
  <c r="CM77" i="28"/>
  <c r="BW77" i="28"/>
  <c r="BG77" i="28"/>
  <c r="CV107" i="28"/>
  <c r="CF107" i="28"/>
  <c r="BP107" i="28"/>
  <c r="AZ107" i="28"/>
  <c r="CS106" i="28"/>
  <c r="CC106" i="28"/>
  <c r="BM106" i="28"/>
  <c r="AW106" i="28"/>
  <c r="CN105" i="28"/>
  <c r="BX105" i="28"/>
  <c r="BH105" i="28"/>
  <c r="AR105" i="28"/>
  <c r="CK104" i="28"/>
  <c r="BU104" i="28"/>
  <c r="BE104" i="28"/>
  <c r="CV103" i="28"/>
  <c r="CF103" i="28"/>
  <c r="BP103" i="28"/>
  <c r="AZ103" i="28"/>
  <c r="CS102" i="28"/>
  <c r="CC102" i="28"/>
  <c r="BM102" i="28"/>
  <c r="AW102" i="28"/>
  <c r="CN101" i="28"/>
  <c r="BX101" i="28"/>
  <c r="BH101" i="28"/>
  <c r="AR101" i="28"/>
  <c r="CK100" i="28"/>
  <c r="BU100" i="28"/>
  <c r="BE100" i="28"/>
  <c r="CV99" i="28"/>
  <c r="CF99" i="28"/>
  <c r="BP99" i="28"/>
  <c r="AZ99" i="28"/>
  <c r="CS98" i="28"/>
  <c r="CC98" i="28"/>
  <c r="BM98" i="28"/>
  <c r="AW98" i="28"/>
  <c r="CN97" i="28"/>
  <c r="BX97" i="28"/>
  <c r="BH97" i="28"/>
  <c r="AR97" i="28"/>
  <c r="CK96" i="28"/>
  <c r="BU96" i="28"/>
  <c r="BE96" i="28"/>
  <c r="CV95" i="28"/>
  <c r="CF95" i="28"/>
  <c r="BP95" i="28"/>
  <c r="AZ95" i="28"/>
  <c r="CS94" i="28"/>
  <c r="CC94" i="28"/>
  <c r="BM94" i="28"/>
  <c r="AW94" i="28"/>
  <c r="CN93" i="28"/>
  <c r="BX93" i="28"/>
  <c r="BH93" i="28"/>
  <c r="AR93" i="28"/>
  <c r="CK92" i="28"/>
  <c r="BU92" i="28"/>
  <c r="BE92" i="28"/>
  <c r="CV91" i="28"/>
  <c r="CF91" i="28"/>
  <c r="BP91" i="28"/>
  <c r="AZ91" i="28"/>
  <c r="CS90" i="28"/>
  <c r="CC90" i="28"/>
  <c r="BM90" i="28"/>
  <c r="AW90" i="28"/>
  <c r="CN89" i="28"/>
  <c r="BX89" i="28"/>
  <c r="BH89" i="28"/>
  <c r="AR89" i="28"/>
  <c r="CK88" i="28"/>
  <c r="BU88" i="28"/>
  <c r="BE88" i="28"/>
  <c r="CV87" i="28"/>
  <c r="CF87" i="28"/>
  <c r="BP87" i="28"/>
  <c r="AZ87" i="28"/>
  <c r="CS86" i="28"/>
  <c r="CC86" i="28"/>
  <c r="BM86" i="28"/>
  <c r="AW86" i="28"/>
  <c r="CN85" i="28"/>
  <c r="BX85" i="28"/>
  <c r="BH85" i="28"/>
  <c r="AR85" i="28"/>
  <c r="CK84" i="28"/>
  <c r="BU84" i="28"/>
  <c r="BE84" i="28"/>
  <c r="CV83" i="28"/>
  <c r="CF83" i="28"/>
  <c r="BP83" i="28"/>
  <c r="AZ83" i="28"/>
  <c r="CS82" i="28"/>
  <c r="CC82" i="28"/>
  <c r="BM82" i="28"/>
  <c r="BX83" i="28"/>
  <c r="CK82" i="28"/>
  <c r="BQ82" i="28"/>
  <c r="AW82" i="28"/>
  <c r="CN81" i="28"/>
  <c r="BX81" i="28"/>
  <c r="BH81" i="28"/>
  <c r="AR81" i="28"/>
  <c r="CK80" i="28"/>
  <c r="BU80" i="28"/>
  <c r="BE80" i="28"/>
  <c r="CV79" i="28"/>
  <c r="BR146" i="28"/>
  <c r="BB146" i="28"/>
  <c r="CU145" i="28"/>
  <c r="CE145" i="28"/>
  <c r="BO145" i="28"/>
  <c r="AY145" i="28"/>
  <c r="CP144" i="28"/>
  <c r="BZ144" i="28"/>
  <c r="BJ144" i="28"/>
  <c r="AT144" i="28"/>
  <c r="CM143" i="28"/>
  <c r="BW143" i="28"/>
  <c r="BG143" i="28"/>
  <c r="AQ143" i="28"/>
  <c r="CH142" i="28"/>
  <c r="BR142" i="28"/>
  <c r="BB142" i="28"/>
  <c r="CU141" i="28"/>
  <c r="CE141" i="28"/>
  <c r="BO141" i="28"/>
  <c r="AY141" i="28"/>
  <c r="CP140" i="28"/>
  <c r="BZ140" i="28"/>
  <c r="BJ140" i="28"/>
  <c r="AT140" i="28"/>
  <c r="CM139" i="28"/>
  <c r="BW139" i="28"/>
  <c r="BG139" i="28"/>
  <c r="CO146" i="28"/>
  <c r="BY146" i="28"/>
  <c r="BI146" i="28"/>
  <c r="AS146" i="28"/>
  <c r="CJ145" i="28"/>
  <c r="BT145" i="28"/>
  <c r="BD145" i="28"/>
  <c r="CW144" i="28"/>
  <c r="CG144" i="28"/>
  <c r="BQ144" i="28"/>
  <c r="BA144" i="28"/>
  <c r="CR143" i="28"/>
  <c r="CB143" i="28"/>
  <c r="BL143" i="28"/>
  <c r="AV143" i="28"/>
  <c r="CO142" i="28"/>
  <c r="BY142" i="28"/>
  <c r="BI142" i="28"/>
  <c r="AS142" i="28"/>
  <c r="CJ141" i="28"/>
  <c r="BT141" i="28"/>
  <c r="BD141" i="28"/>
  <c r="CW140" i="28"/>
  <c r="CG140" i="28"/>
  <c r="BQ140" i="28"/>
  <c r="BA140" i="28"/>
  <c r="CR139" i="28"/>
  <c r="CB139" i="28"/>
  <c r="BL139" i="28"/>
  <c r="AW139" i="28"/>
  <c r="CN138" i="28"/>
  <c r="BX138" i="28"/>
  <c r="BH138" i="28"/>
  <c r="AR138" i="28"/>
  <c r="CK137" i="28"/>
  <c r="BU137" i="28"/>
  <c r="BE137" i="28"/>
  <c r="CV136" i="28"/>
  <c r="CF136" i="28"/>
  <c r="BP136" i="28"/>
  <c r="AZ136" i="28"/>
  <c r="CS135" i="28"/>
  <c r="CC135" i="28"/>
  <c r="BM135" i="28"/>
  <c r="AW135" i="28"/>
  <c r="CN134" i="28"/>
  <c r="BX134" i="28"/>
  <c r="BH134" i="28"/>
  <c r="AR134" i="28"/>
  <c r="CK133" i="28"/>
  <c r="BU133" i="28"/>
  <c r="BE133" i="28"/>
  <c r="CV132" i="28"/>
  <c r="CF132" i="28"/>
  <c r="BP132" i="28"/>
  <c r="AZ132" i="28"/>
  <c r="CS131" i="28"/>
  <c r="CC131" i="28"/>
  <c r="BM131" i="28"/>
  <c r="AW131" i="28"/>
  <c r="CN130" i="28"/>
  <c r="BX130" i="28"/>
  <c r="BH130" i="28"/>
  <c r="AR130" i="28"/>
  <c r="CK129" i="28"/>
  <c r="BU129" i="28"/>
  <c r="BE129" i="28"/>
  <c r="CV128" i="28"/>
  <c r="CF128" i="28"/>
  <c r="BP128" i="28"/>
  <c r="AZ128" i="28"/>
  <c r="CS127" i="28"/>
  <c r="CC127" i="28"/>
  <c r="BM127" i="28"/>
  <c r="AW127" i="28"/>
  <c r="CN126" i="28"/>
  <c r="BX126" i="28"/>
  <c r="BH126" i="28"/>
  <c r="AR126" i="28"/>
  <c r="CK125" i="28"/>
  <c r="BU125" i="28"/>
  <c r="BE125" i="28"/>
  <c r="CV124" i="28"/>
  <c r="CF124" i="28"/>
  <c r="BP124" i="28"/>
  <c r="AZ124" i="28"/>
  <c r="CS123" i="28"/>
  <c r="AT139" i="28"/>
  <c r="CM138" i="28"/>
  <c r="BW138" i="28"/>
  <c r="BG138" i="28"/>
  <c r="AQ138" i="28"/>
  <c r="CH137" i="28"/>
  <c r="BR137" i="28"/>
  <c r="BB137" i="28"/>
  <c r="CU136" i="28"/>
  <c r="CE136" i="28"/>
  <c r="BO136" i="28"/>
  <c r="AY136" i="28"/>
  <c r="CP135" i="28"/>
  <c r="BZ135" i="28"/>
  <c r="BJ135" i="28"/>
  <c r="AT135" i="28"/>
  <c r="CM134" i="28"/>
  <c r="BW134" i="28"/>
  <c r="BG134" i="28"/>
  <c r="AQ134" i="28"/>
  <c r="CH133" i="28"/>
  <c r="BR133" i="28"/>
  <c r="BB133" i="28"/>
  <c r="CU132" i="28"/>
  <c r="CE132" i="28"/>
  <c r="BO132" i="28"/>
  <c r="AY132" i="28"/>
  <c r="CP131" i="28"/>
  <c r="BZ131" i="28"/>
  <c r="BJ131" i="28"/>
  <c r="AT131" i="28"/>
  <c r="CM130" i="28"/>
  <c r="BW130" i="28"/>
  <c r="BG130" i="28"/>
  <c r="AQ130" i="28"/>
  <c r="CH129" i="28"/>
  <c r="BR129" i="28"/>
  <c r="BB129" i="28"/>
  <c r="CU128" i="28"/>
  <c r="CE128" i="28"/>
  <c r="BO128" i="28"/>
  <c r="AY128" i="28"/>
  <c r="CP127" i="28"/>
  <c r="BZ127" i="28"/>
  <c r="BJ127" i="28"/>
  <c r="AT127" i="28"/>
  <c r="CM126" i="28"/>
  <c r="BW126" i="28"/>
  <c r="BG126" i="28"/>
  <c r="AQ126" i="28"/>
  <c r="CH125" i="28"/>
  <c r="BR125" i="28"/>
  <c r="BB125" i="28"/>
  <c r="CU124" i="28"/>
  <c r="CE124" i="28"/>
  <c r="BO124" i="28"/>
  <c r="AY124" i="28"/>
  <c r="CP123" i="28"/>
  <c r="CB123" i="28"/>
  <c r="BL123" i="28"/>
  <c r="AV123" i="28"/>
  <c r="CO122" i="28"/>
  <c r="BY122" i="28"/>
  <c r="BI122" i="28"/>
  <c r="AS122" i="28"/>
  <c r="CJ121" i="28"/>
  <c r="BT121" i="28"/>
  <c r="BD121" i="28"/>
  <c r="CW120" i="28"/>
  <c r="CG120" i="28"/>
  <c r="BQ120" i="28"/>
  <c r="BA120" i="28"/>
  <c r="CR119" i="28"/>
  <c r="CB119" i="28"/>
  <c r="BL119" i="28"/>
  <c r="AV119" i="28"/>
  <c r="CO118" i="28"/>
  <c r="BY118" i="28"/>
  <c r="BI118" i="28"/>
  <c r="AS118" i="28"/>
  <c r="CJ117" i="28"/>
  <c r="BT117" i="28"/>
  <c r="BD117" i="28"/>
  <c r="CW116" i="28"/>
  <c r="CG116" i="28"/>
  <c r="BQ116" i="28"/>
  <c r="BA116" i="28"/>
  <c r="CR115" i="28"/>
  <c r="CB115" i="28"/>
  <c r="BL115" i="28"/>
  <c r="AV115" i="28"/>
  <c r="CO114" i="28"/>
  <c r="BY114" i="28"/>
  <c r="BI114" i="28"/>
  <c r="AS114" i="28"/>
  <c r="CJ113" i="28"/>
  <c r="BT113" i="28"/>
  <c r="BD113" i="28"/>
  <c r="CW112" i="28"/>
  <c r="CG112" i="28"/>
  <c r="BQ112" i="28"/>
  <c r="BA112" i="28"/>
  <c r="CR111" i="28"/>
  <c r="CB111" i="28"/>
  <c r="BL111" i="28"/>
  <c r="AV111" i="28"/>
  <c r="CO110" i="28"/>
  <c r="BY110" i="28"/>
  <c r="BI110" i="28"/>
  <c r="AS110" i="28"/>
  <c r="CJ109" i="28"/>
  <c r="BT109" i="28"/>
  <c r="BD109" i="28"/>
  <c r="CW108" i="28"/>
  <c r="CG108" i="28"/>
  <c r="BQ108" i="28"/>
  <c r="BA108" i="28"/>
  <c r="BQ123" i="28"/>
  <c r="BA123" i="28"/>
  <c r="CR122" i="28"/>
  <c r="CB122" i="28"/>
  <c r="BL122" i="28"/>
  <c r="AV122" i="28"/>
  <c r="CO121" i="28"/>
  <c r="BY121" i="28"/>
  <c r="BI121" i="28"/>
  <c r="AS121" i="28"/>
  <c r="CJ120" i="28"/>
  <c r="BT120" i="28"/>
  <c r="BD120" i="28"/>
  <c r="CW119" i="28"/>
  <c r="CG119" i="28"/>
  <c r="BQ119" i="28"/>
  <c r="BA119" i="28"/>
  <c r="CR118" i="28"/>
  <c r="CB118" i="28"/>
  <c r="BL118" i="28"/>
  <c r="AV118" i="28"/>
  <c r="CO117" i="28"/>
  <c r="BY117" i="28"/>
  <c r="BI117" i="28"/>
  <c r="AS117" i="28"/>
  <c r="CJ116" i="28"/>
  <c r="BT116" i="28"/>
  <c r="BD116" i="28"/>
  <c r="CW115" i="28"/>
  <c r="CG115" i="28"/>
  <c r="BQ115" i="28"/>
  <c r="BA115" i="28"/>
  <c r="CR114" i="28"/>
  <c r="CB114" i="28"/>
  <c r="BL114" i="28"/>
  <c r="AV114" i="28"/>
  <c r="CO113" i="28"/>
  <c r="BY113" i="28"/>
  <c r="BI113" i="28"/>
  <c r="AS113" i="28"/>
  <c r="CJ112" i="28"/>
  <c r="BT112" i="28"/>
  <c r="BD112" i="28"/>
  <c r="CW111" i="28"/>
  <c r="CG111" i="28"/>
  <c r="BQ111" i="28"/>
  <c r="BA111" i="28"/>
  <c r="CR110" i="28"/>
  <c r="CB110" i="28"/>
  <c r="BL110" i="28"/>
  <c r="AV110" i="28"/>
  <c r="CO109" i="28"/>
  <c r="BY109" i="28"/>
  <c r="BI109" i="28"/>
  <c r="AS109" i="28"/>
  <c r="CJ108" i="28"/>
  <c r="BT108" i="28"/>
  <c r="BD108" i="28"/>
  <c r="CW107" i="28"/>
  <c r="CG107" i="28"/>
  <c r="BQ107" i="28"/>
  <c r="BA107" i="28"/>
  <c r="CR106" i="28"/>
  <c r="CB106" i="28"/>
  <c r="BL106" i="28"/>
  <c r="AV106" i="28"/>
  <c r="CO105" i="28"/>
  <c r="BY105" i="28"/>
  <c r="BI105" i="28"/>
  <c r="AS105" i="28"/>
  <c r="CJ104" i="28"/>
  <c r="BT104" i="28"/>
  <c r="BD104" i="28"/>
  <c r="CW103" i="28"/>
  <c r="CG103" i="28"/>
  <c r="BQ103" i="28"/>
  <c r="BA103" i="28"/>
  <c r="CR102" i="28"/>
  <c r="CB102" i="28"/>
  <c r="BL102" i="28"/>
  <c r="AV102" i="28"/>
  <c r="CO101" i="28"/>
  <c r="BY101" i="28"/>
  <c r="BI101" i="28"/>
  <c r="AS101" i="28"/>
  <c r="CJ100" i="28"/>
  <c r="BT100" i="28"/>
  <c r="BD100" i="28"/>
  <c r="CW99" i="28"/>
  <c r="CG99" i="28"/>
  <c r="BQ99" i="28"/>
  <c r="BA99" i="28"/>
  <c r="CR98" i="28"/>
  <c r="CB98" i="28"/>
  <c r="BL98" i="28"/>
  <c r="AV98" i="28"/>
  <c r="CO97" i="28"/>
  <c r="BY97" i="28"/>
  <c r="BI97" i="28"/>
  <c r="AS97" i="28"/>
  <c r="CJ96" i="28"/>
  <c r="BT96" i="28"/>
  <c r="BD96" i="28"/>
  <c r="CW95" i="28"/>
  <c r="CG95" i="28"/>
  <c r="BQ95" i="28"/>
  <c r="BA95" i="28"/>
  <c r="CR94" i="28"/>
  <c r="CB94" i="28"/>
  <c r="BL94" i="28"/>
  <c r="AV94" i="28"/>
  <c r="CO93" i="28"/>
  <c r="BY93" i="28"/>
  <c r="BI93" i="28"/>
  <c r="AS93" i="28"/>
  <c r="CJ92" i="28"/>
  <c r="BT92" i="28"/>
  <c r="BD92" i="28"/>
  <c r="CW91" i="28"/>
  <c r="CG91" i="28"/>
  <c r="BQ91" i="28"/>
  <c r="BA91" i="28"/>
  <c r="CR90" i="28"/>
  <c r="CB90" i="28"/>
  <c r="BL90" i="28"/>
  <c r="AV90" i="28"/>
  <c r="CO89" i="28"/>
  <c r="BY89" i="28"/>
  <c r="BI89" i="28"/>
  <c r="AS89" i="28"/>
  <c r="CJ88" i="28"/>
  <c r="BT88" i="28"/>
  <c r="BD88" i="28"/>
  <c r="CW87" i="28"/>
  <c r="CG87" i="28"/>
  <c r="BQ87" i="28"/>
  <c r="BA87" i="28"/>
  <c r="CR86" i="28"/>
  <c r="CB86" i="28"/>
  <c r="BL86" i="28"/>
  <c r="AV86" i="28"/>
  <c r="CO85" i="28"/>
  <c r="BY85" i="28"/>
  <c r="BI85" i="28"/>
  <c r="AS85" i="28"/>
  <c r="CJ84" i="28"/>
  <c r="BT84" i="28"/>
  <c r="BD84" i="28"/>
  <c r="CW83" i="28"/>
  <c r="CG83" i="28"/>
  <c r="BQ83" i="28"/>
  <c r="BA83" i="28"/>
  <c r="CR82" i="28"/>
  <c r="CB82" i="28"/>
  <c r="BL82" i="28"/>
  <c r="AV82" i="28"/>
  <c r="CO81" i="28"/>
  <c r="BY81" i="28"/>
  <c r="BI81" i="28"/>
  <c r="AS81" i="28"/>
  <c r="CJ80" i="28"/>
  <c r="BT80" i="28"/>
  <c r="BD80" i="28"/>
  <c r="CW79" i="28"/>
  <c r="CG79" i="28"/>
  <c r="BQ79" i="28"/>
  <c r="BA79" i="28"/>
  <c r="CR78" i="28"/>
  <c r="CB78" i="28"/>
  <c r="BL78" i="28"/>
  <c r="AV78" i="28"/>
  <c r="CO77" i="28"/>
  <c r="BY77" i="28"/>
  <c r="BI77" i="28"/>
  <c r="AQ108" i="28"/>
  <c r="CH107" i="28"/>
  <c r="BR107" i="28"/>
  <c r="BB107" i="28"/>
  <c r="CU106" i="28"/>
  <c r="CE106" i="28"/>
  <c r="BO106" i="28"/>
  <c r="AY106" i="28"/>
  <c r="CP105" i="28"/>
  <c r="BZ105" i="28"/>
  <c r="BJ105" i="28"/>
  <c r="AT105" i="28"/>
  <c r="CM104" i="28"/>
  <c r="BW104" i="28"/>
  <c r="BG104" i="28"/>
  <c r="AQ104" i="28"/>
  <c r="CH103" i="28"/>
  <c r="BR103" i="28"/>
  <c r="BB103" i="28"/>
  <c r="CU102" i="28"/>
  <c r="CE102" i="28"/>
  <c r="BO102" i="28"/>
  <c r="AY102" i="28"/>
  <c r="CP101" i="28"/>
  <c r="BZ101" i="28"/>
  <c r="BJ101" i="28"/>
  <c r="AT101" i="28"/>
  <c r="CM100" i="28"/>
  <c r="BW100" i="28"/>
  <c r="BG100" i="28"/>
  <c r="AQ100" i="28"/>
  <c r="CH99" i="28"/>
  <c r="BR99" i="28"/>
  <c r="BB99" i="28"/>
  <c r="CU98" i="28"/>
  <c r="CE98" i="28"/>
  <c r="BO98" i="28"/>
  <c r="AY98" i="28"/>
  <c r="CP97" i="28"/>
  <c r="BZ97" i="28"/>
  <c r="BJ97" i="28"/>
  <c r="AT97" i="28"/>
  <c r="CM96" i="28"/>
  <c r="BW96" i="28"/>
  <c r="BG96" i="28"/>
  <c r="AQ96" i="28"/>
  <c r="CH95" i="28"/>
  <c r="BR95" i="28"/>
  <c r="BB95" i="28"/>
  <c r="CU94" i="28"/>
  <c r="CE94" i="28"/>
  <c r="BO94" i="28"/>
  <c r="AY94" i="28"/>
  <c r="CP93" i="28"/>
  <c r="BZ93" i="28"/>
  <c r="BJ93" i="28"/>
  <c r="AT93" i="28"/>
  <c r="CM92" i="28"/>
  <c r="BW92" i="28"/>
  <c r="BG92" i="28"/>
  <c r="AQ92" i="28"/>
  <c r="CH91" i="28"/>
  <c r="BR91" i="28"/>
  <c r="BB91" i="28"/>
  <c r="CU90" i="28"/>
  <c r="CE90" i="28"/>
  <c r="BO90" i="28"/>
  <c r="AY90" i="28"/>
  <c r="CP89" i="28"/>
  <c r="BZ89" i="28"/>
  <c r="BJ89" i="28"/>
  <c r="AT89" i="28"/>
  <c r="CM88" i="28"/>
  <c r="BW88" i="28"/>
  <c r="BG88" i="28"/>
  <c r="AQ88" i="28"/>
  <c r="CH87" i="28"/>
  <c r="BR87" i="28"/>
  <c r="BB87" i="28"/>
  <c r="CU86" i="28"/>
  <c r="CE86" i="28"/>
  <c r="BO86" i="28"/>
  <c r="AY86" i="28"/>
  <c r="CP85" i="28"/>
  <c r="BZ85" i="28"/>
  <c r="BJ85" i="28"/>
  <c r="AT85" i="28"/>
  <c r="CM84" i="28"/>
  <c r="BW84" i="28"/>
  <c r="BG84" i="28"/>
  <c r="AQ84" i="28"/>
  <c r="CH83" i="28"/>
  <c r="BR83" i="28"/>
  <c r="BB83" i="28"/>
  <c r="CU82" i="28"/>
  <c r="CE82" i="28"/>
  <c r="BO82" i="28"/>
  <c r="AY82" i="28"/>
  <c r="CP81" i="28"/>
  <c r="BZ81" i="28"/>
  <c r="BJ81" i="28"/>
  <c r="AT81" i="28"/>
  <c r="BW80" i="28"/>
  <c r="AQ80" i="28"/>
  <c r="CF79" i="28"/>
  <c r="BP79" i="28"/>
  <c r="AZ79" i="28"/>
  <c r="CS78" i="28"/>
  <c r="CC78" i="28"/>
  <c r="BM78" i="28"/>
  <c r="AW78" i="28"/>
  <c r="CN77" i="28"/>
  <c r="BX77" i="28"/>
  <c r="BH77" i="28"/>
  <c r="AU77" i="28"/>
  <c r="CL76" i="28"/>
  <c r="BV76" i="28"/>
  <c r="BF76" i="28"/>
  <c r="AP76" i="28"/>
  <c r="CI75" i="28"/>
  <c r="BS75" i="28"/>
  <c r="BC75" i="28"/>
  <c r="CT74" i="28"/>
  <c r="CD74" i="28"/>
  <c r="BN74" i="28"/>
  <c r="AX74" i="28"/>
  <c r="CQ73" i="28"/>
  <c r="CA73" i="28"/>
  <c r="BK73" i="28"/>
  <c r="AU73" i="28"/>
  <c r="CL72" i="28"/>
  <c r="BV72" i="28"/>
  <c r="BF72" i="28"/>
  <c r="AP72" i="28"/>
  <c r="CI71" i="28"/>
  <c r="BS71" i="28"/>
  <c r="BC71" i="28"/>
  <c r="CT70" i="28"/>
  <c r="CD70" i="28"/>
  <c r="BN70" i="28"/>
  <c r="AX70" i="28"/>
  <c r="CQ69" i="28"/>
  <c r="CA69" i="28"/>
  <c r="BK69" i="28"/>
  <c r="AU69" i="28"/>
  <c r="CL68" i="28"/>
  <c r="BV68" i="28"/>
  <c r="BF68" i="28"/>
  <c r="AP68" i="28"/>
  <c r="CI67" i="28"/>
  <c r="BS67" i="28"/>
  <c r="BC67" i="28"/>
  <c r="CT66" i="28"/>
  <c r="CD66" i="28"/>
  <c r="BN66" i="28"/>
  <c r="AX66" i="28"/>
  <c r="CQ65" i="28"/>
  <c r="CA65" i="28"/>
  <c r="BK65" i="28"/>
  <c r="AU65" i="28"/>
  <c r="CL64" i="28"/>
  <c r="BV64" i="28"/>
  <c r="BF64" i="28"/>
  <c r="AP64" i="28"/>
  <c r="CI63" i="28"/>
  <c r="BS63" i="28"/>
  <c r="BC63" i="28"/>
  <c r="CT62" i="28"/>
  <c r="CD62" i="28"/>
  <c r="BN62" i="28"/>
  <c r="AX62" i="28"/>
  <c r="CQ61" i="28"/>
  <c r="CA61" i="28"/>
  <c r="BK61" i="28"/>
  <c r="AU61" i="28"/>
  <c r="CL60" i="28"/>
  <c r="BV60" i="28"/>
  <c r="BF60" i="28"/>
  <c r="AP60" i="28"/>
  <c r="CI59" i="28"/>
  <c r="BS59" i="28"/>
  <c r="BC59" i="28"/>
  <c r="CT58" i="28"/>
  <c r="CD58" i="28"/>
  <c r="BN58" i="28"/>
  <c r="AX58" i="28"/>
  <c r="CQ57" i="28"/>
  <c r="CA57" i="28"/>
  <c r="BK57" i="28"/>
  <c r="AU57" i="28"/>
  <c r="CL56" i="28"/>
  <c r="BV56" i="28"/>
  <c r="BF56" i="28"/>
  <c r="AP56" i="28"/>
  <c r="CI55" i="28"/>
  <c r="BS55" i="28"/>
  <c r="BC55" i="28"/>
  <c r="CT54" i="28"/>
  <c r="CD54" i="28"/>
  <c r="BN54" i="28"/>
  <c r="AX54" i="28"/>
  <c r="CQ53" i="28"/>
  <c r="CA53" i="28"/>
  <c r="BK53" i="28"/>
  <c r="AU53" i="28"/>
  <c r="CL52" i="28"/>
  <c r="BV52" i="28"/>
  <c r="BF52" i="28"/>
  <c r="AP52" i="28"/>
  <c r="CI51" i="28"/>
  <c r="BS51" i="28"/>
  <c r="BC51" i="28"/>
  <c r="CT50" i="28"/>
  <c r="CD50" i="28"/>
  <c r="BN50" i="28"/>
  <c r="AX50" i="28"/>
  <c r="CQ49" i="28"/>
  <c r="CA49" i="28"/>
  <c r="BK49" i="28"/>
  <c r="AU49" i="28"/>
  <c r="CL48" i="28"/>
  <c r="BV48" i="28"/>
  <c r="BF48" i="28"/>
  <c r="AP48" i="28"/>
  <c r="CI47" i="28"/>
  <c r="BS47" i="28"/>
  <c r="BC47" i="28"/>
  <c r="CT46" i="28"/>
  <c r="CD46" i="28"/>
  <c r="BN46" i="28"/>
  <c r="AX46" i="28"/>
  <c r="CS76" i="28"/>
  <c r="CC76" i="28"/>
  <c r="BM76" i="28"/>
  <c r="AW76" i="28"/>
  <c r="CN75" i="28"/>
  <c r="BX75" i="28"/>
  <c r="BH75" i="28"/>
  <c r="AR75" i="28"/>
  <c r="CK74" i="28"/>
  <c r="BU74" i="28"/>
  <c r="BE74" i="28"/>
  <c r="CV73" i="28"/>
  <c r="CF73" i="28"/>
  <c r="BP73" i="28"/>
  <c r="AZ73" i="28"/>
  <c r="CS72" i="28"/>
  <c r="CC72" i="28"/>
  <c r="BM72" i="28"/>
  <c r="AW72" i="28"/>
  <c r="CN71" i="28"/>
  <c r="BX71" i="28"/>
  <c r="BH71" i="28"/>
  <c r="AR71" i="28"/>
  <c r="CK70" i="28"/>
  <c r="BU70" i="28"/>
  <c r="BE70" i="28"/>
  <c r="CV69" i="28"/>
  <c r="CF69" i="28"/>
  <c r="BP69" i="28"/>
  <c r="AZ69" i="28"/>
  <c r="CS68" i="28"/>
  <c r="CC68" i="28"/>
  <c r="BM68" i="28"/>
  <c r="AW68" i="28"/>
  <c r="CN67" i="28"/>
  <c r="BX67" i="28"/>
  <c r="BH67" i="28"/>
  <c r="AR67" i="28"/>
  <c r="CK66" i="28"/>
  <c r="BU66" i="28"/>
  <c r="BE66" i="28"/>
  <c r="CV65" i="28"/>
  <c r="CF65" i="28"/>
  <c r="BP65" i="28"/>
  <c r="AZ65" i="28"/>
  <c r="CS64" i="28"/>
  <c r="CC64" i="28"/>
  <c r="BM64" i="28"/>
  <c r="AW64" i="28"/>
  <c r="CN63" i="28"/>
  <c r="BX63" i="28"/>
  <c r="BH63" i="28"/>
  <c r="AR63" i="28"/>
  <c r="CK62" i="28"/>
  <c r="BU62" i="28"/>
  <c r="BE62" i="28"/>
  <c r="CV61" i="28"/>
  <c r="CF61" i="28"/>
  <c r="BP61" i="28"/>
  <c r="AZ61" i="28"/>
  <c r="CS60" i="28"/>
  <c r="CC60" i="28"/>
  <c r="BM60" i="28"/>
  <c r="AW60" i="28"/>
  <c r="CN59" i="28"/>
  <c r="BX59" i="28"/>
  <c r="BH59" i="28"/>
  <c r="AR59" i="28"/>
  <c r="CK58" i="28"/>
  <c r="BU58" i="28"/>
  <c r="BE58" i="28"/>
  <c r="CV57" i="28"/>
  <c r="CF57" i="28"/>
  <c r="BP57" i="28"/>
  <c r="AZ57" i="28"/>
  <c r="CS56" i="28"/>
  <c r="CC56" i="28"/>
  <c r="BM56" i="28"/>
  <c r="AW56" i="28"/>
  <c r="CN55" i="28"/>
  <c r="BX55" i="28"/>
  <c r="BH55" i="28"/>
  <c r="AR55" i="28"/>
  <c r="CK54" i="28"/>
  <c r="BU54" i="28"/>
  <c r="BE54" i="28"/>
  <c r="CV53" i="28"/>
  <c r="CF53" i="28"/>
  <c r="BP53" i="28"/>
  <c r="AZ53" i="28"/>
  <c r="CS52" i="28"/>
  <c r="CC52" i="28"/>
  <c r="BM52" i="28"/>
  <c r="AW52" i="28"/>
  <c r="CN51" i="28"/>
  <c r="BX51" i="28"/>
  <c r="BH51" i="28"/>
  <c r="AR51" i="28"/>
  <c r="CK50" i="28"/>
  <c r="BU50" i="28"/>
  <c r="BE50" i="28"/>
  <c r="CV49" i="28"/>
  <c r="CF49" i="28"/>
  <c r="BP49" i="28"/>
  <c r="AZ49" i="28"/>
  <c r="CS48" i="28"/>
  <c r="CC48" i="28"/>
  <c r="BM48" i="28"/>
  <c r="AW48" i="28"/>
  <c r="CN47" i="28"/>
  <c r="BX47" i="28"/>
  <c r="BH47" i="28"/>
  <c r="AR47" i="28"/>
  <c r="CK46" i="28"/>
  <c r="BU46" i="28"/>
  <c r="BD17" i="28"/>
  <c r="BT17" i="28"/>
  <c r="CJ17" i="28"/>
  <c r="AQ18" i="28"/>
  <c r="BG18" i="28"/>
  <c r="BW18" i="28"/>
  <c r="CM18" i="28"/>
  <c r="AV19" i="28"/>
  <c r="BL19" i="28"/>
  <c r="CB19" i="28"/>
  <c r="CR19" i="28"/>
  <c r="AY20" i="28"/>
  <c r="BO20" i="28"/>
  <c r="CE20" i="28"/>
  <c r="CU20" i="28"/>
  <c r="BD21" i="28"/>
  <c r="BT21" i="28"/>
  <c r="CJ21" i="28"/>
  <c r="AQ22" i="28"/>
  <c r="BG22" i="28"/>
  <c r="BW22" i="28"/>
  <c r="CM22" i="28"/>
  <c r="AV23" i="28"/>
  <c r="BL23" i="28"/>
  <c r="CB23" i="28"/>
  <c r="CR23" i="28"/>
  <c r="AY24" i="28"/>
  <c r="BO24" i="28"/>
  <c r="CE24" i="28"/>
  <c r="CU24" i="28"/>
  <c r="BD25" i="28"/>
  <c r="BT25" i="28"/>
  <c r="CJ25" i="28"/>
  <c r="AQ26" i="28"/>
  <c r="BG26" i="28"/>
  <c r="BW26" i="28"/>
  <c r="CM26" i="28"/>
  <c r="AV27" i="28"/>
  <c r="BL27" i="28"/>
  <c r="CB27" i="28"/>
  <c r="CR27" i="28"/>
  <c r="AY28" i="28"/>
  <c r="BO28" i="28"/>
  <c r="CE28" i="28"/>
  <c r="CU28" i="28"/>
  <c r="BD29" i="28"/>
  <c r="BT29" i="28"/>
  <c r="CJ29" i="28"/>
  <c r="AQ30" i="28"/>
  <c r="BG30" i="28"/>
  <c r="BW30" i="28"/>
  <c r="CM30" i="28"/>
  <c r="AV31" i="28"/>
  <c r="BL31" i="28"/>
  <c r="CB31" i="28"/>
  <c r="CR31" i="28"/>
  <c r="AY32" i="28"/>
  <c r="BO32" i="28"/>
  <c r="CE32" i="28"/>
  <c r="CU32" i="28"/>
  <c r="BD33" i="28"/>
  <c r="BT33" i="28"/>
  <c r="CJ33" i="28"/>
  <c r="AQ34" i="28"/>
  <c r="BG34" i="28"/>
  <c r="BW34" i="28"/>
  <c r="CM34" i="28"/>
  <c r="AV35" i="28"/>
  <c r="BL35" i="28"/>
  <c r="CB35" i="28"/>
  <c r="CR35" i="28"/>
  <c r="AY36" i="28"/>
  <c r="BO36" i="28"/>
  <c r="CE36" i="28"/>
  <c r="CU36" i="28"/>
  <c r="BD37" i="28"/>
  <c r="BT37" i="28"/>
  <c r="CJ37" i="28"/>
  <c r="AQ38" i="28"/>
  <c r="BG38" i="28"/>
  <c r="BW38" i="28"/>
  <c r="CM38" i="28"/>
  <c r="AV39" i="28"/>
  <c r="BL39" i="28"/>
  <c r="CB39" i="28"/>
  <c r="CR39" i="28"/>
  <c r="AY40" i="28"/>
  <c r="BO40" i="28"/>
  <c r="CE40" i="28"/>
  <c r="CU40" i="28"/>
  <c r="BD41" i="28"/>
  <c r="BT41" i="28"/>
  <c r="CJ41" i="28"/>
  <c r="AQ42" i="28"/>
  <c r="BG42" i="28"/>
  <c r="BW42" i="28"/>
  <c r="CM42" i="28"/>
  <c r="AV43" i="28"/>
  <c r="BL43" i="28"/>
  <c r="CB43" i="28"/>
  <c r="CR43" i="28"/>
  <c r="AY44" i="28"/>
  <c r="BO44" i="28"/>
  <c r="CE44" i="28"/>
  <c r="CU44" i="28"/>
  <c r="BD45" i="28"/>
  <c r="BT45" i="28"/>
  <c r="CJ45" i="28"/>
  <c r="AQ46" i="28"/>
  <c r="BQ46" i="28"/>
  <c r="CA80" i="28"/>
  <c r="AU80" i="28"/>
  <c r="CH79" i="28"/>
  <c r="BR79" i="28"/>
  <c r="BB79" i="28"/>
  <c r="CU78" i="28"/>
  <c r="CE78" i="28"/>
  <c r="BO78" i="28"/>
  <c r="AY78" i="28"/>
  <c r="CP77" i="28"/>
  <c r="BZ77" i="28"/>
  <c r="BJ77" i="28"/>
  <c r="AW77" i="28"/>
  <c r="CN76" i="28"/>
  <c r="BX76" i="28"/>
  <c r="BH76" i="28"/>
  <c r="AR76" i="28"/>
  <c r="CK75" i="28"/>
  <c r="BU75" i="28"/>
  <c r="BE75" i="28"/>
  <c r="CV74" i="28"/>
  <c r="CF74" i="28"/>
  <c r="BP74" i="28"/>
  <c r="AZ74" i="28"/>
  <c r="CS73" i="28"/>
  <c r="CC73" i="28"/>
  <c r="BM73" i="28"/>
  <c r="AW73" i="28"/>
  <c r="CN72" i="28"/>
  <c r="BX72" i="28"/>
  <c r="BH72" i="28"/>
  <c r="AR72" i="28"/>
  <c r="CK71" i="28"/>
  <c r="BU71" i="28"/>
  <c r="BE71" i="28"/>
  <c r="CV70" i="28"/>
  <c r="CF70" i="28"/>
  <c r="BP70" i="28"/>
  <c r="AZ70" i="28"/>
  <c r="CS69" i="28"/>
  <c r="CC69" i="28"/>
  <c r="BM69" i="28"/>
  <c r="AW69" i="28"/>
  <c r="CN68" i="28"/>
  <c r="BX68" i="28"/>
  <c r="BH68" i="28"/>
  <c r="AR68" i="28"/>
  <c r="CK67" i="28"/>
  <c r="BU67" i="28"/>
  <c r="BE67" i="28"/>
  <c r="CV66" i="28"/>
  <c r="CF66" i="28"/>
  <c r="BP66" i="28"/>
  <c r="AZ66" i="28"/>
  <c r="CS65" i="28"/>
  <c r="CC65" i="28"/>
  <c r="BM65" i="28"/>
  <c r="AW65" i="28"/>
  <c r="CN64" i="28"/>
  <c r="BX64" i="28"/>
  <c r="BH64" i="28"/>
  <c r="AR64" i="28"/>
  <c r="CK63" i="28"/>
  <c r="BU63" i="28"/>
  <c r="BE63" i="28"/>
  <c r="CV62" i="28"/>
  <c r="CF62" i="28"/>
  <c r="BP62" i="28"/>
  <c r="AZ62" i="28"/>
  <c r="CS61" i="28"/>
  <c r="CC61" i="28"/>
  <c r="BM61" i="28"/>
  <c r="AW61" i="28"/>
  <c r="CN60" i="28"/>
  <c r="BX60" i="28"/>
  <c r="BH60" i="28"/>
  <c r="AR60" i="28"/>
  <c r="CK59" i="28"/>
  <c r="BU59" i="28"/>
  <c r="BE59" i="28"/>
  <c r="CV58" i="28"/>
  <c r="CF58" i="28"/>
  <c r="BP58" i="28"/>
  <c r="AZ58" i="28"/>
  <c r="CS57" i="28"/>
  <c r="CC57" i="28"/>
  <c r="BM57" i="28"/>
  <c r="AW57" i="28"/>
  <c r="CN56" i="28"/>
  <c r="BX56" i="28"/>
  <c r="BH56" i="28"/>
  <c r="AR56" i="28"/>
  <c r="CK55" i="28"/>
  <c r="BU55" i="28"/>
  <c r="BE55" i="28"/>
  <c r="CV54" i="28"/>
  <c r="CF54" i="28"/>
  <c r="BP54" i="28"/>
  <c r="AZ54" i="28"/>
  <c r="CS53" i="28"/>
  <c r="CC53" i="28"/>
  <c r="BM53" i="28"/>
  <c r="AW53" i="28"/>
  <c r="CN52" i="28"/>
  <c r="BX52" i="28"/>
  <c r="BH52" i="28"/>
  <c r="AR52" i="28"/>
  <c r="CK51" i="28"/>
  <c r="BU51" i="28"/>
  <c r="BE51" i="28"/>
  <c r="CV50" i="28"/>
  <c r="CF50" i="28"/>
  <c r="BP50" i="28"/>
  <c r="AZ50" i="28"/>
  <c r="CS49" i="28"/>
  <c r="CC49" i="28"/>
  <c r="BM49" i="28"/>
  <c r="AW49" i="28"/>
  <c r="CN48" i="28"/>
  <c r="BX48" i="28"/>
  <c r="BH48" i="28"/>
  <c r="AR48" i="28"/>
  <c r="CK47" i="28"/>
  <c r="BU47" i="28"/>
  <c r="BE47" i="28"/>
  <c r="CV46" i="28"/>
  <c r="CF46" i="28"/>
  <c r="BP46" i="28"/>
  <c r="AZ46" i="28"/>
  <c r="CU76" i="28"/>
  <c r="CE76" i="28"/>
  <c r="BO76" i="28"/>
  <c r="AY76" i="28"/>
  <c r="CP75" i="28"/>
  <c r="BZ75" i="28"/>
  <c r="BJ75" i="28"/>
  <c r="AT75" i="28"/>
  <c r="CM74" i="28"/>
  <c r="BW74" i="28"/>
  <c r="BG74" i="28"/>
  <c r="AQ74" i="28"/>
  <c r="CH73" i="28"/>
  <c r="BR73" i="28"/>
  <c r="BB73" i="28"/>
  <c r="CU72" i="28"/>
  <c r="CE72" i="28"/>
  <c r="BO72" i="28"/>
  <c r="AY72" i="28"/>
  <c r="CP71" i="28"/>
  <c r="BZ71" i="28"/>
  <c r="BJ71" i="28"/>
  <c r="AT71" i="28"/>
  <c r="CM70" i="28"/>
  <c r="BW70" i="28"/>
  <c r="BG70" i="28"/>
  <c r="AQ70" i="28"/>
  <c r="CH69" i="28"/>
  <c r="BR69" i="28"/>
  <c r="BB69" i="28"/>
  <c r="CU68" i="28"/>
  <c r="CE68" i="28"/>
  <c r="BO68" i="28"/>
  <c r="AY68" i="28"/>
  <c r="CP67" i="28"/>
  <c r="BZ67" i="28"/>
  <c r="BJ67" i="28"/>
  <c r="AT67" i="28"/>
  <c r="CM66" i="28"/>
  <c r="BW66" i="28"/>
  <c r="BG66" i="28"/>
  <c r="AQ66" i="28"/>
  <c r="CH65" i="28"/>
  <c r="BR65" i="28"/>
  <c r="BB65" i="28"/>
  <c r="CU64" i="28"/>
  <c r="CE64" i="28"/>
  <c r="BO64" i="28"/>
  <c r="AY64" i="28"/>
  <c r="CP63" i="28"/>
  <c r="BZ63" i="28"/>
  <c r="BJ63" i="28"/>
  <c r="AT63" i="28"/>
  <c r="CM62" i="28"/>
  <c r="BW62" i="28"/>
  <c r="BG62" i="28"/>
  <c r="AQ62" i="28"/>
  <c r="CH61" i="28"/>
  <c r="BR61" i="28"/>
  <c r="BB61" i="28"/>
  <c r="CU60" i="28"/>
  <c r="CE60" i="28"/>
  <c r="BO60" i="28"/>
  <c r="AY60" i="28"/>
  <c r="CP59" i="28"/>
  <c r="BZ59" i="28"/>
  <c r="BJ59" i="28"/>
  <c r="AT59" i="28"/>
  <c r="CM58" i="28"/>
  <c r="BW58" i="28"/>
  <c r="BG58" i="28"/>
  <c r="AQ58" i="28"/>
  <c r="CH57" i="28"/>
  <c r="BR57" i="28"/>
  <c r="BB57" i="28"/>
  <c r="CU56" i="28"/>
  <c r="CE56" i="28"/>
  <c r="BO56" i="28"/>
  <c r="AY56" i="28"/>
  <c r="CP55" i="28"/>
  <c r="BZ55" i="28"/>
  <c r="BJ55" i="28"/>
  <c r="AT55" i="28"/>
  <c r="CM54" i="28"/>
  <c r="BW54" i="28"/>
  <c r="BG54" i="28"/>
  <c r="AQ54" i="28"/>
  <c r="CH53" i="28"/>
  <c r="BR53" i="28"/>
  <c r="BB53" i="28"/>
  <c r="CU52" i="28"/>
  <c r="CE52" i="28"/>
  <c r="BO52" i="28"/>
  <c r="AY52" i="28"/>
  <c r="CP51" i="28"/>
  <c r="BZ51" i="28"/>
  <c r="BJ51" i="28"/>
  <c r="AT51" i="28"/>
  <c r="CM50" i="28"/>
  <c r="BW50" i="28"/>
  <c r="BG50" i="28"/>
  <c r="AQ50" i="28"/>
  <c r="CH49" i="28"/>
  <c r="BR49" i="28"/>
  <c r="BB49" i="28"/>
  <c r="CU48" i="28"/>
  <c r="CE48" i="28"/>
  <c r="BO48" i="28"/>
  <c r="AY48" i="28"/>
  <c r="CP47" i="28"/>
  <c r="BZ47" i="28"/>
  <c r="BJ47" i="28"/>
  <c r="AT47" i="28"/>
  <c r="CM46" i="28"/>
  <c r="BW46" i="28"/>
  <c r="BB17" i="28"/>
  <c r="BR17" i="28"/>
  <c r="CH17" i="28"/>
  <c r="AS18" i="28"/>
  <c r="BI18" i="28"/>
  <c r="BY18" i="28"/>
  <c r="CO18" i="28"/>
  <c r="AT19" i="28"/>
  <c r="BJ19" i="28"/>
  <c r="BZ19" i="28"/>
  <c r="CP19" i="28"/>
  <c r="BA20" i="28"/>
  <c r="BQ20" i="28"/>
  <c r="CG20" i="28"/>
  <c r="CW20" i="28"/>
  <c r="BB21" i="28"/>
  <c r="BR21" i="28"/>
  <c r="CH21" i="28"/>
  <c r="AS22" i="28"/>
  <c r="BI22" i="28"/>
  <c r="BY22" i="28"/>
  <c r="CO22" i="28"/>
  <c r="AT23" i="28"/>
  <c r="BJ23" i="28"/>
  <c r="BZ23" i="28"/>
  <c r="CP23" i="28"/>
  <c r="BA24" i="28"/>
  <c r="BQ24" i="28"/>
  <c r="CG24" i="28"/>
  <c r="CW24" i="28"/>
  <c r="BB25" i="28"/>
  <c r="BR25" i="28"/>
  <c r="CH25" i="28"/>
  <c r="AS26" i="28"/>
  <c r="BI26" i="28"/>
  <c r="BY26" i="28"/>
  <c r="CO26" i="28"/>
  <c r="AT27" i="28"/>
  <c r="BJ27" i="28"/>
  <c r="BZ27" i="28"/>
  <c r="CP27" i="28"/>
  <c r="BA28" i="28"/>
  <c r="BQ28" i="28"/>
  <c r="CG28" i="28"/>
  <c r="CW28" i="28"/>
  <c r="BB29" i="28"/>
  <c r="BR29" i="28"/>
  <c r="CH29" i="28"/>
  <c r="AS30" i="28"/>
  <c r="BI30" i="28"/>
  <c r="BY30" i="28"/>
  <c r="CO30" i="28"/>
  <c r="AT31" i="28"/>
  <c r="BJ31" i="28"/>
  <c r="BZ31" i="28"/>
  <c r="CP31" i="28"/>
  <c r="BA32" i="28"/>
  <c r="BQ32" i="28"/>
  <c r="CG32" i="28"/>
  <c r="CW32" i="28"/>
  <c r="BB33" i="28"/>
  <c r="BR33" i="28"/>
  <c r="CH33" i="28"/>
  <c r="AS34" i="28"/>
  <c r="BI34" i="28"/>
  <c r="BY34" i="28"/>
  <c r="CO34" i="28"/>
  <c r="AT35" i="28"/>
  <c r="BJ35" i="28"/>
  <c r="BZ35" i="28"/>
  <c r="CP35" i="28"/>
  <c r="BA36" i="28"/>
  <c r="BQ36" i="28"/>
  <c r="CG36" i="28"/>
  <c r="CW36" i="28"/>
  <c r="BB37" i="28"/>
  <c r="BR37" i="28"/>
  <c r="CH37" i="28"/>
  <c r="AS38" i="28"/>
  <c r="BI38" i="28"/>
  <c r="BY38" i="28"/>
  <c r="CO38" i="28"/>
  <c r="AT39" i="28"/>
  <c r="BJ39" i="28"/>
  <c r="BZ39" i="28"/>
  <c r="CP39" i="28"/>
  <c r="BA40" i="28"/>
  <c r="BQ40" i="28"/>
  <c r="CG40" i="28"/>
  <c r="CW40" i="28"/>
  <c r="BB41" i="28"/>
  <c r="BR41" i="28"/>
  <c r="CH41" i="28"/>
  <c r="AS42" i="28"/>
  <c r="BI42" i="28"/>
  <c r="BY42" i="28"/>
  <c r="CO42" i="28"/>
  <c r="AT43" i="28"/>
  <c r="BJ43" i="28"/>
  <c r="BZ43" i="28"/>
  <c r="CP43" i="28"/>
  <c r="BA44" i="28"/>
  <c r="BQ44" i="28"/>
  <c r="CG44" i="28"/>
  <c r="CW44" i="28"/>
  <c r="BB45" i="28"/>
  <c r="BR45" i="28"/>
  <c r="CH45" i="28"/>
  <c r="AS46" i="28"/>
  <c r="CO82" i="28"/>
  <c r="BU82" i="28"/>
  <c r="BA82" i="28"/>
  <c r="CR81" i="28"/>
  <c r="CB81" i="28"/>
  <c r="BL81" i="28"/>
  <c r="AV81" i="28"/>
  <c r="CO80" i="28"/>
  <c r="BY80" i="28"/>
  <c r="BI80" i="28"/>
  <c r="AS80" i="28"/>
  <c r="BV146" i="28"/>
  <c r="BF146" i="28"/>
  <c r="AP146" i="28"/>
  <c r="CI145" i="28"/>
  <c r="BS145" i="28"/>
  <c r="BC145" i="28"/>
  <c r="CT144" i="28"/>
  <c r="CD144" i="28"/>
  <c r="BN144" i="28"/>
  <c r="AX144" i="28"/>
  <c r="CQ143" i="28"/>
  <c r="CA143" i="28"/>
  <c r="BK143" i="28"/>
  <c r="AU143" i="28"/>
  <c r="CL142" i="28"/>
  <c r="BV142" i="28"/>
  <c r="BF142" i="28"/>
  <c r="AP142" i="28"/>
  <c r="CI141" i="28"/>
  <c r="BS141" i="28"/>
  <c r="BC141" i="28"/>
  <c r="CT140" i="28"/>
  <c r="CD140" i="28"/>
  <c r="BN140" i="28"/>
  <c r="AX140" i="28"/>
  <c r="CQ139" i="28"/>
  <c r="CA139" i="28"/>
  <c r="BK139" i="28"/>
  <c r="CS146" i="28"/>
  <c r="CC146" i="28"/>
  <c r="BM146" i="28"/>
  <c r="AW146" i="28"/>
  <c r="CN145" i="28"/>
  <c r="BX145" i="28"/>
  <c r="BH145" i="28"/>
  <c r="AR145" i="28"/>
  <c r="CK144" i="28"/>
  <c r="BU144" i="28"/>
  <c r="BE144" i="28"/>
  <c r="CV143" i="28"/>
  <c r="CF143" i="28"/>
  <c r="BP143" i="28"/>
  <c r="AZ143" i="28"/>
  <c r="CS142" i="28"/>
  <c r="CC142" i="28"/>
  <c r="BM142" i="28"/>
  <c r="AW142" i="28"/>
  <c r="CN141" i="28"/>
  <c r="BX141" i="28"/>
  <c r="BH141" i="28"/>
  <c r="AR141" i="28"/>
  <c r="CK140" i="28"/>
  <c r="BU140" i="28"/>
  <c r="BE140" i="28"/>
  <c r="CV139" i="28"/>
  <c r="CF139" i="28"/>
  <c r="BP139" i="28"/>
  <c r="AZ139" i="28"/>
  <c r="CR138" i="28"/>
  <c r="CB138" i="28"/>
  <c r="BL138" i="28"/>
  <c r="AV138" i="28"/>
  <c r="CO137" i="28"/>
  <c r="BY137" i="28"/>
  <c r="BI137" i="28"/>
  <c r="AS137" i="28"/>
  <c r="CJ136" i="28"/>
  <c r="BT136" i="28"/>
  <c r="BD136" i="28"/>
  <c r="CW135" i="28"/>
  <c r="CG135" i="28"/>
  <c r="BQ135" i="28"/>
  <c r="BA135" i="28"/>
  <c r="CR134" i="28"/>
  <c r="CB134" i="28"/>
  <c r="BL134" i="28"/>
  <c r="AV134" i="28"/>
  <c r="CO133" i="28"/>
  <c r="BY133" i="28"/>
  <c r="BI133" i="28"/>
  <c r="AS133" i="28"/>
  <c r="CJ132" i="28"/>
  <c r="BT132" i="28"/>
  <c r="BD132" i="28"/>
  <c r="CW131" i="28"/>
  <c r="CG131" i="28"/>
  <c r="BQ131" i="28"/>
  <c r="BA131" i="28"/>
  <c r="CR130" i="28"/>
  <c r="CB130" i="28"/>
  <c r="BL130" i="28"/>
  <c r="AV130" i="28"/>
  <c r="CO129" i="28"/>
  <c r="BY129" i="28"/>
  <c r="BI129" i="28"/>
  <c r="AS129" i="28"/>
  <c r="CJ128" i="28"/>
  <c r="BT128" i="28"/>
  <c r="BD128" i="28"/>
  <c r="CW127" i="28"/>
  <c r="CG127" i="28"/>
  <c r="BQ127" i="28"/>
  <c r="BA127" i="28"/>
  <c r="CR126" i="28"/>
  <c r="CB126" i="28"/>
  <c r="BL126" i="28"/>
  <c r="AV126" i="28"/>
  <c r="CO125" i="28"/>
  <c r="BY125" i="28"/>
  <c r="BI125" i="28"/>
  <c r="AS125" i="28"/>
  <c r="CJ124" i="28"/>
  <c r="BT124" i="28"/>
  <c r="BD124" i="28"/>
  <c r="CW123" i="28"/>
  <c r="AX139" i="28"/>
  <c r="CQ138" i="28"/>
  <c r="CA138" i="28"/>
  <c r="BK138" i="28"/>
  <c r="AU138" i="28"/>
  <c r="CL137" i="28"/>
  <c r="BV137" i="28"/>
  <c r="BF137" i="28"/>
  <c r="AP137" i="28"/>
  <c r="CI136" i="28"/>
  <c r="BS136" i="28"/>
  <c r="BC136" i="28"/>
  <c r="CT135" i="28"/>
  <c r="CD135" i="28"/>
  <c r="BN135" i="28"/>
  <c r="AX135" i="28"/>
  <c r="CQ134" i="28"/>
  <c r="CA134" i="28"/>
  <c r="BK134" i="28"/>
  <c r="AU134" i="28"/>
  <c r="CL133" i="28"/>
  <c r="BV133" i="28"/>
  <c r="BF133" i="28"/>
  <c r="AP133" i="28"/>
  <c r="CI132" i="28"/>
  <c r="BS132" i="28"/>
  <c r="BC132" i="28"/>
  <c r="CT131" i="28"/>
  <c r="CD131" i="28"/>
  <c r="BN131" i="28"/>
  <c r="AX131" i="28"/>
  <c r="CQ130" i="28"/>
  <c r="CA130" i="28"/>
  <c r="BK130" i="28"/>
  <c r="AU130" i="28"/>
  <c r="CL129" i="28"/>
  <c r="BV129" i="28"/>
  <c r="BF129" i="28"/>
  <c r="AP129" i="28"/>
  <c r="CI128" i="28"/>
  <c r="BS128" i="28"/>
  <c r="BC128" i="28"/>
  <c r="CT127" i="28"/>
  <c r="CD127" i="28"/>
  <c r="BN127" i="28"/>
  <c r="AX127" i="28"/>
  <c r="CQ126" i="28"/>
  <c r="CA126" i="28"/>
  <c r="BK126" i="28"/>
  <c r="AU126" i="28"/>
  <c r="CL125" i="28"/>
  <c r="BV125" i="28"/>
  <c r="BF125" i="28"/>
  <c r="AP125" i="28"/>
  <c r="CI124" i="28"/>
  <c r="BS124" i="28"/>
  <c r="BC124" i="28"/>
  <c r="CT123" i="28"/>
  <c r="CG123" i="28"/>
  <c r="BP123" i="28"/>
  <c r="AZ123" i="28"/>
  <c r="CS122" i="28"/>
  <c r="CC122" i="28"/>
  <c r="BM122" i="28"/>
  <c r="AW122" i="28"/>
  <c r="CN121" i="28"/>
  <c r="BX121" i="28"/>
  <c r="BH121" i="28"/>
  <c r="AR121" i="28"/>
  <c r="CK120" i="28"/>
  <c r="BU120" i="28"/>
  <c r="BE120" i="28"/>
  <c r="CV119" i="28"/>
  <c r="CF119" i="28"/>
  <c r="BP119" i="28"/>
  <c r="AZ119" i="28"/>
  <c r="CS118" i="28"/>
  <c r="CC118" i="28"/>
  <c r="BM118" i="28"/>
  <c r="AW118" i="28"/>
  <c r="CN117" i="28"/>
  <c r="BX117" i="28"/>
  <c r="BH117" i="28"/>
  <c r="AR117" i="28"/>
  <c r="CK116" i="28"/>
  <c r="BU116" i="28"/>
  <c r="BE116" i="28"/>
  <c r="CV115" i="28"/>
  <c r="CF115" i="28"/>
  <c r="BP115" i="28"/>
  <c r="AZ115" i="28"/>
  <c r="CS114" i="28"/>
  <c r="CC114" i="28"/>
  <c r="BM114" i="28"/>
  <c r="AW114" i="28"/>
  <c r="CN113" i="28"/>
  <c r="BX113" i="28"/>
  <c r="BH113" i="28"/>
  <c r="AR113" i="28"/>
  <c r="CK112" i="28"/>
  <c r="BU112" i="28"/>
  <c r="BE112" i="28"/>
  <c r="CV111" i="28"/>
  <c r="CF111" i="28"/>
  <c r="BP111" i="28"/>
  <c r="AZ111" i="28"/>
  <c r="CS110" i="28"/>
  <c r="CC110" i="28"/>
  <c r="BM110" i="28"/>
  <c r="AW110" i="28"/>
  <c r="CN109" i="28"/>
  <c r="BX109" i="28"/>
  <c r="BH109" i="28"/>
  <c r="AR109" i="28"/>
  <c r="CK108" i="28"/>
  <c r="BU108" i="28"/>
  <c r="BE108" i="28"/>
  <c r="BU123" i="28"/>
  <c r="BE123" i="28"/>
  <c r="CV122" i="28"/>
  <c r="CF122" i="28"/>
  <c r="BP122" i="28"/>
  <c r="AZ122" i="28"/>
  <c r="CS121" i="28"/>
  <c r="CC121" i="28"/>
  <c r="BM121" i="28"/>
  <c r="AW121" i="28"/>
  <c r="CN120" i="28"/>
  <c r="BX120" i="28"/>
  <c r="BH120" i="28"/>
  <c r="AR120" i="28"/>
  <c r="CK119" i="28"/>
  <c r="BU119" i="28"/>
  <c r="BE119" i="28"/>
  <c r="CV118" i="28"/>
  <c r="CF118" i="28"/>
  <c r="BP118" i="28"/>
  <c r="AZ118" i="28"/>
  <c r="CS117" i="28"/>
  <c r="CC117" i="28"/>
  <c r="BM117" i="28"/>
  <c r="AW117" i="28"/>
  <c r="CN116" i="28"/>
  <c r="BX116" i="28"/>
  <c r="BH116" i="28"/>
  <c r="AR116" i="28"/>
  <c r="CK115" i="28"/>
  <c r="BU115" i="28"/>
  <c r="BE115" i="28"/>
  <c r="CV114" i="28"/>
  <c r="CF114" i="28"/>
  <c r="BP114" i="28"/>
  <c r="AZ114" i="28"/>
  <c r="CS113" i="28"/>
  <c r="CC113" i="28"/>
  <c r="BM113" i="28"/>
  <c r="AW113" i="28"/>
  <c r="CN112" i="28"/>
  <c r="BX112" i="28"/>
  <c r="BH112" i="28"/>
  <c r="AR112" i="28"/>
  <c r="CK111" i="28"/>
  <c r="BU111" i="28"/>
  <c r="BE111" i="28"/>
  <c r="CV110" i="28"/>
  <c r="CF110" i="28"/>
  <c r="BP110" i="28"/>
  <c r="AZ110" i="28"/>
  <c r="CS109" i="28"/>
  <c r="CC109" i="28"/>
  <c r="BM109" i="28"/>
  <c r="AW109" i="28"/>
  <c r="CN108" i="28"/>
  <c r="BX108" i="28"/>
  <c r="BH108" i="28"/>
  <c r="AR108" i="28"/>
  <c r="CK107" i="28"/>
  <c r="BU107" i="28"/>
  <c r="BE107" i="28"/>
  <c r="CV106" i="28"/>
  <c r="CF106" i="28"/>
  <c r="BP106" i="28"/>
  <c r="AZ106" i="28"/>
  <c r="CS105" i="28"/>
  <c r="CC105" i="28"/>
  <c r="BM105" i="28"/>
  <c r="AW105" i="28"/>
  <c r="CN104" i="28"/>
  <c r="BX104" i="28"/>
  <c r="BH104" i="28"/>
  <c r="AR104" i="28"/>
  <c r="CK103" i="28"/>
  <c r="BU103" i="28"/>
  <c r="BE103" i="28"/>
  <c r="CV102" i="28"/>
  <c r="CF102" i="28"/>
  <c r="BP102" i="28"/>
  <c r="AZ102" i="28"/>
  <c r="CS101" i="28"/>
  <c r="CC101" i="28"/>
  <c r="BM101" i="28"/>
  <c r="AW101" i="28"/>
  <c r="CN100" i="28"/>
  <c r="BX100" i="28"/>
  <c r="BH100" i="28"/>
  <c r="AR100" i="28"/>
  <c r="CK99" i="28"/>
  <c r="BU99" i="28"/>
  <c r="BE99" i="28"/>
  <c r="CV98" i="28"/>
  <c r="CF98" i="28"/>
  <c r="BP98" i="28"/>
  <c r="AZ98" i="28"/>
  <c r="CS97" i="28"/>
  <c r="CC97" i="28"/>
  <c r="BM97" i="28"/>
  <c r="AW97" i="28"/>
  <c r="CN96" i="28"/>
  <c r="BX96" i="28"/>
  <c r="BH96" i="28"/>
  <c r="AR96" i="28"/>
  <c r="CK95" i="28"/>
  <c r="BU95" i="28"/>
  <c r="BE95" i="28"/>
  <c r="CV94" i="28"/>
  <c r="CF94" i="28"/>
  <c r="BP94" i="28"/>
  <c r="AZ94" i="28"/>
  <c r="CS93" i="28"/>
  <c r="CC93" i="28"/>
  <c r="BM93" i="28"/>
  <c r="AW93" i="28"/>
  <c r="CN92" i="28"/>
  <c r="BX92" i="28"/>
  <c r="BH92" i="28"/>
  <c r="AR92" i="28"/>
  <c r="CK91" i="28"/>
  <c r="BU91" i="28"/>
  <c r="BE91" i="28"/>
  <c r="CV90" i="28"/>
  <c r="CF90" i="28"/>
  <c r="BP90" i="28"/>
  <c r="AZ90" i="28"/>
  <c r="CS89" i="28"/>
  <c r="CC89" i="28"/>
  <c r="BM89" i="28"/>
  <c r="AW89" i="28"/>
  <c r="CN88" i="28"/>
  <c r="BX88" i="28"/>
  <c r="BH88" i="28"/>
  <c r="AR88" i="28"/>
  <c r="CK87" i="28"/>
  <c r="BU87" i="28"/>
  <c r="BE87" i="28"/>
  <c r="CV86" i="28"/>
  <c r="CF86" i="28"/>
  <c r="BP86" i="28"/>
  <c r="AZ86" i="28"/>
  <c r="CS85" i="28"/>
  <c r="CC85" i="28"/>
  <c r="BM85" i="28"/>
  <c r="AW85" i="28"/>
  <c r="CN84" i="28"/>
  <c r="BX84" i="28"/>
  <c r="BH84" i="28"/>
  <c r="AR84" i="28"/>
  <c r="CK83" i="28"/>
  <c r="BU83" i="28"/>
  <c r="BE83" i="28"/>
  <c r="CV82" i="28"/>
  <c r="CF82" i="28"/>
  <c r="BP82" i="28"/>
  <c r="AZ82" i="28"/>
  <c r="CS81" i="28"/>
  <c r="CC81" i="28"/>
  <c r="BM81" i="28"/>
  <c r="AW81" i="28"/>
  <c r="CN80" i="28"/>
  <c r="BX80" i="28"/>
  <c r="BH80" i="28"/>
  <c r="AR80" i="28"/>
  <c r="CK79" i="28"/>
  <c r="BU79" i="28"/>
  <c r="BE79" i="28"/>
  <c r="CV78" i="28"/>
  <c r="CF78" i="28"/>
  <c r="BP78" i="28"/>
  <c r="AZ78" i="28"/>
  <c r="CS77" i="28"/>
  <c r="CC77" i="28"/>
  <c r="BM77" i="28"/>
  <c r="AU108" i="28"/>
  <c r="CL107" i="28"/>
  <c r="BV107" i="28"/>
  <c r="BF107" i="28"/>
  <c r="AP107" i="28"/>
  <c r="CI106" i="28"/>
  <c r="BS106" i="28"/>
  <c r="BC106" i="28"/>
  <c r="CT105" i="28"/>
  <c r="CD105" i="28"/>
  <c r="BN105" i="28"/>
  <c r="AX105" i="28"/>
  <c r="CQ104" i="28"/>
  <c r="CA104" i="28"/>
  <c r="BK104" i="28"/>
  <c r="AU104" i="28"/>
  <c r="CL103" i="28"/>
  <c r="BV103" i="28"/>
  <c r="BF103" i="28"/>
  <c r="AP103" i="28"/>
  <c r="CI102" i="28"/>
  <c r="BS102" i="28"/>
  <c r="BC102" i="28"/>
  <c r="CT101" i="28"/>
  <c r="CD101" i="28"/>
  <c r="BN101" i="28"/>
  <c r="AX101" i="28"/>
  <c r="CQ100" i="28"/>
  <c r="CA100" i="28"/>
  <c r="BK100" i="28"/>
  <c r="AU100" i="28"/>
  <c r="CL99" i="28"/>
  <c r="BV99" i="28"/>
  <c r="BF99" i="28"/>
  <c r="AP99" i="28"/>
  <c r="CI98" i="28"/>
  <c r="BS98" i="28"/>
  <c r="BC98" i="28"/>
  <c r="CT97" i="28"/>
  <c r="CD97" i="28"/>
  <c r="BN97" i="28"/>
  <c r="AX97" i="28"/>
  <c r="CQ96" i="28"/>
  <c r="CA96" i="28"/>
  <c r="BK96" i="28"/>
  <c r="AU96" i="28"/>
  <c r="CL95" i="28"/>
  <c r="BV95" i="28"/>
  <c r="BF95" i="28"/>
  <c r="AP95" i="28"/>
  <c r="CI94" i="28"/>
  <c r="BS94" i="28"/>
  <c r="BC94" i="28"/>
  <c r="CT93" i="28"/>
  <c r="CD93" i="28"/>
  <c r="BN93" i="28"/>
  <c r="AX93" i="28"/>
  <c r="CQ92" i="28"/>
  <c r="CA92" i="28"/>
  <c r="BK92" i="28"/>
  <c r="AU92" i="28"/>
  <c r="CL91" i="28"/>
  <c r="BV91" i="28"/>
  <c r="BF91" i="28"/>
  <c r="AP91" i="28"/>
  <c r="CI90" i="28"/>
  <c r="BS90" i="28"/>
  <c r="BC90" i="28"/>
  <c r="CT89" i="28"/>
  <c r="CD89" i="28"/>
  <c r="BN89" i="28"/>
  <c r="AX89" i="28"/>
  <c r="CQ88" i="28"/>
  <c r="CA88" i="28"/>
  <c r="BK88" i="28"/>
  <c r="AU88" i="28"/>
  <c r="CL87" i="28"/>
  <c r="BV87" i="28"/>
  <c r="BF87" i="28"/>
  <c r="AP87" i="28"/>
  <c r="CI86" i="28"/>
  <c r="BS86" i="28"/>
  <c r="BC86" i="28"/>
  <c r="CT85" i="28"/>
  <c r="CD85" i="28"/>
  <c r="BN85" i="28"/>
  <c r="AX85" i="28"/>
  <c r="CQ84" i="28"/>
  <c r="CA84" i="28"/>
  <c r="BK84" i="28"/>
  <c r="AU84" i="28"/>
  <c r="CL83" i="28"/>
  <c r="BV83" i="28"/>
  <c r="BF83" i="28"/>
  <c r="AP83" i="28"/>
  <c r="CI82" i="28"/>
  <c r="BS82" i="28"/>
  <c r="BC82" i="28"/>
  <c r="CT81" i="28"/>
  <c r="CD81" i="28"/>
  <c r="BN81" i="28"/>
  <c r="AX81" i="28"/>
  <c r="CE80" i="28"/>
  <c r="AY80" i="28"/>
  <c r="CJ79" i="28"/>
  <c r="BT79" i="28"/>
  <c r="BD79" i="28"/>
  <c r="CW78" i="28"/>
  <c r="CG78" i="28"/>
  <c r="BQ78" i="28"/>
  <c r="BA78" i="28"/>
  <c r="CR77" i="28"/>
  <c r="CB77" i="28"/>
  <c r="BL77" i="28"/>
  <c r="BA77" i="28"/>
  <c r="CP76" i="28"/>
  <c r="BZ76" i="28"/>
  <c r="BJ76" i="28"/>
  <c r="AT76" i="28"/>
  <c r="CM75" i="28"/>
  <c r="BW75" i="28"/>
  <c r="BG75" i="28"/>
  <c r="AQ75" i="28"/>
  <c r="CH74" i="28"/>
  <c r="BR74" i="28"/>
  <c r="BB74" i="28"/>
  <c r="CU73" i="28"/>
  <c r="CE73" i="28"/>
  <c r="BO73" i="28"/>
  <c r="AY73" i="28"/>
  <c r="CP72" i="28"/>
  <c r="BZ72" i="28"/>
  <c r="BJ72" i="28"/>
  <c r="AT72" i="28"/>
  <c r="CM71" i="28"/>
  <c r="BW71" i="28"/>
  <c r="BG71" i="28"/>
  <c r="AQ71" i="28"/>
  <c r="CH70" i="28"/>
  <c r="BR70" i="28"/>
  <c r="BB70" i="28"/>
  <c r="CU69" i="28"/>
  <c r="CE69" i="28"/>
  <c r="BO69" i="28"/>
  <c r="AY69" i="28"/>
  <c r="CP68" i="28"/>
  <c r="BZ68" i="28"/>
  <c r="BJ68" i="28"/>
  <c r="AT68" i="28"/>
  <c r="CM67" i="28"/>
  <c r="BW67" i="28"/>
  <c r="BG67" i="28"/>
  <c r="AQ67" i="28"/>
  <c r="CH66" i="28"/>
  <c r="BR66" i="28"/>
  <c r="BB66" i="28"/>
  <c r="CU65" i="28"/>
  <c r="CE65" i="28"/>
  <c r="BO65" i="28"/>
  <c r="AY65" i="28"/>
  <c r="CP64" i="28"/>
  <c r="BZ64" i="28"/>
  <c r="BJ64" i="28"/>
  <c r="AT64" i="28"/>
  <c r="CM63" i="28"/>
  <c r="BW63" i="28"/>
  <c r="BG63" i="28"/>
  <c r="AQ63" i="28"/>
  <c r="CH62" i="28"/>
  <c r="BR62" i="28"/>
  <c r="BB62" i="28"/>
  <c r="CU61" i="28"/>
  <c r="CE61" i="28"/>
  <c r="BO61" i="28"/>
  <c r="AY61" i="28"/>
  <c r="CP60" i="28"/>
  <c r="BZ60" i="28"/>
  <c r="BJ60" i="28"/>
  <c r="AT60" i="28"/>
  <c r="CM59" i="28"/>
  <c r="BW59" i="28"/>
  <c r="BG59" i="28"/>
  <c r="AQ59" i="28"/>
  <c r="CH58" i="28"/>
  <c r="BR58" i="28"/>
  <c r="BB58" i="28"/>
  <c r="CU57" i="28"/>
  <c r="CE57" i="28"/>
  <c r="BO57" i="28"/>
  <c r="AY57" i="28"/>
  <c r="CP56" i="28"/>
  <c r="BZ56" i="28"/>
  <c r="BJ56" i="28"/>
  <c r="AT56" i="28"/>
  <c r="CM55" i="28"/>
  <c r="BW55" i="28"/>
  <c r="BG55" i="28"/>
  <c r="AQ55" i="28"/>
  <c r="CH54" i="28"/>
  <c r="BR54" i="28"/>
  <c r="BB54" i="28"/>
  <c r="CU53" i="28"/>
  <c r="CE53" i="28"/>
  <c r="BO53" i="28"/>
  <c r="AY53" i="28"/>
  <c r="CP52" i="28"/>
  <c r="BZ52" i="28"/>
  <c r="BJ52" i="28"/>
  <c r="AT52" i="28"/>
  <c r="CM51" i="28"/>
  <c r="BW51" i="28"/>
  <c r="BG51" i="28"/>
  <c r="AQ51" i="28"/>
  <c r="CH50" i="28"/>
  <c r="BR50" i="28"/>
  <c r="BB50" i="28"/>
  <c r="CU49" i="28"/>
  <c r="CE49" i="28"/>
  <c r="BO49" i="28"/>
  <c r="AY49" i="28"/>
  <c r="CP48" i="28"/>
  <c r="BZ48" i="28"/>
  <c r="BJ48" i="28"/>
  <c r="AT48" i="28"/>
  <c r="CM47" i="28"/>
  <c r="BW47" i="28"/>
  <c r="BG47" i="28"/>
  <c r="AQ47" i="28"/>
  <c r="CH46" i="28"/>
  <c r="BR46" i="28"/>
  <c r="BB46" i="28"/>
  <c r="CW76" i="28"/>
  <c r="CG76" i="28"/>
  <c r="BQ76" i="28"/>
  <c r="BA76" i="28"/>
  <c r="CR75" i="28"/>
  <c r="CB75" i="28"/>
  <c r="BL75" i="28"/>
  <c r="AV75" i="28"/>
  <c r="CO74" i="28"/>
  <c r="BY74" i="28"/>
  <c r="BI74" i="28"/>
  <c r="AS74" i="28"/>
  <c r="CJ73" i="28"/>
  <c r="BT73" i="28"/>
  <c r="BD73" i="28"/>
  <c r="CW72" i="28"/>
  <c r="CG72" i="28"/>
  <c r="BQ72" i="28"/>
  <c r="BA72" i="28"/>
  <c r="CR71" i="28"/>
  <c r="CB71" i="28"/>
  <c r="BL71" i="28"/>
  <c r="AV71" i="28"/>
  <c r="CO70" i="28"/>
  <c r="BY70" i="28"/>
  <c r="BI70" i="28"/>
  <c r="AS70" i="28"/>
  <c r="CJ69" i="28"/>
  <c r="BT69" i="28"/>
  <c r="BD69" i="28"/>
  <c r="CW68" i="28"/>
  <c r="CG68" i="28"/>
  <c r="BQ68" i="28"/>
  <c r="BA68" i="28"/>
  <c r="CR67" i="28"/>
  <c r="CB67" i="28"/>
  <c r="BL67" i="28"/>
  <c r="AV67" i="28"/>
  <c r="CO66" i="28"/>
  <c r="BY66" i="28"/>
  <c r="BI66" i="28"/>
  <c r="AS66" i="28"/>
  <c r="CJ65" i="28"/>
  <c r="BT65" i="28"/>
  <c r="BD65" i="28"/>
  <c r="CW64" i="28"/>
  <c r="CG64" i="28"/>
  <c r="BQ64" i="28"/>
  <c r="BA64" i="28"/>
  <c r="CR63" i="28"/>
  <c r="CB63" i="28"/>
  <c r="BL63" i="28"/>
  <c r="AV63" i="28"/>
  <c r="CO62" i="28"/>
  <c r="BY62" i="28"/>
  <c r="BI62" i="28"/>
  <c r="AS62" i="28"/>
  <c r="CJ61" i="28"/>
  <c r="BT61" i="28"/>
  <c r="BD61" i="28"/>
  <c r="CW60" i="28"/>
  <c r="CG60" i="28"/>
  <c r="BQ60" i="28"/>
  <c r="BA60" i="28"/>
  <c r="CR59" i="28"/>
  <c r="CB59" i="28"/>
  <c r="BL59" i="28"/>
  <c r="AV59" i="28"/>
  <c r="CO58" i="28"/>
  <c r="BY58" i="28"/>
  <c r="BI58" i="28"/>
  <c r="AS58" i="28"/>
  <c r="CJ57" i="28"/>
  <c r="BT57" i="28"/>
  <c r="BD57" i="28"/>
  <c r="CW56" i="28"/>
  <c r="CG56" i="28"/>
  <c r="BQ56" i="28"/>
  <c r="BA56" i="28"/>
  <c r="CR55" i="28"/>
  <c r="CB55" i="28"/>
  <c r="BL55" i="28"/>
  <c r="AV55" i="28"/>
  <c r="CO54" i="28"/>
  <c r="BY54" i="28"/>
  <c r="BI54" i="28"/>
  <c r="AS54" i="28"/>
  <c r="CJ53" i="28"/>
  <c r="BT53" i="28"/>
  <c r="BD53" i="28"/>
  <c r="CW52" i="28"/>
  <c r="CG52" i="28"/>
  <c r="BQ52" i="28"/>
  <c r="BA52" i="28"/>
  <c r="CR51" i="28"/>
  <c r="CB51" i="28"/>
  <c r="BL51" i="28"/>
  <c r="AV51" i="28"/>
  <c r="CO50" i="28"/>
  <c r="BY50" i="28"/>
  <c r="BI50" i="28"/>
  <c r="AS50" i="28"/>
  <c r="CJ49" i="28"/>
  <c r="BT49" i="28"/>
  <c r="BD49" i="28"/>
  <c r="CW48" i="28"/>
  <c r="CG48" i="28"/>
  <c r="BQ48" i="28"/>
  <c r="BA48" i="28"/>
  <c r="CR47" i="28"/>
  <c r="CB47" i="28"/>
  <c r="BL47" i="28"/>
  <c r="AV47" i="28"/>
  <c r="CO46" i="28"/>
  <c r="BY46" i="28"/>
  <c r="AZ17" i="28"/>
  <c r="BP17" i="28"/>
  <c r="CF17" i="28"/>
  <c r="CV17" i="28"/>
  <c r="BC18" i="28"/>
  <c r="BS18" i="28"/>
  <c r="CI18" i="28"/>
  <c r="AR19" i="28"/>
  <c r="BH19" i="28"/>
  <c r="BX19" i="28"/>
  <c r="CN19" i="28"/>
  <c r="AU20" i="28"/>
  <c r="BK20" i="28"/>
  <c r="CA20" i="28"/>
  <c r="CQ20" i="28"/>
  <c r="AZ21" i="28"/>
  <c r="BP21" i="28"/>
  <c r="CF21" i="28"/>
  <c r="CV21" i="28"/>
  <c r="BC22" i="28"/>
  <c r="BS22" i="28"/>
  <c r="CI22" i="28"/>
  <c r="AR23" i="28"/>
  <c r="BH23" i="28"/>
  <c r="BX23" i="28"/>
  <c r="CN23" i="28"/>
  <c r="AU24" i="28"/>
  <c r="BK24" i="28"/>
  <c r="CA24" i="28"/>
  <c r="CQ24" i="28"/>
  <c r="AZ25" i="28"/>
  <c r="BP25" i="28"/>
  <c r="CF25" i="28"/>
  <c r="CV25" i="28"/>
  <c r="BC26" i="28"/>
  <c r="BS26" i="28"/>
  <c r="CI26" i="28"/>
  <c r="AR27" i="28"/>
  <c r="BH27" i="28"/>
  <c r="BX27" i="28"/>
  <c r="CN27" i="28"/>
  <c r="AU28" i="28"/>
  <c r="BK28" i="28"/>
  <c r="CA28" i="28"/>
  <c r="CQ28" i="28"/>
  <c r="AZ29" i="28"/>
  <c r="BP29" i="28"/>
  <c r="CF29" i="28"/>
  <c r="CV29" i="28"/>
  <c r="BC30" i="28"/>
  <c r="BS30" i="28"/>
  <c r="CI30" i="28"/>
  <c r="AR31" i="28"/>
  <c r="BH31" i="28"/>
  <c r="BX31" i="28"/>
  <c r="CN31" i="28"/>
  <c r="AU32" i="28"/>
  <c r="BK32" i="28"/>
  <c r="CA32" i="28"/>
  <c r="CQ32" i="28"/>
  <c r="AZ33" i="28"/>
  <c r="BP33" i="28"/>
  <c r="CF33" i="28"/>
  <c r="CV33" i="28"/>
  <c r="BC34" i="28"/>
  <c r="BS34" i="28"/>
  <c r="CI34" i="28"/>
  <c r="AR35" i="28"/>
  <c r="BH35" i="28"/>
  <c r="BX35" i="28"/>
  <c r="CN35" i="28"/>
  <c r="AU36" i="28"/>
  <c r="BK36" i="28"/>
  <c r="CA36" i="28"/>
  <c r="CQ36" i="28"/>
  <c r="AZ37" i="28"/>
  <c r="BP37" i="28"/>
  <c r="CF37" i="28"/>
  <c r="CV37" i="28"/>
  <c r="BC38" i="28"/>
  <c r="BS38" i="28"/>
  <c r="CI38" i="28"/>
  <c r="AR39" i="28"/>
  <c r="BH39" i="28"/>
  <c r="BX39" i="28"/>
  <c r="CN39" i="28"/>
  <c r="AU40" i="28"/>
  <c r="BK40" i="28"/>
  <c r="CA40" i="28"/>
  <c r="CQ40" i="28"/>
  <c r="AZ41" i="28"/>
  <c r="BP41" i="28"/>
  <c r="CF41" i="28"/>
  <c r="CV41" i="28"/>
  <c r="BC42" i="28"/>
  <c r="BS42" i="28"/>
  <c r="CI42" i="28"/>
  <c r="AR43" i="28"/>
  <c r="BH43" i="28"/>
  <c r="BX43" i="28"/>
  <c r="CN43" i="28"/>
  <c r="AU44" i="28"/>
  <c r="BK44" i="28"/>
  <c r="CA44" i="28"/>
  <c r="CQ44" i="28"/>
  <c r="AZ45" i="28"/>
  <c r="BP45" i="28"/>
  <c r="CF45" i="28"/>
  <c r="CV45" i="28"/>
  <c r="BI46" i="28"/>
  <c r="CI80" i="28"/>
  <c r="BC80" i="28"/>
  <c r="CL79" i="28"/>
  <c r="BV79" i="28"/>
  <c r="BF79" i="28"/>
  <c r="AP79" i="28"/>
  <c r="CI78" i="28"/>
  <c r="BS78" i="28"/>
  <c r="BC78" i="28"/>
  <c r="CT77" i="28"/>
  <c r="CD77" i="28"/>
  <c r="BN77" i="28"/>
  <c r="AX77" i="28"/>
  <c r="CR76" i="28"/>
  <c r="CB76" i="28"/>
  <c r="BL76" i="28"/>
  <c r="AV76" i="28"/>
  <c r="CO75" i="28"/>
  <c r="BY75" i="28"/>
  <c r="BI75" i="28"/>
  <c r="AS75" i="28"/>
  <c r="CJ74" i="28"/>
  <c r="BT74" i="28"/>
  <c r="BD74" i="28"/>
  <c r="CW73" i="28"/>
  <c r="CG73" i="28"/>
  <c r="BQ73" i="28"/>
  <c r="BA73" i="28"/>
  <c r="CR72" i="28"/>
  <c r="CB72" i="28"/>
  <c r="BL72" i="28"/>
  <c r="AV72" i="28"/>
  <c r="CO71" i="28"/>
  <c r="BY71" i="28"/>
  <c r="BI71" i="28"/>
  <c r="AS71" i="28"/>
  <c r="CJ70" i="28"/>
  <c r="BT70" i="28"/>
  <c r="BD70" i="28"/>
  <c r="CW69" i="28"/>
  <c r="CG69" i="28"/>
  <c r="BQ69" i="28"/>
  <c r="BA69" i="28"/>
  <c r="CR68" i="28"/>
  <c r="CB68" i="28"/>
  <c r="BL68" i="28"/>
  <c r="AV68" i="28"/>
  <c r="CO67" i="28"/>
  <c r="BY67" i="28"/>
  <c r="BI67" i="28"/>
  <c r="AS67" i="28"/>
  <c r="CJ66" i="28"/>
  <c r="BT66" i="28"/>
  <c r="BD66" i="28"/>
  <c r="CW65" i="28"/>
  <c r="CG65" i="28"/>
  <c r="BQ65" i="28"/>
  <c r="BA65" i="28"/>
  <c r="CR64" i="28"/>
  <c r="CB64" i="28"/>
  <c r="BL64" i="28"/>
  <c r="AV64" i="28"/>
  <c r="CO63" i="28"/>
  <c r="BY63" i="28"/>
  <c r="BI63" i="28"/>
  <c r="AS63" i="28"/>
  <c r="CJ62" i="28"/>
  <c r="BT62" i="28"/>
  <c r="BD62" i="28"/>
  <c r="CW61" i="28"/>
  <c r="CG61" i="28"/>
  <c r="BQ61" i="28"/>
  <c r="BA61" i="28"/>
  <c r="CR60" i="28"/>
  <c r="CB60" i="28"/>
  <c r="BL60" i="28"/>
  <c r="AV60" i="28"/>
  <c r="CO59" i="28"/>
  <c r="BY59" i="28"/>
  <c r="BI59" i="28"/>
  <c r="AS59" i="28"/>
  <c r="CJ58" i="28"/>
  <c r="BT58" i="28"/>
  <c r="BD58" i="28"/>
  <c r="CW57" i="28"/>
  <c r="CG57" i="28"/>
  <c r="BQ57" i="28"/>
  <c r="BA57" i="28"/>
  <c r="CR56" i="28"/>
  <c r="CB56" i="28"/>
  <c r="BL56" i="28"/>
  <c r="AV56" i="28"/>
  <c r="CO55" i="28"/>
  <c r="BY55" i="28"/>
  <c r="BI55" i="28"/>
  <c r="AS55" i="28"/>
  <c r="CJ54" i="28"/>
  <c r="BT54" i="28"/>
  <c r="BD54" i="28"/>
  <c r="CW53" i="28"/>
  <c r="CG53" i="28"/>
  <c r="BQ53" i="28"/>
  <c r="BA53" i="28"/>
  <c r="CR52" i="28"/>
  <c r="CB52" i="28"/>
  <c r="BL52" i="28"/>
  <c r="AV52" i="28"/>
  <c r="CO51" i="28"/>
  <c r="BY51" i="28"/>
  <c r="BI51" i="28"/>
  <c r="AS51" i="28"/>
  <c r="CJ50" i="28"/>
  <c r="BT50" i="28"/>
  <c r="BD50" i="28"/>
  <c r="CW49" i="28"/>
  <c r="CG49" i="28"/>
  <c r="BQ49" i="28"/>
  <c r="BA49" i="28"/>
  <c r="CR48" i="28"/>
  <c r="CB48" i="28"/>
  <c r="BL48" i="28"/>
  <c r="AV48" i="28"/>
  <c r="CO47" i="28"/>
  <c r="BY47" i="28"/>
  <c r="BI47" i="28"/>
  <c r="AS47" i="28"/>
  <c r="CJ46" i="28"/>
  <c r="BT46" i="28"/>
  <c r="BD46" i="28"/>
  <c r="AP77" i="28"/>
  <c r="CI76" i="28"/>
  <c r="BS76" i="28"/>
  <c r="BC76" i="28"/>
  <c r="CT75" i="28"/>
  <c r="CD75" i="28"/>
  <c r="BN75" i="28"/>
  <c r="AX75" i="28"/>
  <c r="CQ74" i="28"/>
  <c r="CA74" i="28"/>
  <c r="BK74" i="28"/>
  <c r="AU74" i="28"/>
  <c r="CL73" i="28"/>
  <c r="BV73" i="28"/>
  <c r="BF73" i="28"/>
  <c r="AP73" i="28"/>
  <c r="CI72" i="28"/>
  <c r="BS72" i="28"/>
  <c r="BC72" i="28"/>
  <c r="CT71" i="28"/>
  <c r="CD71" i="28"/>
  <c r="BN71" i="28"/>
  <c r="AX71" i="28"/>
  <c r="CQ70" i="28"/>
  <c r="CA70" i="28"/>
  <c r="BK70" i="28"/>
  <c r="AU70" i="28"/>
  <c r="CL69" i="28"/>
  <c r="BV69" i="28"/>
  <c r="BF69" i="28"/>
  <c r="AP69" i="28"/>
  <c r="CI68" i="28"/>
  <c r="BS68" i="28"/>
  <c r="BC68" i="28"/>
  <c r="CT67" i="28"/>
  <c r="CD67" i="28"/>
  <c r="BN67" i="28"/>
  <c r="AX67" i="28"/>
  <c r="CQ66" i="28"/>
  <c r="CA66" i="28"/>
  <c r="BK66" i="28"/>
  <c r="AU66" i="28"/>
  <c r="CL65" i="28"/>
  <c r="BV65" i="28"/>
  <c r="BF65" i="28"/>
  <c r="AP65" i="28"/>
  <c r="CI64" i="28"/>
  <c r="BS64" i="28"/>
  <c r="BC64" i="28"/>
  <c r="CT63" i="28"/>
  <c r="CD63" i="28"/>
  <c r="BN63" i="28"/>
  <c r="AX63" i="28"/>
  <c r="CQ62" i="28"/>
  <c r="CA62" i="28"/>
  <c r="BK62" i="28"/>
  <c r="AU62" i="28"/>
  <c r="CL61" i="28"/>
  <c r="BV61" i="28"/>
  <c r="BF61" i="28"/>
  <c r="AP61" i="28"/>
  <c r="CI60" i="28"/>
  <c r="BS60" i="28"/>
  <c r="BC60" i="28"/>
  <c r="CT59" i="28"/>
  <c r="CD59" i="28"/>
  <c r="BN59" i="28"/>
  <c r="AX59" i="28"/>
  <c r="CQ58" i="28"/>
  <c r="CA58" i="28"/>
  <c r="BK58" i="28"/>
  <c r="AU58" i="28"/>
  <c r="CL57" i="28"/>
  <c r="BV57" i="28"/>
  <c r="BF57" i="28"/>
  <c r="AP57" i="28"/>
  <c r="CI56" i="28"/>
  <c r="BS56" i="28"/>
  <c r="BC56" i="28"/>
  <c r="CT55" i="28"/>
  <c r="CD55" i="28"/>
  <c r="BN55" i="28"/>
  <c r="AX55" i="28"/>
  <c r="CQ54" i="28"/>
  <c r="CA54" i="28"/>
  <c r="BK54" i="28"/>
  <c r="AU54" i="28"/>
  <c r="CL53" i="28"/>
  <c r="BV53" i="28"/>
  <c r="BF53" i="28"/>
  <c r="AP53" i="28"/>
  <c r="CI52" i="28"/>
  <c r="BS52" i="28"/>
  <c r="BC52" i="28"/>
  <c r="CT51" i="28"/>
  <c r="CD51" i="28"/>
  <c r="BN51" i="28"/>
  <c r="AX51" i="28"/>
  <c r="CQ50" i="28"/>
  <c r="CA50" i="28"/>
  <c r="BK50" i="28"/>
  <c r="AU50" i="28"/>
  <c r="CL49" i="28"/>
  <c r="BV49" i="28"/>
  <c r="BF49" i="28"/>
  <c r="AP49" i="28"/>
  <c r="CI48" i="28"/>
  <c r="BS48" i="28"/>
  <c r="BC48" i="28"/>
  <c r="CT47" i="28"/>
  <c r="CD47" i="28"/>
  <c r="BN47" i="28"/>
  <c r="AX47" i="28"/>
  <c r="CQ46" i="28"/>
  <c r="CA46" i="28"/>
  <c r="AX17" i="28"/>
  <c r="BN17" i="28"/>
  <c r="CD17" i="28"/>
  <c r="CT17" i="28"/>
  <c r="BE18" i="28"/>
  <c r="BU18" i="28"/>
  <c r="CK18" i="28"/>
  <c r="AP19" i="28"/>
  <c r="BF19" i="28"/>
  <c r="BV19" i="28"/>
  <c r="CL19" i="28"/>
  <c r="AW20" i="28"/>
  <c r="BM20" i="28"/>
  <c r="CC20" i="28"/>
  <c r="CS20" i="28"/>
  <c r="AX21" i="28"/>
  <c r="BN21" i="28"/>
  <c r="CD21" i="28"/>
  <c r="CT21" i="28"/>
  <c r="BE22" i="28"/>
  <c r="BU22" i="28"/>
  <c r="CK22" i="28"/>
  <c r="AP23" i="28"/>
  <c r="BF23" i="28"/>
  <c r="BV23" i="28"/>
  <c r="CL23" i="28"/>
  <c r="AW24" i="28"/>
  <c r="BM24" i="28"/>
  <c r="CC24" i="28"/>
  <c r="CS24" i="28"/>
  <c r="AX25" i="28"/>
  <c r="BN25" i="28"/>
  <c r="CD25" i="28"/>
  <c r="CT25" i="28"/>
  <c r="BE26" i="28"/>
  <c r="BU26" i="28"/>
  <c r="CK26" i="28"/>
  <c r="AP27" i="28"/>
  <c r="BF27" i="28"/>
  <c r="BV27" i="28"/>
  <c r="CL27" i="28"/>
  <c r="AW28" i="28"/>
  <c r="BM28" i="28"/>
  <c r="CC28" i="28"/>
  <c r="CS28" i="28"/>
  <c r="AX29" i="28"/>
  <c r="BN29" i="28"/>
  <c r="CD29" i="28"/>
  <c r="CT29" i="28"/>
  <c r="BE30" i="28"/>
  <c r="BU30" i="28"/>
  <c r="CK30" i="28"/>
  <c r="AP31" i="28"/>
  <c r="BF31" i="28"/>
  <c r="BV31" i="28"/>
  <c r="CL31" i="28"/>
  <c r="AW32" i="28"/>
  <c r="BM32" i="28"/>
  <c r="CC32" i="28"/>
  <c r="CS32" i="28"/>
  <c r="AX33" i="28"/>
  <c r="BN33" i="28"/>
  <c r="CD33" i="28"/>
  <c r="CT33" i="28"/>
  <c r="BE34" i="28"/>
  <c r="BU34" i="28"/>
  <c r="CK34" i="28"/>
  <c r="AP35" i="28"/>
  <c r="BF35" i="28"/>
  <c r="BV35" i="28"/>
  <c r="CL35" i="28"/>
  <c r="AW36" i="28"/>
  <c r="BM36" i="28"/>
  <c r="CC36" i="28"/>
  <c r="CS36" i="28"/>
  <c r="AX37" i="28"/>
  <c r="BN37" i="28"/>
  <c r="CD37" i="28"/>
  <c r="CT37" i="28"/>
  <c r="BE38" i="28"/>
  <c r="BU38" i="28"/>
  <c r="CK38" i="28"/>
  <c r="AP39" i="28"/>
  <c r="BF39" i="28"/>
  <c r="BV39" i="28"/>
  <c r="CL39" i="28"/>
  <c r="AW40" i="28"/>
  <c r="BM40" i="28"/>
  <c r="CC40" i="28"/>
  <c r="CS40" i="28"/>
  <c r="AX41" i="28"/>
  <c r="BN41" i="28"/>
  <c r="CD41" i="28"/>
  <c r="CT41" i="28"/>
  <c r="BE42" i="28"/>
  <c r="BU42" i="28"/>
  <c r="CK42" i="28"/>
  <c r="AP43" i="28"/>
  <c r="BF43" i="28"/>
  <c r="BV43" i="28"/>
  <c r="CL43" i="28"/>
  <c r="AW44" i="28"/>
  <c r="BM44" i="28"/>
  <c r="CC44" i="28"/>
  <c r="CS44" i="28"/>
  <c r="AX45" i="28"/>
  <c r="BN45" i="28"/>
  <c r="CD45" i="28"/>
  <c r="CT45" i="28"/>
  <c r="BM46" i="28"/>
  <c r="AR83" i="28"/>
  <c r="BY82" i="28"/>
  <c r="BE82" i="28"/>
  <c r="CV81" i="28"/>
  <c r="CF81" i="28"/>
  <c r="BP81" i="28"/>
  <c r="AZ81" i="28"/>
  <c r="CS80" i="28"/>
  <c r="CC80" i="28"/>
  <c r="BM80" i="28"/>
  <c r="AW80" i="28"/>
  <c r="CD146" i="28"/>
  <c r="BJ146" i="28"/>
  <c r="AT146" i="28"/>
  <c r="CM145" i="28"/>
  <c r="BW145" i="28"/>
  <c r="BG145" i="28"/>
  <c r="AQ145" i="28"/>
  <c r="CH144" i="28"/>
  <c r="BR144" i="28"/>
  <c r="BB144" i="28"/>
  <c r="CU143" i="28"/>
  <c r="CE143" i="28"/>
  <c r="BO143" i="28"/>
  <c r="AY143" i="28"/>
  <c r="CP142" i="28"/>
  <c r="BZ142" i="28"/>
  <c r="BJ142" i="28"/>
  <c r="AT142" i="28"/>
  <c r="CM141" i="28"/>
  <c r="BW141" i="28"/>
  <c r="BG141" i="28"/>
  <c r="AQ141" i="28"/>
  <c r="CH140" i="28"/>
  <c r="BR140" i="28"/>
  <c r="BB140" i="28"/>
  <c r="CU139" i="28"/>
  <c r="CE139" i="28"/>
  <c r="BO139" i="28"/>
  <c r="CW146" i="28"/>
  <c r="CG146" i="28"/>
  <c r="BQ146" i="28"/>
  <c r="BA146" i="28"/>
  <c r="CR145" i="28"/>
  <c r="CB145" i="28"/>
  <c r="BL145" i="28"/>
  <c r="AV145" i="28"/>
  <c r="CO144" i="28"/>
  <c r="BY144" i="28"/>
  <c r="BI144" i="28"/>
  <c r="AS144" i="28"/>
  <c r="CJ143" i="28"/>
  <c r="BT143" i="28"/>
  <c r="BD143" i="28"/>
  <c r="CW142" i="28"/>
  <c r="CG142" i="28"/>
  <c r="BQ142" i="28"/>
  <c r="BA142" i="28"/>
  <c r="CR141" i="28"/>
  <c r="CB141" i="28"/>
  <c r="BL141" i="28"/>
  <c r="AV141" i="28"/>
  <c r="CO140" i="28"/>
  <c r="BY140" i="28"/>
  <c r="BI140" i="28"/>
  <c r="AS140" i="28"/>
  <c r="CJ139" i="28"/>
  <c r="BT139" i="28"/>
  <c r="BD139" i="28"/>
  <c r="CV138" i="28"/>
  <c r="CF138" i="28"/>
  <c r="BP138" i="28"/>
  <c r="AZ138" i="28"/>
  <c r="CS137" i="28"/>
  <c r="CC137" i="28"/>
  <c r="BM137" i="28"/>
  <c r="AW137" i="28"/>
  <c r="CN136" i="28"/>
  <c r="BX136" i="28"/>
  <c r="BH136" i="28"/>
  <c r="AR136" i="28"/>
  <c r="CK135" i="28"/>
  <c r="BU135" i="28"/>
  <c r="BE135" i="28"/>
  <c r="CV134" i="28"/>
  <c r="CF134" i="28"/>
  <c r="BP134" i="28"/>
  <c r="AZ134" i="28"/>
  <c r="CS133" i="28"/>
  <c r="CC133" i="28"/>
  <c r="BM133" i="28"/>
  <c r="AW133" i="28"/>
  <c r="CN132" i="28"/>
  <c r="BX132" i="28"/>
  <c r="BH132" i="28"/>
  <c r="AR132" i="28"/>
  <c r="CK131" i="28"/>
  <c r="BU131" i="28"/>
  <c r="BE131" i="28"/>
  <c r="CV130" i="28"/>
  <c r="CF130" i="28"/>
  <c r="BP130" i="28"/>
  <c r="AZ130" i="28"/>
  <c r="CS129" i="28"/>
  <c r="CC129" i="28"/>
  <c r="BM129" i="28"/>
  <c r="AW129" i="28"/>
  <c r="CN128" i="28"/>
  <c r="BX128" i="28"/>
  <c r="BH128" i="28"/>
  <c r="AR128" i="28"/>
  <c r="CK127" i="28"/>
  <c r="BU127" i="28"/>
  <c r="BE127" i="28"/>
  <c r="CV126" i="28"/>
  <c r="CF126" i="28"/>
  <c r="BP126" i="28"/>
  <c r="AZ126" i="28"/>
  <c r="CS125" i="28"/>
  <c r="CC125" i="28"/>
  <c r="BM125" i="28"/>
  <c r="AW125" i="28"/>
  <c r="CN124" i="28"/>
  <c r="BX124" i="28"/>
  <c r="BH124" i="28"/>
  <c r="AR124" i="28"/>
  <c r="CK123" i="28"/>
  <c r="CU138" i="28"/>
  <c r="CE138" i="28"/>
  <c r="BO138" i="28"/>
  <c r="AY138" i="28"/>
  <c r="CP137" i="28"/>
  <c r="BZ137" i="28"/>
  <c r="BJ137" i="28"/>
  <c r="AT137" i="28"/>
  <c r="CM136" i="28"/>
  <c r="BW136" i="28"/>
  <c r="BG136" i="28"/>
  <c r="AQ136" i="28"/>
  <c r="CH135" i="28"/>
  <c r="BR135" i="28"/>
  <c r="BB135" i="28"/>
  <c r="CU134" i="28"/>
  <c r="CE134" i="28"/>
  <c r="BO134" i="28"/>
  <c r="AY134" i="28"/>
  <c r="CP133" i="28"/>
  <c r="BZ133" i="28"/>
  <c r="BJ133" i="28"/>
  <c r="AT133" i="28"/>
  <c r="CM132" i="28"/>
  <c r="BW132" i="28"/>
  <c r="BG132" i="28"/>
  <c r="AQ132" i="28"/>
  <c r="CH131" i="28"/>
  <c r="BR131" i="28"/>
  <c r="BB131" i="28"/>
  <c r="CU130" i="28"/>
  <c r="CE130" i="28"/>
  <c r="BO130" i="28"/>
  <c r="AY130" i="28"/>
  <c r="CP129" i="28"/>
  <c r="BZ129" i="28"/>
  <c r="BJ129" i="28"/>
  <c r="AT129" i="28"/>
  <c r="CM128" i="28"/>
  <c r="BW128" i="28"/>
  <c r="BG128" i="28"/>
  <c r="AQ128" i="28"/>
  <c r="CH127" i="28"/>
  <c r="BR127" i="28"/>
  <c r="BB127" i="28"/>
  <c r="CU126" i="28"/>
  <c r="CE126" i="28"/>
  <c r="BO126" i="28"/>
  <c r="AY126" i="28"/>
  <c r="CP125" i="28"/>
  <c r="BZ125" i="28"/>
  <c r="BJ125" i="28"/>
  <c r="AT125" i="28"/>
  <c r="CM124" i="28"/>
  <c r="BW124" i="28"/>
  <c r="BG124" i="28"/>
  <c r="AQ124" i="28"/>
  <c r="CH123" i="28"/>
  <c r="BT123" i="28"/>
  <c r="BD123" i="28"/>
  <c r="CW122" i="28"/>
  <c r="CG122" i="28"/>
  <c r="BQ122" i="28"/>
  <c r="BA122" i="28"/>
  <c r="CR121" i="28"/>
  <c r="CB121" i="28"/>
  <c r="BL121" i="28"/>
  <c r="AV121" i="28"/>
  <c r="CO120" i="28"/>
  <c r="BY120" i="28"/>
  <c r="BI120" i="28"/>
  <c r="AS120" i="28"/>
  <c r="CJ119" i="28"/>
  <c r="BT119" i="28"/>
  <c r="BD119" i="28"/>
  <c r="CW118" i="28"/>
  <c r="CG118" i="28"/>
  <c r="BQ118" i="28"/>
  <c r="BA118" i="28"/>
  <c r="CR117" i="28"/>
  <c r="CB117" i="28"/>
  <c r="BL117" i="28"/>
  <c r="AV117" i="28"/>
  <c r="CO116" i="28"/>
  <c r="BY116" i="28"/>
  <c r="BI116" i="28"/>
  <c r="AS116" i="28"/>
  <c r="CJ115" i="28"/>
  <c r="BT115" i="28"/>
  <c r="BD115" i="28"/>
  <c r="CW114" i="28"/>
  <c r="CG114" i="28"/>
  <c r="BQ114" i="28"/>
  <c r="BA114" i="28"/>
  <c r="CR113" i="28"/>
  <c r="CB113" i="28"/>
  <c r="BL113" i="28"/>
  <c r="AV113" i="28"/>
  <c r="CO112" i="28"/>
  <c r="BY112" i="28"/>
  <c r="BI112" i="28"/>
  <c r="AS112" i="28"/>
  <c r="CJ111" i="28"/>
  <c r="BT111" i="28"/>
  <c r="BD111" i="28"/>
  <c r="CW110" i="28"/>
  <c r="CG110" i="28"/>
  <c r="BQ110" i="28"/>
  <c r="BA110" i="28"/>
  <c r="CR109" i="28"/>
  <c r="CB109" i="28"/>
  <c r="BL109" i="28"/>
  <c r="AV109" i="28"/>
  <c r="CO108" i="28"/>
  <c r="BY108" i="28"/>
  <c r="BI108" i="28"/>
  <c r="BY123" i="28"/>
  <c r="BI123" i="28"/>
  <c r="AS123" i="28"/>
  <c r="CJ122" i="28"/>
  <c r="BT122" i="28"/>
  <c r="BD122" i="28"/>
  <c r="CW121" i="28"/>
  <c r="CG121" i="28"/>
  <c r="BQ121" i="28"/>
  <c r="BA121" i="28"/>
  <c r="CR120" i="28"/>
  <c r="CB120" i="28"/>
  <c r="BL120" i="28"/>
  <c r="AV120" i="28"/>
  <c r="CO119" i="28"/>
  <c r="BY119" i="28"/>
  <c r="BI119" i="28"/>
  <c r="AS119" i="28"/>
  <c r="CJ118" i="28"/>
  <c r="BT118" i="28"/>
  <c r="BD118" i="28"/>
  <c r="CW117" i="28"/>
  <c r="CG117" i="28"/>
  <c r="BQ117" i="28"/>
  <c r="BA117" i="28"/>
  <c r="CR116" i="28"/>
  <c r="CB116" i="28"/>
  <c r="BL116" i="28"/>
  <c r="AV116" i="28"/>
  <c r="CO115" i="28"/>
  <c r="BY115" i="28"/>
  <c r="BI115" i="28"/>
  <c r="AS115" i="28"/>
  <c r="CJ114" i="28"/>
  <c r="BT114" i="28"/>
  <c r="BD114" i="28"/>
  <c r="CW113" i="28"/>
  <c r="CG113" i="28"/>
  <c r="BQ113" i="28"/>
  <c r="BA113" i="28"/>
  <c r="CR112" i="28"/>
  <c r="CB112" i="28"/>
  <c r="BL112" i="28"/>
  <c r="AV112" i="28"/>
  <c r="CO111" i="28"/>
  <c r="BY111" i="28"/>
  <c r="BI111" i="28"/>
  <c r="AS111" i="28"/>
  <c r="CJ110" i="28"/>
  <c r="BT110" i="28"/>
  <c r="BD110" i="28"/>
  <c r="CW109" i="28"/>
  <c r="CG109" i="28"/>
  <c r="BQ109" i="28"/>
  <c r="BA109" i="28"/>
  <c r="CR108" i="28"/>
  <c r="CB108" i="28"/>
  <c r="BL108" i="28"/>
  <c r="AV108" i="28"/>
  <c r="CO107" i="28"/>
  <c r="BY107" i="28"/>
  <c r="BI107" i="28"/>
  <c r="AS107" i="28"/>
  <c r="CJ106" i="28"/>
  <c r="BT106" i="28"/>
  <c r="BD106" i="28"/>
  <c r="CW105" i="28"/>
  <c r="CG105" i="28"/>
  <c r="BQ105" i="28"/>
  <c r="BA105" i="28"/>
  <c r="CR104" i="28"/>
  <c r="CB104" i="28"/>
  <c r="BL104" i="28"/>
  <c r="AV104" i="28"/>
  <c r="CO103" i="28"/>
  <c r="BY103" i="28"/>
  <c r="BI103" i="28"/>
  <c r="AS103" i="28"/>
  <c r="CJ102" i="28"/>
  <c r="BT102" i="28"/>
  <c r="BD102" i="28"/>
  <c r="CW101" i="28"/>
  <c r="CG101" i="28"/>
  <c r="BQ101" i="28"/>
  <c r="BA101" i="28"/>
  <c r="CR100" i="28"/>
  <c r="CB100" i="28"/>
  <c r="BL100" i="28"/>
  <c r="AV100" i="28"/>
  <c r="CO99" i="28"/>
  <c r="BY99" i="28"/>
  <c r="BI99" i="28"/>
  <c r="AS99" i="28"/>
  <c r="CJ98" i="28"/>
  <c r="BT98" i="28"/>
  <c r="BD98" i="28"/>
  <c r="CW97" i="28"/>
  <c r="CG97" i="28"/>
  <c r="BQ97" i="28"/>
  <c r="BA97" i="28"/>
  <c r="CR96" i="28"/>
  <c r="CB96" i="28"/>
  <c r="BL96" i="28"/>
  <c r="AV96" i="28"/>
  <c r="CO95" i="28"/>
  <c r="BY95" i="28"/>
  <c r="BI95" i="28"/>
  <c r="AS95" i="28"/>
  <c r="CJ94" i="28"/>
  <c r="BT94" i="28"/>
  <c r="BD94" i="28"/>
  <c r="CW93" i="28"/>
  <c r="CG93" i="28"/>
  <c r="BQ93" i="28"/>
  <c r="BA93" i="28"/>
  <c r="CR92" i="28"/>
  <c r="CB92" i="28"/>
  <c r="BL92" i="28"/>
  <c r="AV92" i="28"/>
  <c r="CO91" i="28"/>
  <c r="BY91" i="28"/>
  <c r="BI91" i="28"/>
  <c r="AS91" i="28"/>
  <c r="CJ90" i="28"/>
  <c r="BT90" i="28"/>
  <c r="BD90" i="28"/>
  <c r="CW89" i="28"/>
  <c r="CG89" i="28"/>
  <c r="BQ89" i="28"/>
  <c r="BA89" i="28"/>
  <c r="CR88" i="28"/>
  <c r="CB88" i="28"/>
  <c r="BL88" i="28"/>
  <c r="AV88" i="28"/>
  <c r="CO87" i="28"/>
  <c r="BY87" i="28"/>
  <c r="BI87" i="28"/>
  <c r="AS87" i="28"/>
  <c r="CJ86" i="28"/>
  <c r="BT86" i="28"/>
  <c r="BD86" i="28"/>
  <c r="CW85" i="28"/>
  <c r="CG85" i="28"/>
  <c r="BQ85" i="28"/>
  <c r="BA85" i="28"/>
  <c r="CR84" i="28"/>
  <c r="CB84" i="28"/>
  <c r="BL84" i="28"/>
  <c r="AV84" i="28"/>
  <c r="CO83" i="28"/>
  <c r="BY83" i="28"/>
  <c r="BI83" i="28"/>
  <c r="AS83" i="28"/>
  <c r="CJ82" i="28"/>
  <c r="BT82" i="28"/>
  <c r="BD82" i="28"/>
  <c r="CW81" i="28"/>
  <c r="CG81" i="28"/>
  <c r="BQ81" i="28"/>
  <c r="BA81" i="28"/>
  <c r="CR80" i="28"/>
  <c r="CB80" i="28"/>
  <c r="BL80" i="28"/>
  <c r="AV80" i="28"/>
  <c r="CO79" i="28"/>
  <c r="BY79" i="28"/>
  <c r="BI79" i="28"/>
  <c r="AS79" i="28"/>
  <c r="CJ78" i="28"/>
  <c r="BT78" i="28"/>
  <c r="BD78" i="28"/>
  <c r="CW77" i="28"/>
  <c r="CG77" i="28"/>
  <c r="BQ77" i="28"/>
  <c r="AY108" i="28"/>
  <c r="CP107" i="28"/>
  <c r="BZ107" i="28"/>
  <c r="BJ107" i="28"/>
  <c r="AT107" i="28"/>
  <c r="CM106" i="28"/>
  <c r="BW106" i="28"/>
  <c r="BG106" i="28"/>
  <c r="AQ106" i="28"/>
  <c r="CH105" i="28"/>
  <c r="BR105" i="28"/>
  <c r="BB105" i="28"/>
  <c r="CU104" i="28"/>
  <c r="CE104" i="28"/>
  <c r="BO104" i="28"/>
  <c r="AY104" i="28"/>
  <c r="CP103" i="28"/>
  <c r="BZ103" i="28"/>
  <c r="BJ103" i="28"/>
  <c r="AT103" i="28"/>
  <c r="CM102" i="28"/>
  <c r="BW102" i="28"/>
  <c r="BG102" i="28"/>
  <c r="AQ102" i="28"/>
  <c r="CH101" i="28"/>
  <c r="BR101" i="28"/>
  <c r="BB101" i="28"/>
  <c r="CU100" i="28"/>
  <c r="CE100" i="28"/>
  <c r="BO100" i="28"/>
  <c r="AY100" i="28"/>
  <c r="CP99" i="28"/>
  <c r="BZ99" i="28"/>
  <c r="BJ99" i="28"/>
  <c r="AT99" i="28"/>
  <c r="CM98" i="28"/>
  <c r="BW98" i="28"/>
  <c r="BG98" i="28"/>
  <c r="AQ98" i="28"/>
  <c r="CH97" i="28"/>
  <c r="BR97" i="28"/>
  <c r="BB97" i="28"/>
  <c r="CU96" i="28"/>
  <c r="CE96" i="28"/>
  <c r="BO96" i="28"/>
  <c r="AY96" i="28"/>
  <c r="CP95" i="28"/>
  <c r="BZ95" i="28"/>
  <c r="BJ95" i="28"/>
  <c r="AT95" i="28"/>
  <c r="CM94" i="28"/>
  <c r="BW94" i="28"/>
  <c r="BG94" i="28"/>
  <c r="AQ94" i="28"/>
  <c r="CH93" i="28"/>
  <c r="BR93" i="28"/>
  <c r="BB93" i="28"/>
  <c r="CU92" i="28"/>
  <c r="CE92" i="28"/>
  <c r="BO92" i="28"/>
  <c r="AY92" i="28"/>
  <c r="CP91" i="28"/>
  <c r="BZ91" i="28"/>
  <c r="BJ91" i="28"/>
  <c r="AT91" i="28"/>
  <c r="CM90" i="28"/>
  <c r="BW90" i="28"/>
  <c r="BG90" i="28"/>
  <c r="AQ90" i="28"/>
  <c r="CH89" i="28"/>
  <c r="BR89" i="28"/>
  <c r="BB89" i="28"/>
  <c r="CU88" i="28"/>
  <c r="CE88" i="28"/>
  <c r="BO88" i="28"/>
  <c r="AY88" i="28"/>
  <c r="CP87" i="28"/>
  <c r="BZ87" i="28"/>
  <c r="BJ87" i="28"/>
  <c r="AT87" i="28"/>
  <c r="CM86" i="28"/>
  <c r="BW86" i="28"/>
  <c r="BG86" i="28"/>
  <c r="AQ86" i="28"/>
  <c r="CH85" i="28"/>
  <c r="BR85" i="28"/>
  <c r="BB85" i="28"/>
  <c r="CU84" i="28"/>
  <c r="CE84" i="28"/>
  <c r="BO84" i="28"/>
  <c r="AY84" i="28"/>
  <c r="CP83" i="28"/>
  <c r="BZ83" i="28"/>
  <c r="BJ83" i="28"/>
  <c r="AT83" i="28"/>
  <c r="CM82" i="28"/>
  <c r="BW82" i="28"/>
  <c r="BG82" i="28"/>
  <c r="AQ82" i="28"/>
  <c r="CH81" i="28"/>
  <c r="BR81" i="28"/>
  <c r="BB81" i="28"/>
  <c r="CM80" i="28"/>
  <c r="BG80" i="28"/>
  <c r="CN79" i="28"/>
  <c r="BX79" i="28"/>
  <c r="BH79" i="28"/>
  <c r="AR79" i="28"/>
  <c r="CK78" i="28"/>
  <c r="BU78" i="28"/>
  <c r="BE78" i="28"/>
  <c r="CV77" i="28"/>
  <c r="CF77" i="28"/>
  <c r="BP77" i="28"/>
  <c r="AZ77" i="28"/>
  <c r="CT76" i="28"/>
  <c r="CD76" i="28"/>
  <c r="BN76" i="28"/>
  <c r="AX76" i="28"/>
  <c r="CQ75" i="28"/>
  <c r="CA75" i="28"/>
  <c r="BK75" i="28"/>
  <c r="AU75" i="28"/>
  <c r="CL74" i="28"/>
  <c r="BV74" i="28"/>
  <c r="BF74" i="28"/>
  <c r="AP74" i="28"/>
  <c r="CI73" i="28"/>
  <c r="BS73" i="28"/>
  <c r="BC73" i="28"/>
  <c r="CT72" i="28"/>
  <c r="CD72" i="28"/>
  <c r="BN72" i="28"/>
  <c r="AX72" i="28"/>
  <c r="CQ71" i="28"/>
  <c r="CA71" i="28"/>
  <c r="BK71" i="28"/>
  <c r="AU71" i="28"/>
  <c r="CL70" i="28"/>
  <c r="BV70" i="28"/>
  <c r="BF70" i="28"/>
  <c r="AP70" i="28"/>
  <c r="CI69" i="28"/>
  <c r="BS69" i="28"/>
  <c r="BC69" i="28"/>
  <c r="CT68" i="28"/>
  <c r="CD68" i="28"/>
  <c r="BN68" i="28"/>
  <c r="AX68" i="28"/>
  <c r="CQ67" i="28"/>
  <c r="CA67" i="28"/>
  <c r="BK67" i="28"/>
  <c r="AU67" i="28"/>
  <c r="CL66" i="28"/>
  <c r="BV66" i="28"/>
  <c r="BF66" i="28"/>
  <c r="AP66" i="28"/>
  <c r="CI65" i="28"/>
  <c r="BS65" i="28"/>
  <c r="BC65" i="28"/>
  <c r="CT64" i="28"/>
  <c r="CD64" i="28"/>
  <c r="BN64" i="28"/>
  <c r="AX64" i="28"/>
  <c r="CQ63" i="28"/>
  <c r="CA63" i="28"/>
  <c r="BK63" i="28"/>
  <c r="AU63" i="28"/>
  <c r="CL62" i="28"/>
  <c r="BV62" i="28"/>
  <c r="BF62" i="28"/>
  <c r="AP62" i="28"/>
  <c r="CI61" i="28"/>
  <c r="BS61" i="28"/>
  <c r="BC61" i="28"/>
  <c r="CT60" i="28"/>
  <c r="CD60" i="28"/>
  <c r="BN60" i="28"/>
  <c r="AX60" i="28"/>
  <c r="CQ59" i="28"/>
  <c r="CA59" i="28"/>
  <c r="BK59" i="28"/>
  <c r="AU59" i="28"/>
  <c r="CL58" i="28"/>
  <c r="BV58" i="28"/>
  <c r="BF58" i="28"/>
  <c r="AP58" i="28"/>
  <c r="CI57" i="28"/>
  <c r="BS57" i="28"/>
  <c r="BC57" i="28"/>
  <c r="CT56" i="28"/>
  <c r="CD56" i="28"/>
  <c r="BN56" i="28"/>
  <c r="AX56" i="28"/>
  <c r="CQ55" i="28"/>
  <c r="CA55" i="28"/>
  <c r="BK55" i="28"/>
  <c r="AU55" i="28"/>
  <c r="CL54" i="28"/>
  <c r="BV54" i="28"/>
  <c r="BF54" i="28"/>
  <c r="AP54" i="28"/>
  <c r="CI53" i="28"/>
  <c r="BS53" i="28"/>
  <c r="BC53" i="28"/>
  <c r="CT52" i="28"/>
  <c r="CD52" i="28"/>
  <c r="BN52" i="28"/>
  <c r="AX52" i="28"/>
  <c r="CQ51" i="28"/>
  <c r="CA51" i="28"/>
  <c r="BK51" i="28"/>
  <c r="AU51" i="28"/>
  <c r="CL50" i="28"/>
  <c r="BV50" i="28"/>
  <c r="BF50" i="28"/>
  <c r="AP50" i="28"/>
  <c r="CI49" i="28"/>
  <c r="BS49" i="28"/>
  <c r="BC49" i="28"/>
  <c r="CT48" i="28"/>
  <c r="CD48" i="28"/>
  <c r="BN48" i="28"/>
  <c r="AX48" i="28"/>
  <c r="CQ47" i="28"/>
  <c r="CA47" i="28"/>
  <c r="BK47" i="28"/>
  <c r="AU47" i="28"/>
  <c r="CL46" i="28"/>
  <c r="BV46" i="28"/>
  <c r="BF46" i="28"/>
  <c r="AR77" i="28"/>
  <c r="CK76" i="28"/>
  <c r="BU76" i="28"/>
  <c r="BE76" i="28"/>
  <c r="CV75" i="28"/>
  <c r="CF75" i="28"/>
  <c r="BP75" i="28"/>
  <c r="AZ75" i="28"/>
  <c r="CS74" i="28"/>
  <c r="CC74" i="28"/>
  <c r="BM74" i="28"/>
  <c r="AW74" i="28"/>
  <c r="CN73" i="28"/>
  <c r="BX73" i="28"/>
  <c r="BH73" i="28"/>
  <c r="AR73" i="28"/>
  <c r="CK72" i="28"/>
  <c r="BU72" i="28"/>
  <c r="BE72" i="28"/>
  <c r="CV71" i="28"/>
  <c r="CF71" i="28"/>
  <c r="BP71" i="28"/>
  <c r="AZ71" i="28"/>
  <c r="CS70" i="28"/>
  <c r="CC70" i="28"/>
  <c r="BM70" i="28"/>
  <c r="AW70" i="28"/>
  <c r="CN69" i="28"/>
  <c r="BX69" i="28"/>
  <c r="BH69" i="28"/>
  <c r="AR69" i="28"/>
  <c r="CK68" i="28"/>
  <c r="BU68" i="28"/>
  <c r="BE68" i="28"/>
  <c r="CV67" i="28"/>
  <c r="CF67" i="28"/>
  <c r="BP67" i="28"/>
  <c r="AZ67" i="28"/>
  <c r="CS66" i="28"/>
  <c r="CC66" i="28"/>
  <c r="BM66" i="28"/>
  <c r="AW66" i="28"/>
  <c r="CN65" i="28"/>
  <c r="BX65" i="28"/>
  <c r="BH65" i="28"/>
  <c r="AR65" i="28"/>
  <c r="CK64" i="28"/>
  <c r="BU64" i="28"/>
  <c r="BE64" i="28"/>
  <c r="CV63" i="28"/>
  <c r="CF63" i="28"/>
  <c r="BP63" i="28"/>
  <c r="AZ63" i="28"/>
  <c r="CS62" i="28"/>
  <c r="CC62" i="28"/>
  <c r="BM62" i="28"/>
  <c r="AW62" i="28"/>
  <c r="CN61" i="28"/>
  <c r="BX61" i="28"/>
  <c r="BH61" i="28"/>
  <c r="AR61" i="28"/>
  <c r="CK60" i="28"/>
  <c r="BU60" i="28"/>
  <c r="BE60" i="28"/>
  <c r="CV59" i="28"/>
  <c r="CF59" i="28"/>
  <c r="BP59" i="28"/>
  <c r="AZ59" i="28"/>
  <c r="CS58" i="28"/>
  <c r="CC58" i="28"/>
  <c r="BM58" i="28"/>
  <c r="AW58" i="28"/>
  <c r="CN57" i="28"/>
  <c r="BX57" i="28"/>
  <c r="BH57" i="28"/>
  <c r="AR57" i="28"/>
  <c r="CK56" i="28"/>
  <c r="BU56" i="28"/>
  <c r="BE56" i="28"/>
  <c r="CV55" i="28"/>
  <c r="CF55" i="28"/>
  <c r="BP55" i="28"/>
  <c r="AZ55" i="28"/>
  <c r="CS54" i="28"/>
  <c r="CC54" i="28"/>
  <c r="BM54" i="28"/>
  <c r="AW54" i="28"/>
  <c r="CN53" i="28"/>
  <c r="BX53" i="28"/>
  <c r="BH53" i="28"/>
  <c r="AR53" i="28"/>
  <c r="CK52" i="28"/>
  <c r="BU52" i="28"/>
  <c r="BE52" i="28"/>
  <c r="CV51" i="28"/>
  <c r="CF51" i="28"/>
  <c r="BP51" i="28"/>
  <c r="AZ51" i="28"/>
  <c r="CS50" i="28"/>
  <c r="CC50" i="28"/>
  <c r="BM50" i="28"/>
  <c r="AW50" i="28"/>
  <c r="CN49" i="28"/>
  <c r="BX49" i="28"/>
  <c r="BH49" i="28"/>
  <c r="AR49" i="28"/>
  <c r="CK48" i="28"/>
  <c r="BU48" i="28"/>
  <c r="BE48" i="28"/>
  <c r="CV47" i="28"/>
  <c r="CF47" i="28"/>
  <c r="BP47" i="28"/>
  <c r="AZ47" i="28"/>
  <c r="CS46" i="28"/>
  <c r="CC46" i="28"/>
  <c r="AV17" i="28"/>
  <c r="BL17" i="28"/>
  <c r="CB17" i="28"/>
  <c r="CR17" i="28"/>
  <c r="AY18" i="28"/>
  <c r="BO18" i="28"/>
  <c r="CE18" i="28"/>
  <c r="CU18" i="28"/>
  <c r="BD19" i="28"/>
  <c r="BT19" i="28"/>
  <c r="CJ19" i="28"/>
  <c r="AQ20" i="28"/>
  <c r="BG20" i="28"/>
  <c r="BW20" i="28"/>
  <c r="CM20" i="28"/>
  <c r="AV21" i="28"/>
  <c r="BL21" i="28"/>
  <c r="CB21" i="28"/>
  <c r="CR21" i="28"/>
  <c r="AY22" i="28"/>
  <c r="BO22" i="28"/>
  <c r="CE22" i="28"/>
  <c r="CU22" i="28"/>
  <c r="BD23" i="28"/>
  <c r="BT23" i="28"/>
  <c r="CJ23" i="28"/>
  <c r="AQ24" i="28"/>
  <c r="BG24" i="28"/>
  <c r="BW24" i="28"/>
  <c r="CM24" i="28"/>
  <c r="AV25" i="28"/>
  <c r="BL25" i="28"/>
  <c r="CB25" i="28"/>
  <c r="CR25" i="28"/>
  <c r="AY26" i="28"/>
  <c r="BO26" i="28"/>
  <c r="CE26" i="28"/>
  <c r="CU26" i="28"/>
  <c r="BD27" i="28"/>
  <c r="BT27" i="28"/>
  <c r="CJ27" i="28"/>
  <c r="AQ28" i="28"/>
  <c r="BG28" i="28"/>
  <c r="BW28" i="28"/>
  <c r="CM28" i="28"/>
  <c r="AV29" i="28"/>
  <c r="BL29" i="28"/>
  <c r="CB29" i="28"/>
  <c r="CR29" i="28"/>
  <c r="AY30" i="28"/>
  <c r="BO30" i="28"/>
  <c r="CE30" i="28"/>
  <c r="CU30" i="28"/>
  <c r="BD31" i="28"/>
  <c r="BT31" i="28"/>
  <c r="CJ31" i="28"/>
  <c r="AQ32" i="28"/>
  <c r="BG32" i="28"/>
  <c r="BW32" i="28"/>
  <c r="CM32" i="28"/>
  <c r="AV33" i="28"/>
  <c r="BL33" i="28"/>
  <c r="CB33" i="28"/>
  <c r="CR33" i="28"/>
  <c r="AY34" i="28"/>
  <c r="BO34" i="28"/>
  <c r="CE34" i="28"/>
  <c r="CU34" i="28"/>
  <c r="BD35" i="28"/>
  <c r="BT35" i="28"/>
  <c r="CJ35" i="28"/>
  <c r="AQ36" i="28"/>
  <c r="BG36" i="28"/>
  <c r="BW36" i="28"/>
  <c r="CM36" i="28"/>
  <c r="AV37" i="28"/>
  <c r="BL37" i="28"/>
  <c r="CB37" i="28"/>
  <c r="CR37" i="28"/>
  <c r="AY38" i="28"/>
  <c r="BO38" i="28"/>
  <c r="CE38" i="28"/>
  <c r="CU38" i="28"/>
  <c r="BD39" i="28"/>
  <c r="BT39" i="28"/>
  <c r="CJ39" i="28"/>
  <c r="AQ40" i="28"/>
  <c r="BG40" i="28"/>
  <c r="BW40" i="28"/>
  <c r="CM40" i="28"/>
  <c r="AV41" i="28"/>
  <c r="BL41" i="28"/>
  <c r="CB41" i="28"/>
  <c r="CR41" i="28"/>
  <c r="AY42" i="28"/>
  <c r="BO42" i="28"/>
  <c r="CE42" i="28"/>
  <c r="CU42" i="28"/>
  <c r="BD43" i="28"/>
  <c r="BT43" i="28"/>
  <c r="CJ43" i="28"/>
  <c r="AQ44" i="28"/>
  <c r="BG44" i="28"/>
  <c r="BW44" i="28"/>
  <c r="CM44" i="28"/>
  <c r="AV45" i="28"/>
  <c r="BL45" i="28"/>
  <c r="CB45" i="28"/>
  <c r="CR45" i="28"/>
  <c r="BA46" i="28"/>
  <c r="CQ80" i="28"/>
  <c r="BK80" i="28"/>
  <c r="CP79" i="28"/>
  <c r="BZ79" i="28"/>
  <c r="BJ79" i="28"/>
  <c r="AT79" i="28"/>
  <c r="CM78" i="28"/>
  <c r="BW78" i="28"/>
  <c r="BG78" i="28"/>
  <c r="AQ78" i="28"/>
  <c r="CH77" i="28"/>
  <c r="BR77" i="28"/>
  <c r="BB77" i="28"/>
  <c r="CV76" i="28"/>
  <c r="CF76" i="28"/>
  <c r="BP76" i="28"/>
  <c r="AZ76" i="28"/>
  <c r="CS75" i="28"/>
  <c r="CC75" i="28"/>
  <c r="BM75" i="28"/>
  <c r="AW75" i="28"/>
  <c r="CN74" i="28"/>
  <c r="BX74" i="28"/>
  <c r="BH74" i="28"/>
  <c r="AR74" i="28"/>
  <c r="CK73" i="28"/>
  <c r="BU73" i="28"/>
  <c r="BE73" i="28"/>
  <c r="CV72" i="28"/>
  <c r="CF72" i="28"/>
  <c r="BP72" i="28"/>
  <c r="AZ72" i="28"/>
  <c r="CS71" i="28"/>
  <c r="CC71" i="28"/>
  <c r="BM71" i="28"/>
  <c r="AW71" i="28"/>
  <c r="CN70" i="28"/>
  <c r="BX70" i="28"/>
  <c r="BH70" i="28"/>
  <c r="AR70" i="28"/>
  <c r="CK69" i="28"/>
  <c r="BU69" i="28"/>
  <c r="BE69" i="28"/>
  <c r="CV68" i="28"/>
  <c r="CF68" i="28"/>
  <c r="BP68" i="28"/>
  <c r="AZ68" i="28"/>
  <c r="CS67" i="28"/>
  <c r="CC67" i="28"/>
  <c r="BM67" i="28"/>
  <c r="AW67" i="28"/>
  <c r="CN66" i="28"/>
  <c r="BX66" i="28"/>
  <c r="BH66" i="28"/>
  <c r="AR66" i="28"/>
  <c r="CK65" i="28"/>
  <c r="BU65" i="28"/>
  <c r="BE65" i="28"/>
  <c r="CV64" i="28"/>
  <c r="CF64" i="28"/>
  <c r="BP64" i="28"/>
  <c r="AZ64" i="28"/>
  <c r="CS63" i="28"/>
  <c r="CC63" i="28"/>
  <c r="BM63" i="28"/>
  <c r="AW63" i="28"/>
  <c r="CN62" i="28"/>
  <c r="BX62" i="28"/>
  <c r="BH62" i="28"/>
  <c r="AR62" i="28"/>
  <c r="CK61" i="28"/>
  <c r="BU61" i="28"/>
  <c r="BE61" i="28"/>
  <c r="CV60" i="28"/>
  <c r="CF60" i="28"/>
  <c r="BP60" i="28"/>
  <c r="AZ60" i="28"/>
  <c r="CS59" i="28"/>
  <c r="CC59" i="28"/>
  <c r="BM59" i="28"/>
  <c r="AW59" i="28"/>
  <c r="CN58" i="28"/>
  <c r="BX58" i="28"/>
  <c r="BH58" i="28"/>
  <c r="AR58" i="28"/>
  <c r="CK57" i="28"/>
  <c r="BU57" i="28"/>
  <c r="BE57" i="28"/>
  <c r="CV56" i="28"/>
  <c r="CF56" i="28"/>
  <c r="BP56" i="28"/>
  <c r="AZ56" i="28"/>
  <c r="CS55" i="28"/>
  <c r="CC55" i="28"/>
  <c r="BM55" i="28"/>
  <c r="AW55" i="28"/>
  <c r="CN54" i="28"/>
  <c r="BX54" i="28"/>
  <c r="BH54" i="28"/>
  <c r="AR54" i="28"/>
  <c r="CK53" i="28"/>
  <c r="BU53" i="28"/>
  <c r="BE53" i="28"/>
  <c r="CV52" i="28"/>
  <c r="CF52" i="28"/>
  <c r="BP52" i="28"/>
  <c r="AZ52" i="28"/>
  <c r="CS51" i="28"/>
  <c r="CC51" i="28"/>
  <c r="BM51" i="28"/>
  <c r="AW51" i="28"/>
  <c r="CN50" i="28"/>
  <c r="BX50" i="28"/>
  <c r="BH50" i="28"/>
  <c r="AR50" i="28"/>
  <c r="CK49" i="28"/>
  <c r="BU49" i="28"/>
  <c r="BE49" i="28"/>
  <c r="CV48" i="28"/>
  <c r="CF48" i="28"/>
  <c r="BP48" i="28"/>
  <c r="AZ48" i="28"/>
  <c r="CS47" i="28"/>
  <c r="CC47" i="28"/>
  <c r="BM47" i="28"/>
  <c r="AW47" i="28"/>
  <c r="CN46" i="28"/>
  <c r="BX46" i="28"/>
  <c r="BH46" i="28"/>
  <c r="AT77" i="28"/>
  <c r="CM76" i="28"/>
  <c r="BW76" i="28"/>
  <c r="BG76" i="28"/>
  <c r="AQ76" i="28"/>
  <c r="CH75" i="28"/>
  <c r="BR75" i="28"/>
  <c r="BB75" i="28"/>
  <c r="CU74" i="28"/>
  <c r="CE74" i="28"/>
  <c r="BO74" i="28"/>
  <c r="AY74" i="28"/>
  <c r="CP73" i="28"/>
  <c r="BZ73" i="28"/>
  <c r="BJ73" i="28"/>
  <c r="AT73" i="28"/>
  <c r="CM72" i="28"/>
  <c r="BW72" i="28"/>
  <c r="BG72" i="28"/>
  <c r="AQ72" i="28"/>
  <c r="CH71" i="28"/>
  <c r="BR71" i="28"/>
  <c r="BB71" i="28"/>
  <c r="CU70" i="28"/>
  <c r="CE70" i="28"/>
  <c r="BO70" i="28"/>
  <c r="AY70" i="28"/>
  <c r="CP69" i="28"/>
  <c r="BZ69" i="28"/>
  <c r="BJ69" i="28"/>
  <c r="AT69" i="28"/>
  <c r="CM68" i="28"/>
  <c r="BW68" i="28"/>
  <c r="BG68" i="28"/>
  <c r="AQ68" i="28"/>
  <c r="CH67" i="28"/>
  <c r="BR67" i="28"/>
  <c r="BB67" i="28"/>
  <c r="CU66" i="28"/>
  <c r="CE66" i="28"/>
  <c r="BO66" i="28"/>
  <c r="AY66" i="28"/>
  <c r="CP65" i="28"/>
  <c r="BZ65" i="28"/>
  <c r="BJ65" i="28"/>
  <c r="AT65" i="28"/>
  <c r="CM64" i="28"/>
  <c r="BW64" i="28"/>
  <c r="BG64" i="28"/>
  <c r="AQ64" i="28"/>
  <c r="CH63" i="28"/>
  <c r="BR63" i="28"/>
  <c r="BB63" i="28"/>
  <c r="CU62" i="28"/>
  <c r="CE62" i="28"/>
  <c r="BO62" i="28"/>
  <c r="AY62" i="28"/>
  <c r="CP61" i="28"/>
  <c r="BZ61" i="28"/>
  <c r="BJ61" i="28"/>
  <c r="AT61" i="28"/>
  <c r="CM60" i="28"/>
  <c r="BW60" i="28"/>
  <c r="BG60" i="28"/>
  <c r="AQ60" i="28"/>
  <c r="CH59" i="28"/>
  <c r="BR59" i="28"/>
  <c r="BB59" i="28"/>
  <c r="CU58" i="28"/>
  <c r="CE58" i="28"/>
  <c r="BO58" i="28"/>
  <c r="AY58" i="28"/>
  <c r="CP57" i="28"/>
  <c r="BZ57" i="28"/>
  <c r="BJ57" i="28"/>
  <c r="AT57" i="28"/>
  <c r="CM56" i="28"/>
  <c r="BW56" i="28"/>
  <c r="BG56" i="28"/>
  <c r="AQ56" i="28"/>
  <c r="CH55" i="28"/>
  <c r="BR55" i="28"/>
  <c r="BB55" i="28"/>
  <c r="CU54" i="28"/>
  <c r="CE54" i="28"/>
  <c r="BO54" i="28"/>
  <c r="AY54" i="28"/>
  <c r="CP53" i="28"/>
  <c r="BZ53" i="28"/>
  <c r="BJ53" i="28"/>
  <c r="AT53" i="28"/>
  <c r="CM52" i="28"/>
  <c r="BW52" i="28"/>
  <c r="BG52" i="28"/>
  <c r="AQ52" i="28"/>
  <c r="CH51" i="28"/>
  <c r="BR51" i="28"/>
  <c r="BB51" i="28"/>
  <c r="CU50" i="28"/>
  <c r="CE50" i="28"/>
  <c r="BO50" i="28"/>
  <c r="AY50" i="28"/>
  <c r="CP49" i="28"/>
  <c r="BZ49" i="28"/>
  <c r="BJ49" i="28"/>
  <c r="AT49" i="28"/>
  <c r="CM48" i="28"/>
  <c r="BW48" i="28"/>
  <c r="BG48" i="28"/>
  <c r="AQ48" i="28"/>
  <c r="CH47" i="28"/>
  <c r="BR47" i="28"/>
  <c r="BB47" i="28"/>
  <c r="CU46" i="28"/>
  <c r="CE46" i="28"/>
  <c r="AT17" i="28"/>
  <c r="BJ17" i="28"/>
  <c r="BZ17" i="28"/>
  <c r="CP17" i="28"/>
  <c r="BA18" i="28"/>
  <c r="BQ18" i="28"/>
  <c r="CG18" i="28"/>
  <c r="CW18" i="28"/>
  <c r="BB19" i="28"/>
  <c r="BR19" i="28"/>
  <c r="CH19" i="28"/>
  <c r="AS20" i="28"/>
  <c r="BI20" i="28"/>
  <c r="BY20" i="28"/>
  <c r="CO20" i="28"/>
  <c r="AT21" i="28"/>
  <c r="BJ21" i="28"/>
  <c r="BZ21" i="28"/>
  <c r="CP21" i="28"/>
  <c r="BA22" i="28"/>
  <c r="BQ22" i="28"/>
  <c r="CG22" i="28"/>
  <c r="CW22" i="28"/>
  <c r="BB23" i="28"/>
  <c r="BR23" i="28"/>
  <c r="CH23" i="28"/>
  <c r="AS24" i="28"/>
  <c r="BI24" i="28"/>
  <c r="BY24" i="28"/>
  <c r="CO24" i="28"/>
  <c r="AT25" i="28"/>
  <c r="BJ25" i="28"/>
  <c r="BZ25" i="28"/>
  <c r="CP25" i="28"/>
  <c r="BA26" i="28"/>
  <c r="BQ26" i="28"/>
  <c r="CG26" i="28"/>
  <c r="CW26" i="28"/>
  <c r="BB27" i="28"/>
  <c r="BR27" i="28"/>
  <c r="CH27" i="28"/>
  <c r="AS28" i="28"/>
  <c r="BI28" i="28"/>
  <c r="BY28" i="28"/>
  <c r="CO28" i="28"/>
  <c r="AT29" i="28"/>
  <c r="BJ29" i="28"/>
  <c r="BZ29" i="28"/>
  <c r="CP29" i="28"/>
  <c r="BA30" i="28"/>
  <c r="BQ30" i="28"/>
  <c r="CG30" i="28"/>
  <c r="CW30" i="28"/>
  <c r="BB31" i="28"/>
  <c r="BR31" i="28"/>
  <c r="CH31" i="28"/>
  <c r="AS32" i="28"/>
  <c r="BI32" i="28"/>
  <c r="BY32" i="28"/>
  <c r="CO32" i="28"/>
  <c r="AT33" i="28"/>
  <c r="BJ33" i="28"/>
  <c r="BZ33" i="28"/>
  <c r="CP33" i="28"/>
  <c r="BA34" i="28"/>
  <c r="BQ34" i="28"/>
  <c r="CG34" i="28"/>
  <c r="CW34" i="28"/>
  <c r="BB35" i="28"/>
  <c r="BR35" i="28"/>
  <c r="CH35" i="28"/>
  <c r="AS36" i="28"/>
  <c r="BI36" i="28"/>
  <c r="BY36" i="28"/>
  <c r="CO36" i="28"/>
  <c r="AT37" i="28"/>
  <c r="BJ37" i="28"/>
  <c r="BZ37" i="28"/>
  <c r="CP37" i="28"/>
  <c r="BA38" i="28"/>
  <c r="BQ38" i="28"/>
  <c r="CG38" i="28"/>
  <c r="CW38" i="28"/>
  <c r="BB39" i="28"/>
  <c r="BR39" i="28"/>
  <c r="CH39" i="28"/>
  <c r="AS40" i="28"/>
  <c r="BI40" i="28"/>
  <c r="BY40" i="28"/>
  <c r="CO40" i="28"/>
  <c r="AT41" i="28"/>
  <c r="BJ41" i="28"/>
  <c r="BZ41" i="28"/>
  <c r="CP41" i="28"/>
  <c r="BA42" i="28"/>
  <c r="BQ42" i="28"/>
  <c r="CG42" i="28"/>
  <c r="CW42" i="28"/>
  <c r="BB43" i="28"/>
  <c r="BR43" i="28"/>
  <c r="CH43" i="28"/>
  <c r="AS44" i="28"/>
  <c r="BI44" i="28"/>
  <c r="BY44" i="28"/>
  <c r="CO44" i="28"/>
  <c r="AT45" i="28"/>
  <c r="BJ45" i="28"/>
  <c r="BZ45" i="28"/>
  <c r="CP45" i="28"/>
  <c r="BE46" i="28"/>
  <c r="BH83" i="28"/>
  <c r="CG82" i="28"/>
  <c r="BI82" i="28"/>
  <c r="AS82" i="28"/>
  <c r="CJ81" i="28"/>
  <c r="BT81" i="28"/>
  <c r="BD81" i="28"/>
  <c r="CW80" i="28"/>
  <c r="CG80" i="28"/>
  <c r="BQ80" i="28"/>
  <c r="BA80" i="28"/>
  <c r="CL146" i="28"/>
  <c r="BN146" i="28"/>
  <c r="AX146" i="28"/>
  <c r="CQ145" i="28"/>
  <c r="CA145" i="28"/>
  <c r="BK145" i="28"/>
  <c r="AU145" i="28"/>
  <c r="CL144" i="28"/>
  <c r="BV144" i="28"/>
  <c r="BF144" i="28"/>
  <c r="AP144" i="28"/>
  <c r="CI143" i="28"/>
  <c r="BS143" i="28"/>
  <c r="BC143" i="28"/>
  <c r="CT142" i="28"/>
  <c r="CD142" i="28"/>
  <c r="BN142" i="28"/>
  <c r="AX142" i="28"/>
  <c r="CQ141" i="28"/>
  <c r="CA141" i="28"/>
  <c r="BK141" i="28"/>
  <c r="AU141" i="28"/>
  <c r="CL140" i="28"/>
  <c r="BV140" i="28"/>
  <c r="BF140" i="28"/>
  <c r="AP140" i="28"/>
  <c r="CI139" i="28"/>
  <c r="BS139" i="28"/>
  <c r="BC139" i="28"/>
  <c r="CK146" i="28"/>
  <c r="BU146" i="28"/>
  <c r="BE146" i="28"/>
  <c r="CV145" i="28"/>
  <c r="CF145" i="28"/>
  <c r="BP145" i="28"/>
  <c r="AZ145" i="28"/>
  <c r="CS144" i="28"/>
  <c r="CC144" i="28"/>
  <c r="BM144" i="28"/>
  <c r="AW144" i="28"/>
  <c r="CN143" i="28"/>
  <c r="BX143" i="28"/>
  <c r="BH143" i="28"/>
  <c r="AR143" i="28"/>
  <c r="CK142" i="28"/>
  <c r="BU142" i="28"/>
  <c r="BE142" i="28"/>
  <c r="CV141" i="28"/>
  <c r="CF141" i="28"/>
  <c r="BP141" i="28"/>
  <c r="AZ141" i="28"/>
  <c r="CS140" i="28"/>
  <c r="CC140" i="28"/>
  <c r="BM140" i="28"/>
  <c r="AW140" i="28"/>
  <c r="CN139" i="28"/>
  <c r="BX139" i="28"/>
  <c r="BH139" i="28"/>
  <c r="AS139" i="28"/>
  <c r="CJ138" i="28"/>
  <c r="BT138" i="28"/>
  <c r="BD138" i="28"/>
  <c r="CW137" i="28"/>
  <c r="CG137" i="28"/>
  <c r="BQ137" i="28"/>
  <c r="BA137" i="28"/>
  <c r="CR136" i="28"/>
  <c r="CB136" i="28"/>
  <c r="BL136" i="28"/>
  <c r="AV136" i="28"/>
  <c r="CO135" i="28"/>
  <c r="BY135" i="28"/>
  <c r="BI135" i="28"/>
  <c r="AS135" i="28"/>
  <c r="CJ134" i="28"/>
  <c r="BT134" i="28"/>
  <c r="BD134" i="28"/>
  <c r="CW133" i="28"/>
  <c r="CG133" i="28"/>
  <c r="BQ133" i="28"/>
  <c r="BA133" i="28"/>
  <c r="CR132" i="28"/>
  <c r="CB132" i="28"/>
  <c r="BL132" i="28"/>
  <c r="AV132" i="28"/>
  <c r="CO131" i="28"/>
  <c r="BY131" i="28"/>
  <c r="BI131" i="28"/>
  <c r="AS131" i="28"/>
  <c r="CJ130" i="28"/>
  <c r="BT130" i="28"/>
  <c r="BD130" i="28"/>
  <c r="CW129" i="28"/>
  <c r="CG129" i="28"/>
  <c r="BQ129" i="28"/>
  <c r="BA129" i="28"/>
  <c r="CR128" i="28"/>
  <c r="CB128" i="28"/>
  <c r="BL128" i="28"/>
  <c r="AV128" i="28"/>
  <c r="CO127" i="28"/>
  <c r="BY127" i="28"/>
  <c r="BI127" i="28"/>
  <c r="AS127" i="28"/>
  <c r="CJ126" i="28"/>
  <c r="BT126" i="28"/>
  <c r="BD126" i="28"/>
  <c r="CW125" i="28"/>
  <c r="CG125" i="28"/>
  <c r="BQ125" i="28"/>
  <c r="BA125" i="28"/>
  <c r="CR124" i="28"/>
  <c r="CB124" i="28"/>
  <c r="BL124" i="28"/>
  <c r="AV124" i="28"/>
  <c r="CO123" i="28"/>
  <c r="AP139" i="28"/>
  <c r="CI138" i="28"/>
  <c r="BS138" i="28"/>
  <c r="BC138" i="28"/>
  <c r="CT137" i="28"/>
  <c r="CD137" i="28"/>
  <c r="BN137" i="28"/>
  <c r="AX137" i="28"/>
  <c r="CQ136" i="28"/>
  <c r="CA136" i="28"/>
  <c r="BK136" i="28"/>
  <c r="AU136" i="28"/>
  <c r="CL135" i="28"/>
  <c r="BV135" i="28"/>
  <c r="BF135" i="28"/>
  <c r="AP135" i="28"/>
  <c r="CI134" i="28"/>
  <c r="BS134" i="28"/>
  <c r="BC134" i="28"/>
  <c r="CT133" i="28"/>
  <c r="CD133" i="28"/>
  <c r="BN133" i="28"/>
  <c r="AX133" i="28"/>
  <c r="CQ132" i="28"/>
  <c r="CA132" i="28"/>
  <c r="BK132" i="28"/>
  <c r="AU132" i="28"/>
  <c r="CL131" i="28"/>
  <c r="BV131" i="28"/>
  <c r="BF131" i="28"/>
  <c r="AP131" i="28"/>
  <c r="CI130" i="28"/>
  <c r="BS130" i="28"/>
  <c r="BC130" i="28"/>
  <c r="CT129" i="28"/>
  <c r="CD129" i="28"/>
  <c r="BN129" i="28"/>
  <c r="AX129" i="28"/>
  <c r="CQ128" i="28"/>
  <c r="CA128" i="28"/>
  <c r="BK128" i="28"/>
  <c r="AU128" i="28"/>
  <c r="CL127" i="28"/>
  <c r="BV127" i="28"/>
  <c r="BF127" i="28"/>
  <c r="AP127" i="28"/>
  <c r="CI126" i="28"/>
  <c r="BS126" i="28"/>
  <c r="BC126" i="28"/>
  <c r="CT125" i="28"/>
  <c r="CD125" i="28"/>
  <c r="BN125" i="28"/>
  <c r="AX125" i="28"/>
  <c r="CQ124" i="28"/>
  <c r="CA124" i="28"/>
  <c r="BK124" i="28"/>
  <c r="AU124" i="28"/>
  <c r="CL123" i="28"/>
  <c r="BX123" i="28"/>
  <c r="BH123" i="28"/>
  <c r="AR123" i="28"/>
  <c r="CK122" i="28"/>
  <c r="BU122" i="28"/>
  <c r="BE122" i="28"/>
  <c r="CV121" i="28"/>
  <c r="CF121" i="28"/>
  <c r="BP121" i="28"/>
  <c r="AZ121" i="28"/>
  <c r="CS120" i="28"/>
  <c r="CC120" i="28"/>
  <c r="BM120" i="28"/>
  <c r="AW120" i="28"/>
  <c r="CN119" i="28"/>
  <c r="BX119" i="28"/>
  <c r="BH119" i="28"/>
  <c r="AR119" i="28"/>
  <c r="CK118" i="28"/>
  <c r="BU118" i="28"/>
  <c r="BE118" i="28"/>
  <c r="CV117" i="28"/>
  <c r="CF117" i="28"/>
  <c r="BP117" i="28"/>
  <c r="AZ117" i="28"/>
  <c r="CS116" i="28"/>
  <c r="CC116" i="28"/>
  <c r="BM116" i="28"/>
  <c r="AW116" i="28"/>
  <c r="CN115" i="28"/>
  <c r="BX115" i="28"/>
  <c r="BH115" i="28"/>
  <c r="AR115" i="28"/>
  <c r="CK114" i="28"/>
  <c r="BU114" i="28"/>
  <c r="BE114" i="28"/>
  <c r="CV113" i="28"/>
  <c r="CF113" i="28"/>
  <c r="BP113" i="28"/>
  <c r="AZ113" i="28"/>
  <c r="CS112" i="28"/>
  <c r="CC112" i="28"/>
  <c r="BM112" i="28"/>
  <c r="AW112" i="28"/>
  <c r="CN111" i="28"/>
  <c r="BX111" i="28"/>
  <c r="BH111" i="28"/>
  <c r="AR111" i="28"/>
  <c r="CK110" i="28"/>
  <c r="BU110" i="28"/>
  <c r="BE110" i="28"/>
  <c r="CV109" i="28"/>
  <c r="CF109" i="28"/>
  <c r="BP109" i="28"/>
  <c r="AZ109" i="28"/>
  <c r="CS108" i="28"/>
  <c r="CC108" i="28"/>
  <c r="BM108" i="28"/>
  <c r="CC123" i="28"/>
  <c r="BM123" i="28"/>
  <c r="AW123" i="28"/>
  <c r="CN122" i="28"/>
  <c r="BX122" i="28"/>
  <c r="BH122" i="28"/>
  <c r="AR122" i="28"/>
  <c r="CK121" i="28"/>
  <c r="BU121" i="28"/>
  <c r="BE121" i="28"/>
  <c r="CV120" i="28"/>
  <c r="CF120" i="28"/>
  <c r="BP120" i="28"/>
  <c r="AZ120" i="28"/>
  <c r="CS119" i="28"/>
  <c r="CC119" i="28"/>
  <c r="BM119" i="28"/>
  <c r="AW119" i="28"/>
  <c r="CN118" i="28"/>
  <c r="BX118" i="28"/>
  <c r="BH118" i="28"/>
  <c r="AR118" i="28"/>
  <c r="CK117" i="28"/>
  <c r="BU117" i="28"/>
  <c r="BE117" i="28"/>
  <c r="CV116" i="28"/>
  <c r="CF116" i="28"/>
  <c r="BP116" i="28"/>
  <c r="AZ116" i="28"/>
  <c r="CS115" i="28"/>
  <c r="CC115" i="28"/>
  <c r="BM115" i="28"/>
  <c r="AW115" i="28"/>
  <c r="CN114" i="28"/>
  <c r="BX114" i="28"/>
  <c r="BH114" i="28"/>
  <c r="AR114" i="28"/>
  <c r="CK113" i="28"/>
  <c r="BU113" i="28"/>
  <c r="BE113" i="28"/>
  <c r="CV112" i="28"/>
  <c r="CF112" i="28"/>
  <c r="BP112" i="28"/>
  <c r="AZ112" i="28"/>
  <c r="CS111" i="28"/>
  <c r="CC111" i="28"/>
  <c r="BM111" i="28"/>
  <c r="AW111" i="28"/>
  <c r="CN110" i="28"/>
  <c r="BX110" i="28"/>
  <c r="BH110" i="28"/>
  <c r="AR110" i="28"/>
  <c r="CK109" i="28"/>
  <c r="BU109" i="28"/>
  <c r="BE109" i="28"/>
  <c r="CV108" i="28"/>
  <c r="CF108" i="28"/>
  <c r="BP108" i="28"/>
  <c r="AZ108" i="28"/>
  <c r="CS107" i="28"/>
  <c r="CC107" i="28"/>
  <c r="BM107" i="28"/>
  <c r="AW107" i="28"/>
  <c r="CN106" i="28"/>
  <c r="BX106" i="28"/>
  <c r="BH106" i="28"/>
  <c r="AR106" i="28"/>
  <c r="CK105" i="28"/>
  <c r="BU105" i="28"/>
  <c r="BE105" i="28"/>
  <c r="CV104" i="28"/>
  <c r="CF104" i="28"/>
  <c r="BP104" i="28"/>
  <c r="AZ104" i="28"/>
  <c r="CS103" i="28"/>
  <c r="CC103" i="28"/>
  <c r="BM103" i="28"/>
  <c r="AW103" i="28"/>
  <c r="CN102" i="28"/>
  <c r="BX102" i="28"/>
  <c r="BH102" i="28"/>
  <c r="AR102" i="28"/>
  <c r="CK101" i="28"/>
  <c r="BU101" i="28"/>
  <c r="BE101" i="28"/>
  <c r="CV100" i="28"/>
  <c r="CF100" i="28"/>
  <c r="BP100" i="28"/>
  <c r="AZ100" i="28"/>
  <c r="CS99" i="28"/>
  <c r="CC99" i="28"/>
  <c r="BM99" i="28"/>
  <c r="AW99" i="28"/>
  <c r="CN98" i="28"/>
  <c r="BX98" i="28"/>
  <c r="BH98" i="28"/>
  <c r="AR98" i="28"/>
  <c r="CK97" i="28"/>
  <c r="BU97" i="28"/>
  <c r="BE97" i="28"/>
  <c r="CV96" i="28"/>
  <c r="CF96" i="28"/>
  <c r="BP96" i="28"/>
  <c r="AZ96" i="28"/>
  <c r="CS95" i="28"/>
  <c r="CC95" i="28"/>
  <c r="BM95" i="28"/>
  <c r="AW95" i="28"/>
  <c r="CN94" i="28"/>
  <c r="BX94" i="28"/>
  <c r="BH94" i="28"/>
  <c r="AR94" i="28"/>
  <c r="CK93" i="28"/>
  <c r="BU93" i="28"/>
  <c r="BE93" i="28"/>
  <c r="CV92" i="28"/>
  <c r="CF92" i="28"/>
  <c r="BP92" i="28"/>
  <c r="AZ92" i="28"/>
  <c r="CS91" i="28"/>
  <c r="CC91" i="28"/>
  <c r="BM91" i="28"/>
  <c r="AW91" i="28"/>
  <c r="CN90" i="28"/>
  <c r="BX90" i="28"/>
  <c r="BH90" i="28"/>
  <c r="AR90" i="28"/>
  <c r="CK89" i="28"/>
  <c r="BU89" i="28"/>
  <c r="BE89" i="28"/>
  <c r="CV88" i="28"/>
  <c r="CF88" i="28"/>
  <c r="BP88" i="28"/>
  <c r="AZ88" i="28"/>
  <c r="CS87" i="28"/>
  <c r="CC87" i="28"/>
  <c r="BM87" i="28"/>
  <c r="AW87" i="28"/>
  <c r="CN86" i="28"/>
  <c r="BX86" i="28"/>
  <c r="BH86" i="28"/>
  <c r="AR86" i="28"/>
  <c r="CK85" i="28"/>
  <c r="BU85" i="28"/>
  <c r="BE85" i="28"/>
  <c r="CV84" i="28"/>
  <c r="CF84" i="28"/>
  <c r="BP84" i="28"/>
  <c r="AZ84" i="28"/>
  <c r="CS83" i="28"/>
  <c r="CC83" i="28"/>
  <c r="BM83" i="28"/>
  <c r="AW83" i="28"/>
  <c r="CN82" i="28"/>
  <c r="BX82" i="28"/>
  <c r="BH82" i="28"/>
  <c r="AR82" i="28"/>
  <c r="CK81" i="28"/>
  <c r="BU81" i="28"/>
  <c r="BE81" i="28"/>
  <c r="CV80" i="28"/>
  <c r="CF80" i="28"/>
  <c r="BP80" i="28"/>
  <c r="AZ80" i="28"/>
  <c r="CS79" i="28"/>
  <c r="CC79" i="28"/>
  <c r="BM79" i="28"/>
  <c r="AW79" i="28"/>
  <c r="CN78" i="28"/>
  <c r="BX78" i="28"/>
  <c r="BH78" i="28"/>
  <c r="AR78" i="28"/>
  <c r="CK77" i="28"/>
  <c r="BU77" i="28"/>
  <c r="BE77" i="28"/>
  <c r="CT107" i="28"/>
  <c r="CD107" i="28"/>
  <c r="BN107" i="28"/>
  <c r="AX107" i="28"/>
  <c r="CQ106" i="28"/>
  <c r="CA106" i="28"/>
  <c r="BK106" i="28"/>
  <c r="AU106" i="28"/>
  <c r="CL105" i="28"/>
  <c r="BV105" i="28"/>
  <c r="BF105" i="28"/>
  <c r="AP105" i="28"/>
  <c r="CI104" i="28"/>
  <c r="BS104" i="28"/>
  <c r="BC104" i="28"/>
  <c r="CT103" i="28"/>
  <c r="CD103" i="28"/>
  <c r="BN103" i="28"/>
  <c r="AX103" i="28"/>
  <c r="CQ102" i="28"/>
  <c r="CA102" i="28"/>
  <c r="BK102" i="28"/>
  <c r="AU102" i="28"/>
  <c r="CL101" i="28"/>
  <c r="BV101" i="28"/>
  <c r="BF101" i="28"/>
  <c r="AP101" i="28"/>
  <c r="CI100" i="28"/>
  <c r="BS100" i="28"/>
  <c r="BC100" i="28"/>
  <c r="CT99" i="28"/>
  <c r="CD99" i="28"/>
  <c r="BN99" i="28"/>
  <c r="AX99" i="28"/>
  <c r="CQ98" i="28"/>
  <c r="CA98" i="28"/>
  <c r="BK98" i="28"/>
  <c r="AU98" i="28"/>
  <c r="CL97" i="28"/>
  <c r="BV97" i="28"/>
  <c r="BF97" i="28"/>
  <c r="AP97" i="28"/>
  <c r="CI96" i="28"/>
  <c r="BS96" i="28"/>
  <c r="BC96" i="28"/>
  <c r="CT95" i="28"/>
  <c r="CD95" i="28"/>
  <c r="BN95" i="28"/>
  <c r="AX95" i="28"/>
  <c r="CQ94" i="28"/>
  <c r="CA94" i="28"/>
  <c r="BK94" i="28"/>
  <c r="AU94" i="28"/>
  <c r="CL93" i="28"/>
  <c r="BV93" i="28"/>
  <c r="BF93" i="28"/>
  <c r="AP93" i="28"/>
  <c r="CI92" i="28"/>
  <c r="BS92" i="28"/>
  <c r="BC92" i="28"/>
  <c r="CT91" i="28"/>
  <c r="CD91" i="28"/>
  <c r="BN91" i="28"/>
  <c r="AX91" i="28"/>
  <c r="CQ90" i="28"/>
  <c r="CA90" i="28"/>
  <c r="BK90" i="28"/>
  <c r="AU90" i="28"/>
  <c r="CL89" i="28"/>
  <c r="BV89" i="28"/>
  <c r="BF89" i="28"/>
  <c r="AP89" i="28"/>
  <c r="CI88" i="28"/>
  <c r="BS88" i="28"/>
  <c r="BC88" i="28"/>
  <c r="CT87" i="28"/>
  <c r="CD87" i="28"/>
  <c r="BN87" i="28"/>
  <c r="AX87" i="28"/>
  <c r="CQ86" i="28"/>
  <c r="CA86" i="28"/>
  <c r="BK86" i="28"/>
  <c r="AU86" i="28"/>
  <c r="CL85" i="28"/>
  <c r="BV85" i="28"/>
  <c r="BF85" i="28"/>
  <c r="AP85" i="28"/>
  <c r="CI84" i="28"/>
  <c r="BS84" i="28"/>
  <c r="BC84" i="28"/>
  <c r="CT83" i="28"/>
  <c r="CD83" i="28"/>
  <c r="BN83" i="28"/>
  <c r="AX83" i="28"/>
  <c r="CQ82" i="28"/>
  <c r="CA82" i="28"/>
  <c r="BK82" i="28"/>
  <c r="AU82" i="28"/>
  <c r="CL81" i="28"/>
  <c r="BV81" i="28"/>
  <c r="BF81" i="28"/>
  <c r="CU80" i="28"/>
  <c r="BO80" i="28"/>
  <c r="CR79" i="28"/>
  <c r="CB79" i="28"/>
  <c r="BL79" i="28"/>
  <c r="AV79" i="28"/>
  <c r="CO78" i="28"/>
  <c r="BY78" i="28"/>
  <c r="BI78" i="28"/>
  <c r="AS78" i="28"/>
  <c r="CJ77" i="28"/>
  <c r="BT77" i="28"/>
  <c r="BD77" i="28"/>
  <c r="AQ77" i="28"/>
  <c r="CH76" i="28"/>
  <c r="BR76" i="28"/>
  <c r="BB76" i="28"/>
  <c r="CU75" i="28"/>
  <c r="CE75" i="28"/>
  <c r="BO75" i="28"/>
  <c r="AY75" i="28"/>
  <c r="CP74" i="28"/>
  <c r="BZ74" i="28"/>
  <c r="BJ74" i="28"/>
  <c r="AT74" i="28"/>
  <c r="CM73" i="28"/>
  <c r="BW73" i="28"/>
  <c r="BG73" i="28"/>
  <c r="AQ73" i="28"/>
  <c r="CH72" i="28"/>
  <c r="BR72" i="28"/>
  <c r="BB72" i="28"/>
  <c r="CU71" i="28"/>
  <c r="CE71" i="28"/>
  <c r="BO71" i="28"/>
  <c r="AY71" i="28"/>
  <c r="CP70" i="28"/>
  <c r="BZ70" i="28"/>
  <c r="BJ70" i="28"/>
  <c r="AT70" i="28"/>
  <c r="CM69" i="28"/>
  <c r="BW69" i="28"/>
  <c r="BG69" i="28"/>
  <c r="AQ69" i="28"/>
  <c r="CH68" i="28"/>
  <c r="BR68" i="28"/>
  <c r="BB68" i="28"/>
  <c r="CU67" i="28"/>
  <c r="CE67" i="28"/>
  <c r="BO67" i="28"/>
  <c r="AY67" i="28"/>
  <c r="CP66" i="28"/>
  <c r="BZ66" i="28"/>
  <c r="BJ66" i="28"/>
  <c r="AT66" i="28"/>
  <c r="CM65" i="28"/>
  <c r="BW65" i="28"/>
  <c r="BG65" i="28"/>
  <c r="AQ65" i="28"/>
  <c r="CH64" i="28"/>
  <c r="BR64" i="28"/>
  <c r="BB64" i="28"/>
  <c r="CU63" i="28"/>
  <c r="CE63" i="28"/>
  <c r="BO63" i="28"/>
  <c r="AY63" i="28"/>
  <c r="CP62" i="28"/>
  <c r="BZ62" i="28"/>
  <c r="BJ62" i="28"/>
  <c r="AT62" i="28"/>
  <c r="CM61" i="28"/>
  <c r="BW61" i="28"/>
  <c r="BG61" i="28"/>
  <c r="AQ61" i="28"/>
  <c r="CH60" i="28"/>
  <c r="BR60" i="28"/>
  <c r="BB60" i="28"/>
  <c r="CU59" i="28"/>
  <c r="CE59" i="28"/>
  <c r="BO59" i="28"/>
  <c r="AY59" i="28"/>
  <c r="CP58" i="28"/>
  <c r="BZ58" i="28"/>
  <c r="BJ58" i="28"/>
  <c r="AT58" i="28"/>
  <c r="CM57" i="28"/>
  <c r="BW57" i="28"/>
  <c r="BG57" i="28"/>
  <c r="AQ57" i="28"/>
  <c r="CH56" i="28"/>
  <c r="BR56" i="28"/>
  <c r="BB56" i="28"/>
  <c r="CU55" i="28"/>
  <c r="CE55" i="28"/>
  <c r="BO55" i="28"/>
  <c r="AY55" i="28"/>
  <c r="CP54" i="28"/>
  <c r="BZ54" i="28"/>
  <c r="BJ54" i="28"/>
  <c r="AT54" i="28"/>
  <c r="CM53" i="28"/>
  <c r="BW53" i="28"/>
  <c r="BG53" i="28"/>
  <c r="AQ53" i="28"/>
  <c r="CH52" i="28"/>
  <c r="BR52" i="28"/>
  <c r="BB52" i="28"/>
  <c r="CU51" i="28"/>
  <c r="CE51" i="28"/>
  <c r="BO51" i="28"/>
  <c r="AY51" i="28"/>
  <c r="CP50" i="28"/>
  <c r="BZ50" i="28"/>
  <c r="BJ50" i="28"/>
  <c r="AT50" i="28"/>
  <c r="CM49" i="28"/>
  <c r="BW49" i="28"/>
  <c r="BG49" i="28"/>
  <c r="AQ49" i="28"/>
  <c r="CH48" i="28"/>
  <c r="BR48" i="28"/>
  <c r="BB48" i="28"/>
  <c r="CU47" i="28"/>
  <c r="CE47" i="28"/>
  <c r="BO47" i="28"/>
  <c r="AY47" i="28"/>
  <c r="CP46" i="28"/>
  <c r="BZ46" i="28"/>
  <c r="BJ46" i="28"/>
  <c r="AV77" i="28"/>
  <c r="CO76" i="28"/>
  <c r="BY76" i="28"/>
  <c r="BI76" i="28"/>
  <c r="AS76" i="28"/>
  <c r="CJ75" i="28"/>
  <c r="BT75" i="28"/>
  <c r="BD75" i="28"/>
  <c r="CW74" i="28"/>
  <c r="CG74" i="28"/>
  <c r="BQ74" i="28"/>
  <c r="BA74" i="28"/>
  <c r="CR73" i="28"/>
  <c r="CB73" i="28"/>
  <c r="BL73" i="28"/>
  <c r="AV73" i="28"/>
  <c r="CO72" i="28"/>
  <c r="BY72" i="28"/>
  <c r="BI72" i="28"/>
  <c r="AS72" i="28"/>
  <c r="CJ71" i="28"/>
  <c r="BT71" i="28"/>
  <c r="BD71" i="28"/>
  <c r="CW70" i="28"/>
  <c r="CG70" i="28"/>
  <c r="BQ70" i="28"/>
  <c r="BA70" i="28"/>
  <c r="CR69" i="28"/>
  <c r="CB69" i="28"/>
  <c r="BL69" i="28"/>
  <c r="AV69" i="28"/>
  <c r="CO68" i="28"/>
  <c r="BY68" i="28"/>
  <c r="BI68" i="28"/>
  <c r="AS68" i="28"/>
  <c r="CJ67" i="28"/>
  <c r="BT67" i="28"/>
  <c r="BD67" i="28"/>
  <c r="CW66" i="28"/>
  <c r="CG66" i="28"/>
  <c r="BQ66" i="28"/>
  <c r="BA66" i="28"/>
  <c r="CR65" i="28"/>
  <c r="CB65" i="28"/>
  <c r="BL65" i="28"/>
  <c r="AV65" i="28"/>
  <c r="CO64" i="28"/>
  <c r="BY64" i="28"/>
  <c r="BI64" i="28"/>
  <c r="AS64" i="28"/>
  <c r="CJ63" i="28"/>
  <c r="BT63" i="28"/>
  <c r="BD63" i="28"/>
  <c r="CW62" i="28"/>
  <c r="CG62" i="28"/>
  <c r="BQ62" i="28"/>
  <c r="BA62" i="28"/>
  <c r="CR61" i="28"/>
  <c r="CB61" i="28"/>
  <c r="BL61" i="28"/>
  <c r="AV61" i="28"/>
  <c r="CO60" i="28"/>
  <c r="BY60" i="28"/>
  <c r="BI60" i="28"/>
  <c r="AS60" i="28"/>
  <c r="CJ59" i="28"/>
  <c r="BT59" i="28"/>
  <c r="BD59" i="28"/>
  <c r="CW58" i="28"/>
  <c r="CG58" i="28"/>
  <c r="BQ58" i="28"/>
  <c r="BA58" i="28"/>
  <c r="CR57" i="28"/>
  <c r="CB57" i="28"/>
  <c r="BL57" i="28"/>
  <c r="AV57" i="28"/>
  <c r="CO56" i="28"/>
  <c r="BY56" i="28"/>
  <c r="BI56" i="28"/>
  <c r="AS56" i="28"/>
  <c r="CJ55" i="28"/>
  <c r="BT55" i="28"/>
  <c r="BD55" i="28"/>
  <c r="CW54" i="28"/>
  <c r="CG54" i="28"/>
  <c r="BQ54" i="28"/>
  <c r="BA54" i="28"/>
  <c r="CR53" i="28"/>
  <c r="CB53" i="28"/>
  <c r="BL53" i="28"/>
  <c r="AV53" i="28"/>
  <c r="CO52" i="28"/>
  <c r="BY52" i="28"/>
  <c r="BI52" i="28"/>
  <c r="AS52" i="28"/>
  <c r="CJ51" i="28"/>
  <c r="BT51" i="28"/>
  <c r="BD51" i="28"/>
  <c r="CW50" i="28"/>
  <c r="CG50" i="28"/>
  <c r="BQ50" i="28"/>
  <c r="BA50" i="28"/>
  <c r="CR49" i="28"/>
  <c r="CB49" i="28"/>
  <c r="BL49" i="28"/>
  <c r="AV49" i="28"/>
  <c r="CO48" i="28"/>
  <c r="BY48" i="28"/>
  <c r="BI48" i="28"/>
  <c r="AS48" i="28"/>
  <c r="CJ47" i="28"/>
  <c r="BT47" i="28"/>
  <c r="BD47" i="28"/>
  <c r="CW46" i="28"/>
  <c r="CG46" i="28"/>
  <c r="AR17" i="28"/>
  <c r="BH17" i="28"/>
  <c r="BX17" i="28"/>
  <c r="CN17" i="28"/>
  <c r="AU18" i="28"/>
  <c r="BK18" i="28"/>
  <c r="CA18" i="28"/>
  <c r="CQ18" i="28"/>
  <c r="AZ19" i="28"/>
  <c r="BP19" i="28"/>
  <c r="CF19" i="28"/>
  <c r="CV19" i="28"/>
  <c r="BC20" i="28"/>
  <c r="BS20" i="28"/>
  <c r="CI20" i="28"/>
  <c r="AR21" i="28"/>
  <c r="BH21" i="28"/>
  <c r="BX21" i="28"/>
  <c r="CN21" i="28"/>
  <c r="AU22" i="28"/>
  <c r="BK22" i="28"/>
  <c r="CA22" i="28"/>
  <c r="CQ22" i="28"/>
  <c r="AZ23" i="28"/>
  <c r="BP23" i="28"/>
  <c r="CF23" i="28"/>
  <c r="CV23" i="28"/>
  <c r="BC24" i="28"/>
  <c r="BS24" i="28"/>
  <c r="CI24" i="28"/>
  <c r="AR25" i="28"/>
  <c r="BH25" i="28"/>
  <c r="BX25" i="28"/>
  <c r="CN25" i="28"/>
  <c r="AU26" i="28"/>
  <c r="BK26" i="28"/>
  <c r="CA26" i="28"/>
  <c r="CQ26" i="28"/>
  <c r="AZ27" i="28"/>
  <c r="BP27" i="28"/>
  <c r="CF27" i="28"/>
  <c r="CV27" i="28"/>
  <c r="BC28" i="28"/>
  <c r="BS28" i="28"/>
  <c r="CI28" i="28"/>
  <c r="AR29" i="28"/>
  <c r="BH29" i="28"/>
  <c r="BX29" i="28"/>
  <c r="CN29" i="28"/>
  <c r="AU30" i="28"/>
  <c r="BK30" i="28"/>
  <c r="CA30" i="28"/>
  <c r="CQ30" i="28"/>
  <c r="AZ31" i="28"/>
  <c r="BP31" i="28"/>
  <c r="CF31" i="28"/>
  <c r="CV31" i="28"/>
  <c r="BC32" i="28"/>
  <c r="BS32" i="28"/>
  <c r="CI32" i="28"/>
  <c r="AR33" i="28"/>
  <c r="BH33" i="28"/>
  <c r="BX33" i="28"/>
  <c r="CN33" i="28"/>
  <c r="AU34" i="28"/>
  <c r="BK34" i="28"/>
  <c r="CA34" i="28"/>
  <c r="CQ34" i="28"/>
  <c r="AZ35" i="28"/>
  <c r="BP35" i="28"/>
  <c r="CF35" i="28"/>
  <c r="CV35" i="28"/>
  <c r="BC36" i="28"/>
  <c r="BS36" i="28"/>
  <c r="CI36" i="28"/>
  <c r="AR37" i="28"/>
  <c r="BH37" i="28"/>
  <c r="BX37" i="28"/>
  <c r="CN37" i="28"/>
  <c r="AU38" i="28"/>
  <c r="BK38" i="28"/>
  <c r="CA38" i="28"/>
  <c r="CQ38" i="28"/>
  <c r="AZ39" i="28"/>
  <c r="BP39" i="28"/>
  <c r="CF39" i="28"/>
  <c r="CV39" i="28"/>
  <c r="BC40" i="28"/>
  <c r="BS40" i="28"/>
  <c r="CI40" i="28"/>
  <c r="AR41" i="28"/>
  <c r="BH41" i="28"/>
  <c r="BX41" i="28"/>
  <c r="CN41" i="28"/>
  <c r="AU42" i="28"/>
  <c r="BK42" i="28"/>
  <c r="CA42" i="28"/>
  <c r="CQ42" i="28"/>
  <c r="AZ43" i="28"/>
  <c r="BP43" i="28"/>
  <c r="CF43" i="28"/>
  <c r="CV43" i="28"/>
  <c r="BC44" i="28"/>
  <c r="BS44" i="28"/>
  <c r="CI44" i="28"/>
  <c r="AR45" i="28"/>
  <c r="BH45" i="28"/>
  <c r="BX45" i="28"/>
  <c r="CN45" i="28"/>
  <c r="AU46" i="28"/>
  <c r="AP81" i="28"/>
  <c r="BS80" i="28"/>
  <c r="CT79" i="28"/>
  <c r="CD79" i="28"/>
  <c r="BN79" i="28"/>
  <c r="AX79" i="28"/>
  <c r="CQ78" i="28"/>
  <c r="CA78" i="28"/>
  <c r="BK78" i="28"/>
  <c r="AU78" i="28"/>
  <c r="CL77" i="28"/>
  <c r="BV77" i="28"/>
  <c r="BF77" i="28"/>
  <c r="AS77" i="28"/>
  <c r="CJ76" i="28"/>
  <c r="BT76" i="28"/>
  <c r="BD76" i="28"/>
  <c r="CW75" i="28"/>
  <c r="CG75" i="28"/>
  <c r="BQ75" i="28"/>
  <c r="BA75" i="28"/>
  <c r="CR74" i="28"/>
  <c r="CB74" i="28"/>
  <c r="BL74" i="28"/>
  <c r="AV74" i="28"/>
  <c r="CO73" i="28"/>
  <c r="BY73" i="28"/>
  <c r="BI73" i="28"/>
  <c r="AS73" i="28"/>
  <c r="CJ72" i="28"/>
  <c r="BT72" i="28"/>
  <c r="BD72" i="28"/>
  <c r="CW71" i="28"/>
  <c r="CG71" i="28"/>
  <c r="BQ71" i="28"/>
  <c r="BA71" i="28"/>
  <c r="CR70" i="28"/>
  <c r="CB70" i="28"/>
  <c r="BL70" i="28"/>
  <c r="AV70" i="28"/>
  <c r="CO69" i="28"/>
  <c r="BY69" i="28"/>
  <c r="BI69" i="28"/>
  <c r="AS69" i="28"/>
  <c r="CJ68" i="28"/>
  <c r="BT68" i="28"/>
  <c r="BD68" i="28"/>
  <c r="CW67" i="28"/>
  <c r="CG67" i="28"/>
  <c r="BQ67" i="28"/>
  <c r="BA67" i="28"/>
  <c r="CR66" i="28"/>
  <c r="CB66" i="28"/>
  <c r="BL66" i="28"/>
  <c r="AV66" i="28"/>
  <c r="CO65" i="28"/>
  <c r="BY65" i="28"/>
  <c r="BI65" i="28"/>
  <c r="AS65" i="28"/>
  <c r="CJ64" i="28"/>
  <c r="BT64" i="28"/>
  <c r="BD64" i="28"/>
  <c r="CW63" i="28"/>
  <c r="CG63" i="28"/>
  <c r="BQ63" i="28"/>
  <c r="BA63" i="28"/>
  <c r="CR62" i="28"/>
  <c r="CB62" i="28"/>
  <c r="BL62" i="28"/>
  <c r="AV62" i="28"/>
  <c r="CO61" i="28"/>
  <c r="BY61" i="28"/>
  <c r="BI61" i="28"/>
  <c r="AS61" i="28"/>
  <c r="CJ60" i="28"/>
  <c r="BT60" i="28"/>
  <c r="BD60" i="28"/>
  <c r="CW59" i="28"/>
  <c r="CG59" i="28"/>
  <c r="BQ59" i="28"/>
  <c r="BA59" i="28"/>
  <c r="CR58" i="28"/>
  <c r="CB58" i="28"/>
  <c r="BL58" i="28"/>
  <c r="AV58" i="28"/>
  <c r="CO57" i="28"/>
  <c r="BY57" i="28"/>
  <c r="BI57" i="28"/>
  <c r="AS57" i="28"/>
  <c r="CJ56" i="28"/>
  <c r="BT56" i="28"/>
  <c r="BD56" i="28"/>
  <c r="CW55" i="28"/>
  <c r="CG55" i="28"/>
  <c r="BQ55" i="28"/>
  <c r="BA55" i="28"/>
  <c r="CR54" i="28"/>
  <c r="CB54" i="28"/>
  <c r="BL54" i="28"/>
  <c r="AV54" i="28"/>
  <c r="CO53" i="28"/>
  <c r="BY53" i="28"/>
  <c r="BI53" i="28"/>
  <c r="AS53" i="28"/>
  <c r="CJ52" i="28"/>
  <c r="BT52" i="28"/>
  <c r="BD52" i="28"/>
  <c r="CW51" i="28"/>
  <c r="CG51" i="28"/>
  <c r="BQ51" i="28"/>
  <c r="BA51" i="28"/>
  <c r="CR50" i="28"/>
  <c r="CB50" i="28"/>
  <c r="BL50" i="28"/>
  <c r="AV50" i="28"/>
  <c r="CO49" i="28"/>
  <c r="BY49" i="28"/>
  <c r="BI49" i="28"/>
  <c r="AS49" i="28"/>
  <c r="CJ48" i="28"/>
  <c r="BT48" i="28"/>
  <c r="BD48" i="28"/>
  <c r="CW47" i="28"/>
  <c r="CG47" i="28"/>
  <c r="BQ47" i="28"/>
  <c r="BA47" i="28"/>
  <c r="CR46" i="28"/>
  <c r="CB46" i="28"/>
  <c r="BL46" i="28"/>
  <c r="AY77" i="28"/>
  <c r="CQ76" i="28"/>
  <c r="CA76" i="28"/>
  <c r="BK76" i="28"/>
  <c r="AU76" i="28"/>
  <c r="CL75" i="28"/>
  <c r="BV75" i="28"/>
  <c r="BF75" i="28"/>
  <c r="AP75" i="28"/>
  <c r="CI74" i="28"/>
  <c r="BS74" i="28"/>
  <c r="BC74" i="28"/>
  <c r="CT73" i="28"/>
  <c r="CD73" i="28"/>
  <c r="BN73" i="28"/>
  <c r="AX73" i="28"/>
  <c r="CQ72" i="28"/>
  <c r="CA72" i="28"/>
  <c r="BK72" i="28"/>
  <c r="AU72" i="28"/>
  <c r="CL71" i="28"/>
  <c r="BV71" i="28"/>
  <c r="BF71" i="28"/>
  <c r="AP71" i="28"/>
  <c r="CI70" i="28"/>
  <c r="BS70" i="28"/>
  <c r="BC70" i="28"/>
  <c r="CT69" i="28"/>
  <c r="CD69" i="28"/>
  <c r="BN69" i="28"/>
  <c r="AX69" i="28"/>
  <c r="CQ68" i="28"/>
  <c r="CA68" i="28"/>
  <c r="BK68" i="28"/>
  <c r="AU68" i="28"/>
  <c r="CL67" i="28"/>
  <c r="BV67" i="28"/>
  <c r="BF67" i="28"/>
  <c r="AP67" i="28"/>
  <c r="CI66" i="28"/>
  <c r="BS66" i="28"/>
  <c r="BC66" i="28"/>
  <c r="CT65" i="28"/>
  <c r="CD65" i="28"/>
  <c r="BN65" i="28"/>
  <c r="AX65" i="28"/>
  <c r="CQ64" i="28"/>
  <c r="CA64" i="28"/>
  <c r="BK64" i="28"/>
  <c r="AU64" i="28"/>
  <c r="CL63" i="28"/>
  <c r="BV63" i="28"/>
  <c r="BF63" i="28"/>
  <c r="AP63" i="28"/>
  <c r="CI62" i="28"/>
  <c r="BS62" i="28"/>
  <c r="BC62" i="28"/>
  <c r="CT61" i="28"/>
  <c r="CD61" i="28"/>
  <c r="BN61" i="28"/>
  <c r="AX61" i="28"/>
  <c r="CQ60" i="28"/>
  <c r="CA60" i="28"/>
  <c r="BK60" i="28"/>
  <c r="AU60" i="28"/>
  <c r="CL59" i="28"/>
  <c r="BV59" i="28"/>
  <c r="BF59" i="28"/>
  <c r="AP59" i="28"/>
  <c r="CI58" i="28"/>
  <c r="BS58" i="28"/>
  <c r="BC58" i="28"/>
  <c r="CT57" i="28"/>
  <c r="CD57" i="28"/>
  <c r="BN57" i="28"/>
  <c r="AX57" i="28"/>
  <c r="CQ56" i="28"/>
  <c r="CA56" i="28"/>
  <c r="BK56" i="28"/>
  <c r="AU56" i="28"/>
  <c r="CL55" i="28"/>
  <c r="BV55" i="28"/>
  <c r="BF55" i="28"/>
  <c r="AP55" i="28"/>
  <c r="CI54" i="28"/>
  <c r="BS54" i="28"/>
  <c r="BC54" i="28"/>
  <c r="CT53" i="28"/>
  <c r="CD53" i="28"/>
  <c r="BN53" i="28"/>
  <c r="AX53" i="28"/>
  <c r="CQ52" i="28"/>
  <c r="CA52" i="28"/>
  <c r="BK52" i="28"/>
  <c r="AU52" i="28"/>
  <c r="CL51" i="28"/>
  <c r="BV51" i="28"/>
  <c r="BF51" i="28"/>
  <c r="AP51" i="28"/>
  <c r="CI50" i="28"/>
  <c r="BS50" i="28"/>
  <c r="BC50" i="28"/>
  <c r="CT49" i="28"/>
  <c r="CD49" i="28"/>
  <c r="BN49" i="28"/>
  <c r="AX49" i="28"/>
  <c r="CQ48" i="28"/>
  <c r="CA48" i="28"/>
  <c r="BK48" i="28"/>
  <c r="AU48" i="28"/>
  <c r="CL47" i="28"/>
  <c r="BV47" i="28"/>
  <c r="BF47" i="28"/>
  <c r="AP47" i="28"/>
  <c r="CI46" i="28"/>
  <c r="AP17" i="28"/>
  <c r="BF17" i="28"/>
  <c r="BV17" i="28"/>
  <c r="CL17" i="28"/>
  <c r="AW18" i="28"/>
  <c r="BM18" i="28"/>
  <c r="CC18" i="28"/>
  <c r="CS18" i="28"/>
  <c r="AX19" i="28"/>
  <c r="BN19" i="28"/>
  <c r="CD19" i="28"/>
  <c r="CT19" i="28"/>
  <c r="BE20" i="28"/>
  <c r="BU20" i="28"/>
  <c r="CK20" i="28"/>
  <c r="AP21" i="28"/>
  <c r="BF21" i="28"/>
  <c r="BV21" i="28"/>
  <c r="CL21" i="28"/>
  <c r="AW22" i="28"/>
  <c r="BM22" i="28"/>
  <c r="CC22" i="28"/>
  <c r="CS22" i="28"/>
  <c r="AX23" i="28"/>
  <c r="BN23" i="28"/>
  <c r="CD23" i="28"/>
  <c r="CT23" i="28"/>
  <c r="BE24" i="28"/>
  <c r="BU24" i="28"/>
  <c r="CK24" i="28"/>
  <c r="AP25" i="28"/>
  <c r="BF25" i="28"/>
  <c r="BV25" i="28"/>
  <c r="CL25" i="28"/>
  <c r="AW26" i="28"/>
  <c r="BM26" i="28"/>
  <c r="CC26" i="28"/>
  <c r="CS26" i="28"/>
  <c r="AX27" i="28"/>
  <c r="BN27" i="28"/>
  <c r="CD27" i="28"/>
  <c r="CT27" i="28"/>
  <c r="BE28" i="28"/>
  <c r="BU28" i="28"/>
  <c r="CK28" i="28"/>
  <c r="AP29" i="28"/>
  <c r="BF29" i="28"/>
  <c r="BV29" i="28"/>
  <c r="CL29" i="28"/>
  <c r="AW30" i="28"/>
  <c r="BM30" i="28"/>
  <c r="CC30" i="28"/>
  <c r="CS30" i="28"/>
  <c r="AX31" i="28"/>
  <c r="BN31" i="28"/>
  <c r="CD31" i="28"/>
  <c r="CT31" i="28"/>
  <c r="BE32" i="28"/>
  <c r="BU32" i="28"/>
  <c r="CK32" i="28"/>
  <c r="AP33" i="28"/>
  <c r="BF33" i="28"/>
  <c r="BV33" i="28"/>
  <c r="CL33" i="28"/>
  <c r="AW34" i="28"/>
  <c r="BM34" i="28"/>
  <c r="CC34" i="28"/>
  <c r="CS34" i="28"/>
  <c r="AX35" i="28"/>
  <c r="BN35" i="28"/>
  <c r="CD35" i="28"/>
  <c r="CT35" i="28"/>
  <c r="BE36" i="28"/>
  <c r="BU36" i="28"/>
  <c r="CK36" i="28"/>
  <c r="AP37" i="28"/>
  <c r="BF37" i="28"/>
  <c r="BV37" i="28"/>
  <c r="CL37" i="28"/>
  <c r="AW38" i="28"/>
  <c r="BM38" i="28"/>
  <c r="CC38" i="28"/>
  <c r="CS38" i="28"/>
  <c r="AX39" i="28"/>
  <c r="BN39" i="28"/>
  <c r="CD39" i="28"/>
  <c r="CT39" i="28"/>
  <c r="BE40" i="28"/>
  <c r="BU40" i="28"/>
  <c r="CK40" i="28"/>
  <c r="AP41" i="28"/>
  <c r="BF41" i="28"/>
  <c r="BV41" i="28"/>
  <c r="CL41" i="28"/>
  <c r="AW42" i="28"/>
  <c r="BM42" i="28"/>
  <c r="CC42" i="28"/>
  <c r="CS42" i="28"/>
  <c r="AX43" i="28"/>
  <c r="BN43" i="28"/>
  <c r="CD43" i="28"/>
  <c r="CT43" i="28"/>
  <c r="BE44" i="28"/>
  <c r="BU44" i="28"/>
  <c r="CK44" i="28"/>
  <c r="AP45" i="28"/>
  <c r="BF45" i="28"/>
  <c r="BV45" i="28"/>
  <c r="CL45" i="28"/>
  <c r="AW46" i="28"/>
  <c r="BY40" i="26" l="1"/>
  <c r="BY134" i="26"/>
  <c r="BC46" i="26"/>
  <c r="CP125" i="26"/>
  <c r="BM52" i="26"/>
  <c r="CM104" i="26"/>
  <c r="CC144" i="5"/>
  <c r="L152" i="26"/>
  <c r="M145" i="5"/>
  <c r="H154" i="5" s="1"/>
  <c r="AC145" i="5"/>
  <c r="P154" i="5" s="1"/>
  <c r="AE144" i="5"/>
  <c r="H152" i="26"/>
  <c r="AM145" i="5"/>
  <c r="U154" i="5" s="1"/>
  <c r="E144" i="5"/>
  <c r="D147" i="16"/>
  <c r="AZ60" i="26"/>
  <c r="CE34" i="26"/>
  <c r="G132" i="24"/>
  <c r="G116" i="24"/>
  <c r="G100" i="24"/>
  <c r="G84" i="24"/>
  <c r="G68" i="24"/>
  <c r="G52" i="24"/>
  <c r="G36" i="24"/>
  <c r="G20" i="24"/>
  <c r="G129" i="24"/>
  <c r="G113" i="24"/>
  <c r="G97" i="24"/>
  <c r="G81" i="24"/>
  <c r="G65" i="24"/>
  <c r="G49" i="24"/>
  <c r="G33" i="24"/>
  <c r="G17" i="24"/>
  <c r="J129" i="24"/>
  <c r="J113" i="24"/>
  <c r="J97" i="24"/>
  <c r="J81" i="24"/>
  <c r="J65" i="24"/>
  <c r="J49" i="24"/>
  <c r="J33" i="24"/>
  <c r="J17" i="24"/>
  <c r="J122" i="24"/>
  <c r="J106" i="24"/>
  <c r="J90" i="24"/>
  <c r="J74" i="24"/>
  <c r="J58" i="24"/>
  <c r="J42" i="24"/>
  <c r="AK147" i="28"/>
  <c r="AK150" i="28"/>
  <c r="N43" i="10"/>
  <c r="M12" i="15" s="1"/>
  <c r="X165" i="44"/>
  <c r="AP151" i="44"/>
  <c r="S165" i="44"/>
  <c r="AK151" i="44"/>
  <c r="M39" i="10"/>
  <c r="L8" i="15" s="1"/>
  <c r="O41" i="10"/>
  <c r="N10" i="15" s="1"/>
  <c r="M43" i="10"/>
  <c r="L12" i="15" s="1"/>
  <c r="N44" i="10"/>
  <c r="M13" i="15" s="1"/>
  <c r="N40" i="10"/>
  <c r="M9" i="15" s="1"/>
  <c r="O44" i="10"/>
  <c r="N13" i="15" s="1"/>
  <c r="M44" i="10"/>
  <c r="L13" i="15" s="1"/>
  <c r="M42" i="10"/>
  <c r="L11" i="15" s="1"/>
  <c r="AL147" i="29"/>
  <c r="AL149" i="29" s="1"/>
  <c r="F131" i="24"/>
  <c r="F99" i="24"/>
  <c r="F67" i="24"/>
  <c r="F35" i="24"/>
  <c r="AR35" i="26"/>
  <c r="BL23" i="26"/>
  <c r="CS102" i="26"/>
  <c r="AN147" i="29"/>
  <c r="AN149" i="29" s="1"/>
  <c r="AK147" i="29"/>
  <c r="AK149" i="29" s="1"/>
  <c r="AI18" i="26"/>
  <c r="AN147" i="28"/>
  <c r="F132" i="24"/>
  <c r="F116" i="24"/>
  <c r="F100" i="24"/>
  <c r="F84" i="24"/>
  <c r="F68" i="24"/>
  <c r="F52" i="24"/>
  <c r="F36" i="24"/>
  <c r="F20" i="24"/>
  <c r="I132" i="24"/>
  <c r="I116" i="24"/>
  <c r="I100" i="24"/>
  <c r="I84" i="24"/>
  <c r="I68" i="24"/>
  <c r="I52" i="24"/>
  <c r="I36" i="24"/>
  <c r="I20" i="24"/>
  <c r="F129" i="24"/>
  <c r="F113" i="24"/>
  <c r="F97" i="24"/>
  <c r="F81" i="24"/>
  <c r="F65" i="24"/>
  <c r="F49" i="24"/>
  <c r="F33" i="24"/>
  <c r="F17" i="24"/>
  <c r="H129" i="24"/>
  <c r="H113" i="24"/>
  <c r="H97" i="24"/>
  <c r="H81" i="24"/>
  <c r="H65" i="24"/>
  <c r="H49" i="24"/>
  <c r="H33" i="24"/>
  <c r="H17" i="24"/>
  <c r="I129" i="24"/>
  <c r="I113" i="24"/>
  <c r="I97" i="24"/>
  <c r="I81" i="24"/>
  <c r="I65" i="24"/>
  <c r="I49" i="24"/>
  <c r="I33" i="24"/>
  <c r="I17" i="24"/>
  <c r="H7" i="24"/>
  <c r="F122" i="24"/>
  <c r="F106" i="24"/>
  <c r="F90" i="24"/>
  <c r="F74" i="24"/>
  <c r="F58" i="24"/>
  <c r="F42" i="24"/>
  <c r="F26" i="24"/>
  <c r="F10" i="24"/>
  <c r="G122" i="24"/>
  <c r="G106" i="24"/>
  <c r="G90" i="24"/>
  <c r="G74" i="24"/>
  <c r="G58" i="24"/>
  <c r="G42" i="24"/>
  <c r="G26" i="24"/>
  <c r="G10" i="24"/>
  <c r="H122" i="24"/>
  <c r="H106" i="24"/>
  <c r="H90" i="24"/>
  <c r="H74" i="24"/>
  <c r="H58" i="24"/>
  <c r="H42" i="24"/>
  <c r="H26" i="24"/>
  <c r="H10" i="24"/>
  <c r="I122" i="24"/>
  <c r="I106" i="24"/>
  <c r="I90" i="24"/>
  <c r="I74" i="24"/>
  <c r="I58" i="24"/>
  <c r="I42" i="24"/>
  <c r="I26" i="24"/>
  <c r="I10" i="24"/>
  <c r="J26" i="24"/>
  <c r="J10" i="24"/>
  <c r="F135" i="24"/>
  <c r="F119" i="24"/>
  <c r="F103" i="24"/>
  <c r="F87" i="24"/>
  <c r="F71" i="24"/>
  <c r="F55" i="24"/>
  <c r="F39" i="24"/>
  <c r="F23" i="24"/>
  <c r="G135" i="24"/>
  <c r="G119" i="24"/>
  <c r="G103" i="24"/>
  <c r="G87" i="24"/>
  <c r="G71" i="24"/>
  <c r="G55" i="24"/>
  <c r="G39" i="24"/>
  <c r="G23" i="24"/>
  <c r="H135" i="24"/>
  <c r="H119" i="24"/>
  <c r="H103" i="24"/>
  <c r="H87" i="24"/>
  <c r="H71" i="24"/>
  <c r="H55" i="24"/>
  <c r="H39" i="24"/>
  <c r="H23" i="24"/>
  <c r="I135" i="24"/>
  <c r="I119" i="24"/>
  <c r="I103" i="24"/>
  <c r="I87" i="24"/>
  <c r="I71" i="24"/>
  <c r="I55" i="24"/>
  <c r="I39" i="24"/>
  <c r="I23" i="24"/>
  <c r="J135" i="24"/>
  <c r="J119" i="24"/>
  <c r="J103" i="24"/>
  <c r="J87" i="24"/>
  <c r="J71" i="24"/>
  <c r="J55" i="24"/>
  <c r="J39" i="24"/>
  <c r="J23" i="24"/>
  <c r="AI150" i="28"/>
  <c r="AI147" i="28"/>
  <c r="K165" i="44"/>
  <c r="AC151" i="44"/>
  <c r="N41" i="10"/>
  <c r="M10" i="15" s="1"/>
  <c r="G157" i="28"/>
  <c r="L37" i="42" s="1"/>
  <c r="AL147" i="28"/>
  <c r="AL150" i="28"/>
  <c r="AJ147" i="28"/>
  <c r="AJ150" i="28"/>
  <c r="N39" i="10"/>
  <c r="M8" i="15" s="1"/>
  <c r="W165" i="44"/>
  <c r="AO151" i="44"/>
  <c r="T165" i="44"/>
  <c r="AL151" i="44"/>
  <c r="T166" i="44" s="1"/>
  <c r="P165" i="44"/>
  <c r="AH151" i="44"/>
  <c r="L165" i="44"/>
  <c r="AD151" i="44"/>
  <c r="L166" i="44" s="1"/>
  <c r="O39" i="10"/>
  <c r="N8" i="15" s="1"/>
  <c r="O43" i="10"/>
  <c r="N12" i="15" s="1"/>
  <c r="E136" i="24"/>
  <c r="F115" i="24"/>
  <c r="F83" i="24"/>
  <c r="F51" i="24"/>
  <c r="F19" i="24"/>
  <c r="AT41" i="26"/>
  <c r="CW28" i="26"/>
  <c r="BG82" i="26"/>
  <c r="CO88" i="26"/>
  <c r="BR29" i="26"/>
  <c r="CF23" i="26"/>
  <c r="CL17" i="26"/>
  <c r="AX63" i="26"/>
  <c r="CU64" i="26"/>
  <c r="BM80" i="26"/>
  <c r="AU112" i="26"/>
  <c r="CR28" i="26"/>
  <c r="CK63" i="26"/>
  <c r="F120" i="24"/>
  <c r="F104" i="24"/>
  <c r="F88" i="24"/>
  <c r="F72" i="24"/>
  <c r="F56" i="24"/>
  <c r="F40" i="24"/>
  <c r="F24" i="24"/>
  <c r="F8" i="24"/>
  <c r="I120" i="24"/>
  <c r="I104" i="24"/>
  <c r="I88" i="24"/>
  <c r="I72" i="24"/>
  <c r="I56" i="24"/>
  <c r="I40" i="24"/>
  <c r="I24" i="24"/>
  <c r="I8" i="24"/>
  <c r="F133" i="24"/>
  <c r="F117" i="24"/>
  <c r="F101" i="24"/>
  <c r="F85" i="24"/>
  <c r="F69" i="24"/>
  <c r="F53" i="24"/>
  <c r="F37" i="24"/>
  <c r="F21" i="24"/>
  <c r="H133" i="24"/>
  <c r="H117" i="24"/>
  <c r="H101" i="24"/>
  <c r="H85" i="24"/>
  <c r="H69" i="24"/>
  <c r="H53" i="24"/>
  <c r="H37" i="24"/>
  <c r="H21" i="24"/>
  <c r="I133" i="24"/>
  <c r="I117" i="24"/>
  <c r="I101" i="24"/>
  <c r="I85" i="24"/>
  <c r="I69" i="24"/>
  <c r="I53" i="24"/>
  <c r="I37" i="24"/>
  <c r="I21" i="24"/>
  <c r="F126" i="24"/>
  <c r="F110" i="24"/>
  <c r="F94" i="24"/>
  <c r="F78" i="24"/>
  <c r="F62" i="24"/>
  <c r="F46" i="24"/>
  <c r="F30" i="24"/>
  <c r="F14" i="24"/>
  <c r="G126" i="24"/>
  <c r="G110" i="24"/>
  <c r="G94" i="24"/>
  <c r="G78" i="24"/>
  <c r="G62" i="24"/>
  <c r="G46" i="24"/>
  <c r="G30" i="24"/>
  <c r="G14" i="24"/>
  <c r="H126" i="24"/>
  <c r="H110" i="24"/>
  <c r="H94" i="24"/>
  <c r="H78" i="24"/>
  <c r="H62" i="24"/>
  <c r="H46" i="24"/>
  <c r="H30" i="24"/>
  <c r="H14" i="24"/>
  <c r="I126" i="24"/>
  <c r="I110" i="24"/>
  <c r="I94" i="24"/>
  <c r="I78" i="24"/>
  <c r="I62" i="24"/>
  <c r="I46" i="24"/>
  <c r="I30" i="24"/>
  <c r="I14" i="24"/>
  <c r="J30" i="24"/>
  <c r="J14" i="24"/>
  <c r="G7" i="24"/>
  <c r="F123" i="24"/>
  <c r="F107" i="24"/>
  <c r="F91" i="24"/>
  <c r="F75" i="24"/>
  <c r="F59" i="24"/>
  <c r="F43" i="24"/>
  <c r="F27" i="24"/>
  <c r="F11" i="24"/>
  <c r="G123" i="24"/>
  <c r="G107" i="24"/>
  <c r="G91" i="24"/>
  <c r="G75" i="24"/>
  <c r="G59" i="24"/>
  <c r="G43" i="24"/>
  <c r="G27" i="24"/>
  <c r="G11" i="24"/>
  <c r="H123" i="24"/>
  <c r="H107" i="24"/>
  <c r="H91" i="24"/>
  <c r="H75" i="24"/>
  <c r="H59" i="24"/>
  <c r="H43" i="24"/>
  <c r="H27" i="24"/>
  <c r="H11" i="24"/>
  <c r="I123" i="24"/>
  <c r="I107" i="24"/>
  <c r="I91" i="24"/>
  <c r="I75" i="24"/>
  <c r="I59" i="24"/>
  <c r="I43" i="24"/>
  <c r="I27" i="24"/>
  <c r="I11" i="24"/>
  <c r="J123" i="24"/>
  <c r="J107" i="24"/>
  <c r="J91" i="24"/>
  <c r="J75" i="24"/>
  <c r="J59" i="24"/>
  <c r="J43" i="24"/>
  <c r="J27" i="24"/>
  <c r="J11" i="24"/>
  <c r="O165" i="44"/>
  <c r="AG151" i="44"/>
  <c r="O166" i="44" s="1"/>
  <c r="M40" i="10"/>
  <c r="L9" i="15" s="1"/>
  <c r="O42" i="10"/>
  <c r="N11" i="15" s="1"/>
  <c r="M41" i="10"/>
  <c r="L10" i="15" s="1"/>
  <c r="O40" i="10"/>
  <c r="N9" i="15" s="1"/>
  <c r="N42" i="10"/>
  <c r="M11" i="15" s="1"/>
  <c r="BF18" i="26"/>
  <c r="BZ63" i="26"/>
  <c r="CN57" i="26"/>
  <c r="CT51" i="26"/>
  <c r="CR47" i="26"/>
  <c r="CJ127" i="26"/>
  <c r="BK80" i="26"/>
  <c r="AJ147" i="29"/>
  <c r="AJ149" i="29" s="1"/>
  <c r="AI147" i="29"/>
  <c r="AI149" i="29" s="1"/>
  <c r="AM147" i="29"/>
  <c r="AM149" i="29" s="1"/>
  <c r="F7" i="24"/>
  <c r="F124" i="24"/>
  <c r="F108" i="24"/>
  <c r="F92" i="24"/>
  <c r="F76" i="24"/>
  <c r="F60" i="24"/>
  <c r="F44" i="24"/>
  <c r="F28" i="24"/>
  <c r="F12" i="24"/>
  <c r="I124" i="24"/>
  <c r="I108" i="24"/>
  <c r="I92" i="24"/>
  <c r="I76" i="24"/>
  <c r="I60" i="24"/>
  <c r="I44" i="24"/>
  <c r="I28" i="24"/>
  <c r="I12" i="24"/>
  <c r="I7" i="24"/>
  <c r="F121" i="24"/>
  <c r="F105" i="24"/>
  <c r="F89" i="24"/>
  <c r="F73" i="24"/>
  <c r="F57" i="24"/>
  <c r="F41" i="24"/>
  <c r="F25" i="24"/>
  <c r="F9" i="24"/>
  <c r="H121" i="24"/>
  <c r="H105" i="24"/>
  <c r="H89" i="24"/>
  <c r="H73" i="24"/>
  <c r="H57" i="24"/>
  <c r="H41" i="24"/>
  <c r="H25" i="24"/>
  <c r="H9" i="24"/>
  <c r="I121" i="24"/>
  <c r="I105" i="24"/>
  <c r="I89" i="24"/>
  <c r="I73" i="24"/>
  <c r="I57" i="24"/>
  <c r="I41" i="24"/>
  <c r="I25" i="24"/>
  <c r="I9" i="24"/>
  <c r="F130" i="24"/>
  <c r="F114" i="24"/>
  <c r="F98" i="24"/>
  <c r="F82" i="24"/>
  <c r="F66" i="24"/>
  <c r="F50" i="24"/>
  <c r="F34" i="24"/>
  <c r="F18" i="24"/>
  <c r="G130" i="24"/>
  <c r="G114" i="24"/>
  <c r="G98" i="24"/>
  <c r="G82" i="24"/>
  <c r="G66" i="24"/>
  <c r="G50" i="24"/>
  <c r="G34" i="24"/>
  <c r="G18" i="24"/>
  <c r="H130" i="24"/>
  <c r="H114" i="24"/>
  <c r="H98" i="24"/>
  <c r="H82" i="24"/>
  <c r="H66" i="24"/>
  <c r="H50" i="24"/>
  <c r="H34" i="24"/>
  <c r="H18" i="24"/>
  <c r="I130" i="24"/>
  <c r="I114" i="24"/>
  <c r="I98" i="24"/>
  <c r="I82" i="24"/>
  <c r="I66" i="24"/>
  <c r="I50" i="24"/>
  <c r="I34" i="24"/>
  <c r="I18" i="24"/>
  <c r="F127" i="24"/>
  <c r="F111" i="24"/>
  <c r="F95" i="24"/>
  <c r="F79" i="24"/>
  <c r="F63" i="24"/>
  <c r="F47" i="24"/>
  <c r="F31" i="24"/>
  <c r="F15" i="24"/>
  <c r="G127" i="24"/>
  <c r="G111" i="24"/>
  <c r="G95" i="24"/>
  <c r="G79" i="24"/>
  <c r="G63" i="24"/>
  <c r="G47" i="24"/>
  <c r="G31" i="24"/>
  <c r="G15" i="24"/>
  <c r="H127" i="24"/>
  <c r="H111" i="24"/>
  <c r="H95" i="24"/>
  <c r="H79" i="24"/>
  <c r="H63" i="24"/>
  <c r="H47" i="24"/>
  <c r="H31" i="24"/>
  <c r="H15" i="24"/>
  <c r="I127" i="24"/>
  <c r="I111" i="24"/>
  <c r="I95" i="24"/>
  <c r="I79" i="24"/>
  <c r="I63" i="24"/>
  <c r="I47" i="24"/>
  <c r="I31" i="24"/>
  <c r="I15" i="24"/>
  <c r="J127" i="24"/>
  <c r="J111" i="24"/>
  <c r="J95" i="24"/>
  <c r="J79" i="24"/>
  <c r="J63" i="24"/>
  <c r="J47" i="24"/>
  <c r="J31" i="24"/>
  <c r="J15" i="24"/>
  <c r="I167" i="35"/>
  <c r="G167" i="35"/>
  <c r="L167" i="35"/>
  <c r="H167" i="35"/>
  <c r="K167" i="35"/>
  <c r="J167" i="35"/>
  <c r="H148" i="35"/>
  <c r="L148" i="35"/>
  <c r="P148" i="35"/>
  <c r="T148" i="35"/>
  <c r="X148" i="35"/>
  <c r="K148" i="35"/>
  <c r="O148" i="35"/>
  <c r="S148" i="35"/>
  <c r="W148" i="35"/>
  <c r="J148" i="35"/>
  <c r="N148" i="35"/>
  <c r="R148" i="35"/>
  <c r="V148" i="35"/>
  <c r="G148" i="35"/>
  <c r="I148" i="35"/>
  <c r="M148" i="35"/>
  <c r="G48" i="42" s="1"/>
  <c r="Q148" i="35"/>
  <c r="U148" i="35"/>
  <c r="CS20" i="26"/>
  <c r="BU32" i="26"/>
  <c r="CP43" i="26"/>
  <c r="AT55" i="26"/>
  <c r="CC66" i="26"/>
  <c r="BS26" i="26"/>
  <c r="CF37" i="26"/>
  <c r="BH49" i="26"/>
  <c r="CA60" i="26"/>
  <c r="BQ20" i="26"/>
  <c r="AS32" i="26"/>
  <c r="BN43" i="26"/>
  <c r="BY54" i="26"/>
  <c r="BA66" i="26"/>
  <c r="AY26" i="26"/>
  <c r="BL37" i="26"/>
  <c r="AY52" i="26"/>
  <c r="BT69" i="26"/>
  <c r="CJ87" i="26"/>
  <c r="CE110" i="26"/>
  <c r="BT133" i="26"/>
  <c r="CP85" i="26"/>
  <c r="CK108" i="26"/>
  <c r="BZ131" i="26"/>
  <c r="CN85" i="26"/>
  <c r="CN123" i="26"/>
  <c r="BQ100" i="26"/>
  <c r="BL145" i="26"/>
  <c r="BJ145" i="26"/>
  <c r="BV74" i="26"/>
  <c r="CK26" i="26"/>
  <c r="CX37" i="26"/>
  <c r="BZ49" i="26"/>
  <c r="CS60" i="26"/>
  <c r="CA20" i="26"/>
  <c r="BC32" i="26"/>
  <c r="BX43" i="26"/>
  <c r="CI54" i="26"/>
  <c r="BK66" i="26"/>
  <c r="BI26" i="26"/>
  <c r="BV37" i="26"/>
  <c r="AX49" i="26"/>
  <c r="BQ60" i="26"/>
  <c r="BG20" i="26"/>
  <c r="CR31" i="26"/>
  <c r="CB43" i="26"/>
  <c r="CE60" i="26"/>
  <c r="AQ78" i="26"/>
  <c r="BL99" i="26"/>
  <c r="CR121" i="26"/>
  <c r="CC74" i="26"/>
  <c r="BR97" i="26"/>
  <c r="CX119" i="26"/>
  <c r="CA74" i="26"/>
  <c r="BH101" i="26"/>
  <c r="AX77" i="26"/>
  <c r="CW122" i="26"/>
  <c r="BK39" i="26"/>
  <c r="AX60" i="26"/>
  <c r="BA127" i="26"/>
  <c r="CX23" i="26"/>
  <c r="BJ35" i="26"/>
  <c r="BU46" i="26"/>
  <c r="AW58" i="26"/>
  <c r="CV17" i="26"/>
  <c r="AZ29" i="26"/>
  <c r="CI40" i="26"/>
  <c r="AU52" i="26"/>
  <c r="BH63" i="26"/>
  <c r="BV23" i="26"/>
  <c r="CO34" i="26"/>
  <c r="AS46" i="26"/>
  <c r="CD57" i="26"/>
  <c r="CB17" i="26"/>
  <c r="CM28" i="26"/>
  <c r="BO40" i="26"/>
  <c r="BO56" i="26"/>
  <c r="CJ73" i="26"/>
  <c r="CB93" i="26"/>
  <c r="BO116" i="26"/>
  <c r="CK68" i="26"/>
  <c r="CH91" i="26"/>
  <c r="BU114" i="26"/>
  <c r="AT137" i="26"/>
  <c r="BH93" i="26"/>
  <c r="BP135" i="26"/>
  <c r="BF111" i="26"/>
  <c r="AU27" i="26"/>
  <c r="CD38" i="26"/>
  <c r="CH17" i="26"/>
  <c r="CK20" i="26"/>
  <c r="BZ23" i="26"/>
  <c r="BE26" i="26"/>
  <c r="BJ29" i="26"/>
  <c r="AW32" i="26"/>
  <c r="CK34" i="26"/>
  <c r="CP37" i="26"/>
  <c r="CC40" i="26"/>
  <c r="BJ43" i="26"/>
  <c r="BM46" i="26"/>
  <c r="BB49" i="26"/>
  <c r="CP51" i="26"/>
  <c r="CS54" i="26"/>
  <c r="CH57" i="26"/>
  <c r="BM60" i="26"/>
  <c r="BR63" i="26"/>
  <c r="BE66" i="26"/>
  <c r="BP17" i="26"/>
  <c r="BS20" i="26"/>
  <c r="BH23" i="26"/>
  <c r="CV25" i="26"/>
  <c r="AR29" i="26"/>
  <c r="CN31" i="26"/>
  <c r="BS34" i="26"/>
  <c r="BX37" i="26"/>
  <c r="BK40" i="26"/>
  <c r="AR43" i="26"/>
  <c r="AU46" i="26"/>
  <c r="CQ48" i="26"/>
  <c r="BX51" i="26"/>
  <c r="CA54" i="26"/>
  <c r="BP57" i="26"/>
  <c r="AU60" i="26"/>
  <c r="AZ63" i="26"/>
  <c r="CV65" i="26"/>
  <c r="BF17" i="26"/>
  <c r="BI20" i="26"/>
  <c r="AX23" i="26"/>
  <c r="CL25" i="26"/>
  <c r="CO28" i="26"/>
  <c r="CD31" i="26"/>
  <c r="BI34" i="26"/>
  <c r="BN37" i="26"/>
  <c r="BA40" i="26"/>
  <c r="CO42" i="26"/>
  <c r="CT45" i="26"/>
  <c r="CG48" i="26"/>
  <c r="BN51" i="26"/>
  <c r="BQ54" i="26"/>
  <c r="BF57" i="26"/>
  <c r="CT59" i="26"/>
  <c r="CW62" i="26"/>
  <c r="CL65" i="26"/>
  <c r="AV17" i="26"/>
  <c r="AY20" i="26"/>
  <c r="CU22" i="26"/>
  <c r="CB25" i="26"/>
  <c r="CE28" i="26"/>
  <c r="BT31" i="26"/>
  <c r="AY34" i="26"/>
  <c r="BD37" i="26"/>
  <c r="AQ40" i="26"/>
  <c r="CE42" i="26"/>
  <c r="CU46" i="26"/>
  <c r="BD51" i="26"/>
  <c r="BT55" i="26"/>
  <c r="CJ59" i="26"/>
  <c r="AQ64" i="26"/>
  <c r="CE68" i="26"/>
  <c r="CM72" i="26"/>
  <c r="AV77" i="26"/>
  <c r="BL81" i="26"/>
  <c r="CE86" i="26"/>
  <c r="BW92" i="26"/>
  <c r="BG98" i="26"/>
  <c r="CJ103" i="26"/>
  <c r="CB109" i="26"/>
  <c r="BL115" i="26"/>
  <c r="CM120" i="26"/>
  <c r="CE126" i="26"/>
  <c r="BO132" i="26"/>
  <c r="CH67" i="26"/>
  <c r="BZ73" i="26"/>
  <c r="BJ79" i="26"/>
  <c r="CK84" i="26"/>
  <c r="CC90" i="26"/>
  <c r="BM96" i="26"/>
  <c r="CP101" i="26"/>
  <c r="CH107" i="26"/>
  <c r="BR113" i="26"/>
  <c r="CS118" i="26"/>
  <c r="CK124" i="26"/>
  <c r="BU130" i="26"/>
  <c r="CX135" i="26"/>
  <c r="BX73" i="26"/>
  <c r="BH79" i="26"/>
  <c r="CI84" i="26"/>
  <c r="CN91" i="26"/>
  <c r="BX99" i="26"/>
  <c r="CV109" i="26"/>
  <c r="CF121" i="26"/>
  <c r="BH133" i="26"/>
  <c r="CW74" i="26"/>
  <c r="CG86" i="26"/>
  <c r="BI98" i="26"/>
  <c r="AX109" i="26"/>
  <c r="CO120" i="26"/>
  <c r="BQ132" i="26"/>
  <c r="BD143" i="26"/>
  <c r="CV24" i="26"/>
  <c r="BX36" i="26"/>
  <c r="CQ55" i="26"/>
  <c r="AT141" i="26"/>
  <c r="BN34" i="26"/>
  <c r="CO55" i="26"/>
  <c r="BL20" i="26"/>
  <c r="AY65" i="26"/>
  <c r="CH46" i="26"/>
  <c r="BA77" i="26"/>
  <c r="CH19" i="26"/>
  <c r="BU22" i="26"/>
  <c r="BB25" i="26"/>
  <c r="BE28" i="26"/>
  <c r="AT31" i="26"/>
  <c r="CH33" i="26"/>
  <c r="CK36" i="26"/>
  <c r="BZ39" i="26"/>
  <c r="BE42" i="26"/>
  <c r="BJ45" i="26"/>
  <c r="AW48" i="26"/>
  <c r="CK50" i="26"/>
  <c r="CP53" i="26"/>
  <c r="CC56" i="26"/>
  <c r="BJ59" i="26"/>
  <c r="BM62" i="26"/>
  <c r="BB65" i="26"/>
  <c r="AQ68" i="26"/>
  <c r="BP19" i="26"/>
  <c r="BC22" i="26"/>
  <c r="CQ24" i="26"/>
  <c r="CV27" i="26"/>
  <c r="CI30" i="26"/>
  <c r="BP33" i="26"/>
  <c r="BS36" i="26"/>
  <c r="BH39" i="26"/>
  <c r="CV41" i="26"/>
  <c r="AR45" i="26"/>
  <c r="CN47" i="26"/>
  <c r="BS50" i="26"/>
  <c r="BX53" i="26"/>
  <c r="BK56" i="26"/>
  <c r="AR59" i="26"/>
  <c r="AU62" i="26"/>
  <c r="CQ64" i="26"/>
  <c r="CB67" i="26"/>
  <c r="BF19" i="26"/>
  <c r="AS22" i="26"/>
  <c r="CG24" i="26"/>
  <c r="CL27" i="26"/>
  <c r="BY30" i="26"/>
  <c r="BF33" i="26"/>
  <c r="BI36" i="26"/>
  <c r="AX39" i="26"/>
  <c r="CL41" i="26"/>
  <c r="CO44" i="26"/>
  <c r="CD47" i="26"/>
  <c r="BI50" i="26"/>
  <c r="BN53" i="26"/>
  <c r="BA56" i="26"/>
  <c r="CO58" i="26"/>
  <c r="CT61" i="26"/>
  <c r="CG64" i="26"/>
  <c r="BN67" i="26"/>
  <c r="AV19" i="26"/>
  <c r="CR21" i="26"/>
  <c r="BW24" i="26"/>
  <c r="CB27" i="26"/>
  <c r="BO30" i="26"/>
  <c r="AV33" i="26"/>
  <c r="AY36" i="26"/>
  <c r="CU38" i="26"/>
  <c r="CB41" i="26"/>
  <c r="CJ45" i="26"/>
  <c r="AQ50" i="26"/>
  <c r="BG54" i="26"/>
  <c r="BW58" i="26"/>
  <c r="CM62" i="26"/>
  <c r="AV67" i="26"/>
  <c r="CB71" i="26"/>
  <c r="CR75" i="26"/>
  <c r="AY80" i="26"/>
  <c r="AV85" i="26"/>
  <c r="CM90" i="26"/>
  <c r="BG96" i="26"/>
  <c r="AY102" i="26"/>
  <c r="CR107" i="26"/>
  <c r="BL113" i="26"/>
  <c r="BD119" i="26"/>
  <c r="CU124" i="26"/>
  <c r="BO130" i="26"/>
  <c r="BG136" i="26"/>
  <c r="CP71" i="26"/>
  <c r="BJ77" i="26"/>
  <c r="BB83" i="26"/>
  <c r="CS88" i="26"/>
  <c r="BM94" i="26"/>
  <c r="BE100" i="26"/>
  <c r="CX105" i="26"/>
  <c r="BR111" i="26"/>
  <c r="BJ117" i="26"/>
  <c r="AT123" i="26"/>
  <c r="BU128" i="26"/>
  <c r="BM134" i="26"/>
  <c r="CN71" i="26"/>
  <c r="BH77" i="26"/>
  <c r="AZ83" i="26"/>
  <c r="BX89" i="26"/>
  <c r="CQ96" i="26"/>
  <c r="CI106" i="26"/>
  <c r="BK118" i="26"/>
  <c r="AZ129" i="26"/>
  <c r="CL71" i="26"/>
  <c r="BN83" i="26"/>
  <c r="BA94" i="26"/>
  <c r="CT105" i="26"/>
  <c r="BV117" i="26"/>
  <c r="BI128" i="26"/>
  <c r="AQ140" i="26"/>
  <c r="CA21" i="26"/>
  <c r="BP32" i="26"/>
  <c r="BS49" i="26"/>
  <c r="BK73" i="26"/>
  <c r="CW25" i="26"/>
  <c r="BQ49" i="26"/>
  <c r="BI73" i="26"/>
  <c r="BD50" i="26"/>
  <c r="BE29" i="26"/>
  <c r="CD128" i="26"/>
  <c r="AQ81" i="26"/>
  <c r="BJ19" i="26"/>
  <c r="CX21" i="26"/>
  <c r="AT25" i="26"/>
  <c r="CP27" i="26"/>
  <c r="BU30" i="26"/>
  <c r="BZ33" i="26"/>
  <c r="BM36" i="26"/>
  <c r="AT39" i="26"/>
  <c r="AW42" i="26"/>
  <c r="CS44" i="26"/>
  <c r="BZ47" i="26"/>
  <c r="CC50" i="26"/>
  <c r="BR53" i="26"/>
  <c r="AW56" i="26"/>
  <c r="BB59" i="26"/>
  <c r="CX61" i="26"/>
  <c r="CC64" i="26"/>
  <c r="CN67" i="26"/>
  <c r="AR19" i="26"/>
  <c r="CF21" i="26"/>
  <c r="CI24" i="26"/>
  <c r="BX27" i="26"/>
  <c r="BC30" i="26"/>
  <c r="BH33" i="26"/>
  <c r="AU36" i="26"/>
  <c r="CI38" i="26"/>
  <c r="CN41" i="26"/>
  <c r="CA44" i="26"/>
  <c r="BH47" i="26"/>
  <c r="BK50" i="26"/>
  <c r="AZ53" i="26"/>
  <c r="CN55" i="26"/>
  <c r="CQ58" i="26"/>
  <c r="CF61" i="26"/>
  <c r="BK64" i="26"/>
  <c r="BP67" i="26"/>
  <c r="CP18" i="26"/>
  <c r="BV21" i="26"/>
  <c r="BY24" i="26"/>
  <c r="BN27" i="26"/>
  <c r="AS30" i="26"/>
  <c r="AX33" i="26"/>
  <c r="CT35" i="26"/>
  <c r="BY38" i="26"/>
  <c r="CD41" i="26"/>
  <c r="BQ44" i="26"/>
  <c r="AX47" i="26"/>
  <c r="BA50" i="26"/>
  <c r="CW52" i="26"/>
  <c r="CD55" i="26"/>
  <c r="CG58" i="26"/>
  <c r="BV61" i="26"/>
  <c r="BA64" i="26"/>
  <c r="BF67" i="26"/>
  <c r="CF18" i="26"/>
  <c r="BL21" i="26"/>
  <c r="BO24" i="26"/>
  <c r="BD27" i="26"/>
  <c r="CR29" i="26"/>
  <c r="CU32" i="26"/>
  <c r="CJ35" i="26"/>
  <c r="BO38" i="26"/>
  <c r="BT41" i="26"/>
  <c r="CM44" i="26"/>
  <c r="AV49" i="26"/>
  <c r="BL53" i="26"/>
  <c r="CB57" i="26"/>
  <c r="CR61" i="26"/>
  <c r="AY66" i="26"/>
  <c r="CE70" i="26"/>
  <c r="CU74" i="26"/>
  <c r="BD79" i="26"/>
  <c r="AQ84" i="26"/>
  <c r="CJ89" i="26"/>
  <c r="BD95" i="26"/>
  <c r="AV101" i="26"/>
  <c r="CM106" i="26"/>
  <c r="BG112" i="26"/>
  <c r="AY118" i="26"/>
  <c r="CR123" i="26"/>
  <c r="BL129" i="26"/>
  <c r="BD135" i="26"/>
  <c r="CK70" i="26"/>
  <c r="BE76" i="26"/>
  <c r="AW82" i="26"/>
  <c r="CP87" i="26"/>
  <c r="BJ93" i="26"/>
  <c r="BB99" i="26"/>
  <c r="CS104" i="26"/>
  <c r="BM110" i="26"/>
  <c r="BE116" i="26"/>
  <c r="CX121" i="26"/>
  <c r="BR127" i="26"/>
  <c r="BJ133" i="26"/>
  <c r="CI70" i="26"/>
  <c r="BC76" i="26"/>
  <c r="AU82" i="26"/>
  <c r="AU88" i="26"/>
  <c r="BP95" i="26"/>
  <c r="CA104" i="26"/>
  <c r="BC116" i="26"/>
  <c r="AR127" i="26"/>
  <c r="CD69" i="26"/>
  <c r="BF81" i="26"/>
  <c r="AS92" i="26"/>
  <c r="CL103" i="26"/>
  <c r="BN115" i="26"/>
  <c r="BA126" i="26"/>
  <c r="CR137" i="26"/>
  <c r="BS19" i="26"/>
  <c r="BH30" i="26"/>
  <c r="BC45" i="26"/>
  <c r="BX68" i="26"/>
  <c r="CG21" i="26"/>
  <c r="BA45" i="26"/>
  <c r="BV68" i="26"/>
  <c r="CE41" i="26"/>
  <c r="CH20" i="26"/>
  <c r="BJ96" i="26"/>
  <c r="CC123" i="26"/>
  <c r="BZ17" i="26"/>
  <c r="BM20" i="26"/>
  <c r="AT23" i="26"/>
  <c r="AW26" i="26"/>
  <c r="CS28" i="26"/>
  <c r="BZ31" i="26"/>
  <c r="CC34" i="26"/>
  <c r="BR37" i="26"/>
  <c r="AW40" i="26"/>
  <c r="BB43" i="26"/>
  <c r="CX45" i="26"/>
  <c r="CC48" i="26"/>
  <c r="CH51" i="26"/>
  <c r="CS52" i="26"/>
  <c r="CX55" i="26"/>
  <c r="CK58" i="26"/>
  <c r="BR61" i="26"/>
  <c r="BU64" i="26"/>
  <c r="BJ67" i="26"/>
  <c r="BT18" i="26"/>
  <c r="BX21" i="26"/>
  <c r="BK24" i="26"/>
  <c r="AR27" i="26"/>
  <c r="AU30" i="26"/>
  <c r="CQ32" i="26"/>
  <c r="BX35" i="26"/>
  <c r="CA38" i="26"/>
  <c r="BP41" i="26"/>
  <c r="AU44" i="26"/>
  <c r="AZ47" i="26"/>
  <c r="CV49" i="26"/>
  <c r="BP51" i="26"/>
  <c r="BC54" i="26"/>
  <c r="CQ56" i="26"/>
  <c r="CV59" i="26"/>
  <c r="CI62" i="26"/>
  <c r="BP65" i="26"/>
  <c r="AX17" i="26"/>
  <c r="CT19" i="26"/>
  <c r="BY22" i="26"/>
  <c r="CD25" i="26"/>
  <c r="BQ28" i="26"/>
  <c r="AX31" i="26"/>
  <c r="BA34" i="26"/>
  <c r="CW36" i="26"/>
  <c r="CD39" i="26"/>
  <c r="CG42" i="26"/>
  <c r="CT43" i="26"/>
  <c r="CW46" i="26"/>
  <c r="CL49" i="26"/>
  <c r="BQ52" i="26"/>
  <c r="BV55" i="26"/>
  <c r="BI58" i="26"/>
  <c r="CW60" i="26"/>
  <c r="AS64" i="26"/>
  <c r="CO66" i="26"/>
  <c r="AZ18" i="26"/>
  <c r="BD21" i="26"/>
  <c r="AQ24" i="26"/>
  <c r="CE26" i="26"/>
  <c r="BG28" i="26"/>
  <c r="CU30" i="26"/>
  <c r="AQ34" i="26"/>
  <c r="CM36" i="26"/>
  <c r="BT39" i="26"/>
  <c r="BW42" i="26"/>
  <c r="CM46" i="26"/>
  <c r="AV51" i="26"/>
  <c r="BL55" i="26"/>
  <c r="CB59" i="26"/>
  <c r="CR63" i="26"/>
  <c r="BO68" i="26"/>
  <c r="CE72" i="26"/>
  <c r="CU76" i="26"/>
  <c r="AV79" i="26"/>
  <c r="BT83" i="26"/>
  <c r="BL89" i="26"/>
  <c r="AV95" i="26"/>
  <c r="BW100" i="26"/>
  <c r="BO106" i="26"/>
  <c r="AY112" i="26"/>
  <c r="CB117" i="26"/>
  <c r="BT123" i="26"/>
  <c r="BD129" i="26"/>
  <c r="CE134" i="26"/>
  <c r="BM70" i="26"/>
  <c r="AW76" i="26"/>
  <c r="BZ81" i="26"/>
  <c r="BR87" i="26"/>
  <c r="BB93" i="26"/>
  <c r="CC98" i="26"/>
  <c r="CH101" i="26"/>
  <c r="BB107" i="26"/>
  <c r="AT113" i="26"/>
  <c r="CK118" i="26"/>
  <c r="BE124" i="26"/>
  <c r="AW130" i="26"/>
  <c r="CP135" i="26"/>
  <c r="AR73" i="26"/>
  <c r="CQ78" i="26"/>
  <c r="CA84" i="26"/>
  <c r="AZ91" i="26"/>
  <c r="AR99" i="26"/>
  <c r="CN109" i="26"/>
  <c r="BH115" i="26"/>
  <c r="CQ126" i="26"/>
  <c r="BY68" i="26"/>
  <c r="BI80" i="26"/>
  <c r="CT91" i="26"/>
  <c r="CG102" i="26"/>
  <c r="BQ114" i="26"/>
  <c r="AS126" i="26"/>
  <c r="CO136" i="26"/>
  <c r="BW18" i="26"/>
  <c r="AU43" i="26"/>
  <c r="BB17" i="26"/>
  <c r="CD18" i="26"/>
  <c r="CP19" i="26"/>
  <c r="BR21" i="26"/>
  <c r="CS22" i="26"/>
  <c r="AW24" i="26"/>
  <c r="CH25" i="26"/>
  <c r="BB27" i="26"/>
  <c r="BM28" i="26"/>
  <c r="CX29" i="26"/>
  <c r="BR31" i="26"/>
  <c r="CC32" i="26"/>
  <c r="BE34" i="26"/>
  <c r="CH35" i="26"/>
  <c r="CS36" i="26"/>
  <c r="BU38" i="26"/>
  <c r="CX39" i="26"/>
  <c r="BB41" i="26"/>
  <c r="CK42" i="26"/>
  <c r="BE44" i="26"/>
  <c r="BR45" i="26"/>
  <c r="AT47" i="26"/>
  <c r="BU48" i="26"/>
  <c r="CH49" i="26"/>
  <c r="BJ51" i="26"/>
  <c r="CK52" i="26"/>
  <c r="CX53" i="26"/>
  <c r="BZ55" i="26"/>
  <c r="AT57" i="26"/>
  <c r="BE58" i="26"/>
  <c r="CP59" i="26"/>
  <c r="BJ61" i="26"/>
  <c r="BU62" i="26"/>
  <c r="AW64" i="26"/>
  <c r="BZ65" i="26"/>
  <c r="CK66" i="26"/>
  <c r="AR69" i="26"/>
  <c r="BL18" i="26"/>
  <c r="BX19" i="26"/>
  <c r="AZ21" i="26"/>
  <c r="CA22" i="26"/>
  <c r="CN23" i="26"/>
  <c r="BP25" i="26"/>
  <c r="CQ26" i="26"/>
  <c r="AU28" i="26"/>
  <c r="CF29" i="26"/>
  <c r="AZ31" i="26"/>
  <c r="BK32" i="26"/>
  <c r="CV33" i="26"/>
  <c r="BP35" i="26"/>
  <c r="CA36" i="26"/>
  <c r="BC38" i="26"/>
  <c r="CF39" i="26"/>
  <c r="CQ40" i="26"/>
  <c r="BS42" i="26"/>
  <c r="CV43" i="26"/>
  <c r="AZ45" i="26"/>
  <c r="CI46" i="26"/>
  <c r="BC48" i="26"/>
  <c r="BP49" i="26"/>
  <c r="AR51" i="26"/>
  <c r="BS52" i="26"/>
  <c r="CF53" i="26"/>
  <c r="BH55" i="26"/>
  <c r="CI56" i="26"/>
  <c r="CV57" i="26"/>
  <c r="BX59" i="26"/>
  <c r="AR61" i="26"/>
  <c r="BC62" i="26"/>
  <c r="CN63" i="26"/>
  <c r="BH65" i="26"/>
  <c r="BS66" i="26"/>
  <c r="BI68" i="26"/>
  <c r="BB18" i="26"/>
  <c r="BN19" i="26"/>
  <c r="CW20" i="26"/>
  <c r="BQ22" i="26"/>
  <c r="CD23" i="26"/>
  <c r="BF25" i="26"/>
  <c r="CG26" i="26"/>
  <c r="CT27" i="26"/>
  <c r="BV29" i="26"/>
  <c r="CW30" i="26"/>
  <c r="BA32" i="26"/>
  <c r="CL33" i="26"/>
  <c r="BF35" i="26"/>
  <c r="BQ36" i="26"/>
  <c r="AS38" i="26"/>
  <c r="BV39" i="26"/>
  <c r="CG40" i="26"/>
  <c r="BI42" i="26"/>
  <c r="CL43" i="26"/>
  <c r="CW44" i="26"/>
  <c r="BY46" i="26"/>
  <c r="AS48" i="26"/>
  <c r="BF49" i="26"/>
  <c r="CO50" i="26"/>
  <c r="BI52" i="26"/>
  <c r="BV53" i="26"/>
  <c r="AX55" i="26"/>
  <c r="BY56" i="26"/>
  <c r="CL57" i="26"/>
  <c r="BN59" i="26"/>
  <c r="CO60" i="26"/>
  <c r="AS62" i="26"/>
  <c r="CD63" i="26"/>
  <c r="AX65" i="26"/>
  <c r="BI66" i="26"/>
  <c r="AU68" i="26"/>
  <c r="AR18" i="26"/>
  <c r="BD19" i="26"/>
  <c r="CM20" i="26"/>
  <c r="BG22" i="26"/>
  <c r="BT23" i="26"/>
  <c r="AV25" i="26"/>
  <c r="BW26" i="26"/>
  <c r="CJ27" i="26"/>
  <c r="BL29" i="26"/>
  <c r="CM30" i="26"/>
  <c r="AQ32" i="26"/>
  <c r="CB33" i="26"/>
  <c r="AV35" i="26"/>
  <c r="BG36" i="26"/>
  <c r="CR37" i="26"/>
  <c r="BL39" i="26"/>
  <c r="BW40" i="26"/>
  <c r="AY42" i="26"/>
  <c r="CJ43" i="26"/>
  <c r="CR45" i="26"/>
  <c r="AQ48" i="26"/>
  <c r="AY50" i="26"/>
  <c r="BG52" i="26"/>
  <c r="BO54" i="26"/>
  <c r="BW56" i="26"/>
  <c r="CE58" i="26"/>
  <c r="CM60" i="26"/>
  <c r="CU62" i="26"/>
  <c r="AV65" i="26"/>
  <c r="BD67" i="26"/>
  <c r="CB69" i="26"/>
  <c r="CJ71" i="26"/>
  <c r="CR73" i="26"/>
  <c r="AQ76" i="26"/>
  <c r="AY78" i="26"/>
  <c r="BG80" i="26"/>
  <c r="BO82" i="26"/>
  <c r="BT85" i="26"/>
  <c r="BG88" i="26"/>
  <c r="CU90" i="26"/>
  <c r="AQ94" i="26"/>
  <c r="CM96" i="26"/>
  <c r="BT99" i="26"/>
  <c r="BW102" i="26"/>
  <c r="BL105" i="26"/>
  <c r="AQ108" i="26"/>
  <c r="AV111" i="26"/>
  <c r="CR113" i="26"/>
  <c r="BW116" i="26"/>
  <c r="CB119" i="26"/>
  <c r="BO122" i="26"/>
  <c r="AV125" i="26"/>
  <c r="AY128" i="26"/>
  <c r="CU130" i="26"/>
  <c r="CB133" i="26"/>
  <c r="CE136" i="26"/>
  <c r="BJ69" i="26"/>
  <c r="CX71" i="26"/>
  <c r="AT75" i="26"/>
  <c r="CP77" i="26"/>
  <c r="BU80" i="26"/>
  <c r="BZ83" i="26"/>
  <c r="BM86" i="26"/>
  <c r="AT89" i="26"/>
  <c r="AW92" i="26"/>
  <c r="CS94" i="26"/>
  <c r="BZ97" i="26"/>
  <c r="CC100" i="26"/>
  <c r="BR103" i="26"/>
  <c r="AW106" i="26"/>
  <c r="BB109" i="26"/>
  <c r="CX111" i="26"/>
  <c r="CC114" i="26"/>
  <c r="CH117" i="26"/>
  <c r="BU120" i="26"/>
  <c r="BB123" i="26"/>
  <c r="BE126" i="26"/>
  <c r="AT129" i="26"/>
  <c r="CH131" i="26"/>
  <c r="CK134" i="26"/>
  <c r="BH69" i="26"/>
  <c r="CV71" i="26"/>
  <c r="AR75" i="26"/>
  <c r="CN77" i="26"/>
  <c r="BS80" i="26"/>
  <c r="BX83" i="26"/>
  <c r="BK86" i="26"/>
  <c r="CF89" i="26"/>
  <c r="CN93" i="26"/>
  <c r="BX97" i="26"/>
  <c r="BP101" i="26"/>
  <c r="CF107" i="26"/>
  <c r="AZ113" i="26"/>
  <c r="BS118" i="26"/>
  <c r="CI124" i="26"/>
  <c r="BC130" i="26"/>
  <c r="BX135" i="26"/>
  <c r="CG72" i="26"/>
  <c r="BA78" i="26"/>
  <c r="BV83" i="26"/>
  <c r="CL89" i="26"/>
  <c r="BF95" i="26"/>
  <c r="BY100" i="26"/>
  <c r="CO106" i="26"/>
  <c r="BI112" i="26"/>
  <c r="CD117" i="26"/>
  <c r="CT123" i="26"/>
  <c r="BN129" i="26"/>
  <c r="CG134" i="26"/>
  <c r="CU140" i="26"/>
  <c r="BO146" i="26"/>
  <c r="CI21" i="26"/>
  <c r="AR28" i="26"/>
  <c r="BS33" i="26"/>
  <c r="CA39" i="26"/>
  <c r="BS51" i="26"/>
  <c r="BH62" i="26"/>
  <c r="BW73" i="26"/>
  <c r="BI17" i="26"/>
  <c r="AX28" i="26"/>
  <c r="CL38" i="26"/>
  <c r="BQ51" i="26"/>
  <c r="BF62" i="26"/>
  <c r="BH78" i="26"/>
  <c r="AQ31" i="26"/>
  <c r="BT54" i="26"/>
  <c r="CT137" i="26"/>
  <c r="BM31" i="26"/>
  <c r="CF72" i="26"/>
  <c r="BC81" i="26"/>
  <c r="K151" i="26"/>
  <c r="K152" i="26" s="1"/>
  <c r="CJ128" i="26"/>
  <c r="BQ109" i="26"/>
  <c r="CR124" i="26"/>
  <c r="CN88" i="26"/>
  <c r="BR108" i="26"/>
  <c r="CX84" i="26"/>
  <c r="AT68" i="26"/>
  <c r="CX50" i="26"/>
  <c r="CC35" i="26"/>
  <c r="AW27" i="26"/>
  <c r="BY18" i="26"/>
  <c r="AS140" i="26"/>
  <c r="BO69" i="26"/>
  <c r="CR60" i="26"/>
  <c r="BL52" i="26"/>
  <c r="CM43" i="26"/>
  <c r="BG35" i="26"/>
  <c r="CJ26" i="26"/>
  <c r="BC18" i="26"/>
  <c r="CF139" i="26"/>
  <c r="CD70" i="26"/>
  <c r="BN66" i="26"/>
  <c r="AX62" i="26"/>
  <c r="CO57" i="26"/>
  <c r="BY53" i="26"/>
  <c r="BI49" i="26"/>
  <c r="AS45" i="26"/>
  <c r="CL40" i="26"/>
  <c r="BV36" i="26"/>
  <c r="BF32" i="26"/>
  <c r="CW27" i="26"/>
  <c r="CG23" i="26"/>
  <c r="BQ19" i="26"/>
  <c r="BB145" i="26"/>
  <c r="CS140" i="26"/>
  <c r="BP78" i="26"/>
  <c r="CF70" i="26"/>
  <c r="BP66" i="26"/>
  <c r="AZ62" i="26"/>
  <c r="CQ57" i="26"/>
  <c r="CA53" i="26"/>
  <c r="BK49" i="26"/>
  <c r="AU45" i="26"/>
  <c r="CN40" i="26"/>
  <c r="AR38" i="26"/>
  <c r="BS35" i="26"/>
  <c r="BK33" i="26"/>
  <c r="BC31" i="26"/>
  <c r="AU29" i="26"/>
  <c r="CV26" i="26"/>
  <c r="CN24" i="26"/>
  <c r="CF22" i="26"/>
  <c r="BX20" i="26"/>
  <c r="BO18" i="26"/>
  <c r="BG146" i="26"/>
  <c r="AY144" i="26"/>
  <c r="AQ142" i="26"/>
  <c r="CR139" i="26"/>
  <c r="CJ137" i="26"/>
  <c r="CD135" i="26"/>
  <c r="BV133" i="26"/>
  <c r="BN131" i="26"/>
  <c r="BF129" i="26"/>
  <c r="AX127" i="26"/>
  <c r="CW124" i="26"/>
  <c r="CO122" i="26"/>
  <c r="CG120" i="26"/>
  <c r="BY118" i="26"/>
  <c r="BQ116" i="26"/>
  <c r="BI114" i="26"/>
  <c r="BA112" i="26"/>
  <c r="AS110" i="26"/>
  <c r="CT107" i="26"/>
  <c r="CL105" i="26"/>
  <c r="CD103" i="26"/>
  <c r="BV101" i="26"/>
  <c r="BN99" i="26"/>
  <c r="BF97" i="26"/>
  <c r="AX95" i="26"/>
  <c r="CW92" i="26"/>
  <c r="CO90" i="26"/>
  <c r="CG88" i="26"/>
  <c r="BY86" i="26"/>
  <c r="BQ84" i="26"/>
  <c r="BI82" i="26"/>
  <c r="BA80" i="26"/>
  <c r="AS78" i="26"/>
  <c r="CT75" i="26"/>
  <c r="CL73" i="26"/>
  <c r="CD71" i="26"/>
  <c r="BV69" i="26"/>
  <c r="BS136" i="26"/>
  <c r="BK134" i="26"/>
  <c r="BC132" i="26"/>
  <c r="AU130" i="26"/>
  <c r="CV127" i="26"/>
  <c r="CN125" i="26"/>
  <c r="CF123" i="26"/>
  <c r="BX121" i="26"/>
  <c r="BP119" i="26"/>
  <c r="BH117" i="26"/>
  <c r="AZ115" i="26"/>
  <c r="AR113" i="26"/>
  <c r="CQ110" i="26"/>
  <c r="CI108" i="26"/>
  <c r="CA106" i="26"/>
  <c r="BS104" i="26"/>
  <c r="BK102" i="26"/>
  <c r="BC100" i="26"/>
  <c r="CI98" i="26"/>
  <c r="BP97" i="26"/>
  <c r="CV95" i="26"/>
  <c r="BS94" i="26"/>
  <c r="AZ93" i="26"/>
  <c r="CF91" i="26"/>
  <c r="BC90" i="26"/>
  <c r="CQ88" i="26"/>
  <c r="BP87" i="26"/>
  <c r="BC86" i="26"/>
  <c r="AZ85" i="26"/>
  <c r="AU84" i="26"/>
  <c r="AR83" i="26"/>
  <c r="CV81" i="26"/>
  <c r="CQ80" i="26"/>
  <c r="CN79" i="26"/>
  <c r="CI78" i="26"/>
  <c r="CF77" i="26"/>
  <c r="CA76" i="26"/>
  <c r="BX75" i="26"/>
  <c r="BS74" i="26"/>
  <c r="BP73" i="26"/>
  <c r="BK72" i="26"/>
  <c r="BH71" i="26"/>
  <c r="BC70" i="26"/>
  <c r="CF137" i="26"/>
  <c r="BM136" i="26"/>
  <c r="BJ135" i="26"/>
  <c r="BE134" i="26"/>
  <c r="BB133" i="26"/>
  <c r="AW132" i="26"/>
  <c r="AT131" i="26"/>
  <c r="CX129" i="26"/>
  <c r="CS128" i="26"/>
  <c r="CP127" i="26"/>
  <c r="CK126" i="26"/>
  <c r="CH125" i="26"/>
  <c r="CC124" i="26"/>
  <c r="BZ123" i="26"/>
  <c r="BU122" i="26"/>
  <c r="BR121" i="26"/>
  <c r="BM120" i="26"/>
  <c r="BJ119" i="26"/>
  <c r="BE118" i="26"/>
  <c r="BB117" i="26"/>
  <c r="AW116" i="26"/>
  <c r="AT115" i="26"/>
  <c r="CX113" i="26"/>
  <c r="CS112" i="26"/>
  <c r="CP111" i="26"/>
  <c r="CK110" i="26"/>
  <c r="CH109" i="26"/>
  <c r="CC108" i="26"/>
  <c r="BZ107" i="26"/>
  <c r="BU106" i="26"/>
  <c r="BR105" i="26"/>
  <c r="BM104" i="26"/>
  <c r="BJ103" i="26"/>
  <c r="BE102" i="26"/>
  <c r="BB101" i="26"/>
  <c r="AW100" i="26"/>
  <c r="AT99" i="26"/>
  <c r="CX97" i="26"/>
  <c r="CS96" i="26"/>
  <c r="CP95" i="26"/>
  <c r="CK94" i="26"/>
  <c r="CH93" i="26"/>
  <c r="CC92" i="26"/>
  <c r="BZ91" i="26"/>
  <c r="BU90" i="26"/>
  <c r="BR89" i="26"/>
  <c r="BM88" i="26"/>
  <c r="BJ87" i="26"/>
  <c r="BE86" i="26"/>
  <c r="BB85" i="26"/>
  <c r="AW84" i="26"/>
  <c r="AT83" i="26"/>
  <c r="CX81" i="26"/>
  <c r="CS80" i="26"/>
  <c r="CP79" i="26"/>
  <c r="CK78" i="26"/>
  <c r="CH77" i="26"/>
  <c r="CC76" i="26"/>
  <c r="BZ75" i="26"/>
  <c r="BU74" i="26"/>
  <c r="BR73" i="26"/>
  <c r="BM72" i="26"/>
  <c r="BJ71" i="26"/>
  <c r="BE70" i="26"/>
  <c r="BB69" i="26"/>
  <c r="AW68" i="26"/>
  <c r="BF137" i="26"/>
  <c r="AY136" i="26"/>
  <c r="AV135" i="26"/>
  <c r="AQ134" i="26"/>
  <c r="CU132" i="26"/>
  <c r="CR131" i="26"/>
  <c r="CM130" i="26"/>
  <c r="CJ129" i="26"/>
  <c r="CE128" i="26"/>
  <c r="CB127" i="26"/>
  <c r="BW126" i="26"/>
  <c r="BT125" i="26"/>
  <c r="BO124" i="26"/>
  <c r="BL123" i="26"/>
  <c r="BG122" i="26"/>
  <c r="BD121" i="26"/>
  <c r="AY120" i="26"/>
  <c r="AV119" i="26"/>
  <c r="AQ118" i="26"/>
  <c r="CU116" i="26"/>
  <c r="CR115" i="26"/>
  <c r="CM114" i="26"/>
  <c r="CJ113" i="26"/>
  <c r="CE112" i="26"/>
  <c r="CB111" i="26"/>
  <c r="BW110" i="26"/>
  <c r="BT109" i="26"/>
  <c r="BO108" i="26"/>
  <c r="BL107" i="26"/>
  <c r="BG106" i="26"/>
  <c r="BD105" i="26"/>
  <c r="AY104" i="26"/>
  <c r="AV103" i="26"/>
  <c r="AQ102" i="26"/>
  <c r="CU100" i="26"/>
  <c r="CR99" i="26"/>
  <c r="CM98" i="26"/>
  <c r="CJ97" i="26"/>
  <c r="CE96" i="26"/>
  <c r="CB95" i="26"/>
  <c r="BW94" i="26"/>
  <c r="BT93" i="26"/>
  <c r="BO92" i="26"/>
  <c r="BL91" i="26"/>
  <c r="BG90" i="26"/>
  <c r="BD89" i="26"/>
  <c r="AY88" i="26"/>
  <c r="AV87" i="26"/>
  <c r="AQ86" i="26"/>
  <c r="CU84" i="26"/>
  <c r="CR83" i="26"/>
  <c r="CM82" i="26"/>
  <c r="BY97" i="26"/>
  <c r="BE79" i="26"/>
  <c r="BB38" i="26"/>
  <c r="BI144" i="26"/>
  <c r="CJ58" i="26"/>
  <c r="BO37" i="26"/>
  <c r="CV143" i="26"/>
  <c r="BN64" i="26"/>
  <c r="CG53" i="26"/>
  <c r="CT42" i="26"/>
  <c r="CO25" i="26"/>
  <c r="BB143" i="26"/>
  <c r="CN70" i="26"/>
  <c r="AR60" i="26"/>
  <c r="BK47" i="26"/>
  <c r="AZ38" i="26"/>
  <c r="BH32" i="26"/>
  <c r="AR26" i="26"/>
  <c r="CF20" i="26"/>
  <c r="BD145" i="26"/>
  <c r="CU138" i="26"/>
  <c r="CD133" i="26"/>
  <c r="BA128" i="26"/>
  <c r="CT121" i="26"/>
  <c r="BY116" i="26"/>
  <c r="AX111" i="26"/>
  <c r="CO104" i="26"/>
  <c r="BI96" i="26"/>
  <c r="CW90" i="26"/>
  <c r="BV85" i="26"/>
  <c r="BF79" i="26"/>
  <c r="CT73" i="26"/>
  <c r="BQ68" i="26"/>
  <c r="BH131" i="26"/>
  <c r="CV125" i="26"/>
  <c r="BS120" i="26"/>
  <c r="BC114" i="26"/>
  <c r="CQ108" i="26"/>
  <c r="BP103" i="26"/>
  <c r="BC98" i="26"/>
  <c r="CI94" i="26"/>
  <c r="AR91" i="26"/>
  <c r="CQ86" i="26"/>
  <c r="BC84" i="26"/>
  <c r="BP81" i="26"/>
  <c r="BK78" i="26"/>
  <c r="CF75" i="26"/>
  <c r="CQ72" i="26"/>
  <c r="CN69" i="26"/>
  <c r="BR135" i="26"/>
  <c r="CC132" i="26"/>
  <c r="BM128" i="26"/>
  <c r="BJ125" i="26"/>
  <c r="CC122" i="26"/>
  <c r="CP119" i="26"/>
  <c r="CK116" i="26"/>
  <c r="AW114" i="26"/>
  <c r="BJ111" i="26"/>
  <c r="BE108" i="26"/>
  <c r="BZ105" i="26"/>
  <c r="CK102" i="26"/>
  <c r="CH99" i="26"/>
  <c r="AT97" i="26"/>
  <c r="BE94" i="26"/>
  <c r="BB91" i="26"/>
  <c r="BU88" i="26"/>
  <c r="CH85" i="26"/>
  <c r="CC82" i="26"/>
  <c r="CX79" i="26"/>
  <c r="BB77" i="26"/>
  <c r="AW74" i="26"/>
  <c r="BR71" i="26"/>
  <c r="BP137" i="26"/>
  <c r="BW134" i="26"/>
  <c r="BT131" i="26"/>
  <c r="CM128" i="26"/>
  <c r="AQ126" i="26"/>
  <c r="CU122" i="26"/>
  <c r="BG120" i="26"/>
  <c r="BT117" i="26"/>
  <c r="BO114" i="26"/>
  <c r="CJ111" i="26"/>
  <c r="CU108" i="26"/>
  <c r="CR105" i="26"/>
  <c r="BD103" i="26"/>
  <c r="BO100" i="26"/>
  <c r="BL97" i="26"/>
  <c r="CE94" i="26"/>
  <c r="CR91" i="26"/>
  <c r="CM88" i="26"/>
  <c r="AY86" i="26"/>
  <c r="BL83" i="26"/>
  <c r="CM80" i="26"/>
  <c r="CE78" i="26"/>
  <c r="BW76" i="26"/>
  <c r="BO74" i="26"/>
  <c r="BG72" i="26"/>
  <c r="AY70" i="26"/>
  <c r="CR67" i="26"/>
  <c r="CB65" i="26"/>
  <c r="BT63" i="26"/>
  <c r="BL61" i="26"/>
  <c r="AY58" i="26"/>
  <c r="AQ56" i="26"/>
  <c r="CR53" i="26"/>
  <c r="CJ51" i="26"/>
  <c r="CB49" i="26"/>
  <c r="BT47" i="26"/>
  <c r="BL45" i="26"/>
  <c r="BD43" i="26"/>
  <c r="CR100" i="26"/>
  <c r="BI87" i="26"/>
  <c r="BP96" i="26"/>
  <c r="AT102" i="26"/>
  <c r="BU73" i="26"/>
  <c r="BE55" i="26"/>
  <c r="BU33" i="26"/>
  <c r="CP22" i="26"/>
  <c r="BA142" i="26"/>
  <c r="BG67" i="26"/>
  <c r="CB56" i="26"/>
  <c r="CU45" i="26"/>
  <c r="AY33" i="26"/>
  <c r="BT22" i="26"/>
  <c r="CN141" i="26"/>
  <c r="CD68" i="26"/>
  <c r="BF64" i="26"/>
  <c r="CW57" i="26"/>
  <c r="BY51" i="26"/>
  <c r="BA47" i="26"/>
  <c r="CT40" i="26"/>
  <c r="BV34" i="26"/>
  <c r="AX30" i="26"/>
  <c r="CO23" i="26"/>
  <c r="BQ17" i="26"/>
  <c r="AT143" i="26"/>
  <c r="CV78" i="26"/>
  <c r="CF68" i="26"/>
  <c r="BH64" i="26"/>
  <c r="AR58" i="26"/>
  <c r="CA51" i="26"/>
  <c r="BC47" i="26"/>
  <c r="CV40" i="26"/>
  <c r="CF36" i="26"/>
  <c r="BP34" i="26"/>
  <c r="BK31" i="26"/>
  <c r="AZ28" i="26"/>
  <c r="CQ25" i="26"/>
  <c r="CN22" i="26"/>
  <c r="CA19" i="26"/>
  <c r="BK17" i="26"/>
  <c r="BG144" i="26"/>
  <c r="AV141" i="26"/>
  <c r="CM138" i="26"/>
  <c r="CL135" i="26"/>
  <c r="BY132" i="26"/>
  <c r="BI130" i="26"/>
  <c r="BF127" i="26"/>
  <c r="AS124" i="26"/>
  <c r="CL121" i="26"/>
  <c r="CG118" i="26"/>
  <c r="BV115" i="26"/>
  <c r="BF113" i="26"/>
  <c r="BA110" i="26"/>
  <c r="CW106" i="26"/>
  <c r="CG104" i="26"/>
  <c r="CD101" i="26"/>
  <c r="BQ98" i="26"/>
  <c r="BA96" i="26"/>
  <c r="AX93" i="26"/>
  <c r="CT89" i="26"/>
  <c r="CD87" i="26"/>
  <c r="BY84" i="26"/>
  <c r="BN81" i="26"/>
  <c r="AX79" i="26"/>
  <c r="AS76" i="26"/>
  <c r="CO72" i="26"/>
  <c r="BY70" i="26"/>
  <c r="CA136" i="26"/>
  <c r="BP133" i="26"/>
  <c r="AZ131" i="26"/>
  <c r="AU128" i="26"/>
  <c r="CQ124" i="26"/>
  <c r="CA122" i="26"/>
  <c r="BX119" i="26"/>
  <c r="BK116" i="26"/>
  <c r="AU114" i="26"/>
  <c r="AR111" i="26"/>
  <c r="CN107" i="26"/>
  <c r="BX105" i="26"/>
  <c r="BS102" i="26"/>
  <c r="CF99" i="26"/>
  <c r="AU98" i="26"/>
  <c r="AU96" i="26"/>
  <c r="CV93" i="26"/>
  <c r="BK92" i="26"/>
  <c r="BS90" i="26"/>
  <c r="BK88" i="26"/>
  <c r="CI86" i="26"/>
  <c r="BH85" i="26"/>
  <c r="CF83" i="26"/>
  <c r="BS82" i="26"/>
  <c r="AR81" i="26"/>
  <c r="BP79" i="26"/>
  <c r="BC78" i="26"/>
  <c r="CI76" i="26"/>
  <c r="AZ75" i="26"/>
  <c r="CV73" i="26"/>
  <c r="BS72" i="26"/>
  <c r="CQ70" i="26"/>
  <c r="CF69" i="26"/>
  <c r="BU136" i="26"/>
  <c r="CS134" i="26"/>
  <c r="CH133" i="26"/>
  <c r="BE132" i="26"/>
  <c r="CC130" i="26"/>
  <c r="BR129" i="26"/>
  <c r="CX127" i="26"/>
  <c r="BM126" i="26"/>
  <c r="BB125" i="26"/>
  <c r="CH123" i="26"/>
  <c r="AW122" i="26"/>
  <c r="CS120" i="26"/>
  <c r="BR119" i="26"/>
  <c r="CP117" i="26"/>
  <c r="CC116" i="26"/>
  <c r="BB115" i="26"/>
  <c r="BZ113" i="26"/>
  <c r="BM112" i="26"/>
  <c r="CS110" i="26"/>
  <c r="BJ109" i="26"/>
  <c r="AW108" i="26"/>
  <c r="CC106" i="26"/>
  <c r="AT105" i="26"/>
  <c r="CP103" i="26"/>
  <c r="BM102" i="26"/>
  <c r="CK100" i="26"/>
  <c r="BZ99" i="26"/>
  <c r="AW98" i="26"/>
  <c r="BU96" i="26"/>
  <c r="BJ95" i="26"/>
  <c r="CP93" i="26"/>
  <c r="BE92" i="26"/>
  <c r="AT91" i="26"/>
  <c r="BZ89" i="26"/>
  <c r="CX87" i="26"/>
  <c r="CK86" i="26"/>
  <c r="BJ85" i="26"/>
  <c r="CH83" i="26"/>
  <c r="BU82" i="26"/>
  <c r="AT81" i="26"/>
  <c r="BR79" i="26"/>
  <c r="BE78" i="26"/>
  <c r="CK76" i="26"/>
  <c r="BB75" i="26"/>
  <c r="CX73" i="26"/>
  <c r="BU72" i="26"/>
  <c r="CS70" i="26"/>
  <c r="CH69" i="26"/>
  <c r="BE68" i="26"/>
  <c r="CM136" i="26"/>
  <c r="CB135" i="26"/>
  <c r="AY134" i="26"/>
  <c r="BW132" i="26"/>
  <c r="BL131" i="26"/>
  <c r="CR129" i="26"/>
  <c r="BG128" i="26"/>
  <c r="AV127" i="26"/>
  <c r="CB125" i="26"/>
  <c r="AQ124" i="26"/>
  <c r="CM122" i="26"/>
  <c r="BL121" i="26"/>
  <c r="CJ119" i="26"/>
  <c r="BW118" i="26"/>
  <c r="AV117" i="26"/>
  <c r="BT115" i="26"/>
  <c r="BG114" i="26"/>
  <c r="CM112" i="26"/>
  <c r="BD111" i="26"/>
  <c r="AQ110" i="26"/>
  <c r="BW108" i="26"/>
  <c r="CU106" i="26"/>
  <c r="CJ105" i="26"/>
  <c r="BG104" i="26"/>
  <c r="CE102" i="26"/>
  <c r="BT101" i="26"/>
  <c r="AQ100" i="26"/>
  <c r="BO98" i="26"/>
  <c r="BD97" i="26"/>
  <c r="CJ95" i="26"/>
  <c r="AY94" i="26"/>
  <c r="CU92" i="26"/>
  <c r="BT91" i="26"/>
  <c r="CR89" i="26"/>
  <c r="CE88" i="26"/>
  <c r="BD87" i="26"/>
  <c r="CB85" i="26"/>
  <c r="BO84" i="26"/>
  <c r="CU82" i="26"/>
  <c r="CJ81" i="26"/>
  <c r="CE80" i="26"/>
  <c r="CB79" i="26"/>
  <c r="BW78" i="26"/>
  <c r="BT77" i="26"/>
  <c r="BO76" i="26"/>
  <c r="BL75" i="26"/>
  <c r="BG74" i="26"/>
  <c r="BD73" i="26"/>
  <c r="AY72" i="26"/>
  <c r="AV71" i="26"/>
  <c r="AQ70" i="26"/>
  <c r="CU68" i="26"/>
  <c r="CF67" i="26"/>
  <c r="BW66" i="26"/>
  <c r="BT65" i="26"/>
  <c r="BO64" i="26"/>
  <c r="BL63" i="26"/>
  <c r="BG62" i="26"/>
  <c r="BD61" i="26"/>
  <c r="AY60" i="26"/>
  <c r="AV59" i="26"/>
  <c r="AQ58" i="26"/>
  <c r="CU56" i="26"/>
  <c r="CR55" i="26"/>
  <c r="CM54" i="26"/>
  <c r="CJ53" i="26"/>
  <c r="CE52" i="26"/>
  <c r="CB51" i="26"/>
  <c r="BW50" i="26"/>
  <c r="BT49" i="26"/>
  <c r="BO48" i="26"/>
  <c r="BL47" i="26"/>
  <c r="BG46" i="26"/>
  <c r="BD45" i="26"/>
  <c r="AY44" i="26"/>
  <c r="AV43" i="26"/>
  <c r="AQ42" i="26"/>
  <c r="CU40" i="26"/>
  <c r="CR39" i="26"/>
  <c r="CM38" i="26"/>
  <c r="CJ37" i="26"/>
  <c r="CE36" i="26"/>
  <c r="CB35" i="26"/>
  <c r="BW34" i="26"/>
  <c r="BT33" i="26"/>
  <c r="BO32" i="26"/>
  <c r="BL31" i="26"/>
  <c r="BG30" i="26"/>
  <c r="BD29" i="26"/>
  <c r="AY28" i="26"/>
  <c r="AV27" i="26"/>
  <c r="AQ26" i="26"/>
  <c r="CU24" i="26"/>
  <c r="CR23" i="26"/>
  <c r="CM22" i="26"/>
  <c r="CJ21" i="26"/>
  <c r="CE20" i="26"/>
  <c r="CB19" i="26"/>
  <c r="BX18" i="26"/>
  <c r="BT17" i="26"/>
  <c r="CT67" i="26"/>
  <c r="CG66" i="26"/>
  <c r="CD65" i="26"/>
  <c r="BY64" i="26"/>
  <c r="BV63" i="26"/>
  <c r="BQ62" i="26"/>
  <c r="BN61" i="26"/>
  <c r="BI60" i="26"/>
  <c r="BF59" i="26"/>
  <c r="BA58" i="26"/>
  <c r="AX57" i="26"/>
  <c r="AS56" i="26"/>
  <c r="CW54" i="26"/>
  <c r="CT53" i="26"/>
  <c r="CO52" i="26"/>
  <c r="CL51" i="26"/>
  <c r="CG50" i="26"/>
  <c r="CD49" i="26"/>
  <c r="BY48" i="26"/>
  <c r="BV47" i="26"/>
  <c r="BQ46" i="26"/>
  <c r="BN45" i="26"/>
  <c r="BI44" i="26"/>
  <c r="BF43" i="26"/>
  <c r="BA42" i="26"/>
  <c r="AX41" i="26"/>
  <c r="AS40" i="26"/>
  <c r="CW38" i="26"/>
  <c r="CT37" i="26"/>
  <c r="CO36" i="26"/>
  <c r="CL35" i="26"/>
  <c r="CG34" i="26"/>
  <c r="CD33" i="26"/>
  <c r="BY32" i="26"/>
  <c r="BV31" i="26"/>
  <c r="BQ30" i="26"/>
  <c r="BN29" i="26"/>
  <c r="BI28" i="26"/>
  <c r="BF27" i="26"/>
  <c r="BA26" i="26"/>
  <c r="AX25" i="26"/>
  <c r="AS24" i="26"/>
  <c r="CW22" i="26"/>
  <c r="CT21" i="26"/>
  <c r="CO20" i="26"/>
  <c r="CL19" i="26"/>
  <c r="CH18" i="26"/>
  <c r="CD17" i="26"/>
  <c r="AY68" i="26"/>
  <c r="CQ66" i="26"/>
  <c r="CN65" i="26"/>
  <c r="CI64" i="26"/>
  <c r="CF63" i="26"/>
  <c r="CA62" i="26"/>
  <c r="BX61" i="26"/>
  <c r="BS60" i="26"/>
  <c r="BP59" i="26"/>
  <c r="BK58" i="26"/>
  <c r="BH57" i="26"/>
  <c r="BC56" i="26"/>
  <c r="AZ55" i="26"/>
  <c r="AU54" i="26"/>
  <c r="AR53" i="26"/>
  <c r="CV51" i="26"/>
  <c r="CQ50" i="26"/>
  <c r="CN49" i="26"/>
  <c r="CI48" i="26"/>
  <c r="CF47" i="26"/>
  <c r="CA46" i="26"/>
  <c r="BX45" i="26"/>
  <c r="BS44" i="26"/>
  <c r="BP43" i="26"/>
  <c r="BK42" i="26"/>
  <c r="BH41" i="26"/>
  <c r="BC40" i="26"/>
  <c r="AZ39" i="26"/>
  <c r="AU38" i="26"/>
  <c r="AR37" i="26"/>
  <c r="CV35" i="26"/>
  <c r="CQ34" i="26"/>
  <c r="CN33" i="26"/>
  <c r="CI32" i="26"/>
  <c r="CF31" i="26"/>
  <c r="CA30" i="26"/>
  <c r="BX29" i="26"/>
  <c r="BS28" i="26"/>
  <c r="BP27" i="26"/>
  <c r="BK26" i="26"/>
  <c r="BH25" i="26"/>
  <c r="BC24" i="26"/>
  <c r="AZ23" i="26"/>
  <c r="AU22" i="26"/>
  <c r="AR21" i="26"/>
  <c r="CV19" i="26"/>
  <c r="CR18" i="26"/>
  <c r="CN17" i="26"/>
  <c r="CA68" i="26"/>
  <c r="BB67" i="26"/>
  <c r="AW66" i="26"/>
  <c r="AT65" i="26"/>
  <c r="CX63" i="26"/>
  <c r="CS62" i="26"/>
  <c r="CP61" i="26"/>
  <c r="CK60" i="26"/>
  <c r="CH59" i="26"/>
  <c r="CC58" i="26"/>
  <c r="BZ57" i="26"/>
  <c r="BU56" i="26"/>
  <c r="BR55" i="26"/>
  <c r="BM54" i="26"/>
  <c r="BJ53" i="26"/>
  <c r="BE52" i="26"/>
  <c r="BB51" i="26"/>
  <c r="AW50" i="26"/>
  <c r="AT49" i="26"/>
  <c r="CX47" i="26"/>
  <c r="CS46" i="26"/>
  <c r="CP45" i="26"/>
  <c r="CK44" i="26"/>
  <c r="CH43" i="26"/>
  <c r="CC42" i="26"/>
  <c r="BZ41" i="26"/>
  <c r="BU40" i="26"/>
  <c r="BR39" i="26"/>
  <c r="BM38" i="26"/>
  <c r="BJ37" i="26"/>
  <c r="BE36" i="26"/>
  <c r="BB35" i="26"/>
  <c r="AW34" i="26"/>
  <c r="AT33" i="26"/>
  <c r="CX31" i="26"/>
  <c r="CS30" i="26"/>
  <c r="CP29" i="26"/>
  <c r="CK28" i="26"/>
  <c r="CH27" i="26"/>
  <c r="CC26" i="26"/>
  <c r="BZ25" i="26"/>
  <c r="BU24" i="26"/>
  <c r="BR23" i="26"/>
  <c r="BM22" i="26"/>
  <c r="BJ21" i="26"/>
  <c r="BE20" i="26"/>
  <c r="BB19" i="26"/>
  <c r="AX18" i="26"/>
  <c r="AT17" i="26"/>
  <c r="AU143" i="26"/>
  <c r="CQ103" i="26"/>
  <c r="AT116" i="26"/>
  <c r="BU59" i="26"/>
  <c r="CX24" i="26"/>
  <c r="CE71" i="26"/>
  <c r="AV48" i="26"/>
  <c r="CB24" i="26"/>
  <c r="CL70" i="26"/>
  <c r="CW59" i="26"/>
  <c r="BI47" i="26"/>
  <c r="CD36" i="26"/>
  <c r="BF30" i="26"/>
  <c r="BY19" i="26"/>
  <c r="CK138" i="26"/>
  <c r="BP64" i="26"/>
  <c r="CI53" i="26"/>
  <c r="CV42" i="26"/>
  <c r="BX34" i="26"/>
  <c r="BC29" i="26"/>
  <c r="CI23" i="26"/>
  <c r="BS17" i="26"/>
  <c r="AY142" i="26"/>
  <c r="CG136" i="26"/>
  <c r="BQ130" i="26"/>
  <c r="AX125" i="26"/>
  <c r="CD119" i="26"/>
  <c r="BN113" i="26"/>
  <c r="AS108" i="26"/>
  <c r="BY102" i="26"/>
  <c r="BV99" i="26"/>
  <c r="AS94" i="26"/>
  <c r="CL87" i="26"/>
  <c r="BQ82" i="26"/>
  <c r="CW76" i="26"/>
  <c r="CG70" i="26"/>
  <c r="BS134" i="26"/>
  <c r="AR129" i="26"/>
  <c r="CI122" i="26"/>
  <c r="BP117" i="26"/>
  <c r="CV111" i="26"/>
  <c r="CF105" i="26"/>
  <c r="BK100" i="26"/>
  <c r="CA96" i="26"/>
  <c r="CA92" i="26"/>
  <c r="AR89" i="26"/>
  <c r="CF85" i="26"/>
  <c r="CA82" i="26"/>
  <c r="CV79" i="26"/>
  <c r="AZ77" i="26"/>
  <c r="AU74" i="26"/>
  <c r="BP71" i="26"/>
  <c r="CS136" i="26"/>
  <c r="CP133" i="26"/>
  <c r="BB131" i="26"/>
  <c r="BZ129" i="26"/>
  <c r="CS126" i="26"/>
  <c r="AW124" i="26"/>
  <c r="AT121" i="26"/>
  <c r="BM118" i="26"/>
  <c r="BZ115" i="26"/>
  <c r="BU112" i="26"/>
  <c r="CP109" i="26"/>
  <c r="AT107" i="26"/>
  <c r="CX103" i="26"/>
  <c r="BJ101" i="26"/>
  <c r="BU98" i="26"/>
  <c r="BR95" i="26"/>
  <c r="CK92" i="26"/>
  <c r="CX89" i="26"/>
  <c r="CS86" i="26"/>
  <c r="BE84" i="26"/>
  <c r="BR81" i="26"/>
  <c r="BM78" i="26"/>
  <c r="CH75" i="26"/>
  <c r="CS72" i="26"/>
  <c r="CP69" i="26"/>
  <c r="CC68" i="26"/>
  <c r="CJ135" i="26"/>
  <c r="AV133" i="26"/>
  <c r="BG130" i="26"/>
  <c r="BD127" i="26"/>
  <c r="BW124" i="26"/>
  <c r="CJ121" i="26"/>
  <c r="CE118" i="26"/>
  <c r="AQ116" i="26"/>
  <c r="BD113" i="26"/>
  <c r="AY110" i="26"/>
  <c r="BT107" i="26"/>
  <c r="CE104" i="26"/>
  <c r="CB101" i="26"/>
  <c r="CU98" i="26"/>
  <c r="AY96" i="26"/>
  <c r="AV93" i="26"/>
  <c r="BO90" i="26"/>
  <c r="CB87" i="26"/>
  <c r="BW84" i="26"/>
  <c r="CR81" i="26"/>
  <c r="CJ79" i="26"/>
  <c r="CB77" i="26"/>
  <c r="BT75" i="26"/>
  <c r="BL73" i="26"/>
  <c r="BD71" i="26"/>
  <c r="AV69" i="26"/>
  <c r="CE66" i="26"/>
  <c r="BW64" i="26"/>
  <c r="BO62" i="26"/>
  <c r="BG60" i="26"/>
  <c r="BD59" i="26"/>
  <c r="AV57" i="26"/>
  <c r="CU54" i="26"/>
  <c r="CM52" i="26"/>
  <c r="CE50" i="26"/>
  <c r="BW48" i="26"/>
  <c r="BO46" i="26"/>
  <c r="BG44" i="26"/>
  <c r="CL18" i="26"/>
  <c r="CP21" i="26"/>
  <c r="CC24" i="26"/>
  <c r="BJ27" i="26"/>
  <c r="BM30" i="26"/>
  <c r="BB33" i="26"/>
  <c r="CP35" i="26"/>
  <c r="CS38" i="26"/>
  <c r="CH41" i="26"/>
  <c r="BM44" i="26"/>
  <c r="BR47" i="26"/>
  <c r="BE50" i="26"/>
  <c r="BU54" i="26"/>
  <c r="BB57" i="26"/>
  <c r="BE60" i="26"/>
  <c r="AT63" i="26"/>
  <c r="CH65" i="26"/>
  <c r="BH17" i="26"/>
  <c r="AU20" i="26"/>
  <c r="CI22" i="26"/>
  <c r="CN25" i="26"/>
  <c r="CA28" i="26"/>
  <c r="BH31" i="26"/>
  <c r="BK34" i="26"/>
  <c r="AZ37" i="26"/>
  <c r="CN39" i="26"/>
  <c r="CQ42" i="26"/>
  <c r="CF45" i="26"/>
  <c r="BK48" i="26"/>
  <c r="CA52" i="26"/>
  <c r="CF55" i="26"/>
  <c r="BS58" i="26"/>
  <c r="AZ61" i="26"/>
  <c r="BC64" i="26"/>
  <c r="AR67" i="26"/>
  <c r="BJ18" i="26"/>
  <c r="BN21" i="26"/>
  <c r="BA24" i="26"/>
  <c r="CO26" i="26"/>
  <c r="CT29" i="26"/>
  <c r="CG32" i="26"/>
  <c r="BN35" i="26"/>
  <c r="BQ38" i="26"/>
  <c r="BF41" i="26"/>
  <c r="BV45" i="26"/>
  <c r="BA48" i="26"/>
  <c r="BF51" i="26"/>
  <c r="AS54" i="26"/>
  <c r="CG56" i="26"/>
  <c r="CL59" i="26"/>
  <c r="BY62" i="26"/>
  <c r="BF65" i="26"/>
  <c r="CI68" i="26"/>
  <c r="CJ19" i="26"/>
  <c r="BO22" i="26"/>
  <c r="BT25" i="26"/>
  <c r="CJ29" i="26"/>
  <c r="BW32" i="26"/>
  <c r="BD35" i="26"/>
  <c r="BG38" i="26"/>
  <c r="AV41" i="26"/>
  <c r="CE44" i="26"/>
  <c r="CU48" i="26"/>
  <c r="BD53" i="26"/>
  <c r="BT57" i="26"/>
  <c r="CJ61" i="26"/>
  <c r="AQ66" i="26"/>
  <c r="BW70" i="26"/>
  <c r="CM74" i="26"/>
  <c r="BD81" i="26"/>
  <c r="BW86" i="26"/>
  <c r="AQ92" i="26"/>
  <c r="CR97" i="26"/>
  <c r="CB103" i="26"/>
  <c r="AV109" i="26"/>
  <c r="CU114" i="26"/>
  <c r="CE120" i="26"/>
  <c r="AY126" i="26"/>
  <c r="AQ132" i="26"/>
  <c r="BZ67" i="26"/>
  <c r="AT73" i="26"/>
  <c r="CS78" i="26"/>
  <c r="CC84" i="26"/>
  <c r="AW90" i="26"/>
  <c r="CX95" i="26"/>
  <c r="BU104" i="26"/>
  <c r="BE110" i="26"/>
  <c r="CH115" i="26"/>
  <c r="BZ121" i="26"/>
  <c r="BJ127" i="26"/>
  <c r="CK132" i="26"/>
  <c r="BK70" i="26"/>
  <c r="AU76" i="26"/>
  <c r="BX81" i="26"/>
  <c r="BX87" i="26"/>
  <c r="BH95" i="26"/>
  <c r="BX103" i="26"/>
  <c r="CA120" i="26"/>
  <c r="BK132" i="26"/>
  <c r="CO74" i="26"/>
  <c r="CD85" i="26"/>
  <c r="BN97" i="26"/>
  <c r="CW108" i="26"/>
  <c r="CL119" i="26"/>
  <c r="BV131" i="26"/>
  <c r="AV143" i="26"/>
  <c r="CQ23" i="26"/>
  <c r="AZ30" i="26"/>
  <c r="CA35" i="26"/>
  <c r="CI55" i="26"/>
  <c r="BX66" i="26"/>
  <c r="CS138" i="26"/>
  <c r="BY21" i="26"/>
  <c r="BN32" i="26"/>
  <c r="AS43" i="26"/>
  <c r="CG55" i="26"/>
  <c r="BV66" i="26"/>
  <c r="AU146" i="26"/>
  <c r="BW39" i="26"/>
  <c r="AQ63" i="26"/>
  <c r="BQ146" i="26"/>
  <c r="BR42" i="26"/>
  <c r="BZ90" i="26"/>
  <c r="CI111" i="26"/>
  <c r="J53" i="42"/>
  <c r="L51" i="12"/>
  <c r="E49" i="42"/>
  <c r="D40" i="10" s="1"/>
  <c r="D98" i="1"/>
  <c r="L30" i="20"/>
  <c r="BR17" i="26"/>
  <c r="CX17" i="26"/>
  <c r="BV18" i="26"/>
  <c r="AT19" i="26"/>
  <c r="BZ19" i="26"/>
  <c r="AW20" i="26"/>
  <c r="CC20" i="26"/>
  <c r="BB21" i="26"/>
  <c r="CH21" i="26"/>
  <c r="BE22" i="26"/>
  <c r="CK22" i="26"/>
  <c r="BJ23" i="26"/>
  <c r="CP23" i="26"/>
  <c r="BM24" i="26"/>
  <c r="CS24" i="26"/>
  <c r="BR25" i="26"/>
  <c r="CX25" i="26"/>
  <c r="BU26" i="26"/>
  <c r="AT27" i="26"/>
  <c r="BZ27" i="26"/>
  <c r="AW28" i="26"/>
  <c r="CC28" i="26"/>
  <c r="BB29" i="26"/>
  <c r="CH29" i="26"/>
  <c r="BE30" i="26"/>
  <c r="CK30" i="26"/>
  <c r="BJ31" i="26"/>
  <c r="CP31" i="26"/>
  <c r="BM32" i="26"/>
  <c r="CS32" i="26"/>
  <c r="BR33" i="26"/>
  <c r="CX33" i="26"/>
  <c r="BU34" i="26"/>
  <c r="AT35" i="26"/>
  <c r="BZ35" i="26"/>
  <c r="AW36" i="26"/>
  <c r="CC36" i="26"/>
  <c r="BB37" i="26"/>
  <c r="CH37" i="26"/>
  <c r="BE38" i="26"/>
  <c r="CK38" i="26"/>
  <c r="BJ39" i="26"/>
  <c r="CP39" i="26"/>
  <c r="BM40" i="26"/>
  <c r="CS40" i="26"/>
  <c r="BR41" i="26"/>
  <c r="CX41" i="26"/>
  <c r="BU42" i="26"/>
  <c r="AT43" i="26"/>
  <c r="BZ43" i="26"/>
  <c r="AW44" i="26"/>
  <c r="CC44" i="26"/>
  <c r="BB45" i="26"/>
  <c r="CH45" i="26"/>
  <c r="BE46" i="26"/>
  <c r="CK46" i="26"/>
  <c r="BJ47" i="26"/>
  <c r="CP47" i="26"/>
  <c r="BM48" i="26"/>
  <c r="CS48" i="26"/>
  <c r="BR49" i="26"/>
  <c r="CX49" i="26"/>
  <c r="BU50" i="26"/>
  <c r="AT51" i="26"/>
  <c r="BZ51" i="26"/>
  <c r="AW52" i="26"/>
  <c r="CC52" i="26"/>
  <c r="BB53" i="26"/>
  <c r="CH53" i="26"/>
  <c r="BE54" i="26"/>
  <c r="CK54" i="26"/>
  <c r="BJ55" i="26"/>
  <c r="CP55" i="26"/>
  <c r="BM56" i="26"/>
  <c r="CS56" i="26"/>
  <c r="BR57" i="26"/>
  <c r="CX57" i="26"/>
  <c r="BU58" i="26"/>
  <c r="AT59" i="26"/>
  <c r="BZ59" i="26"/>
  <c r="AW60" i="26"/>
  <c r="CC60" i="26"/>
  <c r="BB61" i="26"/>
  <c r="CH61" i="26"/>
  <c r="BE62" i="26"/>
  <c r="CK62" i="26"/>
  <c r="BJ63" i="26"/>
  <c r="CP63" i="26"/>
  <c r="BM64" i="26"/>
  <c r="CS64" i="26"/>
  <c r="BR65" i="26"/>
  <c r="CX65" i="26"/>
  <c r="BU66" i="26"/>
  <c r="AT67" i="26"/>
  <c r="CD67" i="26"/>
  <c r="BK68" i="26"/>
  <c r="AZ17" i="26"/>
  <c r="CF17" i="26"/>
  <c r="BD18" i="26"/>
  <c r="CJ18" i="26"/>
  <c r="BH19" i="26"/>
  <c r="CN19" i="26"/>
  <c r="BK20" i="26"/>
  <c r="CQ20" i="26"/>
  <c r="BP21" i="26"/>
  <c r="CV21" i="26"/>
  <c r="BS22" i="26"/>
  <c r="AR23" i="26"/>
  <c r="BX23" i="26"/>
  <c r="AU24" i="26"/>
  <c r="CA24" i="26"/>
  <c r="AZ25" i="26"/>
  <c r="CF25" i="26"/>
  <c r="BC26" i="26"/>
  <c r="CI26" i="26"/>
  <c r="BH27" i="26"/>
  <c r="CN27" i="26"/>
  <c r="BK28" i="26"/>
  <c r="CQ28" i="26"/>
  <c r="BP29" i="26"/>
  <c r="CV29" i="26"/>
  <c r="BS30" i="26"/>
  <c r="AR31" i="26"/>
  <c r="BX31" i="26"/>
  <c r="AU32" i="26"/>
  <c r="CA32" i="26"/>
  <c r="AZ33" i="26"/>
  <c r="CF33" i="26"/>
  <c r="BC34" i="26"/>
  <c r="CI34" i="26"/>
  <c r="BH35" i="26"/>
  <c r="CN35" i="26"/>
  <c r="BK36" i="26"/>
  <c r="CQ36" i="26"/>
  <c r="BP37" i="26"/>
  <c r="CV37" i="26"/>
  <c r="BS38" i="26"/>
  <c r="AR39" i="26"/>
  <c r="BX39" i="26"/>
  <c r="AU40" i="26"/>
  <c r="CA40" i="26"/>
  <c r="AZ41" i="26"/>
  <c r="CF41" i="26"/>
  <c r="BC42" i="26"/>
  <c r="CI42" i="26"/>
  <c r="BH43" i="26"/>
  <c r="CN43" i="26"/>
  <c r="BK44" i="26"/>
  <c r="CQ44" i="26"/>
  <c r="BP45" i="26"/>
  <c r="CV45" i="26"/>
  <c r="BS46" i="26"/>
  <c r="AR47" i="26"/>
  <c r="BX47" i="26"/>
  <c r="AU48" i="26"/>
  <c r="CA48" i="26"/>
  <c r="AZ49" i="26"/>
  <c r="CF49" i="26"/>
  <c r="BC50" i="26"/>
  <c r="CI50" i="26"/>
  <c r="BH51" i="26"/>
  <c r="CN51" i="26"/>
  <c r="BK52" i="26"/>
  <c r="CQ52" i="26"/>
  <c r="BP53" i="26"/>
  <c r="CV53" i="26"/>
  <c r="BS54" i="26"/>
  <c r="AR55" i="26"/>
  <c r="BX55" i="26"/>
  <c r="AU56" i="26"/>
  <c r="CA56" i="26"/>
  <c r="AZ57" i="26"/>
  <c r="CF57" i="26"/>
  <c r="BC58" i="26"/>
  <c r="CI58" i="26"/>
  <c r="BH59" i="26"/>
  <c r="CN59" i="26"/>
  <c r="BK60" i="26"/>
  <c r="CQ60" i="26"/>
  <c r="BP61" i="26"/>
  <c r="CV61" i="26"/>
  <c r="BS62" i="26"/>
  <c r="AR63" i="26"/>
  <c r="BX63" i="26"/>
  <c r="AU64" i="26"/>
  <c r="CA64" i="26"/>
  <c r="AZ65" i="26"/>
  <c r="CF65" i="26"/>
  <c r="BC66" i="26"/>
  <c r="CI66" i="26"/>
  <c r="BH67" i="26"/>
  <c r="CV67" i="26"/>
  <c r="CQ68" i="26"/>
  <c r="BV17" i="26"/>
  <c r="AT18" i="26"/>
  <c r="BZ18" i="26"/>
  <c r="AX19" i="26"/>
  <c r="CD19" i="26"/>
  <c r="BA20" i="26"/>
  <c r="CG20" i="26"/>
  <c r="BF21" i="26"/>
  <c r="CL21" i="26"/>
  <c r="BI22" i="26"/>
  <c r="CO22" i="26"/>
  <c r="BN23" i="26"/>
  <c r="CT23" i="26"/>
  <c r="BQ24" i="26"/>
  <c r="CW24" i="26"/>
  <c r="BV25" i="26"/>
  <c r="AS26" i="26"/>
  <c r="BY26" i="26"/>
  <c r="AX27" i="26"/>
  <c r="CD27" i="26"/>
  <c r="BA28" i="26"/>
  <c r="CG28" i="26"/>
  <c r="BF29" i="26"/>
  <c r="CL29" i="26"/>
  <c r="BI30" i="26"/>
  <c r="CO30" i="26"/>
  <c r="BN31" i="26"/>
  <c r="CT31" i="26"/>
  <c r="BQ32" i="26"/>
  <c r="CW32" i="26"/>
  <c r="BV33" i="26"/>
  <c r="AS34" i="26"/>
  <c r="BY34" i="26"/>
  <c r="AX35" i="26"/>
  <c r="CD35" i="26"/>
  <c r="BA36" i="26"/>
  <c r="CG36" i="26"/>
  <c r="BF37" i="26"/>
  <c r="CL37" i="26"/>
  <c r="BI38" i="26"/>
  <c r="CO38" i="26"/>
  <c r="BN39" i="26"/>
  <c r="CT39" i="26"/>
  <c r="BQ40" i="26"/>
  <c r="CW40" i="26"/>
  <c r="BV41" i="26"/>
  <c r="AS42" i="26"/>
  <c r="BY42" i="26"/>
  <c r="AX43" i="26"/>
  <c r="CD43" i="26"/>
  <c r="BA44" i="26"/>
  <c r="CG44" i="26"/>
  <c r="BF45" i="26"/>
  <c r="CL45" i="26"/>
  <c r="BI46" i="26"/>
  <c r="CO46" i="26"/>
  <c r="BN47" i="26"/>
  <c r="CT47" i="26"/>
  <c r="BQ48" i="26"/>
  <c r="CW48" i="26"/>
  <c r="BV49" i="26"/>
  <c r="AS50" i="26"/>
  <c r="BY50" i="26"/>
  <c r="AX51" i="26"/>
  <c r="CD51" i="26"/>
  <c r="BA52" i="26"/>
  <c r="CG52" i="26"/>
  <c r="BF53" i="26"/>
  <c r="CL53" i="26"/>
  <c r="BI54" i="26"/>
  <c r="CO54" i="26"/>
  <c r="BN55" i="26"/>
  <c r="CT55" i="26"/>
  <c r="BQ56" i="26"/>
  <c r="CW56" i="26"/>
  <c r="BV57" i="26"/>
  <c r="AS58" i="26"/>
  <c r="BY58" i="26"/>
  <c r="AX59" i="26"/>
  <c r="CD59" i="26"/>
  <c r="BA60" i="26"/>
  <c r="CG60" i="26"/>
  <c r="BF61" i="26"/>
  <c r="CL61" i="26"/>
  <c r="BI62" i="26"/>
  <c r="CO62" i="26"/>
  <c r="BN63" i="26"/>
  <c r="CT63" i="26"/>
  <c r="BQ64" i="26"/>
  <c r="CW64" i="26"/>
  <c r="BV65" i="26"/>
  <c r="AS66" i="26"/>
  <c r="BY66" i="26"/>
  <c r="AX67" i="26"/>
  <c r="CJ67" i="26"/>
  <c r="BS68" i="26"/>
  <c r="BL17" i="26"/>
  <c r="CR17" i="26"/>
  <c r="BP18" i="26"/>
  <c r="CV18" i="26"/>
  <c r="BT19" i="26"/>
  <c r="AQ20" i="26"/>
  <c r="BW20" i="26"/>
  <c r="AV21" i="26"/>
  <c r="CB21" i="26"/>
  <c r="AY22" i="26"/>
  <c r="CE22" i="26"/>
  <c r="BD23" i="26"/>
  <c r="CJ23" i="26"/>
  <c r="BG24" i="26"/>
  <c r="CM24" i="26"/>
  <c r="BL25" i="26"/>
  <c r="CR25" i="26"/>
  <c r="BO26" i="26"/>
  <c r="CU26" i="26"/>
  <c r="BT27" i="26"/>
  <c r="AQ28" i="26"/>
  <c r="BW28" i="26"/>
  <c r="AV29" i="26"/>
  <c r="CB29" i="26"/>
  <c r="AY30" i="26"/>
  <c r="CE30" i="26"/>
  <c r="BD31" i="26"/>
  <c r="CJ31" i="26"/>
  <c r="BG32" i="26"/>
  <c r="CM32" i="26"/>
  <c r="BL33" i="26"/>
  <c r="CR33" i="26"/>
  <c r="BO34" i="26"/>
  <c r="CU34" i="26"/>
  <c r="BT35" i="26"/>
  <c r="AQ36" i="26"/>
  <c r="BW36" i="26"/>
  <c r="AV37" i="26"/>
  <c r="CB37" i="26"/>
  <c r="AY38" i="26"/>
  <c r="CE38" i="26"/>
  <c r="BD39" i="26"/>
  <c r="CJ39" i="26"/>
  <c r="BG40" i="26"/>
  <c r="CM40" i="26"/>
  <c r="BL41" i="26"/>
  <c r="CR41" i="26"/>
  <c r="BO42" i="26"/>
  <c r="CU42" i="26"/>
  <c r="BT43" i="26"/>
  <c r="AQ44" i="26"/>
  <c r="BW44" i="26"/>
  <c r="AV45" i="26"/>
  <c r="CB45" i="26"/>
  <c r="AY46" i="26"/>
  <c r="CE46" i="26"/>
  <c r="BD47" i="26"/>
  <c r="CJ47" i="26"/>
  <c r="BG48" i="26"/>
  <c r="CM48" i="26"/>
  <c r="BL49" i="26"/>
  <c r="CR49" i="26"/>
  <c r="BO50" i="26"/>
  <c r="CU50" i="26"/>
  <c r="BT51" i="26"/>
  <c r="AQ52" i="26"/>
  <c r="BW52" i="26"/>
  <c r="AV53" i="26"/>
  <c r="CB53" i="26"/>
  <c r="AY54" i="26"/>
  <c r="CE54" i="26"/>
  <c r="BD55" i="26"/>
  <c r="CJ55" i="26"/>
  <c r="BG56" i="26"/>
  <c r="CM56" i="26"/>
  <c r="BL57" i="26"/>
  <c r="CR57" i="26"/>
  <c r="BO58" i="26"/>
  <c r="CU58" i="26"/>
  <c r="BT59" i="26"/>
  <c r="AQ60" i="26"/>
  <c r="BW60" i="26"/>
  <c r="AV61" i="26"/>
  <c r="CB61" i="26"/>
  <c r="AY62" i="26"/>
  <c r="CE62" i="26"/>
  <c r="BD63" i="26"/>
  <c r="CJ63" i="26"/>
  <c r="BG64" i="26"/>
  <c r="CM64" i="26"/>
  <c r="BL65" i="26"/>
  <c r="CR65" i="26"/>
  <c r="BO66" i="26"/>
  <c r="CU66" i="26"/>
  <c r="BV67" i="26"/>
  <c r="BC68" i="26"/>
  <c r="CM68" i="26"/>
  <c r="BL69" i="26"/>
  <c r="CR69" i="26"/>
  <c r="BO70" i="26"/>
  <c r="CU70" i="26"/>
  <c r="BT71" i="26"/>
  <c r="AQ72" i="26"/>
  <c r="BW72" i="26"/>
  <c r="AV73" i="26"/>
  <c r="CB73" i="26"/>
  <c r="AY74" i="26"/>
  <c r="CE74" i="26"/>
  <c r="BD75" i="26"/>
  <c r="CJ75" i="26"/>
  <c r="BG76" i="26"/>
  <c r="CM76" i="26"/>
  <c r="BL77" i="26"/>
  <c r="CR77" i="26"/>
  <c r="BO78" i="26"/>
  <c r="CU78" i="26"/>
  <c r="BT79" i="26"/>
  <c r="AQ80" i="26"/>
  <c r="BW80" i="26"/>
  <c r="AV81" i="26"/>
  <c r="CB81" i="26"/>
  <c r="AY82" i="26"/>
  <c r="CE82" i="26"/>
  <c r="BD83" i="26"/>
  <c r="CJ83" i="26"/>
  <c r="BG84" i="26"/>
  <c r="CM84" i="26"/>
  <c r="BL85" i="26"/>
  <c r="CR85" i="26"/>
  <c r="BO86" i="26"/>
  <c r="CU86" i="26"/>
  <c r="BT87" i="26"/>
  <c r="AQ88" i="26"/>
  <c r="BW88" i="26"/>
  <c r="AV89" i="26"/>
  <c r="CB89" i="26"/>
  <c r="AY90" i="26"/>
  <c r="CE90" i="26"/>
  <c r="BD91" i="26"/>
  <c r="CJ91" i="26"/>
  <c r="BG92" i="26"/>
  <c r="CM92" i="26"/>
  <c r="BL93" i="26"/>
  <c r="CR93" i="26"/>
  <c r="BO94" i="26"/>
  <c r="CU94" i="26"/>
  <c r="BT95" i="26"/>
  <c r="AQ96" i="26"/>
  <c r="BW96" i="26"/>
  <c r="AV97" i="26"/>
  <c r="CB97" i="26"/>
  <c r="AY98" i="26"/>
  <c r="CE98" i="26"/>
  <c r="BD99" i="26"/>
  <c r="CJ99" i="26"/>
  <c r="BG100" i="26"/>
  <c r="CM100" i="26"/>
  <c r="BL101" i="26"/>
  <c r="CR101" i="26"/>
  <c r="BO102" i="26"/>
  <c r="CU102" i="26"/>
  <c r="BT103" i="26"/>
  <c r="AQ104" i="26"/>
  <c r="BW104" i="26"/>
  <c r="AV105" i="26"/>
  <c r="CB105" i="26"/>
  <c r="AY106" i="26"/>
  <c r="CE106" i="26"/>
  <c r="BD107" i="26"/>
  <c r="CJ107" i="26"/>
  <c r="BG108" i="26"/>
  <c r="CM108" i="26"/>
  <c r="BL109" i="26"/>
  <c r="CR109" i="26"/>
  <c r="BO110" i="26"/>
  <c r="CU110" i="26"/>
  <c r="BT111" i="26"/>
  <c r="AQ112" i="26"/>
  <c r="BW112" i="26"/>
  <c r="AV113" i="26"/>
  <c r="CB113" i="26"/>
  <c r="AY114" i="26"/>
  <c r="CE114" i="26"/>
  <c r="BD115" i="26"/>
  <c r="CJ115" i="26"/>
  <c r="BG116" i="26"/>
  <c r="CM116" i="26"/>
  <c r="BL117" i="26"/>
  <c r="CR117" i="26"/>
  <c r="BO118" i="26"/>
  <c r="CU118" i="26"/>
  <c r="BT119" i="26"/>
  <c r="AQ120" i="26"/>
  <c r="BW120" i="26"/>
  <c r="AV121" i="26"/>
  <c r="CB121" i="26"/>
  <c r="AY122" i="26"/>
  <c r="CE122" i="26"/>
  <c r="BD123" i="26"/>
  <c r="CJ123" i="26"/>
  <c r="BG124" i="26"/>
  <c r="CM124" i="26"/>
  <c r="BL125" i="26"/>
  <c r="CR125" i="26"/>
  <c r="BO126" i="26"/>
  <c r="CU126" i="26"/>
  <c r="BT127" i="26"/>
  <c r="AQ128" i="26"/>
  <c r="BW128" i="26"/>
  <c r="AV129" i="26"/>
  <c r="CB129" i="26"/>
  <c r="AY130" i="26"/>
  <c r="CE130" i="26"/>
  <c r="BD131" i="26"/>
  <c r="CJ131" i="26"/>
  <c r="BG132" i="26"/>
  <c r="CM132" i="26"/>
  <c r="BL133" i="26"/>
  <c r="CR133" i="26"/>
  <c r="BO134" i="26"/>
  <c r="CU134" i="26"/>
  <c r="BT135" i="26"/>
  <c r="AQ136" i="26"/>
  <c r="BW136" i="26"/>
  <c r="AV137" i="26"/>
  <c r="BR67" i="26"/>
  <c r="CX67" i="26"/>
  <c r="BU68" i="26"/>
  <c r="AT69" i="26"/>
  <c r="BZ69" i="26"/>
  <c r="AW70" i="26"/>
  <c r="CC70" i="26"/>
  <c r="BB71" i="26"/>
  <c r="CH71" i="26"/>
  <c r="BE72" i="26"/>
  <c r="CK72" i="26"/>
  <c r="BJ73" i="26"/>
  <c r="CP73" i="26"/>
  <c r="BM74" i="26"/>
  <c r="CS74" i="26"/>
  <c r="BR75" i="26"/>
  <c r="CX75" i="26"/>
  <c r="BU76" i="26"/>
  <c r="AT77" i="26"/>
  <c r="BZ77" i="26"/>
  <c r="AW78" i="26"/>
  <c r="CC78" i="26"/>
  <c r="BB79" i="26"/>
  <c r="CH79" i="26"/>
  <c r="BE80" i="26"/>
  <c r="CK80" i="26"/>
  <c r="BJ81" i="26"/>
  <c r="CP81" i="26"/>
  <c r="BM82" i="26"/>
  <c r="CS82" i="26"/>
  <c r="BR83" i="26"/>
  <c r="CX83" i="26"/>
  <c r="BU84" i="26"/>
  <c r="AT85" i="26"/>
  <c r="BZ85" i="26"/>
  <c r="AW86" i="26"/>
  <c r="CC86" i="26"/>
  <c r="BB87" i="26"/>
  <c r="CH87" i="26"/>
  <c r="BE88" i="26"/>
  <c r="CK88" i="26"/>
  <c r="BJ89" i="26"/>
  <c r="CP89" i="26"/>
  <c r="BM90" i="26"/>
  <c r="CS90" i="26"/>
  <c r="BR91" i="26"/>
  <c r="CX91" i="26"/>
  <c r="BU92" i="26"/>
  <c r="AT93" i="26"/>
  <c r="BZ93" i="26"/>
  <c r="AW94" i="26"/>
  <c r="CC94" i="26"/>
  <c r="BB95" i="26"/>
  <c r="CH95" i="26"/>
  <c r="BE96" i="26"/>
  <c r="CK96" i="26"/>
  <c r="BJ97" i="26"/>
  <c r="CP97" i="26"/>
  <c r="BM98" i="26"/>
  <c r="CS98" i="26"/>
  <c r="BR99" i="26"/>
  <c r="CX99" i="26"/>
  <c r="BU100" i="26"/>
  <c r="AT101" i="26"/>
  <c r="BZ101" i="26"/>
  <c r="AW102" i="26"/>
  <c r="CC102" i="26"/>
  <c r="BB103" i="26"/>
  <c r="CH103" i="26"/>
  <c r="BE104" i="26"/>
  <c r="CK104" i="26"/>
  <c r="BJ105" i="26"/>
  <c r="CP105" i="26"/>
  <c r="BM106" i="26"/>
  <c r="CS106" i="26"/>
  <c r="BR107" i="26"/>
  <c r="CX107" i="26"/>
  <c r="BU108" i="26"/>
  <c r="AT109" i="26"/>
  <c r="BZ109" i="26"/>
  <c r="AW110" i="26"/>
  <c r="CC110" i="26"/>
  <c r="BB111" i="26"/>
  <c r="CH111" i="26"/>
  <c r="BE112" i="26"/>
  <c r="CK112" i="26"/>
  <c r="BJ113" i="26"/>
  <c r="CP113" i="26"/>
  <c r="BM114" i="26"/>
  <c r="CS114" i="26"/>
  <c r="BR115" i="26"/>
  <c r="CX115" i="26"/>
  <c r="BU116" i="26"/>
  <c r="AT117" i="26"/>
  <c r="BZ117" i="26"/>
  <c r="AW118" i="26"/>
  <c r="CC118" i="26"/>
  <c r="BB119" i="26"/>
  <c r="CH119" i="26"/>
  <c r="BE120" i="26"/>
  <c r="CK120" i="26"/>
  <c r="BJ121" i="26"/>
  <c r="CP121" i="26"/>
  <c r="BM122" i="26"/>
  <c r="CS122" i="26"/>
  <c r="BR123" i="26"/>
  <c r="CX123" i="26"/>
  <c r="BU124" i="26"/>
  <c r="AT125" i="26"/>
  <c r="BZ125" i="26"/>
  <c r="AW126" i="26"/>
  <c r="CC126" i="26"/>
  <c r="BB127" i="26"/>
  <c r="CH127" i="26"/>
  <c r="BE128" i="26"/>
  <c r="CK128" i="26"/>
  <c r="BJ129" i="26"/>
  <c r="CP129" i="26"/>
  <c r="BM130" i="26"/>
  <c r="CS130" i="26"/>
  <c r="BR131" i="26"/>
  <c r="CX131" i="26"/>
  <c r="BU132" i="26"/>
  <c r="AT133" i="26"/>
  <c r="BZ133" i="26"/>
  <c r="AW134" i="26"/>
  <c r="CC134" i="26"/>
  <c r="BB135" i="26"/>
  <c r="CH135" i="26"/>
  <c r="BE136" i="26"/>
  <c r="CK136" i="26"/>
  <c r="BN137" i="26"/>
  <c r="BX69" i="26"/>
  <c r="AU70" i="26"/>
  <c r="CA70" i="26"/>
  <c r="AZ71" i="26"/>
  <c r="CF71" i="26"/>
  <c r="BC72" i="26"/>
  <c r="CI72" i="26"/>
  <c r="BH73" i="26"/>
  <c r="CN73" i="26"/>
  <c r="BK74" i="26"/>
  <c r="CQ74" i="26"/>
  <c r="BP75" i="26"/>
  <c r="CV75" i="26"/>
  <c r="BS76" i="26"/>
  <c r="AR77" i="26"/>
  <c r="BX77" i="26"/>
  <c r="AU78" i="26"/>
  <c r="CA78" i="26"/>
  <c r="AZ79" i="26"/>
  <c r="CF79" i="26"/>
  <c r="BC80" i="26"/>
  <c r="CI80" i="26"/>
  <c r="BH81" i="26"/>
  <c r="CN81" i="26"/>
  <c r="BK82" i="26"/>
  <c r="CQ82" i="26"/>
  <c r="BP83" i="26"/>
  <c r="CV83" i="26"/>
  <c r="BS84" i="26"/>
  <c r="AR85" i="26"/>
  <c r="BX85" i="26"/>
  <c r="AU86" i="26"/>
  <c r="CA86" i="26"/>
  <c r="BH87" i="26"/>
  <c r="CV87" i="26"/>
  <c r="CA88" i="26"/>
  <c r="BP89" i="26"/>
  <c r="AU90" i="26"/>
  <c r="CI90" i="26"/>
  <c r="BX91" i="26"/>
  <c r="BC92" i="26"/>
  <c r="CQ92" i="26"/>
  <c r="CF93" i="26"/>
  <c r="BK94" i="26"/>
  <c r="AR95" i="26"/>
  <c r="CN95" i="26"/>
  <c r="BS96" i="26"/>
  <c r="AZ97" i="26"/>
  <c r="CV97" i="26"/>
  <c r="CA98" i="26"/>
  <c r="BH99" i="26"/>
  <c r="AU100" i="26"/>
  <c r="CQ100" i="26"/>
  <c r="CV101" i="26"/>
  <c r="AR103" i="26"/>
  <c r="AU104" i="26"/>
  <c r="AZ105" i="26"/>
  <c r="BC106" i="26"/>
  <c r="BH107" i="26"/>
  <c r="BK108" i="26"/>
  <c r="BP109" i="26"/>
  <c r="BS110" i="26"/>
  <c r="BX111" i="26"/>
  <c r="CA112" i="26"/>
  <c r="CF113" i="26"/>
  <c r="CI114" i="26"/>
  <c r="CN115" i="26"/>
  <c r="CQ116" i="26"/>
  <c r="CV117" i="26"/>
  <c r="AR119" i="26"/>
  <c r="AU120" i="26"/>
  <c r="AZ121" i="26"/>
  <c r="BC122" i="26"/>
  <c r="BH123" i="26"/>
  <c r="BK124" i="26"/>
  <c r="BP125" i="26"/>
  <c r="BS126" i="26"/>
  <c r="BX127" i="26"/>
  <c r="CA128" i="26"/>
  <c r="CF129" i="26"/>
  <c r="CI130" i="26"/>
  <c r="CN131" i="26"/>
  <c r="CQ132" i="26"/>
  <c r="CV133" i="26"/>
  <c r="AR135" i="26"/>
  <c r="AU136" i="26"/>
  <c r="AZ137" i="26"/>
  <c r="AX69" i="26"/>
  <c r="BA70" i="26"/>
  <c r="BF71" i="26"/>
  <c r="BI72" i="26"/>
  <c r="BN73" i="26"/>
  <c r="BQ74" i="26"/>
  <c r="BV75" i="26"/>
  <c r="BY76" i="26"/>
  <c r="CD77" i="26"/>
  <c r="CG78" i="26"/>
  <c r="CL79" i="26"/>
  <c r="CO80" i="26"/>
  <c r="CT81" i="26"/>
  <c r="CW82" i="26"/>
  <c r="AS84" i="26"/>
  <c r="AX85" i="26"/>
  <c r="BA86" i="26"/>
  <c r="BF87" i="26"/>
  <c r="BI88" i="26"/>
  <c r="BN89" i="26"/>
  <c r="BQ90" i="26"/>
  <c r="BV91" i="26"/>
  <c r="BY92" i="26"/>
  <c r="CD93" i="26"/>
  <c r="CG94" i="26"/>
  <c r="CL95" i="26"/>
  <c r="CO96" i="26"/>
  <c r="CT97" i="26"/>
  <c r="CW98" i="26"/>
  <c r="AS100" i="26"/>
  <c r="AX101" i="26"/>
  <c r="BA102" i="26"/>
  <c r="BF103" i="26"/>
  <c r="BI104" i="26"/>
  <c r="BN105" i="26"/>
  <c r="BQ106" i="26"/>
  <c r="BV107" i="26"/>
  <c r="BY108" i="26"/>
  <c r="CD109" i="26"/>
  <c r="CG110" i="26"/>
  <c r="CL111" i="26"/>
  <c r="CO112" i="26"/>
  <c r="CT113" i="26"/>
  <c r="CW114" i="26"/>
  <c r="AS116" i="26"/>
  <c r="AX117" i="26"/>
  <c r="BA118" i="26"/>
  <c r="BF119" i="26"/>
  <c r="BI120" i="26"/>
  <c r="BN121" i="26"/>
  <c r="BQ122" i="26"/>
  <c r="BV123" i="26"/>
  <c r="BY124" i="26"/>
  <c r="CD125" i="26"/>
  <c r="CG126" i="26"/>
  <c r="CL127" i="26"/>
  <c r="CO128" i="26"/>
  <c r="CT129" i="26"/>
  <c r="CW130" i="26"/>
  <c r="AS132" i="26"/>
  <c r="AX133" i="26"/>
  <c r="BA134" i="26"/>
  <c r="BF135" i="26"/>
  <c r="BI136" i="26"/>
  <c r="BT137" i="26"/>
  <c r="BO138" i="26"/>
  <c r="BT139" i="26"/>
  <c r="BW140" i="26"/>
  <c r="CB141" i="26"/>
  <c r="CE142" i="26"/>
  <c r="CJ143" i="26"/>
  <c r="CM144" i="26"/>
  <c r="CR145" i="26"/>
  <c r="CU146" i="26"/>
  <c r="AQ18" i="26"/>
  <c r="AU19" i="26"/>
  <c r="AZ20" i="26"/>
  <c r="BC21" i="26"/>
  <c r="BH22" i="26"/>
  <c r="BK23" i="26"/>
  <c r="BP24" i="26"/>
  <c r="BS25" i="26"/>
  <c r="BX26" i="26"/>
  <c r="CA27" i="26"/>
  <c r="CF28" i="26"/>
  <c r="CI29" i="26"/>
  <c r="CN30" i="26"/>
  <c r="CQ31" i="26"/>
  <c r="CV32" i="26"/>
  <c r="AR34" i="26"/>
  <c r="AU35" i="26"/>
  <c r="AZ36" i="26"/>
  <c r="BS37" i="26"/>
  <c r="CN38" i="26"/>
  <c r="BH40" i="26"/>
  <c r="AR42" i="26"/>
  <c r="AZ44" i="26"/>
  <c r="BH46" i="26"/>
  <c r="BP48" i="26"/>
  <c r="BX50" i="26"/>
  <c r="CF52" i="26"/>
  <c r="CN54" i="26"/>
  <c r="CV56" i="26"/>
  <c r="AU59" i="26"/>
  <c r="BC61" i="26"/>
  <c r="BK63" i="26"/>
  <c r="BS65" i="26"/>
  <c r="CA67" i="26"/>
  <c r="CI69" i="26"/>
  <c r="AX72" i="26"/>
  <c r="AU75" i="26"/>
  <c r="CP137" i="26"/>
  <c r="CX139" i="26"/>
  <c r="AW142" i="26"/>
  <c r="BE144" i="26"/>
  <c r="BM146" i="26"/>
  <c r="BU18" i="26"/>
  <c r="CD20" i="26"/>
  <c r="CL22" i="26"/>
  <c r="CT24" i="26"/>
  <c r="AS27" i="26"/>
  <c r="BA29" i="26"/>
  <c r="BI31" i="26"/>
  <c r="BQ33" i="26"/>
  <c r="BY35" i="26"/>
  <c r="CG37" i="26"/>
  <c r="CO39" i="26"/>
  <c r="CW41" i="26"/>
  <c r="AX44" i="26"/>
  <c r="BF46" i="26"/>
  <c r="BN48" i="26"/>
  <c r="BV50" i="26"/>
  <c r="CD52" i="26"/>
  <c r="CL54" i="26"/>
  <c r="CT56" i="26"/>
  <c r="AS59" i="26"/>
  <c r="BA61" i="26"/>
  <c r="BI63" i="26"/>
  <c r="BQ65" i="26"/>
  <c r="BY67" i="26"/>
  <c r="CG69" i="26"/>
  <c r="AV72" i="26"/>
  <c r="AS75" i="26"/>
  <c r="CI138" i="26"/>
  <c r="CQ140" i="26"/>
  <c r="AR143" i="26"/>
  <c r="AZ145" i="26"/>
  <c r="BG17" i="26"/>
  <c r="BO19" i="26"/>
  <c r="BW21" i="26"/>
  <c r="CE23" i="26"/>
  <c r="CM25" i="26"/>
  <c r="CU27" i="26"/>
  <c r="AV30" i="26"/>
  <c r="BD32" i="26"/>
  <c r="BL34" i="26"/>
  <c r="BT36" i="26"/>
  <c r="CB38" i="26"/>
  <c r="CJ40" i="26"/>
  <c r="CR42" i="26"/>
  <c r="AQ45" i="26"/>
  <c r="AY47" i="26"/>
  <c r="BG49" i="26"/>
  <c r="BO51" i="26"/>
  <c r="BW53" i="26"/>
  <c r="CE55" i="26"/>
  <c r="CM57" i="26"/>
  <c r="CU59" i="26"/>
  <c r="AV62" i="26"/>
  <c r="BD64" i="26"/>
  <c r="BL66" i="26"/>
  <c r="BT68" i="26"/>
  <c r="CB70" i="26"/>
  <c r="BG73" i="26"/>
  <c r="AZ78" i="26"/>
  <c r="AX139" i="26"/>
  <c r="BF141" i="26"/>
  <c r="BN143" i="26"/>
  <c r="BV145" i="26"/>
  <c r="CC17" i="26"/>
  <c r="CK19" i="26"/>
  <c r="CS21" i="26"/>
  <c r="AT24" i="26"/>
  <c r="BB26" i="26"/>
  <c r="BJ28" i="26"/>
  <c r="BR30" i="26"/>
  <c r="BZ32" i="26"/>
  <c r="CH34" i="26"/>
  <c r="CP36" i="26"/>
  <c r="BR40" i="26"/>
  <c r="CH44" i="26"/>
  <c r="CX48" i="26"/>
  <c r="BE53" i="26"/>
  <c r="BU57" i="26"/>
  <c r="CK61" i="26"/>
  <c r="AT66" i="26"/>
  <c r="BJ70" i="26"/>
  <c r="AU79" i="26"/>
  <c r="BZ76" i="26"/>
  <c r="BJ82" i="26"/>
  <c r="CS87" i="26"/>
  <c r="CC93" i="26"/>
  <c r="BM99" i="26"/>
  <c r="CX104" i="26"/>
  <c r="BZ112" i="26"/>
  <c r="BQ121" i="26"/>
  <c r="CL136" i="26"/>
  <c r="BC85" i="26"/>
  <c r="CV92" i="26"/>
  <c r="BP100" i="26"/>
  <c r="AR108" i="26"/>
  <c r="AU117" i="26"/>
  <c r="BG135" i="26"/>
  <c r="CD82" i="26"/>
  <c r="CL92" i="26"/>
  <c r="AS103" i="26"/>
  <c r="CD116" i="26"/>
  <c r="CJ74" i="26"/>
  <c r="CE91" i="26"/>
  <c r="CM111" i="26"/>
  <c r="CF146" i="26"/>
  <c r="BX138" i="26"/>
  <c r="CV132" i="26"/>
  <c r="AU127" i="26"/>
  <c r="BS121" i="26"/>
  <c r="CX144" i="26"/>
  <c r="AW139" i="26"/>
  <c r="CK133" i="26"/>
  <c r="AT130" i="26"/>
  <c r="BZ126" i="26"/>
  <c r="BR124" i="26"/>
  <c r="CK121" i="26"/>
  <c r="CR146" i="26"/>
  <c r="AY145" i="26"/>
  <c r="AY143" i="26"/>
  <c r="AY141" i="26"/>
  <c r="BO139" i="26"/>
  <c r="BO137" i="26"/>
  <c r="CT144" i="26"/>
  <c r="BQ137" i="26"/>
  <c r="AQ133" i="26"/>
  <c r="BS141" i="26"/>
  <c r="CA135" i="26"/>
  <c r="AR130" i="26"/>
  <c r="BP124" i="26"/>
  <c r="BX118" i="26"/>
  <c r="AT142" i="26"/>
  <c r="BR136" i="26"/>
  <c r="CS131" i="26"/>
  <c r="BB128" i="26"/>
  <c r="BU125" i="26"/>
  <c r="BZ122" i="26"/>
  <c r="CP120" i="26"/>
  <c r="CU145" i="26"/>
  <c r="AV144" i="26"/>
  <c r="BD142" i="26"/>
  <c r="BL140" i="26"/>
  <c r="BL138" i="26"/>
  <c r="CB136" i="26"/>
  <c r="BA141" i="26"/>
  <c r="CB134" i="26"/>
  <c r="AY131" i="26"/>
  <c r="AY127" i="26"/>
  <c r="BO123" i="26"/>
  <c r="CG119" i="26"/>
  <c r="BO117" i="26"/>
  <c r="BO115" i="26"/>
  <c r="CU113" i="26"/>
  <c r="BT112" i="26"/>
  <c r="AQ111" i="26"/>
  <c r="CE109" i="26"/>
  <c r="BD108" i="26"/>
  <c r="CJ106" i="26"/>
  <c r="BO105" i="26"/>
  <c r="CU103" i="26"/>
  <c r="BT102" i="26"/>
  <c r="AY101" i="26"/>
  <c r="CE99" i="26"/>
  <c r="BD98" i="26"/>
  <c r="CR96" i="26"/>
  <c r="BO95" i="26"/>
  <c r="CU93" i="26"/>
  <c r="CB92" i="26"/>
  <c r="AY91" i="26"/>
  <c r="CE89" i="26"/>
  <c r="BL88" i="26"/>
  <c r="CR86" i="26"/>
  <c r="BO85" i="26"/>
  <c r="AV84" i="26"/>
  <c r="CB82" i="26"/>
  <c r="AY81" i="26"/>
  <c r="BL80" i="26"/>
  <c r="BG79" i="26"/>
  <c r="BL78" i="26"/>
  <c r="BO77" i="26"/>
  <c r="BL76" i="26"/>
  <c r="BW75" i="26"/>
  <c r="CD146" i="26"/>
  <c r="BN142" i="26"/>
  <c r="CD138" i="26"/>
  <c r="CG135" i="26"/>
  <c r="BY133" i="26"/>
  <c r="CG131" i="26"/>
  <c r="CO129" i="26"/>
  <c r="CG127" i="26"/>
  <c r="AX126" i="26"/>
  <c r="BF124" i="26"/>
  <c r="AX122" i="26"/>
  <c r="BF120" i="26"/>
  <c r="AS119" i="26"/>
  <c r="CG117" i="26"/>
  <c r="CL116" i="26"/>
  <c r="CO115" i="26"/>
  <c r="CL114" i="26"/>
  <c r="CW113" i="26"/>
  <c r="AS113" i="26"/>
  <c r="CW111" i="26"/>
  <c r="AS111" i="26"/>
  <c r="BF110" i="26"/>
  <c r="BA109" i="26"/>
  <c r="BF108" i="26"/>
  <c r="BI107" i="26"/>
  <c r="BF106" i="26"/>
  <c r="BQ105" i="26"/>
  <c r="BV104" i="26"/>
  <c r="BQ103" i="26"/>
  <c r="BV102" i="26"/>
  <c r="CG101" i="26"/>
  <c r="CT100" i="26"/>
  <c r="BF100" i="26"/>
  <c r="BY99" i="26"/>
  <c r="CL98" i="26"/>
  <c r="AX98" i="26"/>
  <c r="BQ97" i="26"/>
  <c r="CD96" i="26"/>
  <c r="CW95" i="26"/>
  <c r="BI95" i="26"/>
  <c r="BV94" i="26"/>
  <c r="CO93" i="26"/>
  <c r="BA93" i="26"/>
  <c r="BN92" i="26"/>
  <c r="CG91" i="26"/>
  <c r="AS91" i="26"/>
  <c r="BF90" i="26"/>
  <c r="BY89" i="26"/>
  <c r="CT88" i="26"/>
  <c r="AX88" i="26"/>
  <c r="BQ87" i="26"/>
  <c r="CL86" i="26"/>
  <c r="CW85" i="26"/>
  <c r="BI85" i="26"/>
  <c r="CD84" i="26"/>
  <c r="CO83" i="26"/>
  <c r="BA83" i="26"/>
  <c r="BV82" i="26"/>
  <c r="CG81" i="26"/>
  <c r="AS81" i="26"/>
  <c r="BN80" i="26"/>
  <c r="BY79" i="26"/>
  <c r="CT78" i="26"/>
  <c r="BF78" i="26"/>
  <c r="BQ77" i="26"/>
  <c r="CL76" i="26"/>
  <c r="AX76" i="26"/>
  <c r="BF146" i="26"/>
  <c r="BY143" i="26"/>
  <c r="CT140" i="26"/>
  <c r="CG137" i="26"/>
  <c r="BW135" i="26"/>
  <c r="BD134" i="26"/>
  <c r="CB132" i="26"/>
  <c r="BG131" i="26"/>
  <c r="CU129" i="26"/>
  <c r="BL128" i="26"/>
  <c r="AQ127" i="26"/>
  <c r="CE125" i="26"/>
  <c r="AV124" i="26"/>
  <c r="CJ122" i="26"/>
  <c r="BO121" i="26"/>
  <c r="CM119" i="26"/>
  <c r="CT118" i="26"/>
  <c r="AT118" i="26"/>
  <c r="BC117" i="26"/>
  <c r="BX116" i="26"/>
  <c r="CQ115" i="26"/>
  <c r="AU115" i="26"/>
  <c r="BP114" i="26"/>
  <c r="CI113" i="26"/>
  <c r="CV112" i="26"/>
  <c r="BH112" i="26"/>
  <c r="CA111" i="26"/>
  <c r="CV110" i="26"/>
  <c r="BP110" i="26"/>
  <c r="CQ109" i="26"/>
  <c r="BK109" i="26"/>
  <c r="CN108" i="26"/>
  <c r="BH108" i="26"/>
  <c r="CI107" i="26"/>
  <c r="BC107" i="26"/>
  <c r="CF106" i="26"/>
  <c r="AZ106" i="26"/>
  <c r="CA105" i="26"/>
  <c r="AU105" i="26"/>
  <c r="BX104" i="26"/>
  <c r="AR104" i="26"/>
  <c r="BS103" i="26"/>
  <c r="CV102" i="26"/>
  <c r="BP102" i="26"/>
  <c r="CQ101" i="26"/>
  <c r="BK101" i="26"/>
  <c r="CN100" i="26"/>
  <c r="BH100" i="26"/>
  <c r="CI99" i="26"/>
  <c r="BC99" i="26"/>
  <c r="CF98" i="26"/>
  <c r="AZ98" i="26"/>
  <c r="CA97" i="26"/>
  <c r="AU97" i="26"/>
  <c r="BX96" i="26"/>
  <c r="AR96" i="26"/>
  <c r="BS95" i="26"/>
  <c r="CV94" i="26"/>
  <c r="BP94" i="26"/>
  <c r="CQ93" i="26"/>
  <c r="BK93" i="26"/>
  <c r="CN92" i="26"/>
  <c r="BH92" i="26"/>
  <c r="CI91" i="26"/>
  <c r="BC91" i="26"/>
  <c r="CF90" i="26"/>
  <c r="AZ90" i="26"/>
  <c r="CA89" i="26"/>
  <c r="AU89" i="26"/>
  <c r="BX88" i="26"/>
  <c r="AR88" i="26"/>
  <c r="BS87" i="26"/>
  <c r="CV86" i="26"/>
  <c r="BP86" i="26"/>
  <c r="CQ85" i="26"/>
  <c r="BK85" i="26"/>
  <c r="CN84" i="26"/>
  <c r="BH84" i="26"/>
  <c r="CI83" i="26"/>
  <c r="BC83" i="26"/>
  <c r="CF82" i="26"/>
  <c r="AZ82" i="26"/>
  <c r="CA81" i="26"/>
  <c r="AU81" i="26"/>
  <c r="BX80" i="26"/>
  <c r="BN146" i="26"/>
  <c r="BF144" i="26"/>
  <c r="AX142" i="26"/>
  <c r="CW139" i="26"/>
  <c r="CO137" i="26"/>
  <c r="CO135" i="26"/>
  <c r="CL134" i="26"/>
  <c r="CG133" i="26"/>
  <c r="CD132" i="26"/>
  <c r="BY131" i="26"/>
  <c r="BV130" i="26"/>
  <c r="BQ129" i="26"/>
  <c r="BN128" i="26"/>
  <c r="BI127" i="26"/>
  <c r="BF126" i="26"/>
  <c r="BA125" i="26"/>
  <c r="AX124" i="26"/>
  <c r="AS123" i="26"/>
  <c r="CW121" i="26"/>
  <c r="CT120" i="26"/>
  <c r="CO119" i="26"/>
  <c r="AY119" i="26"/>
  <c r="BR118" i="26"/>
  <c r="CK117" i="26"/>
  <c r="BE117" i="26"/>
  <c r="CH116" i="26"/>
  <c r="BB116" i="26"/>
  <c r="CC115" i="26"/>
  <c r="AW115" i="26"/>
  <c r="BZ114" i="26"/>
  <c r="AT114" i="26"/>
  <c r="BU113" i="26"/>
  <c r="CX112" i="26"/>
  <c r="BR112" i="26"/>
  <c r="CS111" i="26"/>
  <c r="BM111" i="26"/>
  <c r="CP110" i="26"/>
  <c r="BJ110" i="26"/>
  <c r="CK109" i="26"/>
  <c r="BE109" i="26"/>
  <c r="CH108" i="26"/>
  <c r="BB108" i="26"/>
  <c r="CC107" i="26"/>
  <c r="AW107" i="26"/>
  <c r="BZ106" i="26"/>
  <c r="AT106" i="26"/>
  <c r="BU105" i="26"/>
  <c r="BP140" i="26"/>
  <c r="CV128" i="26"/>
  <c r="BZ146" i="26"/>
  <c r="BM135" i="26"/>
  <c r="BM127" i="26"/>
  <c r="BR122" i="26"/>
  <c r="CM145" i="26"/>
  <c r="CU141" i="26"/>
  <c r="BD138" i="26"/>
  <c r="CD140" i="26"/>
  <c r="BL130" i="26"/>
  <c r="BW125" i="26"/>
  <c r="BG121" i="26"/>
  <c r="AY117" i="26"/>
  <c r="CB114" i="26"/>
  <c r="AQ113" i="26"/>
  <c r="CR110" i="26"/>
  <c r="CR108" i="26"/>
  <c r="BG107" i="26"/>
  <c r="AY105" i="26"/>
  <c r="BG103" i="26"/>
  <c r="CE101" i="26"/>
  <c r="BW99" i="26"/>
  <c r="BW97" i="26"/>
  <c r="CU95" i="26"/>
  <c r="CM93" i="26"/>
  <c r="CM91" i="26"/>
  <c r="BD90" i="26"/>
  <c r="AV88" i="26"/>
  <c r="BD86" i="26"/>
  <c r="CB84" i="26"/>
  <c r="BT82" i="26"/>
  <c r="CB80" i="26"/>
  <c r="BW79" i="26"/>
  <c r="BD78" i="26"/>
  <c r="CR76" i="26"/>
  <c r="CE75" i="26"/>
  <c r="AS145" i="26"/>
  <c r="CL140" i="26"/>
  <c r="CW135" i="26"/>
  <c r="AS133" i="26"/>
  <c r="CD130" i="26"/>
  <c r="BV128" i="26"/>
  <c r="BY125" i="26"/>
  <c r="BA123" i="26"/>
  <c r="CL120" i="26"/>
  <c r="BV118" i="26"/>
  <c r="BI117" i="26"/>
  <c r="AX116" i="26"/>
  <c r="CD114" i="26"/>
  <c r="BQ113" i="26"/>
  <c r="BN112" i="26"/>
  <c r="CT110" i="26"/>
  <c r="CG109" i="26"/>
  <c r="BN108" i="26"/>
  <c r="AS107" i="26"/>
  <c r="CW105" i="26"/>
  <c r="CD104" i="26"/>
  <c r="BI103" i="26"/>
  <c r="CW101" i="26"/>
  <c r="BA101" i="26"/>
  <c r="AX100" i="26"/>
  <c r="BA99" i="26"/>
  <c r="BF98" i="26"/>
  <c r="BA97" i="26"/>
  <c r="BN96" i="26"/>
  <c r="BQ95" i="26"/>
  <c r="BN94" i="26"/>
  <c r="BQ93" i="26"/>
  <c r="CD92" i="26"/>
  <c r="BY91" i="26"/>
  <c r="CD90" i="26"/>
  <c r="CG89" i="26"/>
  <c r="CD88" i="26"/>
  <c r="CO87" i="26"/>
  <c r="CT86" i="26"/>
  <c r="CO85" i="26"/>
  <c r="CT84" i="26"/>
  <c r="AX84" i="26"/>
  <c r="AS83" i="26"/>
  <c r="AX82" i="26"/>
  <c r="BA81" i="26"/>
  <c r="AX80" i="26"/>
  <c r="BI79" i="26"/>
  <c r="BN78" i="26"/>
  <c r="BI77" i="26"/>
  <c r="BN76" i="26"/>
  <c r="BY75" i="26"/>
  <c r="AS143" i="26"/>
  <c r="BI139" i="26"/>
  <c r="CM135" i="26"/>
  <c r="CE133" i="26"/>
  <c r="AV132" i="26"/>
  <c r="BD130" i="26"/>
  <c r="AV128" i="26"/>
  <c r="BD126" i="26"/>
  <c r="CB124" i="26"/>
  <c r="BT122" i="26"/>
  <c r="CB120" i="26"/>
  <c r="AW119" i="26"/>
  <c r="CI117" i="26"/>
  <c r="CV116" i="26"/>
  <c r="AR116" i="26"/>
  <c r="CV114" i="26"/>
  <c r="AR114" i="26"/>
  <c r="BC113" i="26"/>
  <c r="AZ112" i="26"/>
  <c r="BC111" i="26"/>
  <c r="BX110" i="26"/>
  <c r="CI109" i="26"/>
  <c r="AU109" i="26"/>
  <c r="BP108" i="26"/>
  <c r="CA107" i="26"/>
  <c r="CV106" i="26"/>
  <c r="BH106" i="26"/>
  <c r="BS105" i="26"/>
  <c r="CN104" i="26"/>
  <c r="AZ104" i="26"/>
  <c r="BK103" i="26"/>
  <c r="CF102" i="26"/>
  <c r="AR102" i="26"/>
  <c r="BC101" i="26"/>
  <c r="BX100" i="26"/>
  <c r="CQ99" i="26"/>
  <c r="AU99" i="26"/>
  <c r="BP98" i="26"/>
  <c r="CI97" i="26"/>
  <c r="CV96" i="26"/>
  <c r="BH96" i="26"/>
  <c r="CA95" i="26"/>
  <c r="CN94" i="26"/>
  <c r="AZ94" i="26"/>
  <c r="BS93" i="26"/>
  <c r="CF92" i="26"/>
  <c r="AR92" i="26"/>
  <c r="BK91" i="26"/>
  <c r="BX90" i="26"/>
  <c r="CQ89" i="26"/>
  <c r="BC89" i="26"/>
  <c r="BP88" i="26"/>
  <c r="CI87" i="26"/>
  <c r="AU87" i="26"/>
  <c r="BH86" i="26"/>
  <c r="CA85" i="26"/>
  <c r="CV84" i="26"/>
  <c r="AZ84" i="26"/>
  <c r="BS83" i="26"/>
  <c r="CN82" i="26"/>
  <c r="AR82" i="26"/>
  <c r="BK81" i="26"/>
  <c r="CF80" i="26"/>
  <c r="CO145" i="26"/>
  <c r="BA143" i="26"/>
  <c r="BV140" i="26"/>
  <c r="BI137" i="26"/>
  <c r="BI135" i="26"/>
  <c r="CW133" i="26"/>
  <c r="BN132" i="26"/>
  <c r="AS131" i="26"/>
  <c r="CG129" i="26"/>
  <c r="AX128" i="26"/>
  <c r="CL126" i="26"/>
  <c r="BQ125" i="26"/>
  <c r="CO123" i="26"/>
  <c r="BV122" i="26"/>
  <c r="BA121" i="26"/>
  <c r="CE119" i="26"/>
  <c r="CL118" i="26"/>
  <c r="CS117" i="26"/>
  <c r="AW117" i="26"/>
  <c r="BR116" i="26"/>
  <c r="CK115" i="26"/>
  <c r="CX114" i="26"/>
  <c r="BJ114" i="26"/>
  <c r="CC113" i="26"/>
  <c r="CP112" i="26"/>
  <c r="BB112" i="26"/>
  <c r="BU111" i="26"/>
  <c r="CH110" i="26"/>
  <c r="AT110" i="26"/>
  <c r="BM109" i="26"/>
  <c r="BZ108" i="26"/>
  <c r="CS107" i="26"/>
  <c r="BE107" i="26"/>
  <c r="BR106" i="26"/>
  <c r="CK105" i="26"/>
  <c r="AW105" i="26"/>
  <c r="BZ104" i="26"/>
  <c r="AT104" i="26"/>
  <c r="BU103" i="26"/>
  <c r="CX102" i="26"/>
  <c r="BR102" i="26"/>
  <c r="CS101" i="26"/>
  <c r="BM101" i="26"/>
  <c r="CP100" i="26"/>
  <c r="BJ100" i="26"/>
  <c r="CK99" i="26"/>
  <c r="BE99" i="26"/>
  <c r="CH98" i="26"/>
  <c r="BB98" i="26"/>
  <c r="CC97" i="26"/>
  <c r="AW97" i="26"/>
  <c r="BZ96" i="26"/>
  <c r="AT96" i="26"/>
  <c r="BU95" i="26"/>
  <c r="CX94" i="26"/>
  <c r="BR94" i="26"/>
  <c r="CS93" i="26"/>
  <c r="BM93" i="26"/>
  <c r="CP92" i="26"/>
  <c r="BJ92" i="26"/>
  <c r="CK91" i="26"/>
  <c r="BE91" i="26"/>
  <c r="CH90" i="26"/>
  <c r="BB90" i="26"/>
  <c r="CC89" i="26"/>
  <c r="AW89" i="26"/>
  <c r="BZ88" i="26"/>
  <c r="AT88" i="26"/>
  <c r="BU87" i="26"/>
  <c r="CX86" i="26"/>
  <c r="BR86" i="26"/>
  <c r="CS85" i="26"/>
  <c r="BM85" i="26"/>
  <c r="CP84" i="26"/>
  <c r="BJ84" i="26"/>
  <c r="CK83" i="26"/>
  <c r="BE83" i="26"/>
  <c r="CH82" i="26"/>
  <c r="BB82" i="26"/>
  <c r="CC81" i="26"/>
  <c r="AW81" i="26"/>
  <c r="BZ80" i="26"/>
  <c r="AT80" i="26"/>
  <c r="BU79" i="26"/>
  <c r="CX78" i="26"/>
  <c r="BR78" i="26"/>
  <c r="CS77" i="26"/>
  <c r="BM77" i="26"/>
  <c r="CP76" i="26"/>
  <c r="BJ76" i="26"/>
  <c r="CK75" i="26"/>
  <c r="BE75" i="26"/>
  <c r="CH74" i="26"/>
  <c r="BB74" i="26"/>
  <c r="CC73" i="26"/>
  <c r="AW73" i="26"/>
  <c r="BZ72" i="26"/>
  <c r="AT72" i="26"/>
  <c r="BU71" i="26"/>
  <c r="CA79" i="26"/>
  <c r="BS77" i="26"/>
  <c r="BQ75" i="26"/>
  <c r="BT74" i="26"/>
  <c r="CI73" i="26"/>
  <c r="BX134" i="26"/>
  <c r="BP120" i="26"/>
  <c r="AW133" i="26"/>
  <c r="BZ124" i="26"/>
  <c r="CJ146" i="26"/>
  <c r="AQ141" i="26"/>
  <c r="BD136" i="26"/>
  <c r="BT132" i="26"/>
  <c r="CJ124" i="26"/>
  <c r="BJ118" i="26"/>
  <c r="BG115" i="26"/>
  <c r="BL112" i="26"/>
  <c r="BD110" i="26"/>
  <c r="BW107" i="26"/>
  <c r="CB104" i="26"/>
  <c r="BL102" i="26"/>
  <c r="BD100" i="26"/>
  <c r="BO97" i="26"/>
  <c r="CJ94" i="26"/>
  <c r="BL92" i="26"/>
  <c r="BW89" i="26"/>
  <c r="BO87" i="26"/>
  <c r="CJ84" i="26"/>
  <c r="CU81" i="26"/>
  <c r="CU79" i="26"/>
  <c r="BT78" i="26"/>
  <c r="CJ76" i="26"/>
  <c r="AQ75" i="26"/>
  <c r="CO141" i="26"/>
  <c r="CT134" i="26"/>
  <c r="CW131" i="26"/>
  <c r="CL128" i="26"/>
  <c r="AS125" i="26"/>
  <c r="CO121" i="26"/>
  <c r="BE119" i="26"/>
  <c r="CT116" i="26"/>
  <c r="BI115" i="26"/>
  <c r="CG113" i="26"/>
  <c r="CO111" i="26"/>
  <c r="BN110" i="26"/>
  <c r="CL108" i="26"/>
  <c r="CL106" i="26"/>
  <c r="BA105" i="26"/>
  <c r="CO103" i="26"/>
  <c r="CO101" i="26"/>
  <c r="CD100" i="26"/>
  <c r="BI99" i="26"/>
  <c r="CW97" i="26"/>
  <c r="CT96" i="26"/>
  <c r="BY95" i="26"/>
  <c r="BF94" i="26"/>
  <c r="CT92" i="26"/>
  <c r="CO91" i="26"/>
  <c r="BV90" i="26"/>
  <c r="BA89" i="26"/>
  <c r="CW87" i="26"/>
  <c r="BV86" i="26"/>
  <c r="BQ85" i="26"/>
  <c r="BF84" i="26"/>
  <c r="CL82" i="26"/>
  <c r="BY81" i="26"/>
  <c r="BV80" i="26"/>
  <c r="AS79" i="26"/>
  <c r="CO77" i="26"/>
  <c r="CD76" i="26"/>
  <c r="CG145" i="26"/>
  <c r="BQ141" i="26"/>
  <c r="CD136" i="26"/>
  <c r="BO133" i="26"/>
  <c r="AQ131" i="26"/>
  <c r="CR128" i="26"/>
  <c r="CU125" i="26"/>
  <c r="BW123" i="26"/>
  <c r="CR120" i="26"/>
  <c r="CJ118" i="26"/>
  <c r="BS117" i="26"/>
  <c r="AZ116" i="26"/>
  <c r="CN114" i="26"/>
  <c r="BS113" i="26"/>
  <c r="BP112" i="26"/>
  <c r="AU111" i="26"/>
  <c r="AZ110" i="26"/>
  <c r="BC109" i="26"/>
  <c r="AZ108" i="26"/>
  <c r="BK107" i="26"/>
  <c r="BP106" i="26"/>
  <c r="BK105" i="26"/>
  <c r="BP104" i="26"/>
  <c r="CA103" i="26"/>
  <c r="BX102" i="26"/>
  <c r="CA101" i="26"/>
  <c r="CF100" i="26"/>
  <c r="CA99" i="26"/>
  <c r="CN98" i="26"/>
  <c r="CQ97" i="26"/>
  <c r="CN96" i="26"/>
  <c r="CQ95" i="26"/>
  <c r="AU95" i="26"/>
  <c r="AR94" i="26"/>
  <c r="AU93" i="26"/>
  <c r="AZ92" i="26"/>
  <c r="AU91" i="26"/>
  <c r="BH90" i="26"/>
  <c r="BK89" i="26"/>
  <c r="BH88" i="26"/>
  <c r="BK87" i="26"/>
  <c r="BX86" i="26"/>
  <c r="BS85" i="26"/>
  <c r="BX84" i="26"/>
  <c r="CA83" i="26"/>
  <c r="BX82" i="26"/>
  <c r="CI81" i="26"/>
  <c r="CN80" i="26"/>
  <c r="BI145" i="26"/>
  <c r="BY141" i="26"/>
  <c r="BN138" i="26"/>
  <c r="AS135" i="26"/>
  <c r="BA133" i="26"/>
  <c r="BI131" i="26"/>
  <c r="BA129" i="26"/>
  <c r="BY127" i="26"/>
  <c r="CG125" i="26"/>
  <c r="BY123" i="26"/>
  <c r="CG121" i="26"/>
  <c r="AX120" i="26"/>
  <c r="CB118" i="26"/>
  <c r="BU117" i="26"/>
  <c r="BZ116" i="26"/>
  <c r="BU115" i="26"/>
  <c r="CH114" i="26"/>
  <c r="CK113" i="26"/>
  <c r="CH112" i="26"/>
  <c r="CK111" i="26"/>
  <c r="CX110" i="26"/>
  <c r="CS109" i="26"/>
  <c r="CX108" i="26"/>
  <c r="AT108" i="26"/>
  <c r="CX106" i="26"/>
  <c r="BB106" i="26"/>
  <c r="BE105" i="26"/>
  <c r="BR104" i="26"/>
  <c r="CK103" i="26"/>
  <c r="AW103" i="26"/>
  <c r="BJ102" i="26"/>
  <c r="CC101" i="26"/>
  <c r="CX100" i="26"/>
  <c r="BB100" i="26"/>
  <c r="BU99" i="26"/>
  <c r="CP98" i="26"/>
  <c r="AT98" i="26"/>
  <c r="BM97" i="26"/>
  <c r="CH96" i="26"/>
  <c r="CS95" i="26"/>
  <c r="BE95" i="26"/>
  <c r="BZ94" i="26"/>
  <c r="CK93" i="26"/>
  <c r="AW93" i="26"/>
  <c r="BR92" i="26"/>
  <c r="CC91" i="26"/>
  <c r="CX90" i="26"/>
  <c r="BJ90" i="26"/>
  <c r="BU89" i="26"/>
  <c r="CP88" i="26"/>
  <c r="BB88" i="26"/>
  <c r="BM87" i="26"/>
  <c r="CH86" i="26"/>
  <c r="AT86" i="26"/>
  <c r="BE85" i="26"/>
  <c r="BZ84" i="26"/>
  <c r="CS83" i="26"/>
  <c r="AW83" i="26"/>
  <c r="BR82" i="26"/>
  <c r="CK81" i="26"/>
  <c r="CX80" i="26"/>
  <c r="BJ80" i="26"/>
  <c r="CC79" i="26"/>
  <c r="CP78" i="26"/>
  <c r="BB78" i="26"/>
  <c r="BU77" i="26"/>
  <c r="CH76" i="26"/>
  <c r="AT76" i="26"/>
  <c r="BM75" i="26"/>
  <c r="BZ74" i="26"/>
  <c r="CS73" i="26"/>
  <c r="BE73" i="26"/>
  <c r="BR72" i="26"/>
  <c r="CK71" i="26"/>
  <c r="AZ80" i="26"/>
  <c r="CV76" i="26"/>
  <c r="CT74" i="26"/>
  <c r="CU73" i="26"/>
  <c r="AS73" i="26"/>
  <c r="BL72" i="26"/>
  <c r="CA71" i="26"/>
  <c r="CX70" i="26"/>
  <c r="BR70" i="26"/>
  <c r="CS69" i="26"/>
  <c r="BM69" i="26"/>
  <c r="CP68" i="26"/>
  <c r="BJ68" i="26"/>
  <c r="CK67" i="26"/>
  <c r="BE67" i="26"/>
  <c r="CH66" i="26"/>
  <c r="BB66" i="26"/>
  <c r="CC65" i="26"/>
  <c r="AW65" i="26"/>
  <c r="BZ64" i="26"/>
  <c r="AT64" i="26"/>
  <c r="BU63" i="26"/>
  <c r="CX62" i="26"/>
  <c r="BR62" i="26"/>
  <c r="CS61" i="26"/>
  <c r="BM61" i="26"/>
  <c r="CP60" i="26"/>
  <c r="BJ60" i="26"/>
  <c r="CK59" i="26"/>
  <c r="BE59" i="26"/>
  <c r="CH58" i="26"/>
  <c r="BB58" i="26"/>
  <c r="CC57" i="26"/>
  <c r="AW57" i="26"/>
  <c r="BZ56" i="26"/>
  <c r="AT56" i="26"/>
  <c r="BU55" i="26"/>
  <c r="CX54" i="26"/>
  <c r="BR54" i="26"/>
  <c r="CS53" i="26"/>
  <c r="BM53" i="26"/>
  <c r="CP52" i="26"/>
  <c r="BJ52" i="26"/>
  <c r="CK51" i="26"/>
  <c r="BE51" i="26"/>
  <c r="CH50" i="26"/>
  <c r="BB50" i="26"/>
  <c r="CC49" i="26"/>
  <c r="AW49" i="26"/>
  <c r="BZ48" i="26"/>
  <c r="AT48" i="26"/>
  <c r="BU47" i="26"/>
  <c r="CX46" i="26"/>
  <c r="BR46" i="26"/>
  <c r="CS45" i="26"/>
  <c r="BM45" i="26"/>
  <c r="CP44" i="26"/>
  <c r="BJ44" i="26"/>
  <c r="CK43" i="26"/>
  <c r="BE43" i="26"/>
  <c r="CH42" i="26"/>
  <c r="BB42" i="26"/>
  <c r="CC41" i="26"/>
  <c r="AW41" i="26"/>
  <c r="BZ40" i="26"/>
  <c r="AT40" i="26"/>
  <c r="BU39" i="26"/>
  <c r="CX38" i="26"/>
  <c r="BR38" i="26"/>
  <c r="BS137" i="26"/>
  <c r="BK123" i="26"/>
  <c r="AT138" i="26"/>
  <c r="BB126" i="26"/>
  <c r="BR120" i="26"/>
  <c r="AQ143" i="26"/>
  <c r="BG137" i="26"/>
  <c r="BL134" i="26"/>
  <c r="CR126" i="26"/>
  <c r="BM119" i="26"/>
  <c r="AV116" i="26"/>
  <c r="AY113" i="26"/>
  <c r="BL110" i="26"/>
  <c r="AV108" i="26"/>
  <c r="CU105" i="26"/>
  <c r="AQ103" i="26"/>
  <c r="BL100" i="26"/>
  <c r="AV98" i="26"/>
  <c r="BG95" i="26"/>
  <c r="AY93" i="26"/>
  <c r="BT90" i="26"/>
  <c r="BW87" i="26"/>
  <c r="BG85" i="26"/>
  <c r="AY83" i="26"/>
  <c r="BT80" i="26"/>
  <c r="CR78" i="26"/>
  <c r="AY77" i="26"/>
  <c r="BG75" i="26"/>
  <c r="CW143" i="26"/>
  <c r="BV136" i="26"/>
  <c r="CL132" i="26"/>
  <c r="BI129" i="26"/>
  <c r="BN126" i="26"/>
  <c r="CT122" i="26"/>
  <c r="BO119" i="26"/>
  <c r="BQ117" i="26"/>
  <c r="BY115" i="26"/>
  <c r="AX114" i="26"/>
  <c r="BV112" i="26"/>
  <c r="BV110" i="26"/>
  <c r="CT108" i="26"/>
  <c r="BY107" i="26"/>
  <c r="BY105" i="26"/>
  <c r="CW103" i="26"/>
  <c r="BN102" i="26"/>
  <c r="CL100" i="26"/>
  <c r="CG99" i="26"/>
  <c r="BV98" i="26"/>
  <c r="AS97" i="26"/>
  <c r="CO95" i="26"/>
  <c r="CL94" i="26"/>
  <c r="BI93" i="26"/>
  <c r="AX92" i="26"/>
  <c r="CL90" i="26"/>
  <c r="BQ89" i="26"/>
  <c r="BN88" i="26"/>
  <c r="AS87" i="26"/>
  <c r="CG85" i="26"/>
  <c r="BN84" i="26"/>
  <c r="BI83" i="26"/>
  <c r="CW81" i="26"/>
  <c r="CD80" i="26"/>
  <c r="BQ79" i="26"/>
  <c r="CW77" i="26"/>
  <c r="CT76" i="26"/>
  <c r="CG75" i="26"/>
  <c r="CW141" i="26"/>
  <c r="BA137" i="26"/>
  <c r="BT134" i="26"/>
  <c r="BW131" i="26"/>
  <c r="AY129" i="26"/>
  <c r="CJ126" i="26"/>
  <c r="CM123" i="26"/>
  <c r="CE121" i="26"/>
  <c r="BQ119" i="26"/>
  <c r="CA117" i="26"/>
  <c r="BP116" i="26"/>
  <c r="BK115" i="26"/>
  <c r="CQ113" i="26"/>
  <c r="CF112" i="26"/>
  <c r="BK111" i="26"/>
  <c r="BH110" i="26"/>
  <c r="BS109" i="26"/>
  <c r="BX108" i="26"/>
  <c r="BS107" i="26"/>
  <c r="BX106" i="26"/>
  <c r="CI105" i="26"/>
  <c r="CF104" i="26"/>
  <c r="CI103" i="26"/>
  <c r="CN102" i="26"/>
  <c r="CI101" i="26"/>
  <c r="CV100" i="26"/>
  <c r="AR100" i="26"/>
  <c r="CV98" i="26"/>
  <c r="AR98" i="26"/>
  <c r="BC97" i="26"/>
  <c r="AZ96" i="26"/>
  <c r="BC95" i="26"/>
  <c r="BH94" i="26"/>
  <c r="BC93" i="26"/>
  <c r="BP92" i="26"/>
  <c r="BS91" i="26"/>
  <c r="BP90" i="26"/>
  <c r="BS89" i="26"/>
  <c r="CF88" i="26"/>
  <c r="CA87" i="26"/>
  <c r="CF86" i="26"/>
  <c r="CI85" i="26"/>
  <c r="CF84" i="26"/>
  <c r="CQ83" i="26"/>
  <c r="CV82" i="26"/>
  <c r="CQ81" i="26"/>
  <c r="CV80" i="26"/>
  <c r="CT146" i="26"/>
  <c r="CD142" i="26"/>
  <c r="CT138" i="26"/>
  <c r="BY135" i="26"/>
  <c r="BQ133" i="26"/>
  <c r="CO131" i="26"/>
  <c r="CW129" i="26"/>
  <c r="CO127" i="26"/>
  <c r="CW125" i="26"/>
  <c r="BN124" i="26"/>
  <c r="BF122" i="26"/>
  <c r="BN120" i="26"/>
  <c r="CX118" i="26"/>
  <c r="CC117" i="26"/>
  <c r="CP116" i="26"/>
  <c r="CS115" i="26"/>
  <c r="CP114" i="26"/>
  <c r="CS113" i="26"/>
  <c r="AW113" i="26"/>
  <c r="AT112" i="26"/>
  <c r="AW111" i="26"/>
  <c r="BB110" i="26"/>
  <c r="AW109" i="26"/>
  <c r="BJ108" i="26"/>
  <c r="BM107" i="26"/>
  <c r="BJ106" i="26"/>
  <c r="BM105" i="26"/>
  <c r="CH104" i="26"/>
  <c r="CS103" i="26"/>
  <c r="BE103" i="26"/>
  <c r="BZ102" i="26"/>
  <c r="CK101" i="26"/>
  <c r="AW101" i="26"/>
  <c r="BR100" i="26"/>
  <c r="CC99" i="26"/>
  <c r="CX98" i="26"/>
  <c r="BJ98" i="26"/>
  <c r="BU97" i="26"/>
  <c r="CP96" i="26"/>
  <c r="BB96" i="26"/>
  <c r="BM95" i="26"/>
  <c r="CH94" i="26"/>
  <c r="AT94" i="26"/>
  <c r="BE93" i="26"/>
  <c r="BZ92" i="26"/>
  <c r="CS91" i="26"/>
  <c r="AW91" i="26"/>
  <c r="BR90" i="26"/>
  <c r="CK89" i="26"/>
  <c r="CX88" i="26"/>
  <c r="BJ88" i="26"/>
  <c r="CC87" i="26"/>
  <c r="CP86" i="26"/>
  <c r="BB86" i="26"/>
  <c r="BU85" i="26"/>
  <c r="CH84" i="26"/>
  <c r="AT84" i="26"/>
  <c r="BM83" i="26"/>
  <c r="BZ82" i="26"/>
  <c r="CS81" i="26"/>
  <c r="BE81" i="26"/>
  <c r="BR80" i="26"/>
  <c r="CK79" i="26"/>
  <c r="AW79" i="26"/>
  <c r="BJ78" i="26"/>
  <c r="CC77" i="26"/>
  <c r="CX76" i="26"/>
  <c r="BB76" i="26"/>
  <c r="BU75" i="26"/>
  <c r="CP74" i="26"/>
  <c r="AT74" i="26"/>
  <c r="BM73" i="26"/>
  <c r="CH72" i="26"/>
  <c r="CS71" i="26"/>
  <c r="BE71" i="26"/>
  <c r="AR78" i="26"/>
  <c r="BA75" i="26"/>
  <c r="AX74" i="26"/>
  <c r="BC73" i="26"/>
  <c r="BV72" i="26"/>
  <c r="CM71" i="26"/>
  <c r="AW71" i="26"/>
  <c r="BZ70" i="26"/>
  <c r="AT70" i="26"/>
  <c r="BU69" i="26"/>
  <c r="CX68" i="26"/>
  <c r="BR68" i="26"/>
  <c r="CS67" i="26"/>
  <c r="BM67" i="26"/>
  <c r="CP66" i="26"/>
  <c r="BJ66" i="26"/>
  <c r="CK65" i="26"/>
  <c r="BE65" i="26"/>
  <c r="CH64" i="26"/>
  <c r="BB64" i="26"/>
  <c r="CC63" i="26"/>
  <c r="AW63" i="26"/>
  <c r="BZ62" i="26"/>
  <c r="AT62" i="26"/>
  <c r="BU61" i="26"/>
  <c r="CX60" i="26"/>
  <c r="BR60" i="26"/>
  <c r="CS59" i="26"/>
  <c r="BM59" i="26"/>
  <c r="CP58" i="26"/>
  <c r="BJ58" i="26"/>
  <c r="CK57" i="26"/>
  <c r="BE57" i="26"/>
  <c r="CH56" i="26"/>
  <c r="BB56" i="26"/>
  <c r="CC55" i="26"/>
  <c r="AW55" i="26"/>
  <c r="BZ54" i="26"/>
  <c r="AT54" i="26"/>
  <c r="BU53" i="26"/>
  <c r="CX52" i="26"/>
  <c r="BR52" i="26"/>
  <c r="CS51" i="26"/>
  <c r="BM51" i="26"/>
  <c r="CP50" i="26"/>
  <c r="BJ50" i="26"/>
  <c r="CK49" i="26"/>
  <c r="BE49" i="26"/>
  <c r="CH48" i="26"/>
  <c r="BB48" i="26"/>
  <c r="CC47" i="26"/>
  <c r="AW47" i="26"/>
  <c r="BZ46" i="26"/>
  <c r="AT46" i="26"/>
  <c r="BU45" i="26"/>
  <c r="CX44" i="26"/>
  <c r="BR44" i="26"/>
  <c r="CS43" i="26"/>
  <c r="BM43" i="26"/>
  <c r="CP42" i="26"/>
  <c r="BJ42" i="26"/>
  <c r="CK41" i="26"/>
  <c r="BE41" i="26"/>
  <c r="CH40" i="26"/>
  <c r="BB40" i="26"/>
  <c r="CC39" i="26"/>
  <c r="AW39" i="26"/>
  <c r="BZ38" i="26"/>
  <c r="AT38" i="26"/>
  <c r="BU37" i="26"/>
  <c r="CX36" i="26"/>
  <c r="AR126" i="26"/>
  <c r="BM129" i="26"/>
  <c r="CM143" i="26"/>
  <c r="BN136" i="26"/>
  <c r="BW121" i="26"/>
  <c r="CE113" i="26"/>
  <c r="CJ108" i="26"/>
  <c r="CM103" i="26"/>
  <c r="CJ98" i="26"/>
  <c r="BG93" i="26"/>
  <c r="CR88" i="26"/>
  <c r="BG83" i="26"/>
  <c r="AQ79" i="26"/>
  <c r="AV76" i="26"/>
  <c r="AX138" i="26"/>
  <c r="BN130" i="26"/>
  <c r="BQ123" i="26"/>
  <c r="CW117" i="26"/>
  <c r="BV114" i="26"/>
  <c r="BI111" i="26"/>
  <c r="CG107" i="26"/>
  <c r="AX104" i="26"/>
  <c r="BI101" i="26"/>
  <c r="CD98" i="26"/>
  <c r="AX96" i="26"/>
  <c r="CG93" i="26"/>
  <c r="BA91" i="26"/>
  <c r="BV88" i="26"/>
  <c r="BF86" i="26"/>
  <c r="BY83" i="26"/>
  <c r="CT80" i="26"/>
  <c r="BV78" i="26"/>
  <c r="CO75" i="26"/>
  <c r="CL138" i="26"/>
  <c r="BL132" i="26"/>
  <c r="BG127" i="26"/>
  <c r="CU121" i="26"/>
  <c r="BD118" i="26"/>
  <c r="BS115" i="26"/>
  <c r="CN112" i="26"/>
  <c r="CF110" i="26"/>
  <c r="CF108" i="26"/>
  <c r="CN106" i="26"/>
  <c r="CV104" i="26"/>
  <c r="AU103" i="26"/>
  <c r="AU101" i="26"/>
  <c r="BK99" i="26"/>
  <c r="BK97" i="26"/>
  <c r="BK95" i="26"/>
  <c r="CA93" i="26"/>
  <c r="CA91" i="26"/>
  <c r="CI89" i="26"/>
  <c r="CQ87" i="26"/>
  <c r="AR86" i="26"/>
  <c r="AR84" i="26"/>
  <c r="BH82" i="26"/>
  <c r="BH80" i="26"/>
  <c r="BQ139" i="26"/>
  <c r="BF134" i="26"/>
  <c r="BF130" i="26"/>
  <c r="BV126" i="26"/>
  <c r="CL122" i="26"/>
  <c r="BI119" i="26"/>
  <c r="CX116" i="26"/>
  <c r="BE115" i="26"/>
  <c r="BE113" i="26"/>
  <c r="BE111" i="26"/>
  <c r="BU109" i="26"/>
  <c r="BU107" i="26"/>
  <c r="CC105" i="26"/>
  <c r="BB104" i="26"/>
  <c r="CH102" i="26"/>
  <c r="BE101" i="26"/>
  <c r="CS99" i="26"/>
  <c r="BR98" i="26"/>
  <c r="CX96" i="26"/>
  <c r="CC95" i="26"/>
  <c r="BB94" i="26"/>
  <c r="CH92" i="26"/>
  <c r="BM91" i="26"/>
  <c r="CS89" i="26"/>
  <c r="BR88" i="26"/>
  <c r="AW87" i="26"/>
  <c r="CC85" i="26"/>
  <c r="BB84" i="26"/>
  <c r="CP82" i="26"/>
  <c r="BM81" i="26"/>
  <c r="CS79" i="26"/>
  <c r="BZ78" i="26"/>
  <c r="AW77" i="26"/>
  <c r="CC75" i="26"/>
  <c r="BJ74" i="26"/>
  <c r="CP72" i="26"/>
  <c r="BM71" i="26"/>
  <c r="CQ75" i="26"/>
  <c r="BO73" i="26"/>
  <c r="CW71" i="26"/>
  <c r="CH70" i="26"/>
  <c r="CC69" i="26"/>
  <c r="BZ68" i="26"/>
  <c r="BU67" i="26"/>
  <c r="BR66" i="26"/>
  <c r="BM65" i="26"/>
  <c r="BJ64" i="26"/>
  <c r="BE63" i="26"/>
  <c r="BB62" i="26"/>
  <c r="AW61" i="26"/>
  <c r="AT60" i="26"/>
  <c r="CX58" i="26"/>
  <c r="CS57" i="26"/>
  <c r="CP56" i="26"/>
  <c r="CK55" i="26"/>
  <c r="CH54" i="26"/>
  <c r="CC53" i="26"/>
  <c r="BZ52" i="26"/>
  <c r="BU51" i="26"/>
  <c r="BR50" i="26"/>
  <c r="BM49" i="26"/>
  <c r="BJ48" i="26"/>
  <c r="BE47" i="26"/>
  <c r="BB46" i="26"/>
  <c r="AW45" i="26"/>
  <c r="AT44" i="26"/>
  <c r="CX42" i="26"/>
  <c r="CS41" i="26"/>
  <c r="CP40" i="26"/>
  <c r="CK39" i="26"/>
  <c r="CH38" i="26"/>
  <c r="CK37" i="26"/>
  <c r="AW37" i="26"/>
  <c r="BR36" i="26"/>
  <c r="CS35" i="26"/>
  <c r="BM35" i="26"/>
  <c r="CP34" i="26"/>
  <c r="BJ34" i="26"/>
  <c r="CK33" i="26"/>
  <c r="BE33" i="26"/>
  <c r="CH32" i="26"/>
  <c r="BB32" i="26"/>
  <c r="CC31" i="26"/>
  <c r="AW31" i="26"/>
  <c r="BZ30" i="26"/>
  <c r="AT30" i="26"/>
  <c r="BU29" i="26"/>
  <c r="CX28" i="26"/>
  <c r="BR28" i="26"/>
  <c r="CS27" i="26"/>
  <c r="BM27" i="26"/>
  <c r="CP26" i="26"/>
  <c r="BJ26" i="26"/>
  <c r="CK25" i="26"/>
  <c r="BE25" i="26"/>
  <c r="CH24" i="26"/>
  <c r="BB24" i="26"/>
  <c r="CC23" i="26"/>
  <c r="AW23" i="26"/>
  <c r="BZ22" i="26"/>
  <c r="AT22" i="26"/>
  <c r="BU21" i="26"/>
  <c r="CX20" i="26"/>
  <c r="BR20" i="26"/>
  <c r="CS19" i="26"/>
  <c r="BM19" i="26"/>
  <c r="CO18" i="26"/>
  <c r="BI18" i="26"/>
  <c r="CK17" i="26"/>
  <c r="BE17" i="26"/>
  <c r="CG146" i="26"/>
  <c r="BA146" i="26"/>
  <c r="CD145" i="26"/>
  <c r="AX145" i="26"/>
  <c r="BY144" i="26"/>
  <c r="AS144" i="26"/>
  <c r="BV143" i="26"/>
  <c r="CW142" i="26"/>
  <c r="BQ142" i="26"/>
  <c r="CT141" i="26"/>
  <c r="BN141" i="26"/>
  <c r="CO140" i="26"/>
  <c r="BI140" i="26"/>
  <c r="CL139" i="26"/>
  <c r="BF139" i="26"/>
  <c r="CG138" i="26"/>
  <c r="BA138" i="26"/>
  <c r="CD137" i="26"/>
  <c r="CF78" i="26"/>
  <c r="BX76" i="26"/>
  <c r="CV74" i="26"/>
  <c r="AZ74" i="26"/>
  <c r="BQ73" i="26"/>
  <c r="CJ72" i="26"/>
  <c r="AR72" i="26"/>
  <c r="BI71" i="26"/>
  <c r="CJ70" i="26"/>
  <c r="BD70" i="26"/>
  <c r="CE69" i="26"/>
  <c r="AY69" i="26"/>
  <c r="CB68" i="26"/>
  <c r="AV68" i="26"/>
  <c r="BW67" i="26"/>
  <c r="AQ67" i="26"/>
  <c r="BT66" i="26"/>
  <c r="CU65" i="26"/>
  <c r="BO65" i="26"/>
  <c r="CR64" i="26"/>
  <c r="BL64" i="26"/>
  <c r="CM63" i="26"/>
  <c r="BG63" i="26"/>
  <c r="CJ62" i="26"/>
  <c r="BD62" i="26"/>
  <c r="CE61" i="26"/>
  <c r="AY61" i="26"/>
  <c r="CB60" i="26"/>
  <c r="AV60" i="26"/>
  <c r="BW59" i="26"/>
  <c r="AQ59" i="26"/>
  <c r="BT58" i="26"/>
  <c r="CU57" i="26"/>
  <c r="BO57" i="26"/>
  <c r="CR56" i="26"/>
  <c r="BL56" i="26"/>
  <c r="CM55" i="26"/>
  <c r="BG55" i="26"/>
  <c r="CJ54" i="26"/>
  <c r="BD54" i="26"/>
  <c r="CE53" i="26"/>
  <c r="AY53" i="26"/>
  <c r="CB52" i="26"/>
  <c r="AV52" i="26"/>
  <c r="BW51" i="26"/>
  <c r="AQ51" i="26"/>
  <c r="BT50" i="26"/>
  <c r="CU49" i="26"/>
  <c r="BO49" i="26"/>
  <c r="CR48" i="26"/>
  <c r="BL48" i="26"/>
  <c r="CM47" i="26"/>
  <c r="BG47" i="26"/>
  <c r="CJ46" i="26"/>
  <c r="BD46" i="26"/>
  <c r="CE45" i="26"/>
  <c r="AY45" i="26"/>
  <c r="CB44" i="26"/>
  <c r="AV44" i="26"/>
  <c r="BW43" i="26"/>
  <c r="AQ43" i="26"/>
  <c r="BT42" i="26"/>
  <c r="CU41" i="26"/>
  <c r="BO41" i="26"/>
  <c r="CR40" i="26"/>
  <c r="BL40" i="26"/>
  <c r="CM39" i="26"/>
  <c r="BG39" i="26"/>
  <c r="CJ38" i="26"/>
  <c r="BD38" i="26"/>
  <c r="CE37" i="26"/>
  <c r="AY37" i="26"/>
  <c r="CB36" i="26"/>
  <c r="AV36" i="26"/>
  <c r="BW35" i="26"/>
  <c r="AQ35" i="26"/>
  <c r="BT34" i="26"/>
  <c r="CU33" i="26"/>
  <c r="BO33" i="26"/>
  <c r="CR32" i="26"/>
  <c r="BL32" i="26"/>
  <c r="CM31" i="26"/>
  <c r="BG31" i="26"/>
  <c r="CJ30" i="26"/>
  <c r="BD30" i="26"/>
  <c r="CE29" i="26"/>
  <c r="AY29" i="26"/>
  <c r="CB28" i="26"/>
  <c r="AV28" i="26"/>
  <c r="BW27" i="26"/>
  <c r="AQ27" i="26"/>
  <c r="BT26" i="26"/>
  <c r="CU25" i="26"/>
  <c r="BO25" i="26"/>
  <c r="CR24" i="26"/>
  <c r="BL24" i="26"/>
  <c r="CM23" i="26"/>
  <c r="BG23" i="26"/>
  <c r="CJ22" i="26"/>
  <c r="BD22" i="26"/>
  <c r="CE21" i="26"/>
  <c r="AY21" i="26"/>
  <c r="CB20" i="26"/>
  <c r="AV20" i="26"/>
  <c r="BW19" i="26"/>
  <c r="AQ19" i="26"/>
  <c r="BS18" i="26"/>
  <c r="CU17" i="26"/>
  <c r="BO17" i="26"/>
  <c r="CQ146" i="26"/>
  <c r="BK146" i="26"/>
  <c r="CN145" i="26"/>
  <c r="BH145" i="26"/>
  <c r="CI144" i="26"/>
  <c r="BC144" i="26"/>
  <c r="CF143" i="26"/>
  <c r="AZ143" i="26"/>
  <c r="CA142" i="26"/>
  <c r="AU142" i="26"/>
  <c r="BX141" i="26"/>
  <c r="AR141" i="26"/>
  <c r="BS140" i="26"/>
  <c r="CV139" i="26"/>
  <c r="BP139" i="26"/>
  <c r="CQ138" i="26"/>
  <c r="BK138" i="26"/>
  <c r="BK79" i="26"/>
  <c r="BC77" i="26"/>
  <c r="BI75" i="26"/>
  <c r="BN74" i="26"/>
  <c r="CE73" i="26"/>
  <c r="CV72" i="26"/>
  <c r="BF72" i="26"/>
  <c r="BW71" i="26"/>
  <c r="CT70" i="26"/>
  <c r="BN70" i="26"/>
  <c r="CO69" i="26"/>
  <c r="BI69" i="26"/>
  <c r="CL68" i="26"/>
  <c r="BF68" i="26"/>
  <c r="CG67" i="26"/>
  <c r="BA67" i="26"/>
  <c r="CD66" i="26"/>
  <c r="AX66" i="26"/>
  <c r="BY65" i="26"/>
  <c r="AS65" i="26"/>
  <c r="BV64" i="26"/>
  <c r="CW63" i="26"/>
  <c r="BQ63" i="26"/>
  <c r="CT62" i="26"/>
  <c r="BN62" i="26"/>
  <c r="CO61" i="26"/>
  <c r="BI61" i="26"/>
  <c r="CL60" i="26"/>
  <c r="BF60" i="26"/>
  <c r="CG59" i="26"/>
  <c r="BA59" i="26"/>
  <c r="CD58" i="26"/>
  <c r="AX58" i="26"/>
  <c r="BY57" i="26"/>
  <c r="AS57" i="26"/>
  <c r="BV56" i="26"/>
  <c r="CW55" i="26"/>
  <c r="BQ55" i="26"/>
  <c r="CT54" i="26"/>
  <c r="BN54" i="26"/>
  <c r="CO53" i="26"/>
  <c r="BI53" i="26"/>
  <c r="CL52" i="26"/>
  <c r="BF52" i="26"/>
  <c r="CG51" i="26"/>
  <c r="BA51" i="26"/>
  <c r="CD50" i="26"/>
  <c r="AX50" i="26"/>
  <c r="BY49" i="26"/>
  <c r="AS49" i="26"/>
  <c r="BV48" i="26"/>
  <c r="CW47" i="26"/>
  <c r="BQ47" i="26"/>
  <c r="CT46" i="26"/>
  <c r="BN46" i="26"/>
  <c r="CO45" i="26"/>
  <c r="BI45" i="26"/>
  <c r="CL44" i="26"/>
  <c r="BF44" i="26"/>
  <c r="CG43" i="26"/>
  <c r="BA43" i="26"/>
  <c r="CD42" i="26"/>
  <c r="AX42" i="26"/>
  <c r="BY41" i="26"/>
  <c r="AS41" i="26"/>
  <c r="BV40" i="26"/>
  <c r="CW39" i="26"/>
  <c r="BQ39" i="26"/>
  <c r="CT38" i="26"/>
  <c r="BN38" i="26"/>
  <c r="CO37" i="26"/>
  <c r="BI37" i="26"/>
  <c r="CL36" i="26"/>
  <c r="BF36" i="26"/>
  <c r="CG35" i="26"/>
  <c r="BA35" i="26"/>
  <c r="CD34" i="26"/>
  <c r="AX34" i="26"/>
  <c r="BY33" i="26"/>
  <c r="AS33" i="26"/>
  <c r="BV32" i="26"/>
  <c r="CW31" i="26"/>
  <c r="BQ31" i="26"/>
  <c r="CT30" i="26"/>
  <c r="BN30" i="26"/>
  <c r="CO29" i="26"/>
  <c r="BI29" i="26"/>
  <c r="CL28" i="26"/>
  <c r="BF28" i="26"/>
  <c r="CG27" i="26"/>
  <c r="BA27" i="26"/>
  <c r="CD26" i="26"/>
  <c r="AX26" i="26"/>
  <c r="BY25" i="26"/>
  <c r="AS25" i="26"/>
  <c r="BV24" i="26"/>
  <c r="CW23" i="26"/>
  <c r="BQ23" i="26"/>
  <c r="CT22" i="26"/>
  <c r="BN22" i="26"/>
  <c r="CO21" i="26"/>
  <c r="BI21" i="26"/>
  <c r="CL20" i="26"/>
  <c r="BF20" i="26"/>
  <c r="CG19" i="26"/>
  <c r="BA19" i="26"/>
  <c r="CC18" i="26"/>
  <c r="AW18" i="26"/>
  <c r="BY17" i="26"/>
  <c r="AS17" i="26"/>
  <c r="BU146" i="26"/>
  <c r="CX145" i="26"/>
  <c r="BR145" i="26"/>
  <c r="CS144" i="26"/>
  <c r="BM144" i="26"/>
  <c r="CP143" i="26"/>
  <c r="BJ143" i="26"/>
  <c r="CK142" i="26"/>
  <c r="BE142" i="26"/>
  <c r="CH141" i="26"/>
  <c r="BB141" i="26"/>
  <c r="CC140" i="26"/>
  <c r="AW140" i="26"/>
  <c r="BZ139" i="26"/>
  <c r="AT139" i="26"/>
  <c r="BU138" i="26"/>
  <c r="CX137" i="26"/>
  <c r="BR137" i="26"/>
  <c r="BS79" i="26"/>
  <c r="BK77" i="26"/>
  <c r="BK75" i="26"/>
  <c r="BP74" i="26"/>
  <c r="CG73" i="26"/>
  <c r="AQ73" i="26"/>
  <c r="BH72" i="26"/>
  <c r="BY71" i="26"/>
  <c r="CV70" i="26"/>
  <c r="BP70" i="26"/>
  <c r="CQ69" i="26"/>
  <c r="BK69" i="26"/>
  <c r="CN68" i="26"/>
  <c r="BH68" i="26"/>
  <c r="CI67" i="26"/>
  <c r="BC67" i="26"/>
  <c r="CF66" i="26"/>
  <c r="AZ66" i="26"/>
  <c r="CA65" i="26"/>
  <c r="AU65" i="26"/>
  <c r="BX64" i="26"/>
  <c r="AR64" i="26"/>
  <c r="BS63" i="26"/>
  <c r="CV62" i="26"/>
  <c r="BP62" i="26"/>
  <c r="CQ61" i="26"/>
  <c r="BK61" i="26"/>
  <c r="CN60" i="26"/>
  <c r="BH60" i="26"/>
  <c r="CI59" i="26"/>
  <c r="BC59" i="26"/>
  <c r="CF58" i="26"/>
  <c r="AZ58" i="26"/>
  <c r="CA57" i="26"/>
  <c r="AU57" i="26"/>
  <c r="BX56" i="26"/>
  <c r="AR56" i="26"/>
  <c r="BS55" i="26"/>
  <c r="CV54" i="26"/>
  <c r="BP54" i="26"/>
  <c r="CQ53" i="26"/>
  <c r="BK53" i="26"/>
  <c r="CN52" i="26"/>
  <c r="BH52" i="26"/>
  <c r="CI51" i="26"/>
  <c r="BC51" i="26"/>
  <c r="CF50" i="26"/>
  <c r="AZ50" i="26"/>
  <c r="CA49" i="26"/>
  <c r="AU49" i="26"/>
  <c r="BX48" i="26"/>
  <c r="AR48" i="26"/>
  <c r="BS47" i="26"/>
  <c r="CV46" i="26"/>
  <c r="BP46" i="26"/>
  <c r="CQ45" i="26"/>
  <c r="BK45" i="26"/>
  <c r="CN44" i="26"/>
  <c r="BH44" i="26"/>
  <c r="CI43" i="26"/>
  <c r="BC43" i="26"/>
  <c r="CF42" i="26"/>
  <c r="AZ42" i="26"/>
  <c r="CA41" i="26"/>
  <c r="AU41" i="26"/>
  <c r="BX40" i="26"/>
  <c r="AR40" i="26"/>
  <c r="BS39" i="26"/>
  <c r="CV38" i="26"/>
  <c r="BP38" i="26"/>
  <c r="CQ37" i="26"/>
  <c r="BK37" i="26"/>
  <c r="CN36" i="26"/>
  <c r="CQ131" i="26"/>
  <c r="AW131" i="26"/>
  <c r="CJ144" i="26"/>
  <c r="CO143" i="26"/>
  <c r="CR122" i="26"/>
  <c r="BT114" i="26"/>
  <c r="BO109" i="26"/>
  <c r="BT104" i="26"/>
  <c r="AQ99" i="26"/>
  <c r="BT94" i="26"/>
  <c r="AQ89" i="26"/>
  <c r="CM83" i="26"/>
  <c r="CM79" i="26"/>
  <c r="BD76" i="26"/>
  <c r="CG139" i="26"/>
  <c r="BQ131" i="26"/>
  <c r="BV124" i="26"/>
  <c r="BL118" i="26"/>
  <c r="BA115" i="26"/>
  <c r="BY111" i="26"/>
  <c r="AX108" i="26"/>
  <c r="CT104" i="26"/>
  <c r="BQ101" i="26"/>
  <c r="AS99" i="26"/>
  <c r="BV96" i="26"/>
  <c r="CW93" i="26"/>
  <c r="BI91" i="26"/>
  <c r="AS89" i="26"/>
  <c r="BN86" i="26"/>
  <c r="CG83" i="26"/>
  <c r="BQ81" i="26"/>
  <c r="CL78" i="26"/>
  <c r="BF76" i="26"/>
  <c r="CO139" i="26"/>
  <c r="AY133" i="26"/>
  <c r="CM127" i="26"/>
  <c r="AQ123" i="26"/>
  <c r="BN118" i="26"/>
  <c r="CA115" i="26"/>
  <c r="BK113" i="26"/>
  <c r="CN110" i="26"/>
  <c r="CV108" i="26"/>
  <c r="AU107" i="26"/>
  <c r="BC105" i="26"/>
  <c r="BC103" i="26"/>
  <c r="BS101" i="26"/>
  <c r="BS99" i="26"/>
  <c r="BS97" i="26"/>
  <c r="CI95" i="26"/>
  <c r="CI93" i="26"/>
  <c r="CQ91" i="26"/>
  <c r="AR90" i="26"/>
  <c r="AZ88" i="26"/>
  <c r="AZ86" i="26"/>
  <c r="BP84" i="26"/>
  <c r="BP82" i="26"/>
  <c r="BP80" i="26"/>
  <c r="AS141" i="26"/>
  <c r="BV134" i="26"/>
  <c r="CL130" i="26"/>
  <c r="AS127" i="26"/>
  <c r="BI123" i="26"/>
  <c r="BU119" i="26"/>
  <c r="BM117" i="26"/>
  <c r="BM115" i="26"/>
  <c r="BM113" i="26"/>
  <c r="CC111" i="26"/>
  <c r="CC109" i="26"/>
  <c r="CK107" i="26"/>
  <c r="CS105" i="26"/>
  <c r="BJ104" i="26"/>
  <c r="CP102" i="26"/>
  <c r="BU101" i="26"/>
  <c r="AT100" i="26"/>
  <c r="BZ98" i="26"/>
  <c r="BE97" i="26"/>
  <c r="CK95" i="26"/>
  <c r="BJ94" i="26"/>
  <c r="CX92" i="26"/>
  <c r="BU91" i="26"/>
  <c r="AT90" i="26"/>
  <c r="CH88" i="26"/>
  <c r="BE87" i="26"/>
  <c r="CK85" i="26"/>
  <c r="BR84" i="26"/>
  <c r="CX82" i="26"/>
  <c r="BU81" i="26"/>
  <c r="BB80" i="26"/>
  <c r="CH78" i="26"/>
  <c r="BE77" i="26"/>
  <c r="CS75" i="26"/>
  <c r="BR74" i="26"/>
  <c r="CX72" i="26"/>
  <c r="CC71" i="26"/>
  <c r="BP76" i="26"/>
  <c r="BY73" i="26"/>
  <c r="AZ72" i="26"/>
  <c r="CP70" i="26"/>
  <c r="CK69" i="26"/>
  <c r="CH68" i="26"/>
  <c r="CC67" i="26"/>
  <c r="BZ66" i="26"/>
  <c r="BU65" i="26"/>
  <c r="BR64" i="26"/>
  <c r="BM63" i="26"/>
  <c r="BJ62" i="26"/>
  <c r="BE61" i="26"/>
  <c r="BB60" i="26"/>
  <c r="AW59" i="26"/>
  <c r="AT58" i="26"/>
  <c r="CX56" i="26"/>
  <c r="CS55" i="26"/>
  <c r="CP54" i="26"/>
  <c r="CK53" i="26"/>
  <c r="CH52" i="26"/>
  <c r="CC51" i="26"/>
  <c r="BZ50" i="26"/>
  <c r="BU49" i="26"/>
  <c r="BR48" i="26"/>
  <c r="BM47" i="26"/>
  <c r="BJ46" i="26"/>
  <c r="BE45" i="26"/>
  <c r="BB44" i="26"/>
  <c r="AW43" i="26"/>
  <c r="AT42" i="26"/>
  <c r="CX40" i="26"/>
  <c r="CS39" i="26"/>
  <c r="CP38" i="26"/>
  <c r="CS37" i="26"/>
  <c r="BE37" i="26"/>
  <c r="BZ36" i="26"/>
  <c r="AT36" i="26"/>
  <c r="BU35" i="26"/>
  <c r="CX34" i="26"/>
  <c r="BR34" i="26"/>
  <c r="CS33" i="26"/>
  <c r="BM33" i="26"/>
  <c r="CP32" i="26"/>
  <c r="BJ32" i="26"/>
  <c r="CK31" i="26"/>
  <c r="BE31" i="26"/>
  <c r="CH30" i="26"/>
  <c r="BB30" i="26"/>
  <c r="CC29" i="26"/>
  <c r="AW29" i="26"/>
  <c r="BZ28" i="26"/>
  <c r="AT28" i="26"/>
  <c r="BU27" i="26"/>
  <c r="CX26" i="26"/>
  <c r="BR26" i="26"/>
  <c r="CS25" i="26"/>
  <c r="BM25" i="26"/>
  <c r="CP24" i="26"/>
  <c r="BJ24" i="26"/>
  <c r="CK23" i="26"/>
  <c r="BE23" i="26"/>
  <c r="CH22" i="26"/>
  <c r="BB22" i="26"/>
  <c r="CC21" i="26"/>
  <c r="AW21" i="26"/>
  <c r="BZ20" i="26"/>
  <c r="AT20" i="26"/>
  <c r="BU19" i="26"/>
  <c r="CW18" i="26"/>
  <c r="BQ18" i="26"/>
  <c r="CS17" i="26"/>
  <c r="BM17" i="26"/>
  <c r="CO146" i="26"/>
  <c r="BI146" i="26"/>
  <c r="CL145" i="26"/>
  <c r="BF145" i="26"/>
  <c r="CG144" i="26"/>
  <c r="BA144" i="26"/>
  <c r="CD143" i="26"/>
  <c r="AX143" i="26"/>
  <c r="BY142" i="26"/>
  <c r="AS142" i="26"/>
  <c r="BV141" i="26"/>
  <c r="CW140" i="26"/>
  <c r="BQ140" i="26"/>
  <c r="CT139" i="26"/>
  <c r="BN139" i="26"/>
  <c r="CO138" i="26"/>
  <c r="BI138" i="26"/>
  <c r="CL137" i="26"/>
  <c r="BC79" i="26"/>
  <c r="AU77" i="26"/>
  <c r="BC75" i="26"/>
  <c r="BL74" i="26"/>
  <c r="CA73" i="26"/>
  <c r="CT72" i="26"/>
  <c r="BD72" i="26"/>
  <c r="BS71" i="26"/>
  <c r="CR70" i="26"/>
  <c r="BL70" i="26"/>
  <c r="CM69" i="26"/>
  <c r="BG69" i="26"/>
  <c r="CJ68" i="26"/>
  <c r="BD68" i="26"/>
  <c r="CE67" i="26"/>
  <c r="AY67" i="26"/>
  <c r="CB66" i="26"/>
  <c r="AV66" i="26"/>
  <c r="BW65" i="26"/>
  <c r="AQ65" i="26"/>
  <c r="BT64" i="26"/>
  <c r="CU63" i="26"/>
  <c r="BO63" i="26"/>
  <c r="CR62" i="26"/>
  <c r="BL62" i="26"/>
  <c r="CM61" i="26"/>
  <c r="BG61" i="26"/>
  <c r="CJ60" i="26"/>
  <c r="BD60" i="26"/>
  <c r="CE59" i="26"/>
  <c r="AY59" i="26"/>
  <c r="CB58" i="26"/>
  <c r="AV58" i="26"/>
  <c r="BW57" i="26"/>
  <c r="AQ57" i="26"/>
  <c r="BT56" i="26"/>
  <c r="CU55" i="26"/>
  <c r="BO55" i="26"/>
  <c r="CR54" i="26"/>
  <c r="BL54" i="26"/>
  <c r="CM53" i="26"/>
  <c r="BG53" i="26"/>
  <c r="CJ52" i="26"/>
  <c r="BD52" i="26"/>
  <c r="CE51" i="26"/>
  <c r="AY51" i="26"/>
  <c r="CB50" i="26"/>
  <c r="AV50" i="26"/>
  <c r="BW49" i="26"/>
  <c r="AQ49" i="26"/>
  <c r="BT48" i="26"/>
  <c r="CU47" i="26"/>
  <c r="BO47" i="26"/>
  <c r="CR46" i="26"/>
  <c r="BL46" i="26"/>
  <c r="CM45" i="26"/>
  <c r="BG45" i="26"/>
  <c r="CJ44" i="26"/>
  <c r="BD44" i="26"/>
  <c r="CE43" i="26"/>
  <c r="AY43" i="26"/>
  <c r="CB42" i="26"/>
  <c r="AV42" i="26"/>
  <c r="BW41" i="26"/>
  <c r="AQ41" i="26"/>
  <c r="BT40" i="26"/>
  <c r="CU39" i="26"/>
  <c r="BO39" i="26"/>
  <c r="CR38" i="26"/>
  <c r="BL38" i="26"/>
  <c r="CM37" i="26"/>
  <c r="BG37" i="26"/>
  <c r="CJ36" i="26"/>
  <c r="BD36" i="26"/>
  <c r="CE35" i="26"/>
  <c r="AY35" i="26"/>
  <c r="CB34" i="26"/>
  <c r="AV34" i="26"/>
  <c r="BW33" i="26"/>
  <c r="AQ33" i="26"/>
  <c r="BT32" i="26"/>
  <c r="CU31" i="26"/>
  <c r="BO31" i="26"/>
  <c r="CR30" i="26"/>
  <c r="BL30" i="26"/>
  <c r="CM29" i="26"/>
  <c r="BG29" i="26"/>
  <c r="CJ28" i="26"/>
  <c r="BD28" i="26"/>
  <c r="CE27" i="26"/>
  <c r="AY27" i="26"/>
  <c r="CB26" i="26"/>
  <c r="AV26" i="26"/>
  <c r="BW25" i="26"/>
  <c r="AQ25" i="26"/>
  <c r="BT24" i="26"/>
  <c r="CU23" i="26"/>
  <c r="BO23" i="26"/>
  <c r="CR22" i="26"/>
  <c r="BL22" i="26"/>
  <c r="CM21" i="26"/>
  <c r="BG21" i="26"/>
  <c r="CJ20" i="26"/>
  <c r="BD20" i="26"/>
  <c r="CE19" i="26"/>
  <c r="AY19" i="26"/>
  <c r="CA18" i="26"/>
  <c r="AU18" i="26"/>
  <c r="BW17" i="26"/>
  <c r="AQ17" i="26"/>
  <c r="BS146" i="26"/>
  <c r="CV145" i="26"/>
  <c r="BP145" i="26"/>
  <c r="CQ144" i="26"/>
  <c r="BK144" i="26"/>
  <c r="CN143" i="26"/>
  <c r="BH143" i="26"/>
  <c r="CI142" i="26"/>
  <c r="BC142" i="26"/>
  <c r="CF141" i="26"/>
  <c r="AZ141" i="26"/>
  <c r="CA140" i="26"/>
  <c r="AU140" i="26"/>
  <c r="BX139" i="26"/>
  <c r="AR139" i="26"/>
  <c r="BS138" i="26"/>
  <c r="CQ79" i="26"/>
  <c r="CI77" i="26"/>
  <c r="CA75" i="26"/>
  <c r="BX74" i="26"/>
  <c r="CO73" i="26"/>
  <c r="AY73" i="26"/>
  <c r="BP72" i="26"/>
  <c r="CG71" i="26"/>
  <c r="AS71" i="26"/>
  <c r="BV70" i="26"/>
  <c r="CW69" i="26"/>
  <c r="BQ69" i="26"/>
  <c r="CT68" i="26"/>
  <c r="BN68" i="26"/>
  <c r="CO67" i="26"/>
  <c r="BI67" i="26"/>
  <c r="CL66" i="26"/>
  <c r="BF66" i="26"/>
  <c r="CG65" i="26"/>
  <c r="BA65" i="26"/>
  <c r="CD64" i="26"/>
  <c r="AX64" i="26"/>
  <c r="BY63" i="26"/>
  <c r="AS63" i="26"/>
  <c r="BV62" i="26"/>
  <c r="CW61" i="26"/>
  <c r="BQ61" i="26"/>
  <c r="CT60" i="26"/>
  <c r="BN60" i="26"/>
  <c r="CO59" i="26"/>
  <c r="BI59" i="26"/>
  <c r="CL58" i="26"/>
  <c r="BF58" i="26"/>
  <c r="CG57" i="26"/>
  <c r="BA57" i="26"/>
  <c r="CD56" i="26"/>
  <c r="AX56" i="26"/>
  <c r="BY55" i="26"/>
  <c r="AS55" i="26"/>
  <c r="BV54" i="26"/>
  <c r="CW53" i="26"/>
  <c r="BQ53" i="26"/>
  <c r="CT52" i="26"/>
  <c r="BN52" i="26"/>
  <c r="CO51" i="26"/>
  <c r="BI51" i="26"/>
  <c r="CL50" i="26"/>
  <c r="BF50" i="26"/>
  <c r="CG49" i="26"/>
  <c r="BA49" i="26"/>
  <c r="CD48" i="26"/>
  <c r="AX48" i="26"/>
  <c r="BY47" i="26"/>
  <c r="AS47" i="26"/>
  <c r="BV46" i="26"/>
  <c r="CW45" i="26"/>
  <c r="BQ45" i="26"/>
  <c r="CT44" i="26"/>
  <c r="BN44" i="26"/>
  <c r="CO43" i="26"/>
  <c r="BI43" i="26"/>
  <c r="CL42" i="26"/>
  <c r="BF42" i="26"/>
  <c r="CG41" i="26"/>
  <c r="BA41" i="26"/>
  <c r="CD40" i="26"/>
  <c r="AX40" i="26"/>
  <c r="BY39" i="26"/>
  <c r="AS39" i="26"/>
  <c r="BV38" i="26"/>
  <c r="CW37" i="26"/>
  <c r="BQ37" i="26"/>
  <c r="CT36" i="26"/>
  <c r="BN36" i="26"/>
  <c r="CO35" i="26"/>
  <c r="BI35" i="26"/>
  <c r="CL34" i="26"/>
  <c r="BF34" i="26"/>
  <c r="CG33" i="26"/>
  <c r="BA33" i="26"/>
  <c r="CD32" i="26"/>
  <c r="AX32" i="26"/>
  <c r="BY31" i="26"/>
  <c r="AS31" i="26"/>
  <c r="BV30" i="26"/>
  <c r="CW29" i="26"/>
  <c r="BQ29" i="26"/>
  <c r="CT28" i="26"/>
  <c r="BN28" i="26"/>
  <c r="CO27" i="26"/>
  <c r="BI27" i="26"/>
  <c r="CL26" i="26"/>
  <c r="BF26" i="26"/>
  <c r="CG25" i="26"/>
  <c r="BA25" i="26"/>
  <c r="CD24" i="26"/>
  <c r="AX24" i="26"/>
  <c r="BY23" i="26"/>
  <c r="AS23" i="26"/>
  <c r="BV22" i="26"/>
  <c r="CW21" i="26"/>
  <c r="BQ21" i="26"/>
  <c r="CT20" i="26"/>
  <c r="BN20" i="26"/>
  <c r="CO19" i="26"/>
  <c r="BI19" i="26"/>
  <c r="CK18" i="26"/>
  <c r="BE18" i="26"/>
  <c r="CG17" i="26"/>
  <c r="BA17" i="26"/>
  <c r="CC146" i="26"/>
  <c r="AW146" i="26"/>
  <c r="BZ145" i="26"/>
  <c r="AT145" i="26"/>
  <c r="BU144" i="26"/>
  <c r="CX143" i="26"/>
  <c r="BR143" i="26"/>
  <c r="CS142" i="26"/>
  <c r="BM142" i="26"/>
  <c r="CP141" i="26"/>
  <c r="BJ141" i="26"/>
  <c r="CK140" i="26"/>
  <c r="BE140" i="26"/>
  <c r="CH139" i="26"/>
  <c r="BB139" i="26"/>
  <c r="CC138" i="26"/>
  <c r="AW138" i="26"/>
  <c r="BZ137" i="26"/>
  <c r="AR80" i="26"/>
  <c r="CQ77" i="26"/>
  <c r="CI75" i="26"/>
  <c r="CB74" i="26"/>
  <c r="CQ73" i="26"/>
  <c r="BA73" i="26"/>
  <c r="BT72" i="26"/>
  <c r="CI71" i="26"/>
  <c r="AU71" i="26"/>
  <c r="BX70" i="26"/>
  <c r="AR70" i="26"/>
  <c r="BS69" i="26"/>
  <c r="CV68" i="26"/>
  <c r="BP68" i="26"/>
  <c r="CQ67" i="26"/>
  <c r="BK67" i="26"/>
  <c r="CN66" i="26"/>
  <c r="BH66" i="26"/>
  <c r="CI65" i="26"/>
  <c r="BC65" i="26"/>
  <c r="CF64" i="26"/>
  <c r="AZ64" i="26"/>
  <c r="CA63" i="26"/>
  <c r="AU63" i="26"/>
  <c r="BX62" i="26"/>
  <c r="AR62" i="26"/>
  <c r="BS61" i="26"/>
  <c r="CV60" i="26"/>
  <c r="BP60" i="26"/>
  <c r="CQ59" i="26"/>
  <c r="BK59" i="26"/>
  <c r="CN58" i="26"/>
  <c r="BH58" i="26"/>
  <c r="CI57" i="26"/>
  <c r="BC57" i="26"/>
  <c r="CF56" i="26"/>
  <c r="AZ56" i="26"/>
  <c r="CA55" i="26"/>
  <c r="AU55" i="26"/>
  <c r="BX54" i="26"/>
  <c r="AR54" i="26"/>
  <c r="BS53" i="26"/>
  <c r="CV52" i="26"/>
  <c r="BP52" i="26"/>
  <c r="CQ51" i="26"/>
  <c r="BK51" i="26"/>
  <c r="CN50" i="26"/>
  <c r="BH50" i="26"/>
  <c r="CI49" i="26"/>
  <c r="BC49" i="26"/>
  <c r="CF48" i="26"/>
  <c r="AZ48" i="26"/>
  <c r="CA47" i="26"/>
  <c r="AU47" i="26"/>
  <c r="BX46" i="26"/>
  <c r="AR46" i="26"/>
  <c r="BS45" i="26"/>
  <c r="CV44" i="26"/>
  <c r="BP44" i="26"/>
  <c r="CQ43" i="26"/>
  <c r="BK43" i="26"/>
  <c r="CN42" i="26"/>
  <c r="BH42" i="26"/>
  <c r="CI41" i="26"/>
  <c r="BC41" i="26"/>
  <c r="CX140" i="26"/>
  <c r="AQ139" i="26"/>
  <c r="BT116" i="26"/>
  <c r="AV106" i="26"/>
  <c r="AV96" i="26"/>
  <c r="CU85" i="26"/>
  <c r="CE77" i="26"/>
  <c r="AX134" i="26"/>
  <c r="CW119" i="26"/>
  <c r="CD112" i="26"/>
  <c r="AX106" i="26"/>
  <c r="CO99" i="26"/>
  <c r="CT94" i="26"/>
  <c r="CW89" i="26"/>
  <c r="CL84" i="26"/>
  <c r="CO79" i="26"/>
  <c r="AX144" i="26"/>
  <c r="BO129" i="26"/>
  <c r="CC119" i="26"/>
  <c r="BH114" i="26"/>
  <c r="CA109" i="26"/>
  <c r="CQ105" i="26"/>
  <c r="AZ102" i="26"/>
  <c r="BH98" i="26"/>
  <c r="BX94" i="26"/>
  <c r="CN90" i="26"/>
  <c r="CN86" i="26"/>
  <c r="AU83" i="26"/>
  <c r="CG143" i="26"/>
  <c r="AX132" i="26"/>
  <c r="CD124" i="26"/>
  <c r="AV118" i="26"/>
  <c r="BB114" i="26"/>
  <c r="BR110" i="26"/>
  <c r="CH106" i="26"/>
  <c r="BM103" i="26"/>
  <c r="BZ100" i="26"/>
  <c r="CK97" i="26"/>
  <c r="CP94" i="26"/>
  <c r="AT92" i="26"/>
  <c r="BE89" i="26"/>
  <c r="BJ86" i="26"/>
  <c r="BU83" i="26"/>
  <c r="CH80" i="26"/>
  <c r="CK77" i="26"/>
  <c r="CX74" i="26"/>
  <c r="BB72" i="26"/>
  <c r="BH74" i="26"/>
  <c r="BG71" i="26"/>
  <c r="AW69" i="26"/>
  <c r="CX66" i="26"/>
  <c r="CP64" i="26"/>
  <c r="CH62" i="26"/>
  <c r="BZ60" i="26"/>
  <c r="BR58" i="26"/>
  <c r="BJ56" i="26"/>
  <c r="BB54" i="26"/>
  <c r="AT52" i="26"/>
  <c r="CS49" i="26"/>
  <c r="CK47" i="26"/>
  <c r="CC45" i="26"/>
  <c r="BU43" i="26"/>
  <c r="BM41" i="26"/>
  <c r="BE39" i="26"/>
  <c r="BM37" i="26"/>
  <c r="BB36" i="26"/>
  <c r="AW35" i="26"/>
  <c r="AT34" i="26"/>
  <c r="CX32" i="26"/>
  <c r="CS31" i="26"/>
  <c r="CP30" i="26"/>
  <c r="CK29" i="26"/>
  <c r="CH28" i="26"/>
  <c r="CC27" i="26"/>
  <c r="BZ26" i="26"/>
  <c r="BU25" i="26"/>
  <c r="BR24" i="26"/>
  <c r="BM23" i="26"/>
  <c r="BJ22" i="26"/>
  <c r="BE21" i="26"/>
  <c r="BB20" i="26"/>
  <c r="AW19" i="26"/>
  <c r="AS18" i="26"/>
  <c r="CW146" i="26"/>
  <c r="CT145" i="26"/>
  <c r="CO144" i="26"/>
  <c r="CL143" i="26"/>
  <c r="CG142" i="26"/>
  <c r="CD141" i="26"/>
  <c r="BY140" i="26"/>
  <c r="BV139" i="26"/>
  <c r="BQ138" i="26"/>
  <c r="CI79" i="26"/>
  <c r="BS75" i="26"/>
  <c r="CM73" i="26"/>
  <c r="BN72" i="26"/>
  <c r="AQ71" i="26"/>
  <c r="CU69" i="26"/>
  <c r="CR68" i="26"/>
  <c r="CM67" i="26"/>
  <c r="CJ66" i="26"/>
  <c r="CE65" i="26"/>
  <c r="CB64" i="26"/>
  <c r="BW63" i="26"/>
  <c r="BT62" i="26"/>
  <c r="BO61" i="26"/>
  <c r="BL60" i="26"/>
  <c r="BG59" i="26"/>
  <c r="BD58" i="26"/>
  <c r="AY57" i="26"/>
  <c r="AV56" i="26"/>
  <c r="AQ55" i="26"/>
  <c r="CU53" i="26"/>
  <c r="CR52" i="26"/>
  <c r="CM51" i="26"/>
  <c r="CJ50" i="26"/>
  <c r="CE49" i="26"/>
  <c r="CB48" i="26"/>
  <c r="BW47" i="26"/>
  <c r="BT46" i="26"/>
  <c r="BO45" i="26"/>
  <c r="BL44" i="26"/>
  <c r="BG43" i="26"/>
  <c r="BD42" i="26"/>
  <c r="AY41" i="26"/>
  <c r="AV40" i="26"/>
  <c r="AQ39" i="26"/>
  <c r="CU37" i="26"/>
  <c r="CR36" i="26"/>
  <c r="CM35" i="26"/>
  <c r="CJ34" i="26"/>
  <c r="CE33" i="26"/>
  <c r="CB32" i="26"/>
  <c r="BW31" i="26"/>
  <c r="BT30" i="26"/>
  <c r="BO29" i="26"/>
  <c r="BL28" i="26"/>
  <c r="BG27" i="26"/>
  <c r="BD26" i="26"/>
  <c r="AY25" i="26"/>
  <c r="AV24" i="26"/>
  <c r="AQ23" i="26"/>
  <c r="CU21" i="26"/>
  <c r="CR20" i="26"/>
  <c r="CM19" i="26"/>
  <c r="CI18" i="26"/>
  <c r="CE17" i="26"/>
  <c r="CA146" i="26"/>
  <c r="BX145" i="26"/>
  <c r="BS144" i="26"/>
  <c r="BP143" i="26"/>
  <c r="BK142" i="26"/>
  <c r="BH141" i="26"/>
  <c r="BC140" i="26"/>
  <c r="AZ139" i="26"/>
  <c r="AU138" i="26"/>
  <c r="AZ76" i="26"/>
  <c r="AR74" i="26"/>
  <c r="CB72" i="26"/>
  <c r="BA71" i="26"/>
  <c r="AX70" i="26"/>
  <c r="AS69" i="26"/>
  <c r="CW67" i="26"/>
  <c r="CT66" i="26"/>
  <c r="CO65" i="26"/>
  <c r="CL64" i="26"/>
  <c r="CG63" i="26"/>
  <c r="CD62" i="26"/>
  <c r="BY61" i="26"/>
  <c r="BV60" i="26"/>
  <c r="BQ59" i="26"/>
  <c r="BN58" i="26"/>
  <c r="BI57" i="26"/>
  <c r="BF56" i="26"/>
  <c r="BA55" i="26"/>
  <c r="AX54" i="26"/>
  <c r="AS53" i="26"/>
  <c r="CW51" i="26"/>
  <c r="CT50" i="26"/>
  <c r="CO49" i="26"/>
  <c r="CL48" i="26"/>
  <c r="CG47" i="26"/>
  <c r="CD46" i="26"/>
  <c r="BY45" i="26"/>
  <c r="BV44" i="26"/>
  <c r="BQ43" i="26"/>
  <c r="BN42" i="26"/>
  <c r="BI41" i="26"/>
  <c r="BF40" i="26"/>
  <c r="BA39" i="26"/>
  <c r="AX38" i="26"/>
  <c r="AS37" i="26"/>
  <c r="CW35" i="26"/>
  <c r="CT34" i="26"/>
  <c r="CO33" i="26"/>
  <c r="CL32" i="26"/>
  <c r="CG31" i="26"/>
  <c r="CD30" i="26"/>
  <c r="BY29" i="26"/>
  <c r="BV28" i="26"/>
  <c r="BQ27" i="26"/>
  <c r="BN26" i="26"/>
  <c r="BI25" i="26"/>
  <c r="BF24" i="26"/>
  <c r="BA23" i="26"/>
  <c r="AX22" i="26"/>
  <c r="AS21" i="26"/>
  <c r="CW19" i="26"/>
  <c r="CS18" i="26"/>
  <c r="CO17" i="26"/>
  <c r="CK146" i="26"/>
  <c r="CH145" i="26"/>
  <c r="CC144" i="26"/>
  <c r="BZ143" i="26"/>
  <c r="BU142" i="26"/>
  <c r="BR141" i="26"/>
  <c r="BM140" i="26"/>
  <c r="BJ139" i="26"/>
  <c r="BE138" i="26"/>
  <c r="BB137" i="26"/>
  <c r="BH76" i="26"/>
  <c r="AV74" i="26"/>
  <c r="CD72" i="26"/>
  <c r="BC71" i="26"/>
  <c r="AZ70" i="26"/>
  <c r="AU69" i="26"/>
  <c r="AR68" i="26"/>
  <c r="CV66" i="26"/>
  <c r="CQ65" i="26"/>
  <c r="CN64" i="26"/>
  <c r="CI63" i="26"/>
  <c r="CF62" i="26"/>
  <c r="CA61" i="26"/>
  <c r="BX60" i="26"/>
  <c r="BS59" i="26"/>
  <c r="BP58" i="26"/>
  <c r="BK57" i="26"/>
  <c r="BH56" i="26"/>
  <c r="BC55" i="26"/>
  <c r="AZ54" i="26"/>
  <c r="AU53" i="26"/>
  <c r="AR52" i="26"/>
  <c r="CV50" i="26"/>
  <c r="CQ49" i="26"/>
  <c r="CN48" i="26"/>
  <c r="CI47" i="26"/>
  <c r="CF46" i="26"/>
  <c r="CA45" i="26"/>
  <c r="BX44" i="26"/>
  <c r="BS43" i="26"/>
  <c r="BP42" i="26"/>
  <c r="BK41" i="26"/>
  <c r="BP40" i="26"/>
  <c r="CI39" i="26"/>
  <c r="AU39" i="26"/>
  <c r="BH38" i="26"/>
  <c r="CA37" i="26"/>
  <c r="CV36" i="26"/>
  <c r="BH36" i="26"/>
  <c r="CI35" i="26"/>
  <c r="BC35" i="26"/>
  <c r="CF34" i="26"/>
  <c r="AZ34" i="26"/>
  <c r="CA33" i="26"/>
  <c r="AU33" i="26"/>
  <c r="BX32" i="26"/>
  <c r="AR32" i="26"/>
  <c r="BS31" i="26"/>
  <c r="CV30" i="26"/>
  <c r="BP30" i="26"/>
  <c r="CQ29" i="26"/>
  <c r="BK29" i="26"/>
  <c r="CN28" i="26"/>
  <c r="BH28" i="26"/>
  <c r="CI27" i="26"/>
  <c r="BC27" i="26"/>
  <c r="CF26" i="26"/>
  <c r="AZ26" i="26"/>
  <c r="CA25" i="26"/>
  <c r="AU25" i="26"/>
  <c r="BX24" i="26"/>
  <c r="AR24" i="26"/>
  <c r="BS23" i="26"/>
  <c r="CV22" i="26"/>
  <c r="BP22" i="26"/>
  <c r="CQ21" i="26"/>
  <c r="BK21" i="26"/>
  <c r="CN20" i="26"/>
  <c r="BH20" i="26"/>
  <c r="CI19" i="26"/>
  <c r="BC19" i="26"/>
  <c r="CE18" i="26"/>
  <c r="AY18" i="26"/>
  <c r="CA17" i="26"/>
  <c r="AU17" i="26"/>
  <c r="BW146" i="26"/>
  <c r="AQ146" i="26"/>
  <c r="BT145" i="26"/>
  <c r="CU144" i="26"/>
  <c r="BO144" i="26"/>
  <c r="CR143" i="26"/>
  <c r="BL143" i="26"/>
  <c r="CM142" i="26"/>
  <c r="BG142" i="26"/>
  <c r="CJ141" i="26"/>
  <c r="BD141" i="26"/>
  <c r="CE140" i="26"/>
  <c r="AY140" i="26"/>
  <c r="CB139" i="26"/>
  <c r="AV139" i="26"/>
  <c r="BW138" i="26"/>
  <c r="AQ138" i="26"/>
  <c r="CV137" i="26"/>
  <c r="CW136" i="26"/>
  <c r="BQ136" i="26"/>
  <c r="CT135" i="26"/>
  <c r="BN135" i="26"/>
  <c r="CO134" i="26"/>
  <c r="BI134" i="26"/>
  <c r="CL133" i="26"/>
  <c r="BF133" i="26"/>
  <c r="CG132" i="26"/>
  <c r="BA132" i="26"/>
  <c r="CD131" i="26"/>
  <c r="AX131" i="26"/>
  <c r="BY130" i="26"/>
  <c r="AS130" i="26"/>
  <c r="BV129" i="26"/>
  <c r="CW128" i="26"/>
  <c r="BQ128" i="26"/>
  <c r="CT127" i="26"/>
  <c r="BN127" i="26"/>
  <c r="CO126" i="26"/>
  <c r="BI126" i="26"/>
  <c r="CL125" i="26"/>
  <c r="BF125" i="26"/>
  <c r="CG124" i="26"/>
  <c r="BA124" i="26"/>
  <c r="CD123" i="26"/>
  <c r="AX123" i="26"/>
  <c r="BY122" i="26"/>
  <c r="AS122" i="26"/>
  <c r="BV121" i="26"/>
  <c r="CW120" i="26"/>
  <c r="BQ120" i="26"/>
  <c r="CT119" i="26"/>
  <c r="BN119" i="26"/>
  <c r="CO118" i="26"/>
  <c r="BI118" i="26"/>
  <c r="CL117" i="26"/>
  <c r="BF117" i="26"/>
  <c r="CG116" i="26"/>
  <c r="BA116" i="26"/>
  <c r="CD115" i="26"/>
  <c r="AX115" i="26"/>
  <c r="BY114" i="26"/>
  <c r="AS114" i="26"/>
  <c r="BV113" i="26"/>
  <c r="CW112" i="26"/>
  <c r="BQ112" i="26"/>
  <c r="CT111" i="26"/>
  <c r="BN111" i="26"/>
  <c r="CO110" i="26"/>
  <c r="BI110" i="26"/>
  <c r="CL109" i="26"/>
  <c r="BF109" i="26"/>
  <c r="CG108" i="26"/>
  <c r="BA108" i="26"/>
  <c r="CD107" i="26"/>
  <c r="AX107" i="26"/>
  <c r="BY106" i="26"/>
  <c r="AS106" i="26"/>
  <c r="BV105" i="26"/>
  <c r="CW104" i="26"/>
  <c r="BQ104" i="26"/>
  <c r="CT103" i="26"/>
  <c r="BN103" i="26"/>
  <c r="CO102" i="26"/>
  <c r="BI102" i="26"/>
  <c r="CL101" i="26"/>
  <c r="BF101" i="26"/>
  <c r="CG100" i="26"/>
  <c r="BA100" i="26"/>
  <c r="CD99" i="26"/>
  <c r="AX99" i="26"/>
  <c r="BY98" i="26"/>
  <c r="AS98" i="26"/>
  <c r="BV97" i="26"/>
  <c r="CW96" i="26"/>
  <c r="BQ96" i="26"/>
  <c r="CT95" i="26"/>
  <c r="BN95" i="26"/>
  <c r="CO94" i="26"/>
  <c r="BI94" i="26"/>
  <c r="CL93" i="26"/>
  <c r="BF93" i="26"/>
  <c r="CG92" i="26"/>
  <c r="BA92" i="26"/>
  <c r="CD91" i="26"/>
  <c r="AX91" i="26"/>
  <c r="BY90" i="26"/>
  <c r="AS90" i="26"/>
  <c r="BV89" i="26"/>
  <c r="CW88" i="26"/>
  <c r="BQ88" i="26"/>
  <c r="CT87" i="26"/>
  <c r="BN87" i="26"/>
  <c r="CO86" i="26"/>
  <c r="BI86" i="26"/>
  <c r="CL85" i="26"/>
  <c r="BF85" i="26"/>
  <c r="CG84" i="26"/>
  <c r="BA84" i="26"/>
  <c r="CD83" i="26"/>
  <c r="AX83" i="26"/>
  <c r="BY82" i="26"/>
  <c r="AS82" i="26"/>
  <c r="BV81" i="26"/>
  <c r="CW80" i="26"/>
  <c r="BQ80" i="26"/>
  <c r="CT79" i="26"/>
  <c r="BN79" i="26"/>
  <c r="CO78" i="26"/>
  <c r="BI78" i="26"/>
  <c r="CL77" i="26"/>
  <c r="BF77" i="26"/>
  <c r="CG76" i="26"/>
  <c r="BA76" i="26"/>
  <c r="CD75" i="26"/>
  <c r="AX75" i="26"/>
  <c r="BY74" i="26"/>
  <c r="AS74" i="26"/>
  <c r="BV73" i="26"/>
  <c r="CW72" i="26"/>
  <c r="BQ72" i="26"/>
  <c r="CT71" i="26"/>
  <c r="BN71" i="26"/>
  <c r="CO70" i="26"/>
  <c r="BI70" i="26"/>
  <c r="CL69" i="26"/>
  <c r="BF69" i="26"/>
  <c r="CG68" i="26"/>
  <c r="BL137" i="26"/>
  <c r="CI136" i="26"/>
  <c r="BC136" i="26"/>
  <c r="CF135" i="26"/>
  <c r="AZ135" i="26"/>
  <c r="CA134" i="26"/>
  <c r="AU134" i="26"/>
  <c r="BX133" i="26"/>
  <c r="AR133" i="26"/>
  <c r="BS132" i="26"/>
  <c r="CV131" i="26"/>
  <c r="BP131" i="26"/>
  <c r="CQ130" i="26"/>
  <c r="BK130" i="26"/>
  <c r="CN129" i="26"/>
  <c r="BH129" i="26"/>
  <c r="CI128" i="26"/>
  <c r="BC128" i="26"/>
  <c r="CF127" i="26"/>
  <c r="AZ127" i="26"/>
  <c r="CA126" i="26"/>
  <c r="AU126" i="26"/>
  <c r="BX125" i="26"/>
  <c r="AR125" i="26"/>
  <c r="BS124" i="26"/>
  <c r="CV123" i="26"/>
  <c r="BP123" i="26"/>
  <c r="CQ122" i="26"/>
  <c r="BK122" i="26"/>
  <c r="CN121" i="26"/>
  <c r="BH121" i="26"/>
  <c r="CI120" i="26"/>
  <c r="BC120" i="26"/>
  <c r="CF119" i="26"/>
  <c r="AZ119" i="26"/>
  <c r="CA118" i="26"/>
  <c r="AU118" i="26"/>
  <c r="BX117" i="26"/>
  <c r="AR117" i="26"/>
  <c r="BS116" i="26"/>
  <c r="CV115" i="26"/>
  <c r="BP115" i="26"/>
  <c r="CQ114" i="26"/>
  <c r="BK114" i="26"/>
  <c r="CN113" i="26"/>
  <c r="BH113" i="26"/>
  <c r="CI112" i="26"/>
  <c r="BC112" i="26"/>
  <c r="CF111" i="26"/>
  <c r="AZ111" i="26"/>
  <c r="CA110" i="26"/>
  <c r="AU110" i="26"/>
  <c r="BX109" i="26"/>
  <c r="AR109" i="26"/>
  <c r="BS108" i="26"/>
  <c r="CV107" i="26"/>
  <c r="BP107" i="26"/>
  <c r="CQ106" i="26"/>
  <c r="BK106" i="26"/>
  <c r="CN105" i="26"/>
  <c r="BH105" i="26"/>
  <c r="CI104" i="26"/>
  <c r="BC104" i="26"/>
  <c r="CF103" i="26"/>
  <c r="AZ103" i="26"/>
  <c r="CA102" i="26"/>
  <c r="AU102" i="26"/>
  <c r="BX101" i="26"/>
  <c r="AR101" i="26"/>
  <c r="BS100" i="26"/>
  <c r="CV99" i="26"/>
  <c r="BP99" i="26"/>
  <c r="CQ98" i="26"/>
  <c r="BK98" i="26"/>
  <c r="CN97" i="26"/>
  <c r="BH97" i="26"/>
  <c r="CI96" i="26"/>
  <c r="BC96" i="26"/>
  <c r="CF95" i="26"/>
  <c r="AZ95" i="26"/>
  <c r="CA94" i="26"/>
  <c r="AU94" i="26"/>
  <c r="BX93" i="26"/>
  <c r="AR93" i="26"/>
  <c r="BS92" i="26"/>
  <c r="CV91" i="26"/>
  <c r="BP91" i="26"/>
  <c r="CQ90" i="26"/>
  <c r="BK90" i="26"/>
  <c r="CN89" i="26"/>
  <c r="BH89" i="26"/>
  <c r="CI88" i="26"/>
  <c r="BC88" i="26"/>
  <c r="CF87" i="26"/>
  <c r="AZ87" i="26"/>
  <c r="CS143" i="26"/>
  <c r="AV140" i="26"/>
  <c r="AX118" i="26"/>
  <c r="CB106" i="26"/>
  <c r="CB96" i="26"/>
  <c r="CJ86" i="26"/>
  <c r="CM77" i="26"/>
  <c r="CD134" i="26"/>
  <c r="BI121" i="26"/>
  <c r="BA113" i="26"/>
  <c r="CD106" i="26"/>
  <c r="BN100" i="26"/>
  <c r="AS95" i="26"/>
  <c r="AX90" i="26"/>
  <c r="BA85" i="26"/>
  <c r="CW79" i="26"/>
  <c r="BA145" i="26"/>
  <c r="BT130" i="26"/>
  <c r="BL120" i="26"/>
  <c r="BX114" i="26"/>
  <c r="AR110" i="26"/>
  <c r="AR106" i="26"/>
  <c r="BH102" i="26"/>
  <c r="BX98" i="26"/>
  <c r="CF94" i="26"/>
  <c r="CV90" i="26"/>
  <c r="BC87" i="26"/>
  <c r="BK83" i="26"/>
  <c r="CL144" i="26"/>
  <c r="CT132" i="26"/>
  <c r="CT124" i="26"/>
  <c r="BF118" i="26"/>
  <c r="BR114" i="26"/>
  <c r="BZ110" i="26"/>
  <c r="CP106" i="26"/>
  <c r="CC103" i="26"/>
  <c r="CH100" i="26"/>
  <c r="CS97" i="26"/>
  <c r="AW95" i="26"/>
  <c r="BB92" i="26"/>
  <c r="BM89" i="26"/>
  <c r="BZ86" i="26"/>
  <c r="CC83" i="26"/>
  <c r="CP80" i="26"/>
  <c r="AT78" i="26"/>
  <c r="AW75" i="26"/>
  <c r="BJ72" i="26"/>
  <c r="CD74" i="26"/>
  <c r="BQ71" i="26"/>
  <c r="BE69" i="26"/>
  <c r="AW67" i="26"/>
  <c r="CX64" i="26"/>
  <c r="CP62" i="26"/>
  <c r="CH60" i="26"/>
  <c r="BZ58" i="26"/>
  <c r="BR56" i="26"/>
  <c r="BJ54" i="26"/>
  <c r="BB52" i="26"/>
  <c r="AT50" i="26"/>
  <c r="CS47" i="26"/>
  <c r="CK45" i="26"/>
  <c r="CC43" i="26"/>
  <c r="BU41" i="26"/>
  <c r="BM39" i="26"/>
  <c r="CC37" i="26"/>
  <c r="BJ36" i="26"/>
  <c r="BE35" i="26"/>
  <c r="BB34" i="26"/>
  <c r="AW33" i="26"/>
  <c r="AT32" i="26"/>
  <c r="CX30" i="26"/>
  <c r="CS29" i="26"/>
  <c r="CP28" i="26"/>
  <c r="CK27" i="26"/>
  <c r="CH26" i="26"/>
  <c r="CC25" i="26"/>
  <c r="BZ24" i="26"/>
  <c r="BU23" i="26"/>
  <c r="BR22" i="26"/>
  <c r="BM21" i="26"/>
  <c r="BJ20" i="26"/>
  <c r="BE19" i="26"/>
  <c r="BA18" i="26"/>
  <c r="AW17" i="26"/>
  <c r="AS146" i="26"/>
  <c r="CW144" i="26"/>
  <c r="CT143" i="26"/>
  <c r="CO142" i="26"/>
  <c r="CL141" i="26"/>
  <c r="CG140" i="26"/>
  <c r="CD139" i="26"/>
  <c r="BY138" i="26"/>
  <c r="BV137" i="26"/>
  <c r="AR76" i="26"/>
  <c r="CW73" i="26"/>
  <c r="BX72" i="26"/>
  <c r="AY71" i="26"/>
  <c r="AV70" i="26"/>
  <c r="AQ69" i="26"/>
  <c r="CU67" i="26"/>
  <c r="CR66" i="26"/>
  <c r="CM65" i="26"/>
  <c r="CJ64" i="26"/>
  <c r="CE63" i="26"/>
  <c r="CB62" i="26"/>
  <c r="BW61" i="26"/>
  <c r="BT60" i="26"/>
  <c r="BO59" i="26"/>
  <c r="BL58" i="26"/>
  <c r="BG57" i="26"/>
  <c r="BD56" i="26"/>
  <c r="AY55" i="26"/>
  <c r="AV54" i="26"/>
  <c r="AQ53" i="26"/>
  <c r="CU51" i="26"/>
  <c r="CR50" i="26"/>
  <c r="CM49" i="26"/>
  <c r="CJ48" i="26"/>
  <c r="CE47" i="26"/>
  <c r="CB46" i="26"/>
  <c r="BW45" i="26"/>
  <c r="BT44" i="26"/>
  <c r="BO43" i="26"/>
  <c r="BL42" i="26"/>
  <c r="BG41" i="26"/>
  <c r="BD40" i="26"/>
  <c r="AY39" i="26"/>
  <c r="AV38" i="26"/>
  <c r="AQ37" i="26"/>
  <c r="CU35" i="26"/>
  <c r="CR34" i="26"/>
  <c r="CM33" i="26"/>
  <c r="CJ32" i="26"/>
  <c r="CE31" i="26"/>
  <c r="CB30" i="26"/>
  <c r="BW29" i="26"/>
  <c r="BT28" i="26"/>
  <c r="BO27" i="26"/>
  <c r="BL26" i="26"/>
  <c r="BG25" i="26"/>
  <c r="BD24" i="26"/>
  <c r="AY23" i="26"/>
  <c r="AV22" i="26"/>
  <c r="AQ21" i="26"/>
  <c r="CU19" i="26"/>
  <c r="CQ18" i="26"/>
  <c r="CM17" i="26"/>
  <c r="CI146" i="26"/>
  <c r="CF145" i="26"/>
  <c r="CA144" i="26"/>
  <c r="BX143" i="26"/>
  <c r="BS142" i="26"/>
  <c r="BP141" i="26"/>
  <c r="BK140" i="26"/>
  <c r="BH139" i="26"/>
  <c r="BC138" i="26"/>
  <c r="CF76" i="26"/>
  <c r="BD74" i="26"/>
  <c r="CL72" i="26"/>
  <c r="BK71" i="26"/>
  <c r="BF70" i="26"/>
  <c r="BA69" i="26"/>
  <c r="AX68" i="26"/>
  <c r="AS67" i="26"/>
  <c r="CW65" i="26"/>
  <c r="CT64" i="26"/>
  <c r="CO63" i="26"/>
  <c r="CL62" i="26"/>
  <c r="CG61" i="26"/>
  <c r="CD60" i="26"/>
  <c r="BY59" i="26"/>
  <c r="BV58" i="26"/>
  <c r="BQ57" i="26"/>
  <c r="BN56" i="26"/>
  <c r="BI55" i="26"/>
  <c r="BF54" i="26"/>
  <c r="BA53" i="26"/>
  <c r="AX52" i="26"/>
  <c r="AS51" i="26"/>
  <c r="CW49" i="26"/>
  <c r="CT48" i="26"/>
  <c r="CO47" i="26"/>
  <c r="CL46" i="26"/>
  <c r="CG45" i="26"/>
  <c r="CD44" i="26"/>
  <c r="BY43" i="26"/>
  <c r="BV42" i="26"/>
  <c r="BQ41" i="26"/>
  <c r="BN40" i="26"/>
  <c r="BI39" i="26"/>
  <c r="BF38" i="26"/>
  <c r="BA37" i="26"/>
  <c r="AX36" i="26"/>
  <c r="AS35" i="26"/>
  <c r="CW33" i="26"/>
  <c r="CT32" i="26"/>
  <c r="CO31" i="26"/>
  <c r="CL30" i="26"/>
  <c r="CG29" i="26"/>
  <c r="CD28" i="26"/>
  <c r="BY27" i="26"/>
  <c r="BV26" i="26"/>
  <c r="BQ25" i="26"/>
  <c r="BN24" i="26"/>
  <c r="BI23" i="26"/>
  <c r="BF22" i="26"/>
  <c r="BA21" i="26"/>
  <c r="AX20" i="26"/>
  <c r="AS19" i="26"/>
  <c r="CW17" i="26"/>
  <c r="CS146" i="26"/>
  <c r="CP145" i="26"/>
  <c r="CK144" i="26"/>
  <c r="CH143" i="26"/>
  <c r="CC142" i="26"/>
  <c r="BZ141" i="26"/>
  <c r="BU140" i="26"/>
  <c r="BR139" i="26"/>
  <c r="BM138" i="26"/>
  <c r="BJ137" i="26"/>
  <c r="CN76" i="26"/>
  <c r="BF74" i="26"/>
  <c r="CN72" i="26"/>
  <c r="BO71" i="26"/>
  <c r="BH70" i="26"/>
  <c r="BC69" i="26"/>
  <c r="AZ68" i="26"/>
  <c r="AU67" i="26"/>
  <c r="AR66" i="26"/>
  <c r="CV64" i="26"/>
  <c r="CQ63" i="26"/>
  <c r="CN62" i="26"/>
  <c r="CI61" i="26"/>
  <c r="CF60" i="26"/>
  <c r="CA59" i="26"/>
  <c r="BX58" i="26"/>
  <c r="BS57" i="26"/>
  <c r="BP56" i="26"/>
  <c r="BK55" i="26"/>
  <c r="BH54" i="26"/>
  <c r="BC53" i="26"/>
  <c r="AZ52" i="26"/>
  <c r="AU51" i="26"/>
  <c r="AR50" i="26"/>
  <c r="CV48" i="26"/>
  <c r="CQ47" i="26"/>
  <c r="CN46" i="26"/>
  <c r="CI45" i="26"/>
  <c r="CF44" i="26"/>
  <c r="CA43" i="26"/>
  <c r="BX42" i="26"/>
  <c r="BS41" i="26"/>
  <c r="CF40" i="26"/>
  <c r="CQ39" i="26"/>
  <c r="BC39" i="26"/>
  <c r="BX38" i="26"/>
  <c r="CI37" i="26"/>
  <c r="AU37" i="26"/>
  <c r="BP36" i="26"/>
  <c r="CQ35" i="26"/>
  <c r="BK35" i="26"/>
  <c r="CN34" i="26"/>
  <c r="BH34" i="26"/>
  <c r="CI33" i="26"/>
  <c r="BC33" i="26"/>
  <c r="CF32" i="26"/>
  <c r="AZ32" i="26"/>
  <c r="CA31" i="26"/>
  <c r="AU31" i="26"/>
  <c r="BX30" i="26"/>
  <c r="AR30" i="26"/>
  <c r="BS29" i="26"/>
  <c r="CV28" i="26"/>
  <c r="BP28" i="26"/>
  <c r="CQ27" i="26"/>
  <c r="BK27" i="26"/>
  <c r="CN26" i="26"/>
  <c r="BH26" i="26"/>
  <c r="CI25" i="26"/>
  <c r="BC25" i="26"/>
  <c r="CF24" i="26"/>
  <c r="AZ24" i="26"/>
  <c r="CA23" i="26"/>
  <c r="AU23" i="26"/>
  <c r="BX22" i="26"/>
  <c r="AR22" i="26"/>
  <c r="BS21" i="26"/>
  <c r="CV20" i="26"/>
  <c r="BP20" i="26"/>
  <c r="CQ19" i="26"/>
  <c r="BK19" i="26"/>
  <c r="CM18" i="26"/>
  <c r="BG18" i="26"/>
  <c r="CI17" i="26"/>
  <c r="BC17" i="26"/>
  <c r="CE146" i="26"/>
  <c r="AY146" i="26"/>
  <c r="CB145" i="26"/>
  <c r="AV145" i="26"/>
  <c r="BW144" i="26"/>
  <c r="AQ144" i="26"/>
  <c r="BT143" i="26"/>
  <c r="CU142" i="26"/>
  <c r="BO142" i="26"/>
  <c r="CR141" i="26"/>
  <c r="BL141" i="26"/>
  <c r="CM140" i="26"/>
  <c r="BG140" i="26"/>
  <c r="CJ139" i="26"/>
  <c r="BD139" i="26"/>
  <c r="CE138" i="26"/>
  <c r="AY138" i="26"/>
  <c r="CB137" i="26"/>
  <c r="AX137" i="26"/>
  <c r="BY136" i="26"/>
  <c r="AS136" i="26"/>
  <c r="BV135" i="26"/>
  <c r="CW134" i="26"/>
  <c r="BQ134" i="26"/>
  <c r="CT133" i="26"/>
  <c r="BN133" i="26"/>
  <c r="CO132" i="26"/>
  <c r="BI132" i="26"/>
  <c r="CL131" i="26"/>
  <c r="BF131" i="26"/>
  <c r="CG130" i="26"/>
  <c r="BA130" i="26"/>
  <c r="CD129" i="26"/>
  <c r="AX129" i="26"/>
  <c r="BY128" i="26"/>
  <c r="AS128" i="26"/>
  <c r="BV127" i="26"/>
  <c r="CW126" i="26"/>
  <c r="BQ126" i="26"/>
  <c r="CT125" i="26"/>
  <c r="BN125" i="26"/>
  <c r="CO124" i="26"/>
  <c r="BI124" i="26"/>
  <c r="CL123" i="26"/>
  <c r="BF123" i="26"/>
  <c r="CG122" i="26"/>
  <c r="BA122" i="26"/>
  <c r="CD121" i="26"/>
  <c r="AX121" i="26"/>
  <c r="BY120" i="26"/>
  <c r="AS120" i="26"/>
  <c r="BV119" i="26"/>
  <c r="CW118" i="26"/>
  <c r="BQ118" i="26"/>
  <c r="CT117" i="26"/>
  <c r="BN117" i="26"/>
  <c r="CO116" i="26"/>
  <c r="BI116" i="26"/>
  <c r="CL115" i="26"/>
  <c r="BF115" i="26"/>
  <c r="CG114" i="26"/>
  <c r="BA114" i="26"/>
  <c r="CD113" i="26"/>
  <c r="AX113" i="26"/>
  <c r="BY112" i="26"/>
  <c r="AS112" i="26"/>
  <c r="BV111" i="26"/>
  <c r="CW110" i="26"/>
  <c r="BQ110" i="26"/>
  <c r="CT109" i="26"/>
  <c r="BN109" i="26"/>
  <c r="CO108" i="26"/>
  <c r="BI108" i="26"/>
  <c r="CL107" i="26"/>
  <c r="BF107" i="26"/>
  <c r="CG106" i="26"/>
  <c r="BA106" i="26"/>
  <c r="CD105" i="26"/>
  <c r="AX105" i="26"/>
  <c r="BY104" i="26"/>
  <c r="AS104" i="26"/>
  <c r="BV103" i="26"/>
  <c r="CW102" i="26"/>
  <c r="BQ102" i="26"/>
  <c r="CT101" i="26"/>
  <c r="BN101" i="26"/>
  <c r="CO100" i="26"/>
  <c r="BI100" i="26"/>
  <c r="CL99" i="26"/>
  <c r="BF99" i="26"/>
  <c r="CG98" i="26"/>
  <c r="BA98" i="26"/>
  <c r="CD97" i="26"/>
  <c r="AX97" i="26"/>
  <c r="BY96" i="26"/>
  <c r="AS96" i="26"/>
  <c r="BV95" i="26"/>
  <c r="CW94" i="26"/>
  <c r="BQ94" i="26"/>
  <c r="CT93" i="26"/>
  <c r="BN93" i="26"/>
  <c r="CO92" i="26"/>
  <c r="BI92" i="26"/>
  <c r="CL91" i="26"/>
  <c r="BF91" i="26"/>
  <c r="CG90" i="26"/>
  <c r="BA90" i="26"/>
  <c r="CD89" i="26"/>
  <c r="AX89" i="26"/>
  <c r="BY88" i="26"/>
  <c r="AS88" i="26"/>
  <c r="BV87" i="26"/>
  <c r="CW86" i="26"/>
  <c r="BQ86" i="26"/>
  <c r="CT85" i="26"/>
  <c r="BN85" i="26"/>
  <c r="CO84" i="26"/>
  <c r="BI84" i="26"/>
  <c r="CL83" i="26"/>
  <c r="BF83" i="26"/>
  <c r="CG82" i="26"/>
  <c r="BA82" i="26"/>
  <c r="CD81" i="26"/>
  <c r="AX81" i="26"/>
  <c r="BY80" i="26"/>
  <c r="AS80" i="26"/>
  <c r="BV79" i="26"/>
  <c r="CW78" i="26"/>
  <c r="BQ78" i="26"/>
  <c r="CT77" i="26"/>
  <c r="BN77" i="26"/>
  <c r="CO76" i="26"/>
  <c r="BI76" i="26"/>
  <c r="CL75" i="26"/>
  <c r="BF75" i="26"/>
  <c r="CG74" i="26"/>
  <c r="BA74" i="26"/>
  <c r="CD73" i="26"/>
  <c r="AX73" i="26"/>
  <c r="BY72" i="26"/>
  <c r="AS72" i="26"/>
  <c r="BV71" i="26"/>
  <c r="CW70" i="26"/>
  <c r="BQ70" i="26"/>
  <c r="CT69" i="26"/>
  <c r="BN69" i="26"/>
  <c r="CO68" i="26"/>
  <c r="BX137" i="26"/>
  <c r="CQ136" i="26"/>
  <c r="BK136" i="26"/>
  <c r="CN135" i="26"/>
  <c r="BH135" i="26"/>
  <c r="CI134" i="26"/>
  <c r="BC134" i="26"/>
  <c r="CF133" i="26"/>
  <c r="AZ133" i="26"/>
  <c r="CA132" i="26"/>
  <c r="AU132" i="26"/>
  <c r="BX131" i="26"/>
  <c r="AR131" i="26"/>
  <c r="BS130" i="26"/>
  <c r="CV129" i="26"/>
  <c r="BP129" i="26"/>
  <c r="CQ128" i="26"/>
  <c r="BK128" i="26"/>
  <c r="CN127" i="26"/>
  <c r="BH127" i="26"/>
  <c r="CI126" i="26"/>
  <c r="BC126" i="26"/>
  <c r="CF125" i="26"/>
  <c r="AZ125" i="26"/>
  <c r="CA124" i="26"/>
  <c r="AU124" i="26"/>
  <c r="BX123" i="26"/>
  <c r="AR123" i="26"/>
  <c r="BS122" i="26"/>
  <c r="CV121" i="26"/>
  <c r="BP121" i="26"/>
  <c r="CQ120" i="26"/>
  <c r="BK120" i="26"/>
  <c r="CN119" i="26"/>
  <c r="BH119" i="26"/>
  <c r="CI118" i="26"/>
  <c r="BC118" i="26"/>
  <c r="CF117" i="26"/>
  <c r="AZ117" i="26"/>
  <c r="CA116" i="26"/>
  <c r="AU116" i="26"/>
  <c r="BX115" i="26"/>
  <c r="AR115" i="26"/>
  <c r="BS114" i="26"/>
  <c r="CV113" i="26"/>
  <c r="BP113" i="26"/>
  <c r="CQ112" i="26"/>
  <c r="BK112" i="26"/>
  <c r="CN111" i="26"/>
  <c r="BH111" i="26"/>
  <c r="CI110" i="26"/>
  <c r="BC110" i="26"/>
  <c r="CF109" i="26"/>
  <c r="AZ109" i="26"/>
  <c r="CA108" i="26"/>
  <c r="AU108" i="26"/>
  <c r="BX107" i="26"/>
  <c r="AR107" i="26"/>
  <c r="BS106" i="26"/>
  <c r="CV105" i="26"/>
  <c r="BP105" i="26"/>
  <c r="CQ104" i="26"/>
  <c r="BK104" i="26"/>
  <c r="CN103" i="26"/>
  <c r="BH103" i="26"/>
  <c r="CI102" i="26"/>
  <c r="BC102" i="26"/>
  <c r="CF101" i="26"/>
  <c r="AZ101" i="26"/>
  <c r="CA100" i="26"/>
  <c r="BJ17" i="26"/>
  <c r="CP17" i="26"/>
  <c r="BN18" i="26"/>
  <c r="CT18" i="26"/>
  <c r="BR19" i="26"/>
  <c r="CX19" i="26"/>
  <c r="BU20" i="26"/>
  <c r="AT21" i="26"/>
  <c r="BZ21" i="26"/>
  <c r="AW22" i="26"/>
  <c r="CC22" i="26"/>
  <c r="BB23" i="26"/>
  <c r="CH23" i="26"/>
  <c r="BE24" i="26"/>
  <c r="CK24" i="26"/>
  <c r="BJ25" i="26"/>
  <c r="CP25" i="26"/>
  <c r="BM26" i="26"/>
  <c r="CS26" i="26"/>
  <c r="BR27" i="26"/>
  <c r="CX27" i="26"/>
  <c r="BU28" i="26"/>
  <c r="AT29" i="26"/>
  <c r="BZ29" i="26"/>
  <c r="AW30" i="26"/>
  <c r="CC30" i="26"/>
  <c r="BB31" i="26"/>
  <c r="CH31" i="26"/>
  <c r="BE32" i="26"/>
  <c r="CK32" i="26"/>
  <c r="BJ33" i="26"/>
  <c r="CP33" i="26"/>
  <c r="BM34" i="26"/>
  <c r="CS34" i="26"/>
  <c r="BR35" i="26"/>
  <c r="CX35" i="26"/>
  <c r="BU36" i="26"/>
  <c r="AT37" i="26"/>
  <c r="BZ37" i="26"/>
  <c r="AW38" i="26"/>
  <c r="CC38" i="26"/>
  <c r="BB39" i="26"/>
  <c r="CH39" i="26"/>
  <c r="BE40" i="26"/>
  <c r="CK40" i="26"/>
  <c r="BJ41" i="26"/>
  <c r="CP41" i="26"/>
  <c r="BM42" i="26"/>
  <c r="CS42" i="26"/>
  <c r="BR43" i="26"/>
  <c r="CX43" i="26"/>
  <c r="BU44" i="26"/>
  <c r="AT45" i="26"/>
  <c r="BZ45" i="26"/>
  <c r="AW46" i="26"/>
  <c r="CC46" i="26"/>
  <c r="BB47" i="26"/>
  <c r="CH47" i="26"/>
  <c r="BE48" i="26"/>
  <c r="CK48" i="26"/>
  <c r="BJ49" i="26"/>
  <c r="CP49" i="26"/>
  <c r="BM50" i="26"/>
  <c r="CS50" i="26"/>
  <c r="BR51" i="26"/>
  <c r="CX51" i="26"/>
  <c r="BU52" i="26"/>
  <c r="AT53" i="26"/>
  <c r="BZ53" i="26"/>
  <c r="AW54" i="26"/>
  <c r="CC54" i="26"/>
  <c r="BB55" i="26"/>
  <c r="CH55" i="26"/>
  <c r="BE56" i="26"/>
  <c r="CK56" i="26"/>
  <c r="BJ57" i="26"/>
  <c r="CP57" i="26"/>
  <c r="BM58" i="26"/>
  <c r="CS58" i="26"/>
  <c r="BR59" i="26"/>
  <c r="CX59" i="26"/>
  <c r="BU60" i="26"/>
  <c r="AT61" i="26"/>
  <c r="BZ61" i="26"/>
  <c r="AW62" i="26"/>
  <c r="CC62" i="26"/>
  <c r="BB63" i="26"/>
  <c r="CH63" i="26"/>
  <c r="BE64" i="26"/>
  <c r="CK64" i="26"/>
  <c r="BJ65" i="26"/>
  <c r="CP65" i="26"/>
  <c r="BM66" i="26"/>
  <c r="CS66" i="26"/>
  <c r="BT67" i="26"/>
  <c r="BA68" i="26"/>
  <c r="AR17" i="26"/>
  <c r="BX17" i="26"/>
  <c r="AV18" i="26"/>
  <c r="CB18" i="26"/>
  <c r="AZ19" i="26"/>
  <c r="CF19" i="26"/>
  <c r="BC20" i="26"/>
  <c r="CI20" i="26"/>
  <c r="BH21" i="26"/>
  <c r="CN21" i="26"/>
  <c r="BK22" i="26"/>
  <c r="CQ22" i="26"/>
  <c r="BP23" i="26"/>
  <c r="CV23" i="26"/>
  <c r="BS24" i="26"/>
  <c r="AR25" i="26"/>
  <c r="BX25" i="26"/>
  <c r="AU26" i="26"/>
  <c r="CA26" i="26"/>
  <c r="AZ27" i="26"/>
  <c r="CF27" i="26"/>
  <c r="BC28" i="26"/>
  <c r="CI28" i="26"/>
  <c r="BH29" i="26"/>
  <c r="CN29" i="26"/>
  <c r="BK30" i="26"/>
  <c r="CQ30" i="26"/>
  <c r="BP31" i="26"/>
  <c r="CV31" i="26"/>
  <c r="BS32" i="26"/>
  <c r="AR33" i="26"/>
  <c r="BX33" i="26"/>
  <c r="AU34" i="26"/>
  <c r="CA34" i="26"/>
  <c r="AZ35" i="26"/>
  <c r="CF35" i="26"/>
  <c r="BC36" i="26"/>
  <c r="CI36" i="26"/>
  <c r="BH37" i="26"/>
  <c r="CN37" i="26"/>
  <c r="BK38" i="26"/>
  <c r="CQ38" i="26"/>
  <c r="BP39" i="26"/>
  <c r="CV39" i="26"/>
  <c r="BS40" i="26"/>
  <c r="AR41" i="26"/>
  <c r="BX41" i="26"/>
  <c r="AU42" i="26"/>
  <c r="CA42" i="26"/>
  <c r="AZ43" i="26"/>
  <c r="CF43" i="26"/>
  <c r="BC44" i="26"/>
  <c r="CI44" i="26"/>
  <c r="BH45" i="26"/>
  <c r="CN45" i="26"/>
  <c r="BK46" i="26"/>
  <c r="CQ46" i="26"/>
  <c r="BP47" i="26"/>
  <c r="CV47" i="26"/>
  <c r="BS48" i="26"/>
  <c r="AR49" i="26"/>
  <c r="BX49" i="26"/>
  <c r="AU50" i="26"/>
  <c r="CA50" i="26"/>
  <c r="AZ51" i="26"/>
  <c r="CF51" i="26"/>
  <c r="BC52" i="26"/>
  <c r="CI52" i="26"/>
  <c r="BH53" i="26"/>
  <c r="CN53" i="26"/>
  <c r="BK54" i="26"/>
  <c r="CQ54" i="26"/>
  <c r="BP55" i="26"/>
  <c r="CV55" i="26"/>
  <c r="BS56" i="26"/>
  <c r="AR57" i="26"/>
  <c r="BX57" i="26"/>
  <c r="AU58" i="26"/>
  <c r="CA58" i="26"/>
  <c r="AZ59" i="26"/>
  <c r="CF59" i="26"/>
  <c r="BC60" i="26"/>
  <c r="CI60" i="26"/>
  <c r="BH61" i="26"/>
  <c r="CN61" i="26"/>
  <c r="BK62" i="26"/>
  <c r="CQ62" i="26"/>
  <c r="BP63" i="26"/>
  <c r="CV63" i="26"/>
  <c r="BS64" i="26"/>
  <c r="AR65" i="26"/>
  <c r="BX65" i="26"/>
  <c r="AU66" i="26"/>
  <c r="CA66" i="26"/>
  <c r="AZ67" i="26"/>
  <c r="CL67" i="26"/>
  <c r="BW68" i="26"/>
  <c r="BN17" i="26"/>
  <c r="CT17" i="26"/>
  <c r="BR18" i="26"/>
  <c r="CX18" i="26"/>
  <c r="BV19" i="26"/>
  <c r="AS20" i="26"/>
  <c r="BY20" i="26"/>
  <c r="AX21" i="26"/>
  <c r="CD21" i="26"/>
  <c r="BA22" i="26"/>
  <c r="CG22" i="26"/>
  <c r="BF23" i="26"/>
  <c r="CL23" i="26"/>
  <c r="BI24" i="26"/>
  <c r="CO24" i="26"/>
  <c r="BN25" i="26"/>
  <c r="CT25" i="26"/>
  <c r="BQ26" i="26"/>
  <c r="CW26" i="26"/>
  <c r="BV27" i="26"/>
  <c r="AS28" i="26"/>
  <c r="BY28" i="26"/>
  <c r="AX29" i="26"/>
  <c r="CD29" i="26"/>
  <c r="BA30" i="26"/>
  <c r="CG30" i="26"/>
  <c r="BF31" i="26"/>
  <c r="CL31" i="26"/>
  <c r="BI32" i="26"/>
  <c r="CO32" i="26"/>
  <c r="BN33" i="26"/>
  <c r="CT33" i="26"/>
  <c r="BQ34" i="26"/>
  <c r="CW34" i="26"/>
  <c r="BV35" i="26"/>
  <c r="AS36" i="26"/>
  <c r="BY36" i="26"/>
  <c r="AX37" i="26"/>
  <c r="CD37" i="26"/>
  <c r="BA38" i="26"/>
  <c r="CG38" i="26"/>
  <c r="BF39" i="26"/>
  <c r="CL39" i="26"/>
  <c r="BI40" i="26"/>
  <c r="CO40" i="26"/>
  <c r="BN41" i="26"/>
  <c r="CT41" i="26"/>
  <c r="BQ42" i="26"/>
  <c r="CW42" i="26"/>
  <c r="BV43" i="26"/>
  <c r="AS44" i="26"/>
  <c r="BY44" i="26"/>
  <c r="AX45" i="26"/>
  <c r="CD45" i="26"/>
  <c r="BA46" i="26"/>
  <c r="CG46" i="26"/>
  <c r="BF47" i="26"/>
  <c r="CL47" i="26"/>
  <c r="BI48" i="26"/>
  <c r="CO48" i="26"/>
  <c r="BN49" i="26"/>
  <c r="CT49" i="26"/>
  <c r="BQ50" i="26"/>
  <c r="CW50" i="26"/>
  <c r="BV51" i="26"/>
  <c r="AS52" i="26"/>
  <c r="BY52" i="26"/>
  <c r="AX53" i="26"/>
  <c r="CD53" i="26"/>
  <c r="BA54" i="26"/>
  <c r="CG54" i="26"/>
  <c r="BF55" i="26"/>
  <c r="CL55" i="26"/>
  <c r="BI56" i="26"/>
  <c r="CO56" i="26"/>
  <c r="BN57" i="26"/>
  <c r="CT57" i="26"/>
  <c r="BQ58" i="26"/>
  <c r="CW58" i="26"/>
  <c r="BV59" i="26"/>
  <c r="AS60" i="26"/>
  <c r="BY60" i="26"/>
  <c r="AX61" i="26"/>
  <c r="CD61" i="26"/>
  <c r="BA62" i="26"/>
  <c r="CG62" i="26"/>
  <c r="BF63" i="26"/>
  <c r="CL63" i="26"/>
  <c r="BI64" i="26"/>
  <c r="CO64" i="26"/>
  <c r="BN65" i="26"/>
  <c r="CT65" i="26"/>
  <c r="BQ66" i="26"/>
  <c r="CW66" i="26"/>
  <c r="BX67" i="26"/>
  <c r="BG68" i="26"/>
  <c r="BD17" i="26"/>
  <c r="CJ17" i="26"/>
  <c r="BH18" i="26"/>
  <c r="CN18" i="26"/>
  <c r="BL19" i="26"/>
  <c r="CR19" i="26"/>
  <c r="BO20" i="26"/>
  <c r="CU20" i="26"/>
  <c r="BT21" i="26"/>
  <c r="AQ22" i="26"/>
  <c r="BW22" i="26"/>
  <c r="AV23" i="26"/>
  <c r="CB23" i="26"/>
  <c r="AY24" i="26"/>
  <c r="CE24" i="26"/>
  <c r="BD25" i="26"/>
  <c r="CJ25" i="26"/>
  <c r="BG26" i="26"/>
  <c r="CM26" i="26"/>
  <c r="BL27" i="26"/>
  <c r="CR27" i="26"/>
  <c r="BO28" i="26"/>
  <c r="CU28" i="26"/>
  <c r="BT29" i="26"/>
  <c r="AQ30" i="26"/>
  <c r="BW30" i="26"/>
  <c r="AV31" i="26"/>
  <c r="CB31" i="26"/>
  <c r="AY32" i="26"/>
  <c r="CE32" i="26"/>
  <c r="BD33" i="26"/>
  <c r="CJ33" i="26"/>
  <c r="BG34" i="26"/>
  <c r="CM34" i="26"/>
  <c r="BL35" i="26"/>
  <c r="CR35" i="26"/>
  <c r="BO36" i="26"/>
  <c r="CU36" i="26"/>
  <c r="BT37" i="26"/>
  <c r="AQ38" i="26"/>
  <c r="BW38" i="26"/>
  <c r="AV39" i="26"/>
  <c r="CB39" i="26"/>
  <c r="AY40" i="26"/>
  <c r="CE40" i="26"/>
  <c r="BD41" i="26"/>
  <c r="CJ41" i="26"/>
  <c r="BG42" i="26"/>
  <c r="CM42" i="26"/>
  <c r="BL43" i="26"/>
  <c r="CR43" i="26"/>
  <c r="BO44" i="26"/>
  <c r="CU44" i="26"/>
  <c r="BT45" i="26"/>
  <c r="AQ46" i="26"/>
  <c r="BW46" i="26"/>
  <c r="AV47" i="26"/>
  <c r="CB47" i="26"/>
  <c r="AY48" i="26"/>
  <c r="CE48" i="26"/>
  <c r="BD49" i="26"/>
  <c r="CJ49" i="26"/>
  <c r="BG50" i="26"/>
  <c r="CM50" i="26"/>
  <c r="BL51" i="26"/>
  <c r="CR51" i="26"/>
  <c r="BO52" i="26"/>
  <c r="CU52" i="26"/>
  <c r="BT53" i="26"/>
  <c r="AQ54" i="26"/>
  <c r="BW54" i="26"/>
  <c r="AV55" i="26"/>
  <c r="CB55" i="26"/>
  <c r="AY56" i="26"/>
  <c r="CE56" i="26"/>
  <c r="BD57" i="26"/>
  <c r="CJ57" i="26"/>
  <c r="BG58" i="26"/>
  <c r="CM58" i="26"/>
  <c r="BL59" i="26"/>
  <c r="CR59" i="26"/>
  <c r="BO60" i="26"/>
  <c r="CU60" i="26"/>
  <c r="BT61" i="26"/>
  <c r="AQ62" i="26"/>
  <c r="BW62" i="26"/>
  <c r="AV63" i="26"/>
  <c r="CB63" i="26"/>
  <c r="AY64" i="26"/>
  <c r="CE64" i="26"/>
  <c r="BD65" i="26"/>
  <c r="CJ65" i="26"/>
  <c r="BG66" i="26"/>
  <c r="CM66" i="26"/>
  <c r="BL67" i="26"/>
  <c r="AS68" i="26"/>
  <c r="AZ69" i="26"/>
  <c r="BD69" i="26"/>
  <c r="CJ69" i="26"/>
  <c r="BG70" i="26"/>
  <c r="CM70" i="26"/>
  <c r="BL71" i="26"/>
  <c r="CR71" i="26"/>
  <c r="BO72" i="26"/>
  <c r="CU72" i="26"/>
  <c r="BT73" i="26"/>
  <c r="AQ74" i="26"/>
  <c r="BW74" i="26"/>
  <c r="AV75" i="26"/>
  <c r="CB75" i="26"/>
  <c r="AY76" i="26"/>
  <c r="CE76" i="26"/>
  <c r="BD77" i="26"/>
  <c r="CJ77" i="26"/>
  <c r="BG78" i="26"/>
  <c r="CM78" i="26"/>
  <c r="BL79" i="26"/>
  <c r="CR79" i="26"/>
  <c r="BO80" i="26"/>
  <c r="CU80" i="26"/>
  <c r="BT81" i="26"/>
  <c r="AQ82" i="26"/>
  <c r="BW82" i="26"/>
  <c r="AV83" i="26"/>
  <c r="CB83" i="26"/>
  <c r="AY84" i="26"/>
  <c r="CE84" i="26"/>
  <c r="BD85" i="26"/>
  <c r="CJ85" i="26"/>
  <c r="BG86" i="26"/>
  <c r="CM86" i="26"/>
  <c r="BL87" i="26"/>
  <c r="CR87" i="26"/>
  <c r="BO88" i="26"/>
  <c r="CU88" i="26"/>
  <c r="BT89" i="26"/>
  <c r="AQ90" i="26"/>
  <c r="BW90" i="26"/>
  <c r="AV91" i="26"/>
  <c r="CB91" i="26"/>
  <c r="AY92" i="26"/>
  <c r="CE92" i="26"/>
  <c r="BD93" i="26"/>
  <c r="CJ93" i="26"/>
  <c r="BG94" i="26"/>
  <c r="CM94" i="26"/>
  <c r="BL95" i="26"/>
  <c r="CR95" i="26"/>
  <c r="BO96" i="26"/>
  <c r="CU96" i="26"/>
  <c r="BT97" i="26"/>
  <c r="AQ98" i="26"/>
  <c r="BW98" i="26"/>
  <c r="AV99" i="26"/>
  <c r="CB99" i="26"/>
  <c r="AY100" i="26"/>
  <c r="CE100" i="26"/>
  <c r="BD101" i="26"/>
  <c r="CJ101" i="26"/>
  <c r="BG102" i="26"/>
  <c r="CM102" i="26"/>
  <c r="BL103" i="26"/>
  <c r="CR103" i="26"/>
  <c r="BO104" i="26"/>
  <c r="CU104" i="26"/>
  <c r="BT105" i="26"/>
  <c r="AQ106" i="26"/>
  <c r="BW106" i="26"/>
  <c r="AV107" i="26"/>
  <c r="CB107" i="26"/>
  <c r="AY108" i="26"/>
  <c r="CE108" i="26"/>
  <c r="BD109" i="26"/>
  <c r="CJ109" i="26"/>
  <c r="BG110" i="26"/>
  <c r="CM110" i="26"/>
  <c r="BL111" i="26"/>
  <c r="CR111" i="26"/>
  <c r="BO112" i="26"/>
  <c r="CU112" i="26"/>
  <c r="BT113" i="26"/>
  <c r="AQ114" i="26"/>
  <c r="BW114" i="26"/>
  <c r="AV115" i="26"/>
  <c r="CB115" i="26"/>
  <c r="AY116" i="26"/>
  <c r="CE116" i="26"/>
  <c r="BD117" i="26"/>
  <c r="CJ117" i="26"/>
  <c r="BG118" i="26"/>
  <c r="CM118" i="26"/>
  <c r="BL119" i="26"/>
  <c r="CR119" i="26"/>
  <c r="BO120" i="26"/>
  <c r="CU120" i="26"/>
  <c r="BT121" i="26"/>
  <c r="AQ122" i="26"/>
  <c r="BW122" i="26"/>
  <c r="AV123" i="26"/>
  <c r="CB123" i="26"/>
  <c r="AY124" i="26"/>
  <c r="CE124" i="26"/>
  <c r="BD125" i="26"/>
  <c r="CJ125" i="26"/>
  <c r="BG126" i="26"/>
  <c r="CM126" i="26"/>
  <c r="BL127" i="26"/>
  <c r="CR127" i="26"/>
  <c r="BO128" i="26"/>
  <c r="CU128" i="26"/>
  <c r="BT129" i="26"/>
  <c r="AQ130" i="26"/>
  <c r="BW130" i="26"/>
  <c r="AV131" i="26"/>
  <c r="CB131" i="26"/>
  <c r="AY132" i="26"/>
  <c r="CE132" i="26"/>
  <c r="BD133" i="26"/>
  <c r="CJ133" i="26"/>
  <c r="BG134" i="26"/>
  <c r="CM134" i="26"/>
  <c r="BL135" i="26"/>
  <c r="CR135" i="26"/>
  <c r="BO136" i="26"/>
  <c r="CU136" i="26"/>
  <c r="CN137" i="26"/>
  <c r="CP67" i="26"/>
  <c r="BM68" i="26"/>
  <c r="CS68" i="26"/>
  <c r="BR69" i="26"/>
  <c r="CX69" i="26"/>
  <c r="BU70" i="26"/>
  <c r="AT71" i="26"/>
  <c r="BZ71" i="26"/>
  <c r="AW72" i="26"/>
  <c r="CC72" i="26"/>
  <c r="BB73" i="26"/>
  <c r="CH73" i="26"/>
  <c r="BE74" i="26"/>
  <c r="CK74" i="26"/>
  <c r="BJ75" i="26"/>
  <c r="CP75" i="26"/>
  <c r="BM76" i="26"/>
  <c r="CS76" i="26"/>
  <c r="BR77" i="26"/>
  <c r="CX77" i="26"/>
  <c r="BU78" i="26"/>
  <c r="AT79" i="26"/>
  <c r="BZ79" i="26"/>
  <c r="AW80" i="26"/>
  <c r="CC80" i="26"/>
  <c r="BB81" i="26"/>
  <c r="CH81" i="26"/>
  <c r="BE82" i="26"/>
  <c r="CK82" i="26"/>
  <c r="BJ83" i="26"/>
  <c r="CP83" i="26"/>
  <c r="BM84" i="26"/>
  <c r="CS84" i="26"/>
  <c r="BR85" i="26"/>
  <c r="CX85" i="26"/>
  <c r="BU86" i="26"/>
  <c r="AT87" i="26"/>
  <c r="BZ87" i="26"/>
  <c r="AW88" i="26"/>
  <c r="CC88" i="26"/>
  <c r="BB89" i="26"/>
  <c r="CH89" i="26"/>
  <c r="BE90" i="26"/>
  <c r="CK90" i="26"/>
  <c r="BJ91" i="26"/>
  <c r="CP91" i="26"/>
  <c r="BM92" i="26"/>
  <c r="CS92" i="26"/>
  <c r="BR93" i="26"/>
  <c r="CX93" i="26"/>
  <c r="BU94" i="26"/>
  <c r="AT95" i="26"/>
  <c r="BZ95" i="26"/>
  <c r="AW96" i="26"/>
  <c r="CC96" i="26"/>
  <c r="BB97" i="26"/>
  <c r="CH97" i="26"/>
  <c r="BE98" i="26"/>
  <c r="CK98" i="26"/>
  <c r="BJ99" i="26"/>
  <c r="CP99" i="26"/>
  <c r="BM100" i="26"/>
  <c r="CS100" i="26"/>
  <c r="BR101" i="26"/>
  <c r="CX101" i="26"/>
  <c r="BU102" i="26"/>
  <c r="AT103" i="26"/>
  <c r="BZ103" i="26"/>
  <c r="AW104" i="26"/>
  <c r="CC104" i="26"/>
  <c r="BB105" i="26"/>
  <c r="CH105" i="26"/>
  <c r="BE106" i="26"/>
  <c r="CK106" i="26"/>
  <c r="BJ107" i="26"/>
  <c r="CP107" i="26"/>
  <c r="BM108" i="26"/>
  <c r="CS108" i="26"/>
  <c r="BR109" i="26"/>
  <c r="CX109" i="26"/>
  <c r="BU110" i="26"/>
  <c r="AT111" i="26"/>
  <c r="BZ111" i="26"/>
  <c r="AW112" i="26"/>
  <c r="CC112" i="26"/>
  <c r="BB113" i="26"/>
  <c r="CH113" i="26"/>
  <c r="BE114" i="26"/>
  <c r="CK114" i="26"/>
  <c r="BJ115" i="26"/>
  <c r="CP115" i="26"/>
  <c r="BM116" i="26"/>
  <c r="CS116" i="26"/>
  <c r="BR117" i="26"/>
  <c r="CX117" i="26"/>
  <c r="BU118" i="26"/>
  <c r="AT119" i="26"/>
  <c r="BZ119" i="26"/>
  <c r="AW120" i="26"/>
  <c r="CC120" i="26"/>
  <c r="BB121" i="26"/>
  <c r="CH121" i="26"/>
  <c r="BE122" i="26"/>
  <c r="CK122" i="26"/>
  <c r="BJ123" i="26"/>
  <c r="CP123" i="26"/>
  <c r="BM124" i="26"/>
  <c r="CS124" i="26"/>
  <c r="BR125" i="26"/>
  <c r="CX125" i="26"/>
  <c r="BU126" i="26"/>
  <c r="AT127" i="26"/>
  <c r="BZ127" i="26"/>
  <c r="AW128" i="26"/>
  <c r="CC128" i="26"/>
  <c r="BB129" i="26"/>
  <c r="CH129" i="26"/>
  <c r="BE130" i="26"/>
  <c r="CK130" i="26"/>
  <c r="BJ131" i="26"/>
  <c r="CP131" i="26"/>
  <c r="BM132" i="26"/>
  <c r="CS132" i="26"/>
  <c r="BR133" i="26"/>
  <c r="CX133" i="26"/>
  <c r="BU134" i="26"/>
  <c r="AT135" i="26"/>
  <c r="BZ135" i="26"/>
  <c r="AW136" i="26"/>
  <c r="CC136" i="26"/>
  <c r="BD137" i="26"/>
  <c r="BP69" i="26"/>
  <c r="CV69" i="26"/>
  <c r="BS70" i="26"/>
  <c r="AR71" i="26"/>
  <c r="BX71" i="26"/>
  <c r="AU72" i="26"/>
  <c r="CA72" i="26"/>
  <c r="AZ73" i="26"/>
  <c r="CF73" i="26"/>
  <c r="BC74" i="26"/>
  <c r="CI74" i="26"/>
  <c r="BH75" i="26"/>
  <c r="CN75" i="26"/>
  <c r="BK76" i="26"/>
  <c r="CQ76" i="26"/>
  <c r="BP77" i="26"/>
  <c r="CV77" i="26"/>
  <c r="BS78" i="26"/>
  <c r="AR79" i="26"/>
  <c r="BX79" i="26"/>
  <c r="AU80" i="26"/>
  <c r="CA80" i="26"/>
  <c r="AZ81" i="26"/>
  <c r="CF81" i="26"/>
  <c r="BC82" i="26"/>
  <c r="CI82" i="26"/>
  <c r="BH83" i="26"/>
  <c r="CN83" i="26"/>
  <c r="BK84" i="26"/>
  <c r="CQ84" i="26"/>
  <c r="BP85" i="26"/>
  <c r="CV85" i="26"/>
  <c r="BS86" i="26"/>
  <c r="AR87" i="26"/>
  <c r="CN87" i="26"/>
  <c r="BS88" i="26"/>
  <c r="AZ89" i="26"/>
  <c r="CV89" i="26"/>
  <c r="CA90" i="26"/>
  <c r="BH91" i="26"/>
  <c r="AU92" i="26"/>
  <c r="CI92" i="26"/>
  <c r="BP93" i="26"/>
  <c r="BC94" i="26"/>
  <c r="CQ94" i="26"/>
  <c r="BX95" i="26"/>
  <c r="BK96" i="26"/>
  <c r="AR97" i="26"/>
  <c r="CF97" i="26"/>
  <c r="BS98" i="26"/>
  <c r="AZ99" i="26"/>
  <c r="CN99" i="26"/>
  <c r="CI100" i="26"/>
  <c r="CN101" i="26"/>
  <c r="CQ102" i="26"/>
  <c r="CV103" i="26"/>
  <c r="AR105" i="26"/>
  <c r="AU106" i="26"/>
  <c r="AZ107" i="26"/>
  <c r="BC108" i="26"/>
  <c r="BH109" i="26"/>
  <c r="BK110" i="26"/>
  <c r="BP111" i="26"/>
  <c r="BS112" i="26"/>
  <c r="BX113" i="26"/>
  <c r="CA114" i="26"/>
  <c r="CF115" i="26"/>
  <c r="CI116" i="26"/>
  <c r="CN117" i="26"/>
  <c r="CQ118" i="26"/>
  <c r="CV119" i="26"/>
  <c r="AR121" i="26"/>
  <c r="AU122" i="26"/>
  <c r="AZ123" i="26"/>
  <c r="BC124" i="26"/>
  <c r="BH125" i="26"/>
  <c r="BK126" i="26"/>
  <c r="BP127" i="26"/>
  <c r="BS128" i="26"/>
  <c r="BX129" i="26"/>
  <c r="CA130" i="26"/>
  <c r="CF131" i="26"/>
  <c r="CI132" i="26"/>
  <c r="CN133" i="26"/>
  <c r="CQ134" i="26"/>
  <c r="CV135" i="26"/>
  <c r="AR137" i="26"/>
  <c r="CW68" i="26"/>
  <c r="AS70" i="26"/>
  <c r="AX71" i="26"/>
  <c r="BA72" i="26"/>
  <c r="BF73" i="26"/>
  <c r="BI74" i="26"/>
  <c r="BN75" i="26"/>
  <c r="BQ76" i="26"/>
  <c r="BV77" i="26"/>
  <c r="BY78" i="26"/>
  <c r="CD79" i="26"/>
  <c r="CG80" i="26"/>
  <c r="CL81" i="26"/>
  <c r="CO82" i="26"/>
  <c r="CT83" i="26"/>
  <c r="CW84" i="26"/>
  <c r="AS86" i="26"/>
  <c r="AX87" i="26"/>
  <c r="BA88" i="26"/>
  <c r="BF89" i="26"/>
  <c r="BI90" i="26"/>
  <c r="BN91" i="26"/>
  <c r="BQ92" i="26"/>
  <c r="BV93" i="26"/>
  <c r="BY94" i="26"/>
  <c r="CD95" i="26"/>
  <c r="CG96" i="26"/>
  <c r="CL97" i="26"/>
  <c r="CO98" i="26"/>
  <c r="CT99" i="26"/>
  <c r="CW100" i="26"/>
  <c r="AS102" i="26"/>
  <c r="AX103" i="26"/>
  <c r="BA104" i="26"/>
  <c r="BF105" i="26"/>
  <c r="BI106" i="26"/>
  <c r="BN107" i="26"/>
  <c r="BQ108" i="26"/>
  <c r="BV109" i="26"/>
  <c r="BY110" i="26"/>
  <c r="CD111" i="26"/>
  <c r="CG112" i="26"/>
  <c r="CL113" i="26"/>
  <c r="CO114" i="26"/>
  <c r="CT115" i="26"/>
  <c r="CW116" i="26"/>
  <c r="AS118" i="26"/>
  <c r="AX119" i="26"/>
  <c r="BA120" i="26"/>
  <c r="BF121" i="26"/>
  <c r="BI122" i="26"/>
  <c r="BN123" i="26"/>
  <c r="BQ124" i="26"/>
  <c r="BV125" i="26"/>
  <c r="BY126" i="26"/>
  <c r="CD127" i="26"/>
  <c r="CG128" i="26"/>
  <c r="CL129" i="26"/>
  <c r="CO130" i="26"/>
  <c r="CT131" i="26"/>
  <c r="CW132" i="26"/>
  <c r="AS134" i="26"/>
  <c r="AX135" i="26"/>
  <c r="BA136" i="26"/>
  <c r="BH137" i="26"/>
  <c r="BG138" i="26"/>
  <c r="BL139" i="26"/>
  <c r="BO140" i="26"/>
  <c r="BT141" i="26"/>
  <c r="BW142" i="26"/>
  <c r="CB143" i="26"/>
  <c r="CE144" i="26"/>
  <c r="CJ145" i="26"/>
  <c r="CM146" i="26"/>
  <c r="CQ17" i="26"/>
  <c r="CU18" i="26"/>
  <c r="AR20" i="26"/>
  <c r="AU21" i="26"/>
  <c r="AZ22" i="26"/>
  <c r="BC23" i="26"/>
  <c r="BH24" i="26"/>
  <c r="BK25" i="26"/>
  <c r="BP26" i="26"/>
  <c r="BS27" i="26"/>
  <c r="BX28" i="26"/>
  <c r="CA29" i="26"/>
  <c r="CF30" i="26"/>
  <c r="CI31" i="26"/>
  <c r="CN32" i="26"/>
  <c r="CQ33" i="26"/>
  <c r="CV34" i="26"/>
  <c r="AR36" i="26"/>
  <c r="BC37" i="26"/>
  <c r="CF38" i="26"/>
  <c r="AZ40" i="26"/>
  <c r="CQ41" i="26"/>
  <c r="AR44" i="26"/>
  <c r="AZ46" i="26"/>
  <c r="BH48" i="26"/>
  <c r="BP50" i="26"/>
  <c r="BX52" i="26"/>
  <c r="CF54" i="26"/>
  <c r="CN56" i="26"/>
  <c r="CV58" i="26"/>
  <c r="AU61" i="26"/>
  <c r="BC63" i="26"/>
  <c r="BK65" i="26"/>
  <c r="BS67" i="26"/>
  <c r="CA69" i="26"/>
  <c r="CU71" i="26"/>
  <c r="CN74" i="26"/>
  <c r="CH137" i="26"/>
  <c r="CP139" i="26"/>
  <c r="CX141" i="26"/>
  <c r="AW144" i="26"/>
  <c r="BE146" i="26"/>
  <c r="BM18" i="26"/>
  <c r="BV20" i="26"/>
  <c r="CD22" i="26"/>
  <c r="CL24" i="26"/>
  <c r="CT26" i="26"/>
  <c r="AS29" i="26"/>
  <c r="BA31" i="26"/>
  <c r="BI33" i="26"/>
  <c r="BQ35" i="26"/>
  <c r="BY37" i="26"/>
  <c r="CG39" i="26"/>
  <c r="CO41" i="26"/>
  <c r="CW43" i="26"/>
  <c r="AX46" i="26"/>
  <c r="BF48" i="26"/>
  <c r="BN50" i="26"/>
  <c r="BV52" i="26"/>
  <c r="CD54" i="26"/>
  <c r="CL56" i="26"/>
  <c r="CT58" i="26"/>
  <c r="AS61" i="26"/>
  <c r="BA63" i="26"/>
  <c r="BI65" i="26"/>
  <c r="BQ67" i="26"/>
  <c r="BY69" i="26"/>
  <c r="CQ71" i="26"/>
  <c r="CL74" i="26"/>
  <c r="CA138" i="26"/>
  <c r="CI140" i="26"/>
  <c r="CQ142" i="26"/>
  <c r="AR145" i="26"/>
  <c r="AY17" i="26"/>
  <c r="BG19" i="26"/>
  <c r="BO21" i="26"/>
  <c r="BW23" i="26"/>
  <c r="CE25" i="26"/>
  <c r="CM27" i="26"/>
  <c r="CU29" i="26"/>
  <c r="AV32" i="26"/>
  <c r="BD34" i="26"/>
  <c r="BL36" i="26"/>
  <c r="BT38" i="26"/>
  <c r="CB40" i="26"/>
  <c r="CJ42" i="26"/>
  <c r="CR44" i="26"/>
  <c r="AQ47" i="26"/>
  <c r="AY49" i="26"/>
  <c r="BG51" i="26"/>
  <c r="BO53" i="26"/>
  <c r="BW55" i="26"/>
  <c r="CE57" i="26"/>
  <c r="CM59" i="26"/>
  <c r="CU61" i="26"/>
  <c r="AV64" i="26"/>
  <c r="BD66" i="26"/>
  <c r="BL68" i="26"/>
  <c r="BT70" i="26"/>
  <c r="AU73" i="26"/>
  <c r="CA77" i="26"/>
  <c r="CW138" i="26"/>
  <c r="AX141" i="26"/>
  <c r="BF143" i="26"/>
  <c r="BN145" i="26"/>
  <c r="BU17" i="26"/>
  <c r="CC19" i="26"/>
  <c r="CK21" i="26"/>
  <c r="CS23" i="26"/>
  <c r="AT26" i="26"/>
  <c r="BB28" i="26"/>
  <c r="BJ30" i="26"/>
  <c r="BR32" i="26"/>
  <c r="BZ34" i="26"/>
  <c r="CH36" i="26"/>
  <c r="BJ40" i="26"/>
  <c r="BZ44" i="26"/>
  <c r="CP48" i="26"/>
  <c r="AW53" i="26"/>
  <c r="BM57" i="26"/>
  <c r="CC61" i="26"/>
  <c r="CS65" i="26"/>
  <c r="BB70" i="26"/>
  <c r="BX78" i="26"/>
  <c r="BR76" i="26"/>
  <c r="AT82" i="26"/>
  <c r="CK87" i="26"/>
  <c r="BU93" i="26"/>
  <c r="AW99" i="26"/>
  <c r="CP104" i="26"/>
  <c r="BJ112" i="26"/>
  <c r="CD120" i="26"/>
  <c r="BF136" i="26"/>
  <c r="AU85" i="26"/>
  <c r="BX92" i="26"/>
  <c r="AZ100" i="26"/>
  <c r="CQ107" i="26"/>
  <c r="CF116" i="26"/>
  <c r="CJ134" i="26"/>
  <c r="BF82" i="26"/>
  <c r="BF92" i="26"/>
  <c r="CL102" i="26"/>
  <c r="BF116" i="26"/>
  <c r="BV144" i="26"/>
  <c r="AQ91" i="26"/>
  <c r="BW111" i="26"/>
  <c r="BU121" i="26"/>
  <c r="BS73" i="26"/>
  <c r="CN78" i="26"/>
  <c r="CN139" i="26"/>
  <c r="CV141" i="26"/>
  <c r="AU144" i="26"/>
  <c r="BC146" i="26"/>
  <c r="BK18" i="26"/>
  <c r="BT20" i="26"/>
  <c r="CB22" i="26"/>
  <c r="CJ24" i="26"/>
  <c r="CR26" i="26"/>
  <c r="AQ29" i="26"/>
  <c r="AY31" i="26"/>
  <c r="BG33" i="26"/>
  <c r="BO35" i="26"/>
  <c r="BW37" i="26"/>
  <c r="CE39" i="26"/>
  <c r="CM41" i="26"/>
  <c r="CU43" i="26"/>
  <c r="AV46" i="26"/>
  <c r="BD48" i="26"/>
  <c r="BL50" i="26"/>
  <c r="BT52" i="26"/>
  <c r="CB54" i="26"/>
  <c r="CJ56" i="26"/>
  <c r="CR58" i="26"/>
  <c r="AQ61" i="26"/>
  <c r="AY63" i="26"/>
  <c r="BG65" i="26"/>
  <c r="BO67" i="26"/>
  <c r="BW69" i="26"/>
  <c r="CO71" i="26"/>
  <c r="CF74" i="26"/>
  <c r="AS138" i="26"/>
  <c r="BA140" i="26"/>
  <c r="BI142" i="26"/>
  <c r="BQ144" i="26"/>
  <c r="BY146" i="26"/>
  <c r="CG18" i="26"/>
  <c r="CP20" i="26"/>
  <c r="CX22" i="26"/>
  <c r="AW25" i="26"/>
  <c r="BE27" i="26"/>
  <c r="BM29" i="26"/>
  <c r="BU31" i="26"/>
  <c r="CC33" i="26"/>
  <c r="CK35" i="26"/>
  <c r="BJ38" i="26"/>
  <c r="BZ42" i="26"/>
  <c r="CP46" i="26"/>
  <c r="AW51" i="26"/>
  <c r="BM55" i="26"/>
  <c r="CC59" i="26"/>
  <c r="CS63" i="26"/>
  <c r="BB68" i="26"/>
  <c r="CR72" i="26"/>
  <c r="CK73" i="26"/>
  <c r="BM79" i="26"/>
  <c r="AW85" i="26"/>
  <c r="CP90" i="26"/>
  <c r="BR96" i="26"/>
  <c r="BB102" i="26"/>
  <c r="CP108" i="26"/>
  <c r="BJ116" i="26"/>
  <c r="CT128" i="26"/>
  <c r="BS81" i="26"/>
  <c r="CV88" i="26"/>
  <c r="CF96" i="26"/>
  <c r="BH104" i="26"/>
  <c r="CQ111" i="26"/>
  <c r="AY125" i="26"/>
  <c r="CG77" i="26"/>
  <c r="BY87" i="26"/>
  <c r="CG97" i="26"/>
  <c r="CO109" i="26"/>
  <c r="BQ127" i="26"/>
  <c r="CE81" i="26"/>
  <c r="CM101" i="26"/>
  <c r="AQ129" i="26"/>
  <c r="L52" i="12"/>
  <c r="O50" i="12"/>
  <c r="CI141" i="26"/>
  <c r="BM123" i="26"/>
  <c r="BE125" i="26"/>
  <c r="BE127" i="26"/>
  <c r="CX128" i="26"/>
  <c r="CX130" i="26"/>
  <c r="CX132" i="26"/>
  <c r="CP134" i="26"/>
  <c r="CK137" i="26"/>
  <c r="CH140" i="26"/>
  <c r="BM143" i="26"/>
  <c r="BJ146" i="26"/>
  <c r="AZ120" i="26"/>
  <c r="CN122" i="26"/>
  <c r="CI125" i="26"/>
  <c r="CF128" i="26"/>
  <c r="BK131" i="26"/>
  <c r="BH134" i="26"/>
  <c r="BC137" i="26"/>
  <c r="CQ139" i="26"/>
  <c r="CN142" i="26"/>
  <c r="CE145" i="5"/>
  <c r="AQ154" i="5" s="1"/>
  <c r="AQ153" i="5"/>
  <c r="BJ128" i="26"/>
  <c r="BJ130" i="26"/>
  <c r="BB132" i="26"/>
  <c r="AT134" i="26"/>
  <c r="CH136" i="26"/>
  <c r="CC139" i="26"/>
  <c r="BJ142" i="26"/>
  <c r="BE145" i="26"/>
  <c r="AU119" i="26"/>
  <c r="CI121" i="26"/>
  <c r="CF124" i="26"/>
  <c r="CA127" i="26"/>
  <c r="BH130" i="26"/>
  <c r="BC133" i="26"/>
  <c r="AZ136" i="26"/>
  <c r="CN138" i="26"/>
  <c r="R153" i="5"/>
  <c r="AG145" i="5"/>
  <c r="R154" i="5" s="1"/>
  <c r="I151" i="26"/>
  <c r="I152" i="26" s="1"/>
  <c r="BX144" i="26"/>
  <c r="AR142" i="26"/>
  <c r="CF140" i="26"/>
  <c r="BK139" i="26"/>
  <c r="CI137" i="26"/>
  <c r="BP136" i="26"/>
  <c r="AU135" i="26"/>
  <c r="BS133" i="26"/>
  <c r="AZ132" i="26"/>
  <c r="CN130" i="26"/>
  <c r="BC129" i="26"/>
  <c r="CQ127" i="26"/>
  <c r="BX126" i="26"/>
  <c r="CV124" i="26"/>
  <c r="CA123" i="26"/>
  <c r="BH122" i="26"/>
  <c r="CF120" i="26"/>
  <c r="BK119" i="26"/>
  <c r="AR118" i="26"/>
  <c r="BU145" i="26"/>
  <c r="BB144" i="26"/>
  <c r="CP142" i="26"/>
  <c r="BE141" i="26"/>
  <c r="CS139" i="26"/>
  <c r="BZ138" i="26"/>
  <c r="CX136" i="26"/>
  <c r="CC135" i="26"/>
  <c r="BJ134" i="26"/>
  <c r="BE133" i="26"/>
  <c r="BR132" i="26"/>
  <c r="BU131" i="26"/>
  <c r="BR130" i="26"/>
  <c r="BU129" i="26"/>
  <c r="CH128" i="26"/>
  <c r="CC127" i="26"/>
  <c r="CH126" i="26"/>
  <c r="CK125" i="26"/>
  <c r="CH124" i="26"/>
  <c r="CS123" i="26"/>
  <c r="CX122" i="26"/>
  <c r="CS121" i="26"/>
  <c r="CX120" i="26"/>
  <c r="BB120" i="26"/>
  <c r="BD146" i="26"/>
  <c r="BG145" i="26"/>
  <c r="BL144" i="26"/>
  <c r="BG143" i="26"/>
  <c r="BT142" i="26"/>
  <c r="BW141" i="26"/>
  <c r="BT140" i="26"/>
  <c r="BW139" i="26"/>
  <c r="CJ138" i="26"/>
  <c r="CE137" i="26"/>
  <c r="CJ136" i="26"/>
  <c r="CW145" i="26"/>
  <c r="CG141" i="26"/>
  <c r="BV138" i="26"/>
  <c r="BO135" i="26"/>
  <c r="BG133" i="26"/>
  <c r="BO131" i="26"/>
  <c r="CM129" i="26"/>
  <c r="CE127" i="26"/>
  <c r="CM125" i="26"/>
  <c r="CU123" i="26"/>
  <c r="CM121" i="26"/>
  <c r="BD120" i="26"/>
  <c r="CP118" i="26"/>
  <c r="BW117" i="26"/>
  <c r="CB116" i="26"/>
  <c r="CM115" i="26"/>
  <c r="CJ114" i="26"/>
  <c r="AV114" i="26"/>
  <c r="BO113" i="26"/>
  <c r="CB112" i="26"/>
  <c r="CU111" i="26"/>
  <c r="BG111" i="26"/>
  <c r="BT110" i="26"/>
  <c r="CM109" i="26"/>
  <c r="AY109" i="26"/>
  <c r="BL108" i="26"/>
  <c r="CE107" i="26"/>
  <c r="AQ107" i="26"/>
  <c r="BD106" i="26"/>
  <c r="BW105" i="26"/>
  <c r="CR104" i="26"/>
  <c r="AV104" i="26"/>
  <c r="BO103" i="26"/>
  <c r="CJ102" i="26"/>
  <c r="CU101" i="26"/>
  <c r="BG101" i="26"/>
  <c r="CB100" i="26"/>
  <c r="CM99" i="26"/>
  <c r="AY99" i="26"/>
  <c r="BT98" i="26"/>
  <c r="CE97" i="26"/>
  <c r="AQ97" i="26"/>
  <c r="BL96" i="26"/>
  <c r="BW95" i="26"/>
  <c r="CR94" i="26"/>
  <c r="BD94" i="26"/>
  <c r="BO93" i="26"/>
  <c r="CJ92" i="26"/>
  <c r="AV92" i="26"/>
  <c r="BG91" i="26"/>
  <c r="CB90" i="26"/>
  <c r="CU89" i="26"/>
  <c r="AY89" i="26"/>
  <c r="BT88" i="26"/>
  <c r="CM87" i="26"/>
  <c r="AQ87" i="26"/>
  <c r="BL86" i="26"/>
  <c r="CE85" i="26"/>
  <c r="CR84" i="26"/>
  <c r="BD84" i="26"/>
  <c r="BW83" i="26"/>
  <c r="CJ82" i="26"/>
  <c r="AV82" i="26"/>
  <c r="BO81" i="26"/>
  <c r="CA145" i="26"/>
  <c r="BX142" i="26"/>
  <c r="CV140" i="26"/>
  <c r="CA139" i="26"/>
  <c r="BH138" i="26"/>
  <c r="CF136" i="26"/>
  <c r="BK135" i="26"/>
  <c r="AR134" i="26"/>
  <c r="BP132" i="26"/>
  <c r="AU131" i="26"/>
  <c r="CI129" i="26"/>
  <c r="AZ128" i="26"/>
  <c r="CN126" i="26"/>
  <c r="BS125" i="26"/>
  <c r="CQ123" i="26"/>
  <c r="BX122" i="26"/>
  <c r="BC121" i="26"/>
  <c r="CA119" i="26"/>
  <c r="BH118" i="26"/>
  <c r="AT146" i="26"/>
  <c r="BR144" i="26"/>
  <c r="AW143" i="26"/>
  <c r="CK141" i="26"/>
  <c r="BB140" i="26"/>
  <c r="CP138" i="26"/>
  <c r="BU137" i="26"/>
  <c r="CS135" i="26"/>
  <c r="BZ134" i="26"/>
  <c r="CC133" i="26"/>
  <c r="BZ132" i="26"/>
  <c r="CC131" i="26"/>
  <c r="CP130" i="26"/>
  <c r="CK129" i="26"/>
  <c r="CP128" i="26"/>
  <c r="CS127" i="26"/>
  <c r="CP126" i="26"/>
  <c r="AT126" i="26"/>
  <c r="AW125" i="26"/>
  <c r="AT124" i="26"/>
  <c r="AW123" i="26"/>
  <c r="BJ122" i="26"/>
  <c r="BE121" i="26"/>
  <c r="BJ120" i="26"/>
  <c r="BT146" i="26"/>
  <c r="BO145" i="26"/>
  <c r="CB144" i="26"/>
  <c r="CE143" i="26"/>
  <c r="CB142" i="26"/>
  <c r="CE141" i="26"/>
  <c r="CR140" i="26"/>
  <c r="CM139" i="26"/>
  <c r="CR138" i="26"/>
  <c r="CU137" i="26"/>
  <c r="CR136" i="26"/>
  <c r="AV136" i="26"/>
  <c r="BI143" i="26"/>
  <c r="AS139" i="26"/>
  <c r="CE135" i="26"/>
  <c r="AV134" i="26"/>
  <c r="CU131" i="26"/>
  <c r="AV130" i="26"/>
  <c r="BD128" i="26"/>
  <c r="AV126" i="26"/>
  <c r="BT124" i="26"/>
  <c r="CB122" i="26"/>
  <c r="BT120" i="26"/>
  <c r="AQ119" i="26"/>
  <c r="CU117" i="26"/>
  <c r="CR116" i="26"/>
  <c r="CU115" i="26"/>
  <c r="AQ115" i="26"/>
  <c r="BD114" i="26"/>
  <c r="BW113" i="26"/>
  <c r="CR112" i="26"/>
  <c r="AV112" i="26"/>
  <c r="BO111" i="26"/>
  <c r="CJ110" i="26"/>
  <c r="CU109" i="26"/>
  <c r="BG109" i="26"/>
  <c r="CB108" i="26"/>
  <c r="CM107" i="26"/>
  <c r="AY107" i="26"/>
  <c r="BT106" i="26"/>
  <c r="CE105" i="26"/>
  <c r="AQ105" i="26"/>
  <c r="BL104" i="26"/>
  <c r="BW103" i="26"/>
  <c r="CR102" i="26"/>
  <c r="BD102" i="26"/>
  <c r="BO101" i="26"/>
  <c r="CJ100" i="26"/>
  <c r="AV100" i="26"/>
  <c r="BG99" i="26"/>
  <c r="CB98" i="26"/>
  <c r="CU97" i="26"/>
  <c r="AY97" i="26"/>
  <c r="BT96" i="26"/>
  <c r="CM95" i="26"/>
  <c r="AQ95" i="26"/>
  <c r="BL94" i="26"/>
  <c r="CE93" i="26"/>
  <c r="CR92" i="26"/>
  <c r="BD92" i="26"/>
  <c r="BW91" i="26"/>
  <c r="CJ90" i="26"/>
  <c r="AV90" i="26"/>
  <c r="BO89" i="26"/>
  <c r="CB88" i="26"/>
  <c r="CU87" i="26"/>
  <c r="BG87" i="26"/>
  <c r="BT86" i="26"/>
  <c r="CM85" i="26"/>
  <c r="AY85" i="26"/>
  <c r="BL84" i="26"/>
  <c r="CE83" i="26"/>
  <c r="AQ83" i="26"/>
  <c r="BD82" i="26"/>
  <c r="BW81" i="26"/>
  <c r="CR80" i="26"/>
  <c r="AV80" i="26"/>
  <c r="BO79" i="26"/>
  <c r="CJ78" i="26"/>
  <c r="CU77" i="26"/>
  <c r="BG77" i="26"/>
  <c r="CB76" i="26"/>
  <c r="CM75" i="26"/>
  <c r="AY75" i="26"/>
  <c r="AX146" i="26"/>
  <c r="CT142" i="26"/>
  <c r="BF140" i="26"/>
  <c r="BY137" i="26"/>
  <c r="BA135" i="26"/>
  <c r="CO133" i="26"/>
  <c r="BV132" i="26"/>
  <c r="CT130" i="26"/>
  <c r="BY129" i="26"/>
  <c r="BF128" i="26"/>
  <c r="CD126" i="26"/>
  <c r="BI125" i="26"/>
  <c r="CW123" i="26"/>
  <c r="BN122" i="26"/>
  <c r="AS121" i="26"/>
  <c r="CK119" i="26"/>
  <c r="CH118" i="26"/>
  <c r="CO117" i="26"/>
  <c r="BA117" i="26"/>
  <c r="BN116" i="26"/>
  <c r="CG115" i="26"/>
  <c r="AS115" i="26"/>
  <c r="BF114" i="26"/>
  <c r="BY113" i="26"/>
  <c r="CT112" i="26"/>
  <c r="AX112" i="26"/>
  <c r="BQ111" i="26"/>
  <c r="CL110" i="26"/>
  <c r="CW109" i="26"/>
  <c r="BI109" i="26"/>
  <c r="CD108" i="26"/>
  <c r="CO107" i="26"/>
  <c r="BA107" i="26"/>
  <c r="BV106" i="26"/>
  <c r="CG105" i="26"/>
  <c r="AS105" i="26"/>
  <c r="BN104" i="26"/>
  <c r="BY103" i="26"/>
  <c r="CT102" i="26"/>
  <c r="BF102" i="26"/>
  <c r="BY101" i="26"/>
  <c r="AS101" i="26"/>
  <c r="BV100" i="26"/>
  <c r="CW99" i="26"/>
  <c r="BQ99" i="26"/>
  <c r="CT98" i="26"/>
  <c r="BN98" i="26"/>
  <c r="CO97" i="26"/>
  <c r="BI97" i="26"/>
  <c r="CL96" i="26"/>
  <c r="BF96" i="26"/>
  <c r="CG95" i="26"/>
  <c r="BA95" i="26"/>
  <c r="CD94" i="26"/>
  <c r="AX94" i="26"/>
  <c r="BY93" i="26"/>
  <c r="AS93" i="26"/>
  <c r="BV92" i="26"/>
  <c r="CW91" i="26"/>
  <c r="BQ91" i="26"/>
  <c r="CT90" i="26"/>
  <c r="BN90" i="26"/>
  <c r="CO89" i="26"/>
  <c r="BI89" i="26"/>
  <c r="CL88" i="26"/>
  <c r="BF88" i="26"/>
  <c r="CG87" i="26"/>
  <c r="BA87" i="26"/>
  <c r="CD86" i="26"/>
  <c r="AX86" i="26"/>
  <c r="BY85" i="26"/>
  <c r="AS85" i="26"/>
  <c r="BV84" i="26"/>
  <c r="CW83" i="26"/>
  <c r="BQ83" i="26"/>
  <c r="CT82" i="26"/>
  <c r="BN82" i="26"/>
  <c r="CO81" i="26"/>
  <c r="BI81" i="26"/>
  <c r="CL80" i="26"/>
  <c r="BF80" i="26"/>
  <c r="CG79" i="26"/>
  <c r="BA79" i="26"/>
  <c r="CD78" i="26"/>
  <c r="AX78" i="26"/>
  <c r="BY77" i="26"/>
  <c r="AS77" i="26"/>
  <c r="BV76" i="26"/>
  <c r="CW75" i="26"/>
  <c r="CL146" i="26"/>
  <c r="CD144" i="26"/>
  <c r="BV142" i="26"/>
  <c r="BN140" i="26"/>
  <c r="BF138" i="26"/>
  <c r="AX136" i="26"/>
  <c r="AQ135" i="26"/>
  <c r="CU133" i="26"/>
  <c r="CR132" i="26"/>
  <c r="CM131" i="26"/>
  <c r="CJ130" i="26"/>
  <c r="CE129" i="26"/>
  <c r="CB128" i="26"/>
  <c r="BW127" i="26"/>
  <c r="BT126" i="26"/>
  <c r="BO125" i="26"/>
  <c r="BL124" i="26"/>
  <c r="BG123" i="26"/>
  <c r="BD122" i="26"/>
  <c r="AY121" i="26"/>
  <c r="AV120" i="26"/>
  <c r="BG119" i="26"/>
  <c r="BZ118" i="26"/>
  <c r="CQ117" i="26"/>
  <c r="BK117" i="26"/>
  <c r="CN116" i="26"/>
  <c r="BH116" i="26"/>
  <c r="CI115" i="26"/>
  <c r="BC115" i="26"/>
  <c r="CF114" i="26"/>
  <c r="AZ114" i="26"/>
  <c r="CA113" i="26"/>
  <c r="AU113" i="26"/>
  <c r="BX112" i="26"/>
  <c r="AR112" i="26"/>
  <c r="BS111" i="26"/>
  <c r="CC145" i="5"/>
  <c r="AP154" i="5" s="1"/>
  <c r="AP153" i="5"/>
  <c r="AE153" i="5"/>
  <c r="BG145" i="5"/>
  <c r="AE154" i="5" s="1"/>
  <c r="G151" i="26"/>
  <c r="G152" i="26" s="1"/>
  <c r="BS143" i="26"/>
  <c r="BH142" i="26"/>
  <c r="BC141" i="26"/>
  <c r="AZ140" i="26"/>
  <c r="AU139" i="26"/>
  <c r="AR138" i="26"/>
  <c r="CV136" i="26"/>
  <c r="CQ135" i="26"/>
  <c r="CN134" i="26"/>
  <c r="CI133" i="26"/>
  <c r="CF132" i="26"/>
  <c r="CA131" i="26"/>
  <c r="BX130" i="26"/>
  <c r="BS129" i="26"/>
  <c r="BP128" i="26"/>
  <c r="BK127" i="26"/>
  <c r="BH126" i="26"/>
  <c r="BC125" i="26"/>
  <c r="AZ124" i="26"/>
  <c r="AU123" i="26"/>
  <c r="AR122" i="26"/>
  <c r="CV120" i="26"/>
  <c r="CQ119" i="26"/>
  <c r="CN118" i="26"/>
  <c r="CP146" i="26"/>
  <c r="CK145" i="26"/>
  <c r="CH144" i="26"/>
  <c r="CC143" i="26"/>
  <c r="BZ142" i="26"/>
  <c r="BU141" i="26"/>
  <c r="BR140" i="26"/>
  <c r="BM139" i="26"/>
  <c r="BJ138" i="26"/>
  <c r="BE137" i="26"/>
  <c r="BB136" i="26"/>
  <c r="AW135" i="26"/>
  <c r="BB134" i="26"/>
  <c r="BU133" i="26"/>
  <c r="CH132" i="26"/>
  <c r="AT132" i="26"/>
  <c r="BM131" i="26"/>
  <c r="BZ130" i="26"/>
  <c r="CS129" i="26"/>
  <c r="BE129" i="26"/>
  <c r="BR128" i="26"/>
  <c r="CK127" i="26"/>
  <c r="AW127" i="26"/>
  <c r="BJ126" i="26"/>
  <c r="CC125" i="26"/>
  <c r="CX124" i="26"/>
  <c r="BB124" i="26"/>
  <c r="BU123" i="26"/>
  <c r="CP122" i="26"/>
  <c r="AT122" i="26"/>
  <c r="BM121" i="26"/>
  <c r="CH120" i="26"/>
  <c r="CS119" i="26"/>
  <c r="BL146" i="26"/>
  <c r="CE145" i="26"/>
  <c r="CR144" i="26"/>
  <c r="BD144" i="26"/>
  <c r="BW143" i="26"/>
  <c r="CJ142" i="26"/>
  <c r="AV142" i="26"/>
  <c r="BO141" i="26"/>
  <c r="CB140" i="26"/>
  <c r="CU139" i="26"/>
  <c r="BG139" i="26"/>
  <c r="BT138" i="26"/>
  <c r="CM137" i="26"/>
  <c r="AY137" i="26"/>
  <c r="BL136" i="26"/>
  <c r="BQ145" i="26"/>
  <c r="CL142" i="26"/>
  <c r="BY139" i="26"/>
  <c r="CT136" i="26"/>
  <c r="AY135" i="26"/>
  <c r="BW133" i="26"/>
  <c r="BD132" i="26"/>
  <c r="CR130" i="26"/>
  <c r="BG129" i="26"/>
  <c r="CU127" i="26"/>
  <c r="CB126" i="26"/>
  <c r="AQ125" i="26"/>
  <c r="CE123" i="26"/>
  <c r="BL122" i="26"/>
  <c r="CJ120" i="26"/>
  <c r="BW119" i="26"/>
  <c r="CD118" i="26"/>
  <c r="CE117" i="26"/>
  <c r="AQ117" i="26"/>
  <c r="BL116" i="26"/>
  <c r="BW115" i="26"/>
  <c r="CR114" i="26"/>
  <c r="BL114" i="26"/>
  <c r="CM113" i="26"/>
  <c r="BG113" i="26"/>
  <c r="CJ112" i="26"/>
  <c r="BD112" i="26"/>
  <c r="CE111" i="26"/>
  <c r="AY111" i="26"/>
  <c r="CB110" i="26"/>
  <c r="AV110" i="26"/>
  <c r="BW109" i="26"/>
  <c r="AQ109" i="26"/>
  <c r="BT108" i="26"/>
  <c r="CU107" i="26"/>
  <c r="BO107" i="26"/>
  <c r="CR106" i="26"/>
  <c r="BL106" i="26"/>
  <c r="CM105" i="26"/>
  <c r="BG105" i="26"/>
  <c r="CJ104" i="26"/>
  <c r="BD104" i="26"/>
  <c r="CE103" i="26"/>
  <c r="AY103" i="26"/>
  <c r="CB102" i="26"/>
  <c r="AV102" i="26"/>
  <c r="BW101" i="26"/>
  <c r="AQ101" i="26"/>
  <c r="BT100" i="26"/>
  <c r="CU99" i="26"/>
  <c r="BO99" i="26"/>
  <c r="CR98" i="26"/>
  <c r="BL98" i="26"/>
  <c r="CM97" i="26"/>
  <c r="BG97" i="26"/>
  <c r="CJ96" i="26"/>
  <c r="BD96" i="26"/>
  <c r="CE95" i="26"/>
  <c r="AY95" i="26"/>
  <c r="CB94" i="26"/>
  <c r="AV94" i="26"/>
  <c r="BW93" i="26"/>
  <c r="AQ93" i="26"/>
  <c r="BT92" i="26"/>
  <c r="CU91" i="26"/>
  <c r="BO91" i="26"/>
  <c r="CR90" i="26"/>
  <c r="BL90" i="26"/>
  <c r="CM89" i="26"/>
  <c r="BG89" i="26"/>
  <c r="CJ88" i="26"/>
  <c r="BD88" i="26"/>
  <c r="CE87" i="26"/>
  <c r="AY87" i="26"/>
  <c r="CB86" i="26"/>
  <c r="AV86" i="26"/>
  <c r="BW85" i="26"/>
  <c r="AQ85" i="26"/>
  <c r="BT84" i="26"/>
  <c r="CU83" i="26"/>
  <c r="BO83" i="26"/>
  <c r="CR82" i="26"/>
  <c r="BL82" i="26"/>
  <c r="CM81" i="26"/>
  <c r="BG81" i="26"/>
  <c r="CJ80" i="26"/>
  <c r="BD80" i="26"/>
  <c r="CE79" i="26"/>
  <c r="AY79" i="26"/>
  <c r="CB78" i="26"/>
  <c r="AV78" i="26"/>
  <c r="BW77" i="26"/>
  <c r="AQ77" i="26"/>
  <c r="BT76" i="26"/>
  <c r="CU75" i="26"/>
  <c r="BO75" i="26"/>
  <c r="CR74" i="26"/>
  <c r="BY145" i="26"/>
  <c r="BQ143" i="26"/>
  <c r="BI141" i="26"/>
  <c r="BA139" i="26"/>
  <c r="AS137" i="26"/>
  <c r="BQ135" i="26"/>
  <c r="BN134" i="26"/>
  <c r="BI133" i="26"/>
  <c r="BF132" i="26"/>
  <c r="BA131" i="26"/>
  <c r="AX130" i="26"/>
  <c r="AS129" i="26"/>
  <c r="CW127" i="26"/>
  <c r="CT126" i="26"/>
  <c r="CO125" i="26"/>
  <c r="CL124" i="26"/>
  <c r="CG123" i="26"/>
  <c r="CD122" i="26"/>
  <c r="BY121" i="26"/>
  <c r="BV120" i="26"/>
  <c r="BY119" i="26"/>
  <c r="CR118" i="26"/>
  <c r="BB118" i="26"/>
  <c r="BY117" i="26"/>
  <c r="AS117" i="26"/>
  <c r="BV116" i="26"/>
  <c r="CW115" i="26"/>
  <c r="BQ115" i="26"/>
  <c r="CT114" i="26"/>
  <c r="BN114" i="26"/>
  <c r="CO113" i="26"/>
  <c r="BI113" i="26"/>
  <c r="CL112" i="26"/>
  <c r="BF112" i="26"/>
  <c r="CG111" i="26"/>
  <c r="BA111" i="26"/>
  <c r="CD110" i="26"/>
  <c r="AX110" i="26"/>
  <c r="BY109" i="26"/>
  <c r="AS109" i="26"/>
  <c r="BV108" i="26"/>
  <c r="CW107" i="26"/>
  <c r="BQ107" i="26"/>
  <c r="CT106" i="26"/>
  <c r="BN106" i="26"/>
  <c r="CO105" i="26"/>
  <c r="BI105" i="26"/>
  <c r="CL104" i="26"/>
  <c r="BF104" i="26"/>
  <c r="CG103" i="26"/>
  <c r="BA103" i="26"/>
  <c r="CD102" i="26"/>
  <c r="AX102" i="26"/>
  <c r="F67" i="30"/>
  <c r="AL17" i="28" s="1"/>
  <c r="C67" i="30"/>
  <c r="AI17" i="28" s="1"/>
  <c r="H67" i="30"/>
  <c r="AN17" i="28" s="1"/>
  <c r="D67" i="31"/>
  <c r="AJ17" i="29" s="1"/>
  <c r="E46" i="19"/>
  <c r="F46" i="19"/>
  <c r="J46" i="19" s="1"/>
  <c r="Q53" i="19" s="1"/>
  <c r="P35" i="20" s="1"/>
  <c r="O133" i="1" s="1"/>
  <c r="O135" i="1" s="1"/>
  <c r="AK153" i="5"/>
  <c r="BI145" i="5"/>
  <c r="AF154" i="5" s="1"/>
  <c r="AF153" i="5"/>
  <c r="AE145" i="5"/>
  <c r="Q154" i="5" s="1"/>
  <c r="Q153" i="5"/>
  <c r="E48" i="19"/>
  <c r="F48" i="19"/>
  <c r="J48" i="19" s="1"/>
  <c r="S53" i="19" s="1"/>
  <c r="R35" i="20" s="1"/>
  <c r="Q133" i="1" s="1"/>
  <c r="Q135" i="1" s="1"/>
  <c r="AG153" i="5"/>
  <c r="BK145" i="5"/>
  <c r="AG154" i="5" s="1"/>
  <c r="CA145" i="5"/>
  <c r="AO153" i="5"/>
  <c r="AS153" i="5"/>
  <c r="CI145" i="5"/>
  <c r="AS154" i="5" s="1"/>
  <c r="AZ146" i="26"/>
  <c r="AR144" i="26"/>
  <c r="CV142" i="26"/>
  <c r="BP142" i="26"/>
  <c r="CQ141" i="26"/>
  <c r="BK141" i="26"/>
  <c r="CN140" i="26"/>
  <c r="BH140" i="26"/>
  <c r="CI139" i="26"/>
  <c r="BC139" i="26"/>
  <c r="CF138" i="26"/>
  <c r="AZ138" i="26"/>
  <c r="CA137" i="26"/>
  <c r="AU137" i="26"/>
  <c r="BX136" i="26"/>
  <c r="AR136" i="26"/>
  <c r="BS135" i="26"/>
  <c r="CV134" i="26"/>
  <c r="BP134" i="26"/>
  <c r="CQ133" i="26"/>
  <c r="BK133" i="26"/>
  <c r="CN132" i="26"/>
  <c r="BH132" i="26"/>
  <c r="CI131" i="26"/>
  <c r="BC131" i="26"/>
  <c r="CF130" i="26"/>
  <c r="AZ130" i="26"/>
  <c r="CA129" i="26"/>
  <c r="AU129" i="26"/>
  <c r="BX128" i="26"/>
  <c r="AR128" i="26"/>
  <c r="BS127" i="26"/>
  <c r="CV126" i="26"/>
  <c r="BP126" i="26"/>
  <c r="CQ125" i="26"/>
  <c r="BK125" i="26"/>
  <c r="CN124" i="26"/>
  <c r="BH124" i="26"/>
  <c r="CI123" i="26"/>
  <c r="BC123" i="26"/>
  <c r="CF122" i="26"/>
  <c r="AZ122" i="26"/>
  <c r="CA121" i="26"/>
  <c r="AU121" i="26"/>
  <c r="BX120" i="26"/>
  <c r="AR120" i="26"/>
  <c r="BS119" i="26"/>
  <c r="CV118" i="26"/>
  <c r="BP118" i="26"/>
  <c r="CX146" i="26"/>
  <c r="BR146" i="26"/>
  <c r="CS145" i="26"/>
  <c r="BM145" i="26"/>
  <c r="CP144" i="26"/>
  <c r="BJ144" i="26"/>
  <c r="CK143" i="26"/>
  <c r="BE143" i="26"/>
  <c r="CH142" i="26"/>
  <c r="BB142" i="26"/>
  <c r="CC141" i="26"/>
  <c r="AW141" i="26"/>
  <c r="BZ140" i="26"/>
  <c r="AT140" i="26"/>
  <c r="BU139" i="26"/>
  <c r="CX138" i="26"/>
  <c r="BR138" i="26"/>
  <c r="CS137" i="26"/>
  <c r="BM137" i="26"/>
  <c r="CP136" i="26"/>
  <c r="BJ136" i="26"/>
  <c r="CK135" i="26"/>
  <c r="BE135" i="26"/>
  <c r="CH134" i="26"/>
  <c r="AU145" i="26"/>
  <c r="BC143" i="26"/>
  <c r="CF142" i="26"/>
  <c r="AZ142" i="26"/>
  <c r="CA141" i="26"/>
  <c r="AU141" i="26"/>
  <c r="BX140" i="26"/>
  <c r="AR140" i="26"/>
  <c r="BS139" i="26"/>
  <c r="CV138" i="26"/>
  <c r="BP138" i="26"/>
  <c r="CQ137" i="26"/>
  <c r="BK137" i="26"/>
  <c r="CN136" i="26"/>
  <c r="BH136" i="26"/>
  <c r="CI135" i="26"/>
  <c r="BC135" i="26"/>
  <c r="CF134" i="26"/>
  <c r="AZ134" i="26"/>
  <c r="CA133" i="26"/>
  <c r="AU133" i="26"/>
  <c r="BX132" i="26"/>
  <c r="AR132" i="26"/>
  <c r="BS131" i="26"/>
  <c r="CV130" i="26"/>
  <c r="BP130" i="26"/>
  <c r="CQ129" i="26"/>
  <c r="BK129" i="26"/>
  <c r="CN128" i="26"/>
  <c r="BH128" i="26"/>
  <c r="CI127" i="26"/>
  <c r="BC127" i="26"/>
  <c r="CF126" i="26"/>
  <c r="AZ126" i="26"/>
  <c r="CA125" i="26"/>
  <c r="AU125" i="26"/>
  <c r="BX124" i="26"/>
  <c r="AR124" i="26"/>
  <c r="BS123" i="26"/>
  <c r="CV122" i="26"/>
  <c r="BP122" i="26"/>
  <c r="CQ121" i="26"/>
  <c r="BK121" i="26"/>
  <c r="CN120" i="26"/>
  <c r="BH120" i="26"/>
  <c r="CI119" i="26"/>
  <c r="BC119" i="26"/>
  <c r="CF118" i="26"/>
  <c r="AZ118" i="26"/>
  <c r="CH146" i="26"/>
  <c r="BB146" i="26"/>
  <c r="CC145" i="26"/>
  <c r="AW145" i="26"/>
  <c r="BZ144" i="26"/>
  <c r="AT144" i="26"/>
  <c r="BU143" i="26"/>
  <c r="CX142" i="26"/>
  <c r="BR142" i="26"/>
  <c r="CS141" i="26"/>
  <c r="BM141" i="26"/>
  <c r="CP140" i="26"/>
  <c r="BJ140" i="26"/>
  <c r="CK139" i="26"/>
  <c r="BE139" i="26"/>
  <c r="CH138" i="26"/>
  <c r="BB138" i="26"/>
  <c r="CC137" i="26"/>
  <c r="AW137" i="26"/>
  <c r="BZ136" i="26"/>
  <c r="AT136" i="26"/>
  <c r="BU135" i="26"/>
  <c r="CX134" i="26"/>
  <c r="BR134" i="26"/>
  <c r="CS133" i="26"/>
  <c r="BM133" i="26"/>
  <c r="CP132" i="26"/>
  <c r="BJ132" i="26"/>
  <c r="CK131" i="26"/>
  <c r="BE131" i="26"/>
  <c r="CH130" i="26"/>
  <c r="BB130" i="26"/>
  <c r="CC129" i="26"/>
  <c r="AW129" i="26"/>
  <c r="BZ128" i="26"/>
  <c r="AT128" i="26"/>
  <c r="BU127" i="26"/>
  <c r="CX126" i="26"/>
  <c r="BR126" i="26"/>
  <c r="CS125" i="26"/>
  <c r="BM125" i="26"/>
  <c r="CP124" i="26"/>
  <c r="BJ124" i="26"/>
  <c r="CK123" i="26"/>
  <c r="BE123" i="26"/>
  <c r="CH122" i="26"/>
  <c r="BB122" i="26"/>
  <c r="CC121" i="26"/>
  <c r="AW121" i="26"/>
  <c r="BZ120" i="26"/>
  <c r="AT120" i="26"/>
  <c r="CB146" i="26"/>
  <c r="AV146" i="26"/>
  <c r="BW145" i="26"/>
  <c r="AQ145" i="26"/>
  <c r="BT144" i="26"/>
  <c r="CU143" i="26"/>
  <c r="BO143" i="26"/>
  <c r="CR142" i="26"/>
  <c r="BL142" i="26"/>
  <c r="CM141" i="26"/>
  <c r="BG141" i="26"/>
  <c r="CJ140" i="26"/>
  <c r="BD140" i="26"/>
  <c r="CE139" i="26"/>
  <c r="AY139" i="26"/>
  <c r="CB138" i="26"/>
  <c r="AV138" i="26"/>
  <c r="BW137" i="26"/>
  <c r="AQ137" i="26"/>
  <c r="BT136" i="26"/>
  <c r="BV146" i="26"/>
  <c r="BN144" i="26"/>
  <c r="BF142" i="26"/>
  <c r="AX140" i="26"/>
  <c r="CW137" i="26"/>
  <c r="CU135" i="26"/>
  <c r="CR134" i="26"/>
  <c r="CM133" i="26"/>
  <c r="CJ132" i="26"/>
  <c r="CE131" i="26"/>
  <c r="CB130" i="26"/>
  <c r="BW129" i="26"/>
  <c r="BT128" i="26"/>
  <c r="BO127" i="26"/>
  <c r="BL126" i="26"/>
  <c r="BG125" i="26"/>
  <c r="BD124" i="26"/>
  <c r="AY123" i="26"/>
  <c r="AV122" i="26"/>
  <c r="AQ121" i="26"/>
  <c r="CU119" i="26"/>
  <c r="BA119" i="26"/>
  <c r="BT118" i="26"/>
  <c r="CM117" i="26"/>
  <c r="BG117" i="26"/>
  <c r="CJ116" i="26"/>
  <c r="BD116" i="26"/>
  <c r="CE115" i="26"/>
  <c r="AY115" i="26"/>
  <c r="M50" i="12"/>
  <c r="N50" i="12"/>
  <c r="O51" i="12"/>
  <c r="N51" i="12"/>
  <c r="I144" i="5"/>
  <c r="K144" i="5"/>
  <c r="O144" i="5"/>
  <c r="Q144" i="5"/>
  <c r="S144" i="5"/>
  <c r="W144" i="5"/>
  <c r="Y144" i="5"/>
  <c r="AA144" i="5"/>
  <c r="AI144" i="5"/>
  <c r="AK144" i="5"/>
  <c r="AO144" i="5"/>
  <c r="AQ144" i="5"/>
  <c r="AS144" i="5"/>
  <c r="AW144" i="5"/>
  <c r="AY144" i="5"/>
  <c r="BA144" i="5"/>
  <c r="BE144" i="5"/>
  <c r="BO144" i="5"/>
  <c r="BQ144" i="5"/>
  <c r="BU144" i="5"/>
  <c r="BW144" i="5"/>
  <c r="BY144" i="5"/>
  <c r="CG144" i="5"/>
  <c r="CK144" i="5"/>
  <c r="C47" i="19"/>
  <c r="D47" i="19"/>
  <c r="AH153" i="5"/>
  <c r="D48" i="19"/>
  <c r="U145" i="5"/>
  <c r="L154" i="5" s="1"/>
  <c r="AU145" i="5"/>
  <c r="Y154" i="5" s="1"/>
  <c r="D67" i="30"/>
  <c r="AJ17" i="28" s="1"/>
  <c r="B37" i="19"/>
  <c r="C37" i="19" s="1"/>
  <c r="B32" i="19"/>
  <c r="C32" i="19" s="1"/>
  <c r="F32" i="19" s="1"/>
  <c r="J32" i="19" s="1"/>
  <c r="I53" i="19" s="1"/>
  <c r="H35" i="20" s="1"/>
  <c r="G133" i="1" s="1"/>
  <c r="G135" i="1" s="1"/>
  <c r="B36" i="19"/>
  <c r="C36" i="19" s="1"/>
  <c r="B28" i="19"/>
  <c r="B33" i="19"/>
  <c r="B31" i="19"/>
  <c r="C31" i="19" s="1"/>
  <c r="B35" i="19"/>
  <c r="B39" i="19"/>
  <c r="C39" i="19" s="1"/>
  <c r="B29" i="19"/>
  <c r="B30" i="19"/>
  <c r="C30" i="19" s="1"/>
  <c r="B34" i="19"/>
  <c r="C34" i="19" s="1"/>
  <c r="B38" i="19"/>
  <c r="Q141" i="24"/>
  <c r="Q142" i="24" s="1"/>
  <c r="T16" i="32"/>
  <c r="T25" i="32"/>
  <c r="T29" i="32"/>
  <c r="T43" i="32"/>
  <c r="T50" i="32"/>
  <c r="T61" i="32"/>
  <c r="T69" i="32"/>
  <c r="T76" i="32"/>
  <c r="S91" i="32"/>
  <c r="S105" i="32"/>
  <c r="P51" i="12"/>
  <c r="P52" i="12"/>
  <c r="E67" i="25"/>
  <c r="AK17" i="26" s="1"/>
  <c r="H67" i="25"/>
  <c r="AN17" i="26" s="1"/>
  <c r="G67" i="25"/>
  <c r="AM17" i="26" s="1"/>
  <c r="F67" i="25"/>
  <c r="AL17" i="26" s="1"/>
  <c r="H164" i="26" s="1"/>
  <c r="C67" i="25"/>
  <c r="AI17" i="26" s="1"/>
  <c r="D67" i="25"/>
  <c r="AJ17" i="26" s="1"/>
  <c r="G144" i="5"/>
  <c r="T14" i="32"/>
  <c r="T24" i="32" s="1"/>
  <c r="T22" i="32"/>
  <c r="T28" i="32"/>
  <c r="T41" i="32"/>
  <c r="T49" i="32"/>
  <c r="T53" i="32"/>
  <c r="T67" i="32"/>
  <c r="T75" i="32"/>
  <c r="S89" i="32"/>
  <c r="S97" i="32"/>
  <c r="S104" i="32"/>
  <c r="H169" i="35"/>
  <c r="D148" i="16"/>
  <c r="T18" i="32"/>
  <c r="T26" i="32"/>
  <c r="T37" i="32"/>
  <c r="T45" i="32"/>
  <c r="T51" i="32"/>
  <c r="T63" i="32"/>
  <c r="T77" i="32"/>
  <c r="S93" i="32"/>
  <c r="S102" i="32"/>
  <c r="S106" i="32"/>
  <c r="M8" i="42"/>
  <c r="M11" i="42"/>
  <c r="L29" i="10" s="1"/>
  <c r="M10" i="42"/>
  <c r="L28" i="10" s="1"/>
  <c r="M12" i="42"/>
  <c r="L30" i="10" s="1"/>
  <c r="M13" i="42"/>
  <c r="L31" i="10" s="1"/>
  <c r="M9" i="42"/>
  <c r="L27" i="10" s="1"/>
  <c r="J169" i="35"/>
  <c r="K168" i="35"/>
  <c r="E11" i="42"/>
  <c r="D29" i="10" s="1"/>
  <c r="K12" i="12"/>
  <c r="K10" i="12"/>
  <c r="E10" i="42"/>
  <c r="D28" i="10" s="1"/>
  <c r="E8" i="42"/>
  <c r="K11" i="12"/>
  <c r="K15" i="12"/>
  <c r="E9" i="42"/>
  <c r="D27" i="10" s="1"/>
  <c r="E13" i="42"/>
  <c r="D31" i="10" s="1"/>
  <c r="K14" i="12"/>
  <c r="E12" i="42"/>
  <c r="D30" i="10" s="1"/>
  <c r="K13" i="12"/>
  <c r="J9" i="42"/>
  <c r="I27" i="10" s="1"/>
  <c r="J13" i="42"/>
  <c r="I31" i="10" s="1"/>
  <c r="P12" i="12"/>
  <c r="P10" i="12"/>
  <c r="J12" i="42"/>
  <c r="I30" i="10" s="1"/>
  <c r="P11" i="12"/>
  <c r="P15" i="12"/>
  <c r="J11" i="42"/>
  <c r="I29" i="10" s="1"/>
  <c r="P14" i="12"/>
  <c r="J10" i="42"/>
  <c r="I28" i="10" s="1"/>
  <c r="J8" i="42"/>
  <c r="P13" i="12"/>
  <c r="F13" i="42"/>
  <c r="E31" i="10" s="1"/>
  <c r="F11" i="42"/>
  <c r="E29" i="10" s="1"/>
  <c r="F8" i="42"/>
  <c r="F9" i="42"/>
  <c r="E27" i="10" s="1"/>
  <c r="L13" i="12"/>
  <c r="F10" i="42"/>
  <c r="E28" i="10" s="1"/>
  <c r="F12" i="42"/>
  <c r="E30" i="10" s="1"/>
  <c r="L10" i="12"/>
  <c r="L15" i="12"/>
  <c r="L14" i="12"/>
  <c r="L12" i="12"/>
  <c r="L11" i="12"/>
  <c r="I11" i="42"/>
  <c r="H29" i="10" s="1"/>
  <c r="O12" i="12"/>
  <c r="O10" i="12"/>
  <c r="I10" i="42"/>
  <c r="H28" i="10" s="1"/>
  <c r="I8" i="42"/>
  <c r="O11" i="12"/>
  <c r="O15" i="12"/>
  <c r="I9" i="42"/>
  <c r="H27" i="10" s="1"/>
  <c r="I13" i="42"/>
  <c r="H31" i="10" s="1"/>
  <c r="O14" i="12"/>
  <c r="I12" i="42"/>
  <c r="H30" i="10" s="1"/>
  <c r="O13" i="12"/>
  <c r="H9" i="42"/>
  <c r="G27" i="10" s="1"/>
  <c r="H13" i="42"/>
  <c r="G31" i="10" s="1"/>
  <c r="N14" i="12"/>
  <c r="H12" i="42"/>
  <c r="G30" i="10" s="1"/>
  <c r="N13" i="12"/>
  <c r="H11" i="42"/>
  <c r="G29" i="10" s="1"/>
  <c r="N12" i="12"/>
  <c r="N10" i="12"/>
  <c r="H10" i="42"/>
  <c r="G28" i="10" s="1"/>
  <c r="H8" i="42"/>
  <c r="N11" i="12"/>
  <c r="N15" i="12"/>
  <c r="G11" i="42"/>
  <c r="F29" i="10" s="1"/>
  <c r="M12" i="12"/>
  <c r="M10" i="12"/>
  <c r="G10" i="42"/>
  <c r="F28" i="10" s="1"/>
  <c r="G8" i="42"/>
  <c r="M11" i="12"/>
  <c r="M15" i="12"/>
  <c r="G9" i="42"/>
  <c r="F27" i="10" s="1"/>
  <c r="G13" i="42"/>
  <c r="F31" i="10" s="1"/>
  <c r="M14" i="12"/>
  <c r="G12" i="42"/>
  <c r="F30" i="10" s="1"/>
  <c r="M13" i="12"/>
  <c r="K10" i="42"/>
  <c r="J28" i="10" s="1"/>
  <c r="K8" i="42"/>
  <c r="K9" i="42"/>
  <c r="J27" i="10" s="1"/>
  <c r="K13" i="42"/>
  <c r="J31" i="10" s="1"/>
  <c r="K12" i="42"/>
  <c r="J30" i="10" s="1"/>
  <c r="T9" i="31"/>
  <c r="K11" i="42"/>
  <c r="J29" i="10" s="1"/>
  <c r="L12" i="42"/>
  <c r="K30" i="10" s="1"/>
  <c r="L11" i="42"/>
  <c r="K29" i="10" s="1"/>
  <c r="L10" i="42"/>
  <c r="K28" i="10" s="1"/>
  <c r="L8" i="42"/>
  <c r="L9" i="42"/>
  <c r="K27" i="10" s="1"/>
  <c r="L13" i="42"/>
  <c r="K31" i="10" s="1"/>
  <c r="G169" i="35"/>
  <c r="G168" i="35"/>
  <c r="H168" i="35"/>
  <c r="M52" i="12"/>
  <c r="I168" i="35"/>
  <c r="K169" i="35"/>
  <c r="P50" i="12"/>
  <c r="K52" i="12"/>
  <c r="J50" i="42"/>
  <c r="J51" i="42"/>
  <c r="J52" i="42"/>
  <c r="J48" i="42"/>
  <c r="J49" i="42"/>
  <c r="H50" i="42"/>
  <c r="H51" i="42"/>
  <c r="H52" i="42"/>
  <c r="H48" i="42"/>
  <c r="H53" i="42"/>
  <c r="H49" i="42"/>
  <c r="L169" i="35"/>
  <c r="I169" i="35"/>
  <c r="L168" i="35"/>
  <c r="G53" i="42"/>
  <c r="G52" i="42"/>
  <c r="G49" i="42"/>
  <c r="G50" i="42"/>
  <c r="G51" i="42"/>
  <c r="E52" i="42"/>
  <c r="D43" i="10" s="1"/>
  <c r="E48" i="42"/>
  <c r="E53" i="42"/>
  <c r="D44" i="10" s="1"/>
  <c r="E50" i="42"/>
  <c r="D41" i="10" s="1"/>
  <c r="E51" i="42"/>
  <c r="D42" i="10" s="1"/>
  <c r="I48" i="42"/>
  <c r="I53" i="42"/>
  <c r="I49" i="42"/>
  <c r="I50" i="42"/>
  <c r="I51" i="42"/>
  <c r="F50" i="42"/>
  <c r="F51" i="42"/>
  <c r="F52" i="42"/>
  <c r="F53" i="42"/>
  <c r="J168" i="35"/>
  <c r="X166" i="44"/>
  <c r="W166" i="44"/>
  <c r="I165" i="44"/>
  <c r="I166" i="44"/>
  <c r="M166" i="44"/>
  <c r="M165" i="44"/>
  <c r="Z166" i="44"/>
  <c r="Z165" i="44"/>
  <c r="N166" i="44"/>
  <c r="N165" i="44"/>
  <c r="U166" i="44"/>
  <c r="U165" i="44"/>
  <c r="Y166" i="44"/>
  <c r="Y165" i="44"/>
  <c r="P166" i="44"/>
  <c r="S166" i="44"/>
  <c r="K166" i="44"/>
  <c r="F48" i="42"/>
  <c r="F49" i="42"/>
  <c r="J166" i="44"/>
  <c r="J165" i="44"/>
  <c r="V166" i="44"/>
  <c r="V165" i="44"/>
  <c r="R166" i="44"/>
  <c r="R165" i="44"/>
  <c r="Q166" i="44"/>
  <c r="Q165" i="44"/>
  <c r="AJ151" i="29"/>
  <c r="AI151" i="29"/>
  <c r="AM151" i="28"/>
  <c r="AK151" i="29"/>
  <c r="K23" i="42"/>
  <c r="K24" i="42"/>
  <c r="K20" i="42"/>
  <c r="K25" i="42"/>
  <c r="K21" i="42"/>
  <c r="K22" i="42"/>
  <c r="S154" i="35"/>
  <c r="K162" i="35" s="1"/>
  <c r="G26" i="1" s="1"/>
  <c r="L162" i="35"/>
  <c r="H26" i="1" s="1"/>
  <c r="J162" i="35"/>
  <c r="F26" i="1" s="1"/>
  <c r="I162" i="35"/>
  <c r="E26" i="1" s="1"/>
  <c r="M51" i="12"/>
  <c r="N52" i="12"/>
  <c r="G162" i="35"/>
  <c r="C26" i="1" s="1"/>
  <c r="H162" i="35"/>
  <c r="D26" i="1" s="1"/>
  <c r="AU13" i="35"/>
  <c r="AU149" i="35" s="1"/>
  <c r="AU150" i="35" s="1"/>
  <c r="AL150" i="29"/>
  <c r="H161" i="29" s="1"/>
  <c r="H159" i="28"/>
  <c r="F159" i="28"/>
  <c r="AW13" i="35"/>
  <c r="AW149" i="35" s="1"/>
  <c r="AW150" i="35" s="1"/>
  <c r="AN150" i="29"/>
  <c r="J161" i="29" s="1"/>
  <c r="AT13" i="35"/>
  <c r="AT149" i="35" s="1"/>
  <c r="AT150" i="35" s="1"/>
  <c r="AK150" i="29"/>
  <c r="G161" i="29" s="1"/>
  <c r="E159" i="28"/>
  <c r="AM150" i="28"/>
  <c r="I159" i="28" s="1"/>
  <c r="G159" i="28"/>
  <c r="AS13" i="35"/>
  <c r="AS149" i="35" s="1"/>
  <c r="AS150" i="35" s="1"/>
  <c r="AJ150" i="29"/>
  <c r="F161" i="29" s="1"/>
  <c r="AR13" i="35"/>
  <c r="AR149" i="35" s="1"/>
  <c r="AR150" i="35" s="1"/>
  <c r="AI150" i="29"/>
  <c r="E161" i="29" s="1"/>
  <c r="AV13" i="35"/>
  <c r="AV149" i="35" s="1"/>
  <c r="AV150" i="35" s="1"/>
  <c r="AM150" i="29"/>
  <c r="I161" i="29" s="1"/>
  <c r="AI19" i="26"/>
  <c r="AI23" i="26"/>
  <c r="AI27" i="26"/>
  <c r="AI31" i="26"/>
  <c r="AI35" i="26"/>
  <c r="AI39" i="26"/>
  <c r="AI43" i="26"/>
  <c r="AI47" i="26"/>
  <c r="AI51" i="26"/>
  <c r="AI55" i="26"/>
  <c r="AI59" i="26"/>
  <c r="AI63" i="26"/>
  <c r="AI67" i="26"/>
  <c r="AI71" i="26"/>
  <c r="AI75" i="26"/>
  <c r="AI79" i="26"/>
  <c r="AI83" i="26"/>
  <c r="AI87" i="26"/>
  <c r="AI91" i="26"/>
  <c r="AI95" i="26"/>
  <c r="AI99" i="26"/>
  <c r="AI103" i="26"/>
  <c r="AI107" i="26"/>
  <c r="AI111" i="26"/>
  <c r="AI115" i="26"/>
  <c r="AI119" i="26"/>
  <c r="AI123" i="26"/>
  <c r="AI127" i="26"/>
  <c r="AI131" i="26"/>
  <c r="AI135" i="26"/>
  <c r="AI139" i="26"/>
  <c r="AI143" i="26"/>
  <c r="AI22" i="26"/>
  <c r="AI26" i="26"/>
  <c r="AI30" i="26"/>
  <c r="AI34" i="26"/>
  <c r="AI38" i="26"/>
  <c r="AI42" i="26"/>
  <c r="AI46" i="26"/>
  <c r="AI50" i="26"/>
  <c r="AI54" i="26"/>
  <c r="AI58" i="26"/>
  <c r="AI62" i="26"/>
  <c r="AI66" i="26"/>
  <c r="AI70" i="26"/>
  <c r="AI74" i="26"/>
  <c r="AI78" i="26"/>
  <c r="AI82" i="26"/>
  <c r="AI86" i="26"/>
  <c r="AI90" i="26"/>
  <c r="AI94" i="26"/>
  <c r="AI98" i="26"/>
  <c r="AI102" i="26"/>
  <c r="AI106" i="26"/>
  <c r="AI110" i="26"/>
  <c r="AI114" i="26"/>
  <c r="AI118" i="26"/>
  <c r="AI122" i="26"/>
  <c r="AI126" i="26"/>
  <c r="AI130" i="26"/>
  <c r="AI134" i="26"/>
  <c r="AI138" i="26"/>
  <c r="AI142" i="26"/>
  <c r="AI146" i="26"/>
  <c r="AI21" i="26"/>
  <c r="AI25" i="26"/>
  <c r="AI29" i="26"/>
  <c r="AI33" i="26"/>
  <c r="AI37" i="26"/>
  <c r="AI41" i="26"/>
  <c r="AI45" i="26"/>
  <c r="AI49" i="26"/>
  <c r="AI53" i="26"/>
  <c r="AI57" i="26"/>
  <c r="AI61" i="26"/>
  <c r="AI65" i="26"/>
  <c r="AI69" i="26"/>
  <c r="AI73" i="26"/>
  <c r="AI77" i="26"/>
  <c r="AI81" i="26"/>
  <c r="AI85" i="26"/>
  <c r="AI89" i="26"/>
  <c r="AI93" i="26"/>
  <c r="AI97" i="26"/>
  <c r="AI101" i="26"/>
  <c r="AI105" i="26"/>
  <c r="AI109" i="26"/>
  <c r="AI113" i="26"/>
  <c r="AI117" i="26"/>
  <c r="AI121" i="26"/>
  <c r="AI125" i="26"/>
  <c r="AI129" i="26"/>
  <c r="AI133" i="26"/>
  <c r="AI137" i="26"/>
  <c r="AI141" i="26"/>
  <c r="AI145" i="26"/>
  <c r="AI20" i="26"/>
  <c r="AI24" i="26"/>
  <c r="AI28" i="26"/>
  <c r="AI32" i="26"/>
  <c r="AI36" i="26"/>
  <c r="AI40" i="26"/>
  <c r="AI44" i="26"/>
  <c r="AI48" i="26"/>
  <c r="AI52" i="26"/>
  <c r="AI56" i="26"/>
  <c r="AI60" i="26"/>
  <c r="AI64" i="26"/>
  <c r="AI68" i="26"/>
  <c r="AI72" i="26"/>
  <c r="AI76" i="26"/>
  <c r="AI80" i="26"/>
  <c r="AI84" i="26"/>
  <c r="AI88" i="26"/>
  <c r="AI92" i="26"/>
  <c r="AI96" i="26"/>
  <c r="AI100" i="26"/>
  <c r="AI104" i="26"/>
  <c r="AI108" i="26"/>
  <c r="AI112" i="26"/>
  <c r="AI116" i="26"/>
  <c r="AI120" i="26"/>
  <c r="AI124" i="26"/>
  <c r="AI128" i="26"/>
  <c r="AI132" i="26"/>
  <c r="AI136" i="26"/>
  <c r="AI140" i="26"/>
  <c r="AI144" i="26"/>
  <c r="AN20" i="26"/>
  <c r="AN24" i="26"/>
  <c r="AN28" i="26"/>
  <c r="AN32" i="26"/>
  <c r="AN36" i="26"/>
  <c r="AN40" i="26"/>
  <c r="AN44" i="26"/>
  <c r="AN48" i="26"/>
  <c r="AN52" i="26"/>
  <c r="AN56" i="26"/>
  <c r="AN60" i="26"/>
  <c r="AN64" i="26"/>
  <c r="AN68" i="26"/>
  <c r="AN72" i="26"/>
  <c r="AN76" i="26"/>
  <c r="AN80" i="26"/>
  <c r="AN84" i="26"/>
  <c r="AN88" i="26"/>
  <c r="AN92" i="26"/>
  <c r="AN96" i="26"/>
  <c r="AN100" i="26"/>
  <c r="AN104" i="26"/>
  <c r="AN108" i="26"/>
  <c r="AN112" i="26"/>
  <c r="AN116" i="26"/>
  <c r="AN120" i="26"/>
  <c r="AN124" i="26"/>
  <c r="AN128" i="26"/>
  <c r="AN132" i="26"/>
  <c r="AN136" i="26"/>
  <c r="AN140" i="26"/>
  <c r="AN144" i="26"/>
  <c r="AM104" i="26"/>
  <c r="AM108" i="26"/>
  <c r="AM112" i="26"/>
  <c r="AM116" i="26"/>
  <c r="AM120" i="26"/>
  <c r="AM124" i="26"/>
  <c r="AM128" i="26"/>
  <c r="AM132" i="26"/>
  <c r="AM136" i="26"/>
  <c r="AM140" i="26"/>
  <c r="AM144" i="26"/>
  <c r="AM23" i="26"/>
  <c r="AM27" i="26"/>
  <c r="AM31" i="26"/>
  <c r="AM35" i="26"/>
  <c r="AM39" i="26"/>
  <c r="AM43" i="26"/>
  <c r="AM47" i="26"/>
  <c r="AM51" i="26"/>
  <c r="AM55" i="26"/>
  <c r="AM59" i="26"/>
  <c r="AM63" i="26"/>
  <c r="AM67" i="26"/>
  <c r="AM71" i="26"/>
  <c r="AM75" i="26"/>
  <c r="AM79" i="26"/>
  <c r="AM83" i="26"/>
  <c r="AM87" i="26"/>
  <c r="AM91" i="26"/>
  <c r="AM95" i="26"/>
  <c r="AM99" i="26"/>
  <c r="AM103" i="26"/>
  <c r="AM18" i="26"/>
  <c r="AK21" i="26"/>
  <c r="AK25" i="26"/>
  <c r="AK29" i="26"/>
  <c r="AK33" i="26"/>
  <c r="AK37" i="26"/>
  <c r="AK41" i="26"/>
  <c r="AK45" i="26"/>
  <c r="AK49" i="26"/>
  <c r="AK53" i="26"/>
  <c r="AK57" i="26"/>
  <c r="AK61" i="26"/>
  <c r="AK65" i="26"/>
  <c r="AK69" i="26"/>
  <c r="AK73" i="26"/>
  <c r="AK77" i="26"/>
  <c r="AK81" i="26"/>
  <c r="AK85" i="26"/>
  <c r="AK89" i="26"/>
  <c r="AK93" i="26"/>
  <c r="AK97" i="26"/>
  <c r="AK101" i="26"/>
  <c r="AK105" i="26"/>
  <c r="AK109" i="26"/>
  <c r="AK113" i="26"/>
  <c r="AK117" i="26"/>
  <c r="AK121" i="26"/>
  <c r="AK125" i="26"/>
  <c r="AK129" i="26"/>
  <c r="AK133" i="26"/>
  <c r="AK137" i="26"/>
  <c r="AK141" i="26"/>
  <c r="AK145" i="26"/>
  <c r="AJ28" i="26"/>
  <c r="AJ32" i="26"/>
  <c r="AJ36" i="26"/>
  <c r="AJ40" i="26"/>
  <c r="AJ44" i="26"/>
  <c r="AJ48" i="26"/>
  <c r="AJ52" i="26"/>
  <c r="AJ56" i="26"/>
  <c r="AJ60" i="26"/>
  <c r="AJ64" i="26"/>
  <c r="AJ68" i="26"/>
  <c r="AJ72" i="26"/>
  <c r="AJ76" i="26"/>
  <c r="AJ80" i="26"/>
  <c r="AJ84" i="26"/>
  <c r="AJ88" i="26"/>
  <c r="AJ92" i="26"/>
  <c r="AJ96" i="26"/>
  <c r="AJ100" i="26"/>
  <c r="AJ104" i="26"/>
  <c r="AJ108" i="26"/>
  <c r="AJ112" i="26"/>
  <c r="AJ116" i="26"/>
  <c r="AJ120" i="26"/>
  <c r="AJ124" i="26"/>
  <c r="AJ128" i="26"/>
  <c r="AJ132" i="26"/>
  <c r="AJ136" i="26"/>
  <c r="AJ140" i="26"/>
  <c r="AJ144" i="26"/>
  <c r="AJ20" i="26"/>
  <c r="AJ24" i="26"/>
  <c r="AL28" i="26"/>
  <c r="AL32" i="26"/>
  <c r="AL36" i="26"/>
  <c r="AL40" i="26"/>
  <c r="AL44" i="26"/>
  <c r="AL48" i="26"/>
  <c r="AL52" i="26"/>
  <c r="AL56" i="26"/>
  <c r="AL60" i="26"/>
  <c r="AL64" i="26"/>
  <c r="AL68" i="26"/>
  <c r="AL72" i="26"/>
  <c r="AL76" i="26"/>
  <c r="AL80" i="26"/>
  <c r="AL84" i="26"/>
  <c r="AL88" i="26"/>
  <c r="AL92" i="26"/>
  <c r="AL96" i="26"/>
  <c r="AL100" i="26"/>
  <c r="AL104" i="26"/>
  <c r="AL108" i="26"/>
  <c r="AL112" i="26"/>
  <c r="AL116" i="26"/>
  <c r="AL120" i="26"/>
  <c r="AL124" i="26"/>
  <c r="AL128" i="26"/>
  <c r="AL132" i="26"/>
  <c r="AL136" i="26"/>
  <c r="AL140" i="26"/>
  <c r="AL144" i="26"/>
  <c r="AL20" i="26"/>
  <c r="AL24" i="26"/>
  <c r="AL103" i="26"/>
  <c r="AL119" i="26"/>
  <c r="AL131" i="26"/>
  <c r="AL143" i="26"/>
  <c r="AJ18" i="26"/>
  <c r="AN30" i="26"/>
  <c r="AN42" i="26"/>
  <c r="AN54" i="26"/>
  <c r="AN62" i="26"/>
  <c r="AN74" i="26"/>
  <c r="AN86" i="26"/>
  <c r="AN98" i="26"/>
  <c r="AN110" i="26"/>
  <c r="AN122" i="26"/>
  <c r="AN134" i="26"/>
  <c r="AN146" i="26"/>
  <c r="AM114" i="26"/>
  <c r="AM126" i="26"/>
  <c r="AM138" i="26"/>
  <c r="AM25" i="26"/>
  <c r="AM37" i="26"/>
  <c r="AM49" i="26"/>
  <c r="AM61" i="26"/>
  <c r="AM73" i="26"/>
  <c r="AM85" i="26"/>
  <c r="AM97" i="26"/>
  <c r="AK19" i="26"/>
  <c r="AK31" i="26"/>
  <c r="AK43" i="26"/>
  <c r="AK55" i="26"/>
  <c r="AK67" i="26"/>
  <c r="AK79" i="26"/>
  <c r="AK91" i="26"/>
  <c r="AK103" i="26"/>
  <c r="AK115" i="26"/>
  <c r="AK127" i="26"/>
  <c r="AK139" i="26"/>
  <c r="AJ30" i="26"/>
  <c r="AJ42" i="26"/>
  <c r="AJ54" i="26"/>
  <c r="AJ66" i="26"/>
  <c r="AJ78" i="26"/>
  <c r="AJ90" i="26"/>
  <c r="AJ102" i="26"/>
  <c r="AJ114" i="26"/>
  <c r="AJ126" i="26"/>
  <c r="AJ138" i="26"/>
  <c r="AJ22" i="26"/>
  <c r="AL34" i="26"/>
  <c r="AL46" i="26"/>
  <c r="AL58" i="26"/>
  <c r="AL70" i="26"/>
  <c r="AL82" i="26"/>
  <c r="AL94" i="26"/>
  <c r="AL106" i="26"/>
  <c r="AL118" i="26"/>
  <c r="AL130" i="26"/>
  <c r="AL142" i="26"/>
  <c r="AL26" i="26"/>
  <c r="AN19" i="26"/>
  <c r="AN23" i="26"/>
  <c r="AN27" i="26"/>
  <c r="AN31" i="26"/>
  <c r="AN35" i="26"/>
  <c r="AN39" i="26"/>
  <c r="AN43" i="26"/>
  <c r="AN47" i="26"/>
  <c r="AN51" i="26"/>
  <c r="AN55" i="26"/>
  <c r="AN59" i="26"/>
  <c r="AN63" i="26"/>
  <c r="AN67" i="26"/>
  <c r="AN71" i="26"/>
  <c r="AN75" i="26"/>
  <c r="AN79" i="26"/>
  <c r="AN83" i="26"/>
  <c r="AN87" i="26"/>
  <c r="AN91" i="26"/>
  <c r="AN95" i="26"/>
  <c r="AN99" i="26"/>
  <c r="AN103" i="26"/>
  <c r="AN107" i="26"/>
  <c r="AN111" i="26"/>
  <c r="AN115" i="26"/>
  <c r="AN119" i="26"/>
  <c r="AN123" i="26"/>
  <c r="AN127" i="26"/>
  <c r="AN131" i="26"/>
  <c r="AN135" i="26"/>
  <c r="AN139" i="26"/>
  <c r="AN143" i="26"/>
  <c r="AN18" i="26"/>
  <c r="AM107" i="26"/>
  <c r="AM111" i="26"/>
  <c r="AM115" i="26"/>
  <c r="AM119" i="26"/>
  <c r="AM123" i="26"/>
  <c r="AM127" i="26"/>
  <c r="AM131" i="26"/>
  <c r="AM135" i="26"/>
  <c r="AM139" i="26"/>
  <c r="AM143" i="26"/>
  <c r="AM22" i="26"/>
  <c r="AM26" i="26"/>
  <c r="AM30" i="26"/>
  <c r="AM34" i="26"/>
  <c r="AM38" i="26"/>
  <c r="AM42" i="26"/>
  <c r="AM46" i="26"/>
  <c r="AM50" i="26"/>
  <c r="AM54" i="26"/>
  <c r="AM58" i="26"/>
  <c r="AM62" i="26"/>
  <c r="AM66" i="26"/>
  <c r="AM70" i="26"/>
  <c r="AM74" i="26"/>
  <c r="AM78" i="26"/>
  <c r="AM82" i="26"/>
  <c r="AM86" i="26"/>
  <c r="AM90" i="26"/>
  <c r="AM94" i="26"/>
  <c r="AM98" i="26"/>
  <c r="AM102" i="26"/>
  <c r="AM20" i="26"/>
  <c r="AK20" i="26"/>
  <c r="AK24" i="26"/>
  <c r="AK28" i="26"/>
  <c r="AK32" i="26"/>
  <c r="AK36" i="26"/>
  <c r="AK40" i="26"/>
  <c r="AK44" i="26"/>
  <c r="AK48" i="26"/>
  <c r="AK52" i="26"/>
  <c r="AK56" i="26"/>
  <c r="AK60" i="26"/>
  <c r="AK64" i="26"/>
  <c r="AK68" i="26"/>
  <c r="AK72" i="26"/>
  <c r="AK76" i="26"/>
  <c r="AK80" i="26"/>
  <c r="AK84" i="26"/>
  <c r="AK88" i="26"/>
  <c r="AK92" i="26"/>
  <c r="AK96" i="26"/>
  <c r="AK100" i="26"/>
  <c r="AK104" i="26"/>
  <c r="AK108" i="26"/>
  <c r="AK112" i="26"/>
  <c r="AK116" i="26"/>
  <c r="AK120" i="26"/>
  <c r="AK124" i="26"/>
  <c r="AK128" i="26"/>
  <c r="AK132" i="26"/>
  <c r="AK136" i="26"/>
  <c r="AK140" i="26"/>
  <c r="AK144" i="26"/>
  <c r="AJ27" i="26"/>
  <c r="AJ31" i="26"/>
  <c r="AJ35" i="26"/>
  <c r="AJ39" i="26"/>
  <c r="AJ43" i="26"/>
  <c r="AJ47" i="26"/>
  <c r="AJ51" i="26"/>
  <c r="AJ55" i="26"/>
  <c r="AJ59" i="26"/>
  <c r="AJ63" i="26"/>
  <c r="AJ67" i="26"/>
  <c r="AJ71" i="26"/>
  <c r="AJ75" i="26"/>
  <c r="AJ79" i="26"/>
  <c r="AJ83" i="26"/>
  <c r="AJ87" i="26"/>
  <c r="AJ91" i="26"/>
  <c r="AJ95" i="26"/>
  <c r="AJ99" i="26"/>
  <c r="AJ103" i="26"/>
  <c r="AJ107" i="26"/>
  <c r="AJ111" i="26"/>
  <c r="AJ115" i="26"/>
  <c r="AJ119" i="26"/>
  <c r="AJ123" i="26"/>
  <c r="AJ127" i="26"/>
  <c r="AJ131" i="26"/>
  <c r="AJ135" i="26"/>
  <c r="AJ139" i="26"/>
  <c r="AJ143" i="26"/>
  <c r="AJ19" i="26"/>
  <c r="AJ23" i="26"/>
  <c r="AL27" i="26"/>
  <c r="AL31" i="26"/>
  <c r="AL35" i="26"/>
  <c r="AL39" i="26"/>
  <c r="AL43" i="26"/>
  <c r="AL47" i="26"/>
  <c r="AL51" i="26"/>
  <c r="AL55" i="26"/>
  <c r="AL59" i="26"/>
  <c r="AL63" i="26"/>
  <c r="AL67" i="26"/>
  <c r="AL71" i="26"/>
  <c r="AL75" i="26"/>
  <c r="AL79" i="26"/>
  <c r="AL83" i="26"/>
  <c r="AL87" i="26"/>
  <c r="AL91" i="26"/>
  <c r="AL95" i="26"/>
  <c r="AL99" i="26"/>
  <c r="AL107" i="26"/>
  <c r="AL115" i="26"/>
  <c r="AL127" i="26"/>
  <c r="AL139" i="26"/>
  <c r="AL23" i="26"/>
  <c r="AN26" i="26"/>
  <c r="AN38" i="26"/>
  <c r="AN50" i="26"/>
  <c r="AN66" i="26"/>
  <c r="AN78" i="26"/>
  <c r="AN94" i="26"/>
  <c r="AN106" i="26"/>
  <c r="AN118" i="26"/>
  <c r="AN130" i="26"/>
  <c r="AN142" i="26"/>
  <c r="AM110" i="26"/>
  <c r="AM122" i="26"/>
  <c r="AM134" i="26"/>
  <c r="AM146" i="26"/>
  <c r="AM33" i="26"/>
  <c r="AM45" i="26"/>
  <c r="AM57" i="26"/>
  <c r="AM69" i="26"/>
  <c r="AM81" i="26"/>
  <c r="AM93" i="26"/>
  <c r="AM19" i="26"/>
  <c r="AK27" i="26"/>
  <c r="AK39" i="26"/>
  <c r="AK51" i="26"/>
  <c r="AK63" i="26"/>
  <c r="AK75" i="26"/>
  <c r="AK87" i="26"/>
  <c r="AK99" i="26"/>
  <c r="AK111" i="26"/>
  <c r="AK123" i="26"/>
  <c r="AK135" i="26"/>
  <c r="AK18" i="26"/>
  <c r="AJ38" i="26"/>
  <c r="AJ50" i="26"/>
  <c r="AJ62" i="26"/>
  <c r="AJ74" i="26"/>
  <c r="AJ86" i="26"/>
  <c r="AJ98" i="26"/>
  <c r="AJ110" i="26"/>
  <c r="AJ122" i="26"/>
  <c r="AJ134" i="26"/>
  <c r="AJ146" i="26"/>
  <c r="AL30" i="26"/>
  <c r="AL42" i="26"/>
  <c r="AL54" i="26"/>
  <c r="AL66" i="26"/>
  <c r="AL78" i="26"/>
  <c r="AL90" i="26"/>
  <c r="AL102" i="26"/>
  <c r="AL114" i="26"/>
  <c r="AL126" i="26"/>
  <c r="AL138" i="26"/>
  <c r="AL22" i="26"/>
  <c r="AN21" i="26"/>
  <c r="AN25" i="26"/>
  <c r="AN29" i="26"/>
  <c r="AN33" i="26"/>
  <c r="AN37" i="26"/>
  <c r="AN41" i="26"/>
  <c r="AN45" i="26"/>
  <c r="AN49" i="26"/>
  <c r="AN53" i="26"/>
  <c r="AN57" i="26"/>
  <c r="AN61" i="26"/>
  <c r="AN65" i="26"/>
  <c r="AN69" i="26"/>
  <c r="AN73" i="26"/>
  <c r="AN77" i="26"/>
  <c r="AN81" i="26"/>
  <c r="AN85" i="26"/>
  <c r="AN89" i="26"/>
  <c r="AN93" i="26"/>
  <c r="AN97" i="26"/>
  <c r="AN101" i="26"/>
  <c r="AN105" i="26"/>
  <c r="AN109" i="26"/>
  <c r="AN113" i="26"/>
  <c r="AN117" i="26"/>
  <c r="AN121" i="26"/>
  <c r="AN125" i="26"/>
  <c r="AN129" i="26"/>
  <c r="AN133" i="26"/>
  <c r="AN137" i="26"/>
  <c r="AN141" i="26"/>
  <c r="AN145" i="26"/>
  <c r="AM105" i="26"/>
  <c r="AM109" i="26"/>
  <c r="AM113" i="26"/>
  <c r="AM117" i="26"/>
  <c r="AM121" i="26"/>
  <c r="AM125" i="26"/>
  <c r="AM129" i="26"/>
  <c r="AM133" i="26"/>
  <c r="AM137" i="26"/>
  <c r="AM141" i="26"/>
  <c r="AM145" i="26"/>
  <c r="AM24" i="26"/>
  <c r="AM28" i="26"/>
  <c r="AM32" i="26"/>
  <c r="AM36" i="26"/>
  <c r="AM40" i="26"/>
  <c r="AM44" i="26"/>
  <c r="AM48" i="26"/>
  <c r="AM52" i="26"/>
  <c r="AM56" i="26"/>
  <c r="AM60" i="26"/>
  <c r="AM64" i="26"/>
  <c r="AM68" i="26"/>
  <c r="AM72" i="26"/>
  <c r="AM76" i="26"/>
  <c r="AM80" i="26"/>
  <c r="AM84" i="26"/>
  <c r="AM88" i="26"/>
  <c r="AM92" i="26"/>
  <c r="AM96" i="26"/>
  <c r="AM100" i="26"/>
  <c r="AM21" i="26"/>
  <c r="AL18" i="26"/>
  <c r="AK22" i="26"/>
  <c r="AK26" i="26"/>
  <c r="AK30" i="26"/>
  <c r="AK34" i="26"/>
  <c r="AK38" i="26"/>
  <c r="AK42" i="26"/>
  <c r="AK46" i="26"/>
  <c r="AK50" i="26"/>
  <c r="AK54" i="26"/>
  <c r="AK58" i="26"/>
  <c r="AK62" i="26"/>
  <c r="AK66" i="26"/>
  <c r="AK70" i="26"/>
  <c r="AK74" i="26"/>
  <c r="AK78" i="26"/>
  <c r="AK82" i="26"/>
  <c r="AK86" i="26"/>
  <c r="AK90" i="26"/>
  <c r="AK94" i="26"/>
  <c r="AK98" i="26"/>
  <c r="AK102" i="26"/>
  <c r="AK106" i="26"/>
  <c r="AK110" i="26"/>
  <c r="AK114" i="26"/>
  <c r="AK118" i="26"/>
  <c r="AK122" i="26"/>
  <c r="AK126" i="26"/>
  <c r="AK130" i="26"/>
  <c r="AK134" i="26"/>
  <c r="AK138" i="26"/>
  <c r="AK142" i="26"/>
  <c r="AK146" i="26"/>
  <c r="AJ29" i="26"/>
  <c r="AJ33" i="26"/>
  <c r="AJ37" i="26"/>
  <c r="AJ41" i="26"/>
  <c r="AJ45" i="26"/>
  <c r="AJ49" i="26"/>
  <c r="AJ53" i="26"/>
  <c r="AJ57" i="26"/>
  <c r="AJ61" i="26"/>
  <c r="AJ65" i="26"/>
  <c r="AJ69" i="26"/>
  <c r="AJ73" i="26"/>
  <c r="AJ77" i="26"/>
  <c r="AJ81" i="26"/>
  <c r="AJ85" i="26"/>
  <c r="AJ89" i="26"/>
  <c r="AJ93" i="26"/>
  <c r="AJ97" i="26"/>
  <c r="AJ101" i="26"/>
  <c r="AJ105" i="26"/>
  <c r="AJ109" i="26"/>
  <c r="AJ113" i="26"/>
  <c r="AJ117" i="26"/>
  <c r="AJ121" i="26"/>
  <c r="AJ125" i="26"/>
  <c r="AJ129" i="26"/>
  <c r="AJ133" i="26"/>
  <c r="AJ137" i="26"/>
  <c r="AJ141" i="26"/>
  <c r="AJ145" i="26"/>
  <c r="AJ21" i="26"/>
  <c r="AJ25" i="26"/>
  <c r="AL29" i="26"/>
  <c r="AL33" i="26"/>
  <c r="AL37" i="26"/>
  <c r="AL41" i="26"/>
  <c r="AL45" i="26"/>
  <c r="AL49" i="26"/>
  <c r="AL53" i="26"/>
  <c r="AL57" i="26"/>
  <c r="AL61" i="26"/>
  <c r="AL65" i="26"/>
  <c r="AL69" i="26"/>
  <c r="AL73" i="26"/>
  <c r="AL77" i="26"/>
  <c r="AL81" i="26"/>
  <c r="AL85" i="26"/>
  <c r="AL89" i="26"/>
  <c r="AL93" i="26"/>
  <c r="AL97" i="26"/>
  <c r="AL101" i="26"/>
  <c r="AL105" i="26"/>
  <c r="AL109" i="26"/>
  <c r="AL113" i="26"/>
  <c r="AL117" i="26"/>
  <c r="AL121" i="26"/>
  <c r="AL125" i="26"/>
  <c r="AL129" i="26"/>
  <c r="AL133" i="26"/>
  <c r="AL137" i="26"/>
  <c r="AL141" i="26"/>
  <c r="AL145" i="26"/>
  <c r="AL21" i="26"/>
  <c r="AL25" i="26"/>
  <c r="AL111" i="26"/>
  <c r="AL123" i="26"/>
  <c r="AL135" i="26"/>
  <c r="AL19" i="26"/>
  <c r="AN22" i="26"/>
  <c r="AN34" i="26"/>
  <c r="AN46" i="26"/>
  <c r="AN58" i="26"/>
  <c r="AN70" i="26"/>
  <c r="AN82" i="26"/>
  <c r="AN90" i="26"/>
  <c r="AN102" i="26"/>
  <c r="AN114" i="26"/>
  <c r="AN126" i="26"/>
  <c r="AN138" i="26"/>
  <c r="AM106" i="26"/>
  <c r="AM118" i="26"/>
  <c r="AM130" i="26"/>
  <c r="AM142" i="26"/>
  <c r="AM29" i="26"/>
  <c r="AM41" i="26"/>
  <c r="AM53" i="26"/>
  <c r="AM65" i="26"/>
  <c r="AM77" i="26"/>
  <c r="AM89" i="26"/>
  <c r="AM101" i="26"/>
  <c r="AK23" i="26"/>
  <c r="AK35" i="26"/>
  <c r="AK47" i="26"/>
  <c r="AK59" i="26"/>
  <c r="AK71" i="26"/>
  <c r="AK83" i="26"/>
  <c r="AK95" i="26"/>
  <c r="AK107" i="26"/>
  <c r="AK119" i="26"/>
  <c r="AK131" i="26"/>
  <c r="AK143" i="26"/>
  <c r="AJ34" i="26"/>
  <c r="AJ46" i="26"/>
  <c r="AJ58" i="26"/>
  <c r="AJ70" i="26"/>
  <c r="AJ82" i="26"/>
  <c r="AJ94" i="26"/>
  <c r="AJ106" i="26"/>
  <c r="AJ118" i="26"/>
  <c r="AJ130" i="26"/>
  <c r="AJ142" i="26"/>
  <c r="AJ26" i="26"/>
  <c r="AL38" i="26"/>
  <c r="AL50" i="26"/>
  <c r="AL62" i="26"/>
  <c r="AL74" i="26"/>
  <c r="AL86" i="26"/>
  <c r="AL98" i="26"/>
  <c r="AL110" i="26"/>
  <c r="AL122" i="26"/>
  <c r="AL134" i="26"/>
  <c r="AL146" i="26"/>
  <c r="N42" i="12"/>
  <c r="AN150" i="28"/>
  <c r="J159" i="28" s="1"/>
  <c r="BH146" i="26"/>
  <c r="AJ122" i="35"/>
  <c r="AK102" i="35"/>
  <c r="AH104" i="35"/>
  <c r="AH107" i="35"/>
  <c r="AH21" i="35"/>
  <c r="AK9" i="35"/>
  <c r="AK11" i="35" s="1"/>
  <c r="AJ9" i="35"/>
  <c r="AJ11" i="35" s="1"/>
  <c r="AF9" i="35"/>
  <c r="AF11" i="35" s="1"/>
  <c r="AG9" i="35"/>
  <c r="AG11" i="35" s="1"/>
  <c r="BK143" i="26"/>
  <c r="CQ143" i="26"/>
  <c r="BP144" i="26"/>
  <c r="CV144" i="26"/>
  <c r="BS145" i="26"/>
  <c r="AR146" i="26"/>
  <c r="BX146" i="26"/>
  <c r="AG91" i="35"/>
  <c r="AH17" i="35"/>
  <c r="AG55" i="35"/>
  <c r="AG139" i="35"/>
  <c r="AJ133" i="35"/>
  <c r="AI89" i="35"/>
  <c r="AI19" i="35"/>
  <c r="AG90" i="35"/>
  <c r="AJ109" i="35"/>
  <c r="AK86" i="35"/>
  <c r="AJ46" i="35"/>
  <c r="AH19" i="35"/>
  <c r="AI79" i="35"/>
  <c r="CI143" i="26"/>
  <c r="BH144" i="26"/>
  <c r="CN144" i="26"/>
  <c r="BK145" i="26"/>
  <c r="CQ145" i="26"/>
  <c r="BP146" i="26"/>
  <c r="CV146" i="26"/>
  <c r="AG49" i="35"/>
  <c r="AJ123" i="35"/>
  <c r="AG47" i="35"/>
  <c r="AJ63" i="35"/>
  <c r="AK37" i="35"/>
  <c r="AH105" i="35"/>
  <c r="AI44" i="35"/>
  <c r="CA143" i="26"/>
  <c r="AZ144" i="26"/>
  <c r="CF144" i="26"/>
  <c r="BC145" i="26"/>
  <c r="CI145" i="26"/>
  <c r="CN146" i="26"/>
  <c r="AI126" i="35"/>
  <c r="AG123" i="35"/>
  <c r="AH92" i="35"/>
  <c r="AG30" i="35"/>
  <c r="AK133" i="35"/>
  <c r="AI114" i="35"/>
  <c r="AK113" i="35"/>
  <c r="P41" i="12"/>
  <c r="L41" i="12"/>
  <c r="O27" i="12"/>
  <c r="M41" i="12"/>
  <c r="O28" i="12"/>
  <c r="O23" i="12"/>
  <c r="N41" i="12"/>
  <c r="O29" i="12"/>
  <c r="O24" i="12"/>
  <c r="O41" i="12"/>
  <c r="K41" i="12"/>
  <c r="O25" i="12"/>
  <c r="E67" i="31"/>
  <c r="AK17" i="29" s="1"/>
  <c r="G159" i="29" s="1"/>
  <c r="F67" i="31"/>
  <c r="AL17" i="29" s="1"/>
  <c r="H67" i="31"/>
  <c r="AN17" i="29" s="1"/>
  <c r="AS9" i="35"/>
  <c r="AS11" i="35" s="1"/>
  <c r="L43" i="12"/>
  <c r="G67" i="30"/>
  <c r="AM17" i="28" s="1"/>
  <c r="I157" i="28" s="1"/>
  <c r="P42" i="12"/>
  <c r="AN9" i="35"/>
  <c r="AN11" i="35" s="1"/>
  <c r="M42" i="12"/>
  <c r="L42" i="12"/>
  <c r="AQ9" i="35"/>
  <c r="AQ11" i="35" s="1"/>
  <c r="AM9" i="35"/>
  <c r="AM11" i="35" s="1"/>
  <c r="AJ82" i="35"/>
  <c r="AH28" i="35"/>
  <c r="AH122" i="35"/>
  <c r="AI119" i="35"/>
  <c r="AI43" i="35"/>
  <c r="AK117" i="35"/>
  <c r="AK75" i="35"/>
  <c r="AH83" i="35"/>
  <c r="AH124" i="35"/>
  <c r="AG51" i="35"/>
  <c r="AI58" i="35"/>
  <c r="AH129" i="35"/>
  <c r="AH67" i="35"/>
  <c r="AK129" i="35"/>
  <c r="AI67" i="35"/>
  <c r="AJ50" i="35"/>
  <c r="AH76" i="35"/>
  <c r="AK103" i="35"/>
  <c r="AJ131" i="35"/>
  <c r="AK70" i="35"/>
  <c r="AJ106" i="35"/>
  <c r="AJ20" i="35"/>
  <c r="AG58" i="35"/>
  <c r="AG94" i="35"/>
  <c r="AG130" i="35"/>
  <c r="AI111" i="35"/>
  <c r="AI71" i="35"/>
  <c r="AK87" i="35"/>
  <c r="AK45" i="35"/>
  <c r="AG74" i="35"/>
  <c r="AJ45" i="35"/>
  <c r="AH14" i="35"/>
  <c r="AI103" i="35"/>
  <c r="AG35" i="35"/>
  <c r="T12" i="25"/>
  <c r="T11" i="31"/>
  <c r="T12" i="31"/>
  <c r="T13" i="31"/>
  <c r="T13" i="25"/>
  <c r="T14" i="31"/>
  <c r="T10" i="25"/>
  <c r="T14" i="25"/>
  <c r="U12" i="31"/>
  <c r="C67" i="31"/>
  <c r="AI17" i="29" s="1"/>
  <c r="G67" i="31"/>
  <c r="AM17" i="29" s="1"/>
  <c r="V14" i="31"/>
  <c r="E32" i="19"/>
  <c r="D32" i="19"/>
  <c r="D34" i="19"/>
  <c r="V10" i="31"/>
  <c r="V13" i="31"/>
  <c r="V12" i="31"/>
  <c r="CD88" i="29"/>
  <c r="CL86" i="29"/>
  <c r="CD84" i="29"/>
  <c r="AU83" i="29"/>
  <c r="BC81" i="29"/>
  <c r="AU79" i="29"/>
  <c r="BC77" i="29"/>
  <c r="CA75" i="29"/>
  <c r="BS73" i="29"/>
  <c r="CA71" i="29"/>
  <c r="CI69" i="29"/>
  <c r="CA67" i="29"/>
  <c r="AP66" i="29"/>
  <c r="AX64" i="29"/>
  <c r="AP62" i="29"/>
  <c r="BK97" i="29"/>
  <c r="CI95" i="29"/>
  <c r="CA93" i="29"/>
  <c r="CK122" i="29"/>
  <c r="CS120" i="29"/>
  <c r="CK118" i="29"/>
  <c r="AZ117" i="29"/>
  <c r="BH115" i="29"/>
  <c r="AZ113" i="29"/>
  <c r="BH111" i="29"/>
  <c r="CF109" i="29"/>
  <c r="BX107" i="29"/>
  <c r="CF105" i="29"/>
  <c r="CN103" i="29"/>
  <c r="CF101" i="29"/>
  <c r="AW100" i="29"/>
  <c r="BE98" i="29"/>
  <c r="AW96" i="29"/>
  <c r="BU94" i="29"/>
  <c r="AZ93" i="29"/>
  <c r="BY91" i="29"/>
  <c r="BD90" i="29"/>
  <c r="CR88" i="29"/>
  <c r="BI87" i="29"/>
  <c r="CW85" i="29"/>
  <c r="CB84" i="29"/>
  <c r="AS83" i="29"/>
  <c r="CG81" i="29"/>
  <c r="BL80" i="29"/>
  <c r="CJ78" i="29"/>
  <c r="BQ77" i="29"/>
  <c r="AV76" i="29"/>
  <c r="BT74" i="29"/>
  <c r="BA73" i="29"/>
  <c r="CO71" i="29"/>
  <c r="BD70" i="29"/>
  <c r="CR68" i="29"/>
  <c r="BY67" i="29"/>
  <c r="CW65" i="29"/>
  <c r="CB64" i="29"/>
  <c r="BI63" i="29"/>
  <c r="CI61" i="29"/>
  <c r="BN60" i="29"/>
  <c r="AU59" i="29"/>
  <c r="BS57" i="29"/>
  <c r="AX56" i="29"/>
  <c r="CL54" i="29"/>
  <c r="BC53" i="29"/>
  <c r="CQ51" i="29"/>
  <c r="BV50" i="29"/>
  <c r="CT48" i="29"/>
  <c r="CA47" i="29"/>
  <c r="BF46" i="29"/>
  <c r="CD44" i="29"/>
  <c r="BK43" i="29"/>
  <c r="AP42" i="29"/>
  <c r="BN40" i="29"/>
  <c r="AU39" i="29"/>
  <c r="CI37" i="29"/>
  <c r="AX36" i="29"/>
  <c r="CL34" i="29"/>
  <c r="BS33" i="29"/>
  <c r="CQ31" i="29"/>
  <c r="CA92" i="29"/>
  <c r="BF91" i="29"/>
  <c r="CD89" i="29"/>
  <c r="BK88" i="29"/>
  <c r="AP87" i="29"/>
  <c r="BN85" i="29"/>
  <c r="AU84" i="29"/>
  <c r="CI82" i="29"/>
  <c r="AX81" i="29"/>
  <c r="CL79" i="29"/>
  <c r="BS78" i="29"/>
  <c r="CQ76" i="29"/>
  <c r="BV75" i="29"/>
  <c r="BC74" i="29"/>
  <c r="CA72" i="29"/>
  <c r="BF71" i="29"/>
  <c r="CT69" i="29"/>
  <c r="BK68" i="29"/>
  <c r="AP67" i="29"/>
  <c r="CD65" i="29"/>
  <c r="AU64" i="29"/>
  <c r="CI62" i="29"/>
  <c r="BN61" i="29"/>
  <c r="CL59" i="29"/>
  <c r="BS58" i="29"/>
  <c r="AX57" i="29"/>
  <c r="BV55" i="29"/>
  <c r="BC54" i="29"/>
  <c r="CQ52" i="29"/>
  <c r="BF51" i="29"/>
  <c r="CT49" i="29"/>
  <c r="CA48" i="29"/>
  <c r="AP47" i="29"/>
  <c r="CD45" i="29"/>
  <c r="BK44" i="29"/>
  <c r="CI42" i="29"/>
  <c r="BN41" i="29"/>
  <c r="AU40" i="29"/>
  <c r="BS38" i="29"/>
  <c r="AX37" i="29"/>
  <c r="CL35" i="29"/>
  <c r="BC34" i="29"/>
  <c r="CQ32" i="29"/>
  <c r="BV31" i="29"/>
  <c r="CH17" i="29"/>
  <c r="AT19" i="29"/>
  <c r="BQ20" i="29"/>
  <c r="AS22" i="29"/>
  <c r="BJ23" i="29"/>
  <c r="CG24" i="29"/>
  <c r="BI26" i="29"/>
  <c r="BZ27" i="29"/>
  <c r="CW28" i="29"/>
  <c r="BI30" i="29"/>
  <c r="CV60" i="29"/>
  <c r="CS59" i="29"/>
  <c r="CN58" i="29"/>
  <c r="CK57" i="29"/>
  <c r="CF56" i="29"/>
  <c r="CC55" i="29"/>
  <c r="BX54" i="29"/>
  <c r="BU53" i="29"/>
  <c r="BP52" i="29"/>
  <c r="BM51" i="29"/>
  <c r="BH50" i="29"/>
  <c r="BE49" i="29"/>
  <c r="AZ48" i="29"/>
  <c r="AW47" i="29"/>
  <c r="AR46" i="29"/>
  <c r="CV44" i="29"/>
  <c r="CS43" i="29"/>
  <c r="CN42" i="29"/>
  <c r="CK41" i="29"/>
  <c r="CF40" i="29"/>
  <c r="CC39" i="29"/>
  <c r="BX38" i="29"/>
  <c r="BU37" i="29"/>
  <c r="BP36" i="29"/>
  <c r="BM35" i="29"/>
  <c r="BM107" i="29"/>
  <c r="AW103" i="29"/>
  <c r="CC99" i="29"/>
  <c r="BT98" i="29"/>
  <c r="BQ97" i="29"/>
  <c r="BL96" i="29"/>
  <c r="BI95" i="29"/>
  <c r="BD94" i="29"/>
  <c r="BA93" i="29"/>
  <c r="AX123" i="29"/>
  <c r="AU122" i="29"/>
  <c r="AP121" i="29"/>
  <c r="CT119" i="29"/>
  <c r="CQ118" i="29"/>
  <c r="CL117" i="29"/>
  <c r="CI116" i="29"/>
  <c r="CD115" i="29"/>
  <c r="CA114" i="29"/>
  <c r="BV113" i="29"/>
  <c r="BS112" i="29"/>
  <c r="BN111" i="29"/>
  <c r="BK110" i="29"/>
  <c r="BF109" i="29"/>
  <c r="BC108" i="29"/>
  <c r="AX107" i="29"/>
  <c r="AU106" i="29"/>
  <c r="AP105" i="29"/>
  <c r="CT103" i="29"/>
  <c r="CQ102" i="29"/>
  <c r="CL101" i="29"/>
  <c r="CI100" i="29"/>
  <c r="CD99" i="29"/>
  <c r="CA98" i="29"/>
  <c r="BV97" i="29"/>
  <c r="BS96" i="29"/>
  <c r="BN95" i="29"/>
  <c r="BK94" i="29"/>
  <c r="BF93" i="29"/>
  <c r="BB92" i="29"/>
  <c r="AY91" i="29"/>
  <c r="AT90" i="29"/>
  <c r="AQ89" i="29"/>
  <c r="CU87" i="29"/>
  <c r="CP86" i="29"/>
  <c r="CM85" i="29"/>
  <c r="CH84" i="29"/>
  <c r="CE83" i="29"/>
  <c r="BZ82" i="29"/>
  <c r="BW81" i="29"/>
  <c r="BR80" i="29"/>
  <c r="BO79" i="29"/>
  <c r="BJ78" i="29"/>
  <c r="BG77" i="29"/>
  <c r="BB76" i="29"/>
  <c r="AY75" i="29"/>
  <c r="AT74" i="29"/>
  <c r="AQ73" i="29"/>
  <c r="CU71" i="29"/>
  <c r="CP70" i="29"/>
  <c r="CM69" i="29"/>
  <c r="CH68" i="29"/>
  <c r="CE67" i="29"/>
  <c r="BZ66" i="29"/>
  <c r="BW65" i="29"/>
  <c r="BR64" i="29"/>
  <c r="BO63" i="29"/>
  <c r="BJ62" i="29"/>
  <c r="BR98" i="29"/>
  <c r="BO97" i="29"/>
  <c r="BJ96" i="29"/>
  <c r="BG95" i="29"/>
  <c r="BB94" i="29"/>
  <c r="AY93" i="29"/>
  <c r="AV123" i="29"/>
  <c r="AS122" i="29"/>
  <c r="CW120" i="29"/>
  <c r="CR119" i="29"/>
  <c r="CO118" i="29"/>
  <c r="CJ117" i="29"/>
  <c r="CG116" i="29"/>
  <c r="CB115" i="29"/>
  <c r="BY114" i="29"/>
  <c r="BT113" i="29"/>
  <c r="BQ112" i="29"/>
  <c r="BL111" i="29"/>
  <c r="BI110" i="29"/>
  <c r="BD109" i="29"/>
  <c r="BA108" i="29"/>
  <c r="AV107" i="29"/>
  <c r="AS106" i="29"/>
  <c r="CW104" i="29"/>
  <c r="CR103" i="29"/>
  <c r="CO102" i="29"/>
  <c r="CJ101" i="29"/>
  <c r="CG100" i="29"/>
  <c r="CB99" i="29"/>
  <c r="BY98" i="29"/>
  <c r="BT97" i="29"/>
  <c r="BQ96" i="29"/>
  <c r="BL95" i="29"/>
  <c r="BI94" i="29"/>
  <c r="BD93" i="29"/>
  <c r="AZ92" i="29"/>
  <c r="AW91" i="29"/>
  <c r="AR90" i="29"/>
  <c r="CV88" i="29"/>
  <c r="CS87" i="29"/>
  <c r="CN86" i="29"/>
  <c r="CK85" i="29"/>
  <c r="CF84" i="29"/>
  <c r="CC83" i="29"/>
  <c r="BX82" i="29"/>
  <c r="BU81" i="29"/>
  <c r="BP80" i="29"/>
  <c r="BM79" i="29"/>
  <c r="BH78" i="29"/>
  <c r="BE77" i="29"/>
  <c r="AZ76" i="29"/>
  <c r="AW75" i="29"/>
  <c r="AR74" i="29"/>
  <c r="CV72" i="29"/>
  <c r="CS71" i="29"/>
  <c r="CN70" i="29"/>
  <c r="CK69" i="29"/>
  <c r="CK93" i="29"/>
  <c r="AP73" i="29"/>
  <c r="CV50" i="29"/>
  <c r="BN97" i="29"/>
  <c r="BG63" i="29"/>
  <c r="AS120" i="29"/>
  <c r="CO108" i="29"/>
  <c r="BL97" i="29"/>
  <c r="CK87" i="29"/>
  <c r="BP78" i="29"/>
  <c r="BM69" i="29"/>
  <c r="AZ62" i="29"/>
  <c r="AQ55" i="29"/>
  <c r="BR46" i="29"/>
  <c r="BW39" i="29"/>
  <c r="BJ32" i="29"/>
  <c r="BG88" i="29"/>
  <c r="BW84" i="29"/>
  <c r="BJ81" i="29"/>
  <c r="AT77" i="29"/>
  <c r="AT73" i="29"/>
  <c r="CP69" i="29"/>
  <c r="BZ65" i="29"/>
  <c r="BZ61" i="29"/>
  <c r="BO58" i="29"/>
  <c r="AY54" i="29"/>
  <c r="BO50" i="29"/>
  <c r="BB47" i="29"/>
  <c r="CU42" i="29"/>
  <c r="CU38" i="29"/>
  <c r="CH35" i="29"/>
  <c r="BR31" i="29"/>
  <c r="BE20" i="29"/>
  <c r="CC22" i="29"/>
  <c r="CL25" i="29"/>
  <c r="CK28" i="29"/>
  <c r="BA61" i="29"/>
  <c r="CW57" i="29"/>
  <c r="AS55" i="29"/>
  <c r="CB52" i="29"/>
  <c r="BQ49" i="29"/>
  <c r="BT46" i="29"/>
  <c r="AV44" i="29"/>
  <c r="CR40" i="29"/>
  <c r="AW107" i="29"/>
  <c r="BE99" i="29"/>
  <c r="AR96" i="29"/>
  <c r="AW93" i="29"/>
  <c r="CH121" i="29"/>
  <c r="BW118" i="29"/>
  <c r="BZ115" i="29"/>
  <c r="BB113" i="29"/>
  <c r="AQ110" i="29"/>
  <c r="AT107" i="29"/>
  <c r="CE104" i="29"/>
  <c r="BR101" i="29"/>
  <c r="BW98" i="29"/>
  <c r="CU96" i="29"/>
  <c r="CM94" i="29"/>
  <c r="CU92" i="29"/>
  <c r="AU91" i="29"/>
  <c r="CT88" i="29"/>
  <c r="BK87" i="29"/>
  <c r="BS85" i="29"/>
  <c r="BK83" i="29"/>
  <c r="BS81" i="29"/>
  <c r="CQ79" i="29"/>
  <c r="CI77" i="29"/>
  <c r="CQ75" i="29"/>
  <c r="AP74" i="29"/>
  <c r="CQ71" i="29"/>
  <c r="BF70" i="29"/>
  <c r="BN68" i="29"/>
  <c r="BF66" i="29"/>
  <c r="BN64" i="29"/>
  <c r="CL62" i="29"/>
  <c r="CQ97" i="29"/>
  <c r="AP96" i="29"/>
  <c r="AX94" i="29"/>
  <c r="AR123" i="29"/>
  <c r="BP121" i="29"/>
  <c r="BX119" i="29"/>
  <c r="BP117" i="29"/>
  <c r="BX115" i="29"/>
  <c r="CV113" i="29"/>
  <c r="CN111" i="29"/>
  <c r="CV109" i="29"/>
  <c r="AW108" i="29"/>
  <c r="CV105" i="29"/>
  <c r="BM104" i="29"/>
  <c r="BU102" i="29"/>
  <c r="BM100" i="29"/>
  <c r="BU98" i="29"/>
  <c r="CS96" i="29"/>
  <c r="CK94" i="29"/>
  <c r="BP93" i="29"/>
  <c r="AV92" i="29"/>
  <c r="BT90" i="29"/>
  <c r="BA89" i="29"/>
  <c r="CO87" i="29"/>
  <c r="BD86" i="29"/>
  <c r="CR84" i="29"/>
  <c r="BY83" i="29"/>
  <c r="CW81" i="29"/>
  <c r="CB80" i="29"/>
  <c r="BI79" i="29"/>
  <c r="CG77" i="29"/>
  <c r="BL76" i="29"/>
  <c r="AS75" i="29"/>
  <c r="BQ73" i="29"/>
  <c r="AV72" i="29"/>
  <c r="CJ70" i="29"/>
  <c r="BA69" i="29"/>
  <c r="CO67" i="29"/>
  <c r="BT66" i="29"/>
  <c r="CR64" i="29"/>
  <c r="BY63" i="29"/>
  <c r="BD62" i="29"/>
  <c r="CD60" i="29"/>
  <c r="BK59" i="29"/>
  <c r="AP58" i="29"/>
  <c r="BN56" i="29"/>
  <c r="AU55" i="29"/>
  <c r="CI53" i="29"/>
  <c r="AX52" i="29"/>
  <c r="CL50" i="29"/>
  <c r="BS49" i="29"/>
  <c r="CQ47" i="29"/>
  <c r="BV46" i="29"/>
  <c r="BC45" i="29"/>
  <c r="CA43" i="29"/>
  <c r="BF42" i="29"/>
  <c r="CT40" i="29"/>
  <c r="BK39" i="29"/>
  <c r="AP38" i="29"/>
  <c r="CD36" i="29"/>
  <c r="AU35" i="29"/>
  <c r="CI33" i="29"/>
  <c r="BN32" i="29"/>
  <c r="CL30" i="29"/>
  <c r="BV91" i="29"/>
  <c r="BC90" i="29"/>
  <c r="CA88" i="29"/>
  <c r="BF87" i="29"/>
  <c r="CT85" i="29"/>
  <c r="BK84" i="29"/>
  <c r="AP83" i="29"/>
  <c r="CD81" i="29"/>
  <c r="AU80" i="29"/>
  <c r="CI78" i="29"/>
  <c r="BN77" i="29"/>
  <c r="CL75" i="29"/>
  <c r="BS74" i="29"/>
  <c r="AX73" i="29"/>
  <c r="BV71" i="29"/>
  <c r="BC70" i="29"/>
  <c r="CQ68" i="29"/>
  <c r="BF67" i="29"/>
  <c r="CT65" i="29"/>
  <c r="CA64" i="29"/>
  <c r="AP63" i="29"/>
  <c r="CD61" i="29"/>
  <c r="BK60" i="29"/>
  <c r="CI58" i="29"/>
  <c r="BN57" i="29"/>
  <c r="AU56" i="29"/>
  <c r="BS54" i="29"/>
  <c r="AX53" i="29"/>
  <c r="CL51" i="29"/>
  <c r="BC50" i="29"/>
  <c r="CQ48" i="29"/>
  <c r="BV47" i="29"/>
  <c r="CT45" i="29"/>
  <c r="CA44" i="29"/>
  <c r="BF43" i="29"/>
  <c r="CD41" i="29"/>
  <c r="BK40" i="29"/>
  <c r="AP39" i="29"/>
  <c r="BN37" i="29"/>
  <c r="AU36" i="29"/>
  <c r="CI34" i="29"/>
  <c r="AX33" i="29"/>
  <c r="CL31" i="29"/>
  <c r="BB17" i="29"/>
  <c r="CO18" i="29"/>
  <c r="BA20" i="29"/>
  <c r="BR21" i="29"/>
  <c r="AT23" i="29"/>
  <c r="BQ24" i="29"/>
  <c r="CH25" i="29"/>
  <c r="BJ27" i="29"/>
  <c r="CG28" i="29"/>
  <c r="AS30" i="29"/>
  <c r="BE61" i="29"/>
  <c r="AZ60" i="29"/>
  <c r="AW59" i="29"/>
  <c r="AR58" i="29"/>
  <c r="CV56" i="29"/>
  <c r="CS55" i="29"/>
  <c r="CN54" i="29"/>
  <c r="CK53" i="29"/>
  <c r="CF52" i="29"/>
  <c r="CC51" i="29"/>
  <c r="BX50" i="29"/>
  <c r="BU49" i="29"/>
  <c r="BP48" i="29"/>
  <c r="BM47" i="29"/>
  <c r="BH46" i="29"/>
  <c r="BE45" i="29"/>
  <c r="AZ44" i="29"/>
  <c r="AW43" i="29"/>
  <c r="AR42" i="29"/>
  <c r="CV40" i="29"/>
  <c r="CS39" i="29"/>
  <c r="CN38" i="29"/>
  <c r="CK37" i="29"/>
  <c r="CF36" i="29"/>
  <c r="CC35" i="29"/>
  <c r="BP108" i="29"/>
  <c r="AZ104" i="29"/>
  <c r="AZ100" i="29"/>
  <c r="CJ98" i="29"/>
  <c r="CG97" i="29"/>
  <c r="CB96" i="29"/>
  <c r="BY95" i="29"/>
  <c r="BT94" i="29"/>
  <c r="BQ93" i="29"/>
  <c r="BN123" i="29"/>
  <c r="BK122" i="29"/>
  <c r="BF121" i="29"/>
  <c r="BC120" i="29"/>
  <c r="AX119" i="29"/>
  <c r="AU118" i="29"/>
  <c r="AP117" i="29"/>
  <c r="CT115" i="29"/>
  <c r="CQ114" i="29"/>
  <c r="CL113" i="29"/>
  <c r="CI112" i="29"/>
  <c r="CD111" i="29"/>
  <c r="CA110" i="29"/>
  <c r="BV109" i="29"/>
  <c r="BS108" i="29"/>
  <c r="BN107" i="29"/>
  <c r="BK106" i="29"/>
  <c r="BF105" i="29"/>
  <c r="BC104" i="29"/>
  <c r="AX103" i="29"/>
  <c r="AU102" i="29"/>
  <c r="AP101" i="29"/>
  <c r="CT99" i="29"/>
  <c r="CQ98" i="29"/>
  <c r="CL97" i="29"/>
  <c r="CI96" i="29"/>
  <c r="CD95" i="29"/>
  <c r="CA94" i="29"/>
  <c r="BV93" i="29"/>
  <c r="BC59" i="29"/>
  <c r="CP29" i="29"/>
  <c r="CQ104" i="29"/>
  <c r="CH70" i="29"/>
  <c r="CR121" i="29"/>
  <c r="BQ110" i="29"/>
  <c r="BL101" i="29"/>
  <c r="CS89" i="29"/>
  <c r="BH80" i="29"/>
  <c r="AR72" i="29"/>
  <c r="BU63" i="29"/>
  <c r="BZ56" i="29"/>
  <c r="BO49" i="29"/>
  <c r="CP40" i="29"/>
  <c r="CE33" i="29"/>
  <c r="CP89" i="29"/>
  <c r="BZ85" i="29"/>
  <c r="BZ81" i="29"/>
  <c r="BO78" i="29"/>
  <c r="AY74" i="29"/>
  <c r="AY70" i="29"/>
  <c r="CU66" i="29"/>
  <c r="CE62" i="29"/>
  <c r="CU58" i="29"/>
  <c r="CH55" i="29"/>
  <c r="BR51" i="29"/>
  <c r="BR47" i="29"/>
  <c r="BG44" i="29"/>
  <c r="AQ40" i="29"/>
  <c r="AQ36" i="29"/>
  <c r="CM32" i="29"/>
  <c r="AX19" i="29"/>
  <c r="BM22" i="29"/>
  <c r="CK24" i="29"/>
  <c r="CT27" i="29"/>
  <c r="BQ61" i="29"/>
  <c r="AS59" i="29"/>
  <c r="CO55" i="29"/>
  <c r="CR52" i="29"/>
  <c r="BT50" i="29"/>
  <c r="BI47" i="29"/>
  <c r="BL44" i="29"/>
  <c r="CW41" i="29"/>
  <c r="CJ38" i="29"/>
  <c r="BY99" i="29"/>
  <c r="AW97" i="29"/>
  <c r="CS93" i="29"/>
  <c r="AQ122" i="29"/>
  <c r="BZ119" i="29"/>
  <c r="BO116" i="29"/>
  <c r="BR113" i="29"/>
  <c r="AT111" i="29"/>
  <c r="CP107" i="29"/>
  <c r="CU104" i="29"/>
  <c r="BW102" i="29"/>
  <c r="BJ99" i="29"/>
  <c r="BB97" i="29"/>
  <c r="BJ95" i="29"/>
  <c r="BB93" i="29"/>
  <c r="CA91" i="29"/>
  <c r="CI89" i="29"/>
  <c r="CA87" i="29"/>
  <c r="CI85" i="29"/>
  <c r="AX84" i="29"/>
  <c r="AP82" i="29"/>
  <c r="AX80" i="29"/>
  <c r="BF78" i="29"/>
  <c r="AX76" i="29"/>
  <c r="BV74" i="29"/>
  <c r="CD72" i="29"/>
  <c r="BV70" i="29"/>
  <c r="CD68" i="29"/>
  <c r="AU67" i="29"/>
  <c r="CT64" i="29"/>
  <c r="AU63" i="29"/>
  <c r="BN98" i="29"/>
  <c r="BF96" i="29"/>
  <c r="CD94" i="29"/>
  <c r="CL92" i="29"/>
  <c r="CF121" i="29"/>
  <c r="CN119" i="29"/>
  <c r="BE118" i="29"/>
  <c r="AW116" i="29"/>
  <c r="BE114" i="29"/>
  <c r="BM112" i="29"/>
  <c r="BE110" i="29"/>
  <c r="CC108" i="29"/>
  <c r="CK106" i="29"/>
  <c r="CC104" i="29"/>
  <c r="CK102" i="29"/>
  <c r="AZ101" i="29"/>
  <c r="AR99" i="29"/>
  <c r="AZ97" i="29"/>
  <c r="BH95" i="29"/>
  <c r="CF93" i="29"/>
  <c r="BL92" i="29"/>
  <c r="AS91" i="29"/>
  <c r="BQ89" i="29"/>
  <c r="AV88" i="29"/>
  <c r="CJ86" i="29"/>
  <c r="BA85" i="29"/>
  <c r="CO83" i="29"/>
  <c r="BT82" i="29"/>
  <c r="CR80" i="29"/>
  <c r="BY79" i="29"/>
  <c r="BD78" i="29"/>
  <c r="CB76" i="29"/>
  <c r="BI75" i="29"/>
  <c r="CW73" i="29"/>
  <c r="BL72" i="29"/>
  <c r="AS71" i="29"/>
  <c r="CG69" i="29"/>
  <c r="AV68" i="29"/>
  <c r="CJ66" i="29"/>
  <c r="BQ65" i="29"/>
  <c r="CO63" i="29"/>
  <c r="BT62" i="29"/>
  <c r="BC61" i="29"/>
  <c r="CA59" i="29"/>
  <c r="BF58" i="29"/>
  <c r="CT56" i="29"/>
  <c r="BK55" i="29"/>
  <c r="AP54" i="29"/>
  <c r="CD52" i="29"/>
  <c r="AU51" i="29"/>
  <c r="CI49" i="29"/>
  <c r="BN48" i="29"/>
  <c r="CL46" i="29"/>
  <c r="BS45" i="29"/>
  <c r="AX44" i="29"/>
  <c r="BV42" i="29"/>
  <c r="BC41" i="29"/>
  <c r="CQ39" i="29"/>
  <c r="BF38" i="29"/>
  <c r="CT36" i="29"/>
  <c r="CA35" i="29"/>
  <c r="AP34" i="29"/>
  <c r="CD32" i="29"/>
  <c r="BK31" i="29"/>
  <c r="CL91" i="29"/>
  <c r="BS90" i="29"/>
  <c r="AX89" i="29"/>
  <c r="BV87" i="29"/>
  <c r="BC86" i="29"/>
  <c r="CQ84" i="29"/>
  <c r="BF83" i="29"/>
  <c r="CT81" i="29"/>
  <c r="CA80" i="29"/>
  <c r="AP79" i="29"/>
  <c r="CD77" i="29"/>
  <c r="BL93" i="29"/>
  <c r="CH74" i="29"/>
  <c r="BR96" i="29"/>
  <c r="AS89" i="29"/>
  <c r="BY112" i="29"/>
  <c r="AX43" i="29"/>
  <c r="CQ81" i="29"/>
  <c r="BN91" i="29"/>
  <c r="CW18" i="29"/>
  <c r="BA95" i="29"/>
  <c r="CU89" i="29"/>
  <c r="BG67" i="29"/>
  <c r="AQ93" i="29"/>
  <c r="BQ114" i="29"/>
  <c r="CW106" i="29"/>
  <c r="BD99" i="29"/>
  <c r="CK91" i="29"/>
  <c r="BH84" i="29"/>
  <c r="BH76" i="29"/>
  <c r="CF70" i="29"/>
  <c r="AW65" i="29"/>
  <c r="BG59" i="29"/>
  <c r="CE53" i="29"/>
  <c r="AT48" i="29"/>
  <c r="BB42" i="29"/>
  <c r="BZ36" i="29"/>
  <c r="AQ31" i="29"/>
  <c r="CM88" i="29"/>
  <c r="CP85" i="29"/>
  <c r="CU82" i="29"/>
  <c r="BG80" i="29"/>
  <c r="BJ77" i="29"/>
  <c r="BO74" i="29"/>
  <c r="CH71" i="29"/>
  <c r="CM68" i="29"/>
  <c r="CP65" i="29"/>
  <c r="BB63" i="29"/>
  <c r="BG60" i="29"/>
  <c r="BJ57" i="29"/>
  <c r="CE54" i="29"/>
  <c r="CH51" i="29"/>
  <c r="CM48" i="29"/>
  <c r="AY46" i="29"/>
  <c r="BB43" i="29"/>
  <c r="BG40" i="29"/>
  <c r="BZ37" i="29"/>
  <c r="CE34" i="29"/>
  <c r="CH31" i="29"/>
  <c r="CC18" i="29"/>
  <c r="BF21" i="29"/>
  <c r="BN23" i="29"/>
  <c r="BV25" i="29"/>
  <c r="CD27" i="29"/>
  <c r="CL29" i="29"/>
  <c r="BL60" i="29"/>
  <c r="BD58" i="29"/>
  <c r="AV56" i="29"/>
  <c r="CW53" i="29"/>
  <c r="CO51" i="29"/>
  <c r="CG49" i="29"/>
  <c r="BY47" i="29"/>
  <c r="BQ45" i="29"/>
  <c r="BI43" i="29"/>
  <c r="BA41" i="29"/>
  <c r="AS39" i="29"/>
  <c r="CN102" i="29"/>
  <c r="BP98" i="29"/>
  <c r="BH96" i="29"/>
  <c r="AZ94" i="29"/>
  <c r="AT123" i="29"/>
  <c r="CU120" i="29"/>
  <c r="CM118" i="29"/>
  <c r="CE116" i="29"/>
  <c r="BW114" i="29"/>
  <c r="BO112" i="29"/>
  <c r="BG110" i="29"/>
  <c r="AY108" i="29"/>
  <c r="AQ106" i="29"/>
  <c r="CP103" i="29"/>
  <c r="CH101" i="29"/>
  <c r="BZ99" i="29"/>
  <c r="AQ98" i="29"/>
  <c r="BO96" i="29"/>
  <c r="AT95" i="29"/>
  <c r="CH93" i="29"/>
  <c r="AX92" i="29"/>
  <c r="CL90" i="29"/>
  <c r="BS89" i="29"/>
  <c r="CQ87" i="29"/>
  <c r="BV86" i="29"/>
  <c r="BC85" i="29"/>
  <c r="CA83" i="29"/>
  <c r="BF82" i="29"/>
  <c r="CT80" i="29"/>
  <c r="BK79" i="29"/>
  <c r="AP78" i="29"/>
  <c r="CD76" i="29"/>
  <c r="AU75" i="29"/>
  <c r="CI73" i="29"/>
  <c r="BN72" i="29"/>
  <c r="CL70" i="29"/>
  <c r="BS69" i="29"/>
  <c r="AX68" i="29"/>
  <c r="BV66" i="29"/>
  <c r="BC65" i="29"/>
  <c r="CQ63" i="29"/>
  <c r="BF62" i="29"/>
  <c r="AX98" i="29"/>
  <c r="CL96" i="29"/>
  <c r="BC95" i="29"/>
  <c r="CQ93" i="29"/>
  <c r="BX123" i="29"/>
  <c r="CV121" i="29"/>
  <c r="CC120" i="29"/>
  <c r="BH119" i="29"/>
  <c r="CF117" i="29"/>
  <c r="BM116" i="29"/>
  <c r="AR115" i="29"/>
  <c r="BP113" i="29"/>
  <c r="AW112" i="29"/>
  <c r="CK110" i="29"/>
  <c r="AZ109" i="29"/>
  <c r="CN107" i="29"/>
  <c r="BU106" i="29"/>
  <c r="CS104" i="29"/>
  <c r="BX103" i="29"/>
  <c r="BE102" i="29"/>
  <c r="CC100" i="29"/>
  <c r="BH99" i="29"/>
  <c r="CV97" i="29"/>
  <c r="BM96" i="29"/>
  <c r="AR95" i="29"/>
  <c r="CV93" i="29"/>
  <c r="CS92" i="29"/>
  <c r="CO91" i="29"/>
  <c r="CJ90" i="29"/>
  <c r="CG89" i="29"/>
  <c r="CB88" i="29"/>
  <c r="BY87" i="29"/>
  <c r="BT86" i="29"/>
  <c r="BQ85" i="29"/>
  <c r="BL84" i="29"/>
  <c r="BI83" i="29"/>
  <c r="BD82" i="29"/>
  <c r="BA81" i="29"/>
  <c r="AV80" i="29"/>
  <c r="AS79" i="29"/>
  <c r="CW77" i="29"/>
  <c r="CR76" i="29"/>
  <c r="CO75" i="29"/>
  <c r="CJ74" i="29"/>
  <c r="CG73" i="29"/>
  <c r="CB72" i="29"/>
  <c r="BY71" i="29"/>
  <c r="BT70" i="29"/>
  <c r="BQ69" i="29"/>
  <c r="BL68" i="29"/>
  <c r="BI67" i="29"/>
  <c r="BD66" i="29"/>
  <c r="BA65" i="29"/>
  <c r="AV64" i="29"/>
  <c r="AS63" i="29"/>
  <c r="CW61" i="29"/>
  <c r="CT60" i="29"/>
  <c r="CQ59" i="29"/>
  <c r="CL58" i="29"/>
  <c r="CI57" i="29"/>
  <c r="CD56" i="29"/>
  <c r="CA55" i="29"/>
  <c r="BV54" i="29"/>
  <c r="BS53" i="29"/>
  <c r="BN52" i="29"/>
  <c r="BK51" i="29"/>
  <c r="BF50" i="29"/>
  <c r="BC49" i="29"/>
  <c r="AX48" i="29"/>
  <c r="AU47" i="29"/>
  <c r="AP46" i="29"/>
  <c r="CT44" i="29"/>
  <c r="CQ43" i="29"/>
  <c r="CL42" i="29"/>
  <c r="CI41" i="29"/>
  <c r="CD40" i="29"/>
  <c r="CA39" i="29"/>
  <c r="BV38" i="29"/>
  <c r="BS37" i="29"/>
  <c r="BN36" i="29"/>
  <c r="BK35" i="29"/>
  <c r="BF34" i="29"/>
  <c r="BC33" i="29"/>
  <c r="AX32" i="29"/>
  <c r="AU31" i="29"/>
  <c r="AU92" i="29"/>
  <c r="AP91" i="29"/>
  <c r="CT89" i="29"/>
  <c r="CQ88" i="29"/>
  <c r="CL87" i="29"/>
  <c r="CI86" i="29"/>
  <c r="CD85" i="29"/>
  <c r="CA84" i="29"/>
  <c r="BV83" i="29"/>
  <c r="BS82" i="29"/>
  <c r="BN81" i="29"/>
  <c r="BK80" i="29"/>
  <c r="BF79" i="29"/>
  <c r="BC78" i="29"/>
  <c r="AX77" i="29"/>
  <c r="AU76" i="29"/>
  <c r="AP75" i="29"/>
  <c r="CT73" i="29"/>
  <c r="CQ72" i="29"/>
  <c r="CL71" i="29"/>
  <c r="CI70" i="29"/>
  <c r="CD69" i="29"/>
  <c r="CA68" i="29"/>
  <c r="BV67" i="29"/>
  <c r="BS66" i="29"/>
  <c r="BN65" i="29"/>
  <c r="BK64" i="29"/>
  <c r="BF63" i="29"/>
  <c r="BC62" i="29"/>
  <c r="AX61" i="29"/>
  <c r="AU60" i="29"/>
  <c r="AP59" i="29"/>
  <c r="CT57" i="29"/>
  <c r="CQ56" i="29"/>
  <c r="CL55" i="29"/>
  <c r="CI54" i="29"/>
  <c r="CD53" i="29"/>
  <c r="CA52" i="29"/>
  <c r="BV51" i="29"/>
  <c r="BS50" i="29"/>
  <c r="BN49" i="29"/>
  <c r="BK48" i="29"/>
  <c r="BF47" i="29"/>
  <c r="BC46" i="29"/>
  <c r="AX45" i="29"/>
  <c r="AU44" i="29"/>
  <c r="AP43" i="29"/>
  <c r="CT41" i="29"/>
  <c r="CQ40" i="29"/>
  <c r="CL39" i="29"/>
  <c r="CI38" i="29"/>
  <c r="CD37" i="29"/>
  <c r="CA36" i="29"/>
  <c r="BV35" i="29"/>
  <c r="BS34" i="29"/>
  <c r="BN33" i="29"/>
  <c r="BK32" i="29"/>
  <c r="BF31" i="29"/>
  <c r="BR17" i="29"/>
  <c r="BY18" i="29"/>
  <c r="BZ19" i="29"/>
  <c r="CG20" i="29"/>
  <c r="CH21" i="29"/>
  <c r="CO22" i="29"/>
  <c r="CP23" i="29"/>
  <c r="CW24" i="29"/>
  <c r="AS26" i="29"/>
  <c r="AT27" i="29"/>
  <c r="BA28" i="29"/>
  <c r="BB29" i="29"/>
  <c r="BV90" i="29"/>
  <c r="CE92" i="29"/>
  <c r="BG94" i="29"/>
  <c r="AY96" i="29"/>
  <c r="BG98" i="29"/>
  <c r="CE100" i="29"/>
  <c r="BZ103" i="29"/>
  <c r="CM106" i="29"/>
  <c r="BB109" i="29"/>
  <c r="AY112" i="29"/>
  <c r="BJ115" i="29"/>
  <c r="CH117" i="29"/>
  <c r="CE120" i="29"/>
  <c r="CN92" i="29"/>
  <c r="BE95" i="29"/>
  <c r="AZ98" i="29"/>
  <c r="AR106" i="29"/>
  <c r="AV40" i="29"/>
  <c r="AS43" i="29"/>
  <c r="BD46" i="29"/>
  <c r="CB48" i="29"/>
  <c r="BY51" i="29"/>
  <c r="CJ54" i="29"/>
  <c r="BA57" i="29"/>
  <c r="AV60" i="29"/>
  <c r="AP29" i="29"/>
  <c r="CC26" i="29"/>
  <c r="CD23" i="29"/>
  <c r="BU20" i="29"/>
  <c r="BF17" i="29"/>
  <c r="BO34" i="29"/>
  <c r="CE38" i="29"/>
  <c r="CP41" i="29"/>
  <c r="BZ45" i="29"/>
  <c r="CP49" i="29"/>
  <c r="AT53" i="29"/>
  <c r="AT57" i="29"/>
  <c r="BJ61" i="29"/>
  <c r="BW64" i="29"/>
  <c r="BW68" i="29"/>
  <c r="CM72" i="29"/>
  <c r="AQ76" i="29"/>
  <c r="CH79" i="29"/>
  <c r="AQ84" i="29"/>
  <c r="BB87" i="29"/>
  <c r="BR91" i="29"/>
  <c r="CU37" i="29"/>
  <c r="AY45" i="29"/>
  <c r="BJ52" i="29"/>
  <c r="CP60" i="29"/>
  <c r="CK67" i="29"/>
  <c r="CV74" i="29"/>
  <c r="CS85" i="29"/>
  <c r="BT95" i="29"/>
  <c r="CO104" i="29"/>
  <c r="BI116" i="29"/>
  <c r="BZ98" i="29"/>
  <c r="BB82" i="29"/>
  <c r="BE39" i="29"/>
  <c r="BK58" i="29"/>
  <c r="BE120" i="29"/>
  <c r="BH40" i="29"/>
  <c r="AW37" i="29"/>
  <c r="CN106" i="29"/>
  <c r="CB98" i="29"/>
  <c r="BQ95" i="29"/>
  <c r="AS93" i="29"/>
  <c r="AX121" i="29"/>
  <c r="CT117" i="29"/>
  <c r="BV115" i="29"/>
  <c r="CA112" i="29"/>
  <c r="BN109" i="29"/>
  <c r="BF107" i="29"/>
  <c r="CD105" i="29"/>
  <c r="BV103" i="29"/>
  <c r="CD101" i="29"/>
  <c r="CL99" i="29"/>
  <c r="CD97" i="29"/>
  <c r="AU96" i="29"/>
  <c r="BC94" i="29"/>
  <c r="AT92" i="29"/>
  <c r="BB90" i="29"/>
  <c r="BZ88" i="29"/>
  <c r="BR86" i="29"/>
  <c r="BZ84" i="29"/>
  <c r="CH82" i="29"/>
  <c r="BZ80" i="29"/>
  <c r="AQ79" i="29"/>
  <c r="AY77" i="29"/>
  <c r="AQ75" i="29"/>
  <c r="AY73" i="29"/>
  <c r="BW71" i="29"/>
  <c r="BO69" i="29"/>
  <c r="BW67" i="29"/>
  <c r="CE65" i="29"/>
  <c r="BW63" i="29"/>
  <c r="CU61" i="29"/>
  <c r="BG97" i="29"/>
  <c r="AY95" i="29"/>
  <c r="BG93" i="29"/>
  <c r="CG122" i="29"/>
  <c r="BY120" i="29"/>
  <c r="CG118" i="29"/>
  <c r="CO116" i="29"/>
  <c r="CG114" i="29"/>
  <c r="AV113" i="29"/>
  <c r="BD111" i="29"/>
  <c r="AV109" i="29"/>
  <c r="BD107" i="29"/>
  <c r="CB105" i="29"/>
  <c r="BT103" i="29"/>
  <c r="CB101" i="29"/>
  <c r="CJ99" i="29"/>
  <c r="CB97" i="29"/>
  <c r="AS96" i="29"/>
  <c r="BA94" i="29"/>
  <c r="AR92" i="29"/>
  <c r="AZ90" i="29"/>
  <c r="BX88" i="29"/>
  <c r="BP86" i="29"/>
  <c r="BX84" i="29"/>
  <c r="CF82" i="29"/>
  <c r="BX80" i="29"/>
  <c r="CV78" i="29"/>
  <c r="AW77" i="29"/>
  <c r="BE75" i="29"/>
  <c r="CS73" i="29"/>
  <c r="BX72" i="29"/>
  <c r="CV70" i="29"/>
  <c r="CC69" i="29"/>
  <c r="BH68" i="29"/>
  <c r="CF66" i="29"/>
  <c r="BM65" i="29"/>
  <c r="AR64" i="29"/>
  <c r="BP62" i="29"/>
  <c r="AY61" i="29"/>
  <c r="CM59" i="29"/>
  <c r="BB58" i="29"/>
  <c r="CP56" i="29"/>
  <c r="BW55" i="29"/>
  <c r="CU53" i="29"/>
  <c r="BZ52" i="29"/>
  <c r="BG51" i="29"/>
  <c r="CE49" i="29"/>
  <c r="BJ48" i="29"/>
  <c r="AQ47" i="29"/>
  <c r="BO45" i="29"/>
  <c r="AT44" i="29"/>
  <c r="CH42" i="29"/>
  <c r="AY41" i="29"/>
  <c r="CM39" i="29"/>
  <c r="BR38" i="29"/>
  <c r="CP36" i="29"/>
  <c r="BW35" i="29"/>
  <c r="BB34" i="29"/>
  <c r="BZ32" i="29"/>
  <c r="BG31" i="29"/>
  <c r="AQ92" i="29"/>
  <c r="BO90" i="29"/>
  <c r="AT89" i="29"/>
  <c r="CH87" i="29"/>
  <c r="AY86" i="29"/>
  <c r="CM84" i="29"/>
  <c r="BR83" i="29"/>
  <c r="CP81" i="29"/>
  <c r="BW80" i="29"/>
  <c r="BB79" i="29"/>
  <c r="BZ77" i="29"/>
  <c r="BG76" i="29"/>
  <c r="CU74" i="29"/>
  <c r="BJ73" i="29"/>
  <c r="AQ72" i="29"/>
  <c r="CE70" i="29"/>
  <c r="AT69" i="29"/>
  <c r="CH67" i="29"/>
  <c r="BO66" i="29"/>
  <c r="CM64" i="29"/>
  <c r="BR63" i="29"/>
  <c r="AY62" i="29"/>
  <c r="BW60" i="29"/>
  <c r="BB59" i="29"/>
  <c r="CP57" i="29"/>
  <c r="BG56" i="29"/>
  <c r="CU54" i="29"/>
  <c r="BZ53" i="29"/>
  <c r="AQ52" i="29"/>
  <c r="CE50" i="29"/>
  <c r="BJ49" i="29"/>
  <c r="CH47" i="29"/>
  <c r="BO46" i="29"/>
  <c r="AT45" i="29"/>
  <c r="BR43" i="29"/>
  <c r="AY42" i="29"/>
  <c r="CM40" i="29"/>
  <c r="BB39" i="29"/>
  <c r="CP37" i="29"/>
  <c r="BW36" i="29"/>
  <c r="CU34" i="29"/>
  <c r="BZ33" i="29"/>
  <c r="BG32" i="29"/>
  <c r="AP17" i="29"/>
  <c r="BM18" i="29"/>
  <c r="CD19" i="29"/>
  <c r="AP21" i="29"/>
  <c r="AW22" i="29"/>
  <c r="AX23" i="29"/>
  <c r="BE24" i="29"/>
  <c r="BF25" i="29"/>
  <c r="BM26" i="29"/>
  <c r="BN27" i="29"/>
  <c r="BU28" i="29"/>
  <c r="BV29" i="29"/>
  <c r="CG61" i="29"/>
  <c r="CB60" i="29"/>
  <c r="BY59" i="29"/>
  <c r="BT58" i="29"/>
  <c r="BQ57" i="29"/>
  <c r="BL56" i="29"/>
  <c r="BI55" i="29"/>
  <c r="BD54" i="29"/>
  <c r="BA53" i="29"/>
  <c r="AV52" i="29"/>
  <c r="AS51" i="29"/>
  <c r="CW49" i="29"/>
  <c r="CR48" i="29"/>
  <c r="CO47" i="29"/>
  <c r="CJ46" i="29"/>
  <c r="CG45" i="29"/>
  <c r="CB44" i="29"/>
  <c r="BY43" i="29"/>
  <c r="BT42" i="29"/>
  <c r="BQ41" i="29"/>
  <c r="BL40" i="29"/>
  <c r="BI39" i="29"/>
  <c r="AZ108" i="29"/>
  <c r="CS103" i="29"/>
  <c r="AV100" i="29"/>
  <c r="CF98" i="29"/>
  <c r="CC97" i="29"/>
  <c r="BX96" i="29"/>
  <c r="BU95" i="29"/>
  <c r="BP94" i="29"/>
  <c r="BM93" i="29"/>
  <c r="BJ123" i="29"/>
  <c r="BG122" i="29"/>
  <c r="BB121" i="29"/>
  <c r="AY120" i="29"/>
  <c r="AT119" i="29"/>
  <c r="AQ118" i="29"/>
  <c r="CU116" i="29"/>
  <c r="CP115" i="29"/>
  <c r="CM114" i="29"/>
  <c r="CH113" i="29"/>
  <c r="CE112" i="29"/>
  <c r="BZ111" i="29"/>
  <c r="BW110" i="29"/>
  <c r="BR109" i="29"/>
  <c r="BO108" i="29"/>
  <c r="BJ107" i="29"/>
  <c r="BG106" i="29"/>
  <c r="BB105" i="29"/>
  <c r="AY104" i="29"/>
  <c r="AT103" i="29"/>
  <c r="AQ102" i="29"/>
  <c r="CU100" i="29"/>
  <c r="CP99" i="29"/>
  <c r="CM98" i="29"/>
  <c r="CH97" i="29"/>
  <c r="CE96" i="29"/>
  <c r="BZ95" i="29"/>
  <c r="BW94" i="29"/>
  <c r="BR93" i="29"/>
  <c r="BN92" i="29"/>
  <c r="BK91" i="29"/>
  <c r="BF90" i="29"/>
  <c r="BC89" i="29"/>
  <c r="AX88" i="29"/>
  <c r="AU87" i="29"/>
  <c r="AP86" i="29"/>
  <c r="CT84" i="29"/>
  <c r="CQ83" i="29"/>
  <c r="CL82" i="29"/>
  <c r="CI81" i="29"/>
  <c r="CD80" i="29"/>
  <c r="CA79" i="29"/>
  <c r="BV78" i="29"/>
  <c r="BS77" i="29"/>
  <c r="BN76" i="29"/>
  <c r="BK75" i="29"/>
  <c r="BF74" i="29"/>
  <c r="BC73" i="29"/>
  <c r="AX72" i="29"/>
  <c r="AU71" i="29"/>
  <c r="AP70" i="29"/>
  <c r="CT68" i="29"/>
  <c r="CQ67" i="29"/>
  <c r="CL66" i="29"/>
  <c r="CI65" i="29"/>
  <c r="CD64" i="29"/>
  <c r="CA63" i="29"/>
  <c r="BV62" i="29"/>
  <c r="CD98" i="29"/>
  <c r="CA97" i="29"/>
  <c r="BV96" i="29"/>
  <c r="BS95" i="29"/>
  <c r="BN94" i="29"/>
  <c r="BK93" i="29"/>
  <c r="BH123" i="29"/>
  <c r="BE122" i="29"/>
  <c r="AZ121" i="29"/>
  <c r="AW120" i="29"/>
  <c r="AR119" i="29"/>
  <c r="CV117" i="29"/>
  <c r="CS116" i="29"/>
  <c r="CN115" i="29"/>
  <c r="CK114" i="29"/>
  <c r="CF113" i="29"/>
  <c r="CC112" i="29"/>
  <c r="BX111" i="29"/>
  <c r="BU110" i="29"/>
  <c r="BP109" i="29"/>
  <c r="BM108" i="29"/>
  <c r="BH107" i="29"/>
  <c r="BE106" i="29"/>
  <c r="AZ105" i="29"/>
  <c r="AW104" i="29"/>
  <c r="AR103" i="29"/>
  <c r="CV101" i="29"/>
  <c r="CS100" i="29"/>
  <c r="CN99" i="29"/>
  <c r="CK98" i="29"/>
  <c r="CF97" i="29"/>
  <c r="CC96" i="29"/>
  <c r="BX95" i="29"/>
  <c r="BL138" i="29"/>
  <c r="BQ130" i="29"/>
  <c r="BU105" i="29"/>
  <c r="BB119" i="29"/>
  <c r="AY106" i="29"/>
  <c r="BW96" i="29"/>
  <c r="CT86" i="29"/>
  <c r="CA77" i="29"/>
  <c r="CD70" i="29"/>
  <c r="BS63" i="29"/>
  <c r="AZ123" i="29"/>
  <c r="CV115" i="29"/>
  <c r="AR109" i="29"/>
  <c r="BU100" i="29"/>
  <c r="BH93" i="29"/>
  <c r="AV86" i="29"/>
  <c r="BY77" i="29"/>
  <c r="CB70" i="29"/>
  <c r="BQ63" i="29"/>
  <c r="CT54" i="29"/>
  <c r="CI47" i="29"/>
  <c r="CL40" i="29"/>
  <c r="BF32" i="29"/>
  <c r="AX87" i="29"/>
  <c r="CQ82" i="29"/>
  <c r="CA78" i="29"/>
  <c r="BN75" i="29"/>
  <c r="BN71" i="29"/>
  <c r="AX67" i="29"/>
  <c r="CT63" i="29"/>
  <c r="BC60" i="29"/>
  <c r="CT55" i="29"/>
  <c r="CI52" i="29"/>
  <c r="CI48" i="29"/>
  <c r="BS44" i="29"/>
  <c r="BF41" i="29"/>
  <c r="BF37" i="29"/>
  <c r="AP33" i="29"/>
  <c r="AT17" i="29"/>
  <c r="AS20" i="29"/>
  <c r="BB23" i="29"/>
  <c r="BZ25" i="29"/>
  <c r="BY28" i="29"/>
  <c r="BX60" i="29"/>
  <c r="AZ58" i="29"/>
  <c r="BE55" i="29"/>
  <c r="AR52" i="29"/>
  <c r="CC49" i="29"/>
  <c r="CF46" i="29"/>
  <c r="BU43" i="29"/>
  <c r="AW41" i="29"/>
  <c r="AZ38" i="29"/>
  <c r="CS107" i="29"/>
  <c r="BU99" i="29"/>
  <c r="BT96" i="29"/>
  <c r="BI93" i="29"/>
  <c r="CT121" i="29"/>
  <c r="AP119" i="29"/>
  <c r="CL115" i="29"/>
  <c r="BN113" i="29"/>
  <c r="BS110" i="29"/>
  <c r="CL107" i="29"/>
  <c r="CT105" i="29"/>
  <c r="AU104" i="29"/>
  <c r="CT101" i="29"/>
  <c r="BK100" i="29"/>
  <c r="BS98" i="29"/>
  <c r="BK96" i="29"/>
  <c r="BS94" i="29"/>
  <c r="CQ92" i="29"/>
  <c r="CH90" i="29"/>
  <c r="CP88" i="29"/>
  <c r="AQ87" i="29"/>
  <c r="CP84" i="29"/>
  <c r="BG83" i="29"/>
  <c r="BO81" i="29"/>
  <c r="BG79" i="29"/>
  <c r="BO77" i="29"/>
  <c r="CM75" i="29"/>
  <c r="CE73" i="29"/>
  <c r="CM71" i="29"/>
  <c r="CU69" i="29"/>
  <c r="CM67" i="29"/>
  <c r="BB66" i="29"/>
  <c r="BJ64" i="29"/>
  <c r="BB62" i="29"/>
  <c r="BW97" i="29"/>
  <c r="CU95" i="29"/>
  <c r="CM93" i="29"/>
  <c r="CW122" i="29"/>
  <c r="AV121" i="29"/>
  <c r="CW118" i="29"/>
  <c r="BL117" i="29"/>
  <c r="BT115" i="29"/>
  <c r="BL113" i="29"/>
  <c r="BT111" i="29"/>
  <c r="CR109" i="29"/>
  <c r="CJ107" i="29"/>
  <c r="CR105" i="29"/>
  <c r="AS104" i="29"/>
  <c r="CR101" i="29"/>
  <c r="BI100" i="29"/>
  <c r="BQ98" i="29"/>
  <c r="BI96" i="29"/>
  <c r="BQ94" i="29"/>
  <c r="CO92" i="29"/>
  <c r="CF90" i="29"/>
  <c r="CN88" i="29"/>
  <c r="CV86" i="29"/>
  <c r="CN84" i="29"/>
  <c r="BE83" i="29"/>
  <c r="BM81" i="29"/>
  <c r="BE79" i="29"/>
  <c r="BM77" i="29"/>
  <c r="CK75" i="29"/>
  <c r="AZ74" i="29"/>
  <c r="CN72" i="29"/>
  <c r="BU71" i="29"/>
  <c r="CS69" i="29"/>
  <c r="BX68" i="29"/>
  <c r="BE67" i="29"/>
  <c r="CC65" i="29"/>
  <c r="BH64" i="29"/>
  <c r="CV62" i="29"/>
  <c r="BO61" i="29"/>
  <c r="AT60" i="29"/>
  <c r="CH58" i="29"/>
  <c r="AY57" i="29"/>
  <c r="CM55" i="29"/>
  <c r="BR54" i="29"/>
  <c r="CP52" i="29"/>
  <c r="BW51" i="29"/>
  <c r="BB50" i="29"/>
  <c r="BZ48" i="29"/>
  <c r="BG47" i="29"/>
  <c r="CU45" i="29"/>
  <c r="BJ44" i="29"/>
  <c r="AQ43" i="29"/>
  <c r="CE41" i="29"/>
  <c r="AT40" i="29"/>
  <c r="CH38" i="29"/>
  <c r="BO37" i="29"/>
  <c r="CM35" i="29"/>
  <c r="BR34" i="29"/>
  <c r="AY33" i="29"/>
  <c r="BW31" i="29"/>
  <c r="BG92" i="29"/>
  <c r="CU90" i="29"/>
  <c r="BJ89" i="29"/>
  <c r="AQ88" i="29"/>
  <c r="CE86" i="29"/>
  <c r="AT85" i="29"/>
  <c r="CH83" i="29"/>
  <c r="BO82" i="29"/>
  <c r="CM80" i="29"/>
  <c r="BR79" i="29"/>
  <c r="AY78" i="29"/>
  <c r="BW76" i="29"/>
  <c r="BB75" i="29"/>
  <c r="CP73" i="29"/>
  <c r="BG72" i="29"/>
  <c r="CU70" i="29"/>
  <c r="BZ69" i="29"/>
  <c r="AQ68" i="29"/>
  <c r="CE66" i="29"/>
  <c r="BJ65" i="29"/>
  <c r="CH63" i="29"/>
  <c r="BO62" i="29"/>
  <c r="AT61" i="29"/>
  <c r="BR59" i="29"/>
  <c r="AY58" i="29"/>
  <c r="CM56" i="29"/>
  <c r="BB55" i="29"/>
  <c r="CP53" i="29"/>
  <c r="BW52" i="29"/>
  <c r="CU50" i="29"/>
  <c r="BZ49" i="29"/>
  <c r="BG48" i="29"/>
  <c r="CE46" i="29"/>
  <c r="BJ45" i="29"/>
  <c r="AQ44" i="29"/>
  <c r="BO42" i="29"/>
  <c r="AT41" i="29"/>
  <c r="CH39" i="29"/>
  <c r="AY38" i="29"/>
  <c r="CM36" i="29"/>
  <c r="BR35" i="29"/>
  <c r="CP33" i="29"/>
  <c r="BW32" i="29"/>
  <c r="BB31" i="29"/>
  <c r="AW18" i="29"/>
  <c r="BN19" i="29"/>
  <c r="CK20" i="29"/>
  <c r="CL21" i="29"/>
  <c r="CS22" i="29"/>
  <c r="CT23" i="29"/>
  <c r="AP25" i="29"/>
  <c r="AW26" i="29"/>
  <c r="AX27" i="29"/>
  <c r="BE28" i="29"/>
  <c r="BF29" i="29"/>
  <c r="BM30" i="29"/>
  <c r="CR60" i="29"/>
  <c r="CO59" i="29"/>
  <c r="CJ58" i="29"/>
  <c r="CG57" i="29"/>
  <c r="CB56" i="29"/>
  <c r="BY55" i="29"/>
  <c r="BT54" i="29"/>
  <c r="BQ53" i="29"/>
  <c r="BL52" i="29"/>
  <c r="BI51" i="29"/>
  <c r="BD50" i="29"/>
  <c r="BA49" i="29"/>
  <c r="AV48" i="29"/>
  <c r="AS47" i="29"/>
  <c r="CW45" i="29"/>
  <c r="CR44" i="29"/>
  <c r="CO43" i="29"/>
  <c r="CJ42" i="29"/>
  <c r="CG41" i="29"/>
  <c r="CB40" i="29"/>
  <c r="BY39" i="29"/>
  <c r="BE109" i="29"/>
  <c r="CV104" i="29"/>
  <c r="CF100" i="29"/>
  <c r="CN98" i="29"/>
  <c r="CS97" i="29"/>
  <c r="CN96" i="29"/>
  <c r="CK95" i="29"/>
  <c r="CF94" i="29"/>
  <c r="CC93" i="29"/>
  <c r="BZ123" i="29"/>
  <c r="BW122" i="29"/>
  <c r="BR121" i="29"/>
  <c r="BO120" i="29"/>
  <c r="BJ119" i="29"/>
  <c r="BG118" i="29"/>
  <c r="BB117" i="29"/>
  <c r="AY116" i="29"/>
  <c r="AT115" i="29"/>
  <c r="AQ114" i="29"/>
  <c r="CU112" i="29"/>
  <c r="CP111" i="29"/>
  <c r="CM110" i="29"/>
  <c r="CH109" i="29"/>
  <c r="CE108" i="29"/>
  <c r="BZ107" i="29"/>
  <c r="BW106" i="29"/>
  <c r="BR105" i="29"/>
  <c r="BO104" i="29"/>
  <c r="BJ103" i="29"/>
  <c r="BG102" i="29"/>
  <c r="BB101" i="29"/>
  <c r="AY100" i="29"/>
  <c r="AT99" i="29"/>
  <c r="BR125" i="29"/>
  <c r="BX100" i="29"/>
  <c r="AT121" i="29"/>
  <c r="BZ109" i="29"/>
  <c r="AY98" i="29"/>
  <c r="AU89" i="29"/>
  <c r="BV80" i="29"/>
  <c r="AP72" i="29"/>
  <c r="CL64" i="29"/>
  <c r="AU95" i="29"/>
  <c r="BX117" i="29"/>
  <c r="BM110" i="29"/>
  <c r="AZ103" i="29"/>
  <c r="CC94" i="29"/>
  <c r="CG87" i="29"/>
  <c r="BT80" i="29"/>
  <c r="CW71" i="29"/>
  <c r="CJ64" i="29"/>
  <c r="CQ57" i="29"/>
  <c r="BK49" i="29"/>
  <c r="AX42" i="29"/>
  <c r="CT34" i="29"/>
  <c r="BS88" i="29"/>
  <c r="CT83" i="29"/>
  <c r="CT79" i="29"/>
  <c r="CD75" i="29"/>
  <c r="BS72" i="29"/>
  <c r="CI68" i="29"/>
  <c r="BS64" i="29"/>
  <c r="BF61" i="29"/>
  <c r="BF57" i="29"/>
  <c r="AP53" i="29"/>
  <c r="CL49" i="29"/>
  <c r="CL45" i="29"/>
  <c r="BV41" i="29"/>
  <c r="BK38" i="29"/>
  <c r="CA34" i="29"/>
  <c r="CQ30" i="29"/>
  <c r="BB19" i="29"/>
  <c r="BA22" i="29"/>
  <c r="BJ25" i="29"/>
  <c r="CH27" i="29"/>
  <c r="CC61" i="29"/>
  <c r="BP58" i="29"/>
  <c r="AR56" i="29"/>
  <c r="AW53" i="29"/>
  <c r="CS49" i="29"/>
  <c r="BU47" i="29"/>
  <c r="BX44" i="29"/>
  <c r="BM41" i="29"/>
  <c r="CV38" i="29"/>
  <c r="AR36" i="29"/>
  <c r="CS99" i="29"/>
  <c r="BI97" i="29"/>
  <c r="BL94" i="29"/>
  <c r="BC122" i="29"/>
  <c r="CL119" i="29"/>
  <c r="CQ116" i="29"/>
  <c r="CD113" i="29"/>
  <c r="BF111" i="29"/>
  <c r="BK108" i="29"/>
  <c r="BC106" i="29"/>
  <c r="CA104" i="29"/>
  <c r="CI102" i="29"/>
  <c r="CA100" i="29"/>
  <c r="CI98" i="29"/>
  <c r="AX97" i="29"/>
  <c r="AP95" i="29"/>
  <c r="AX93" i="29"/>
  <c r="BG91" i="29"/>
  <c r="AY89" i="29"/>
  <c r="BW87" i="29"/>
  <c r="CE85" i="29"/>
  <c r="BW83" i="29"/>
  <c r="CE81" i="29"/>
  <c r="AT80" i="29"/>
  <c r="CU77" i="29"/>
  <c r="AT76" i="29"/>
  <c r="BB74" i="29"/>
  <c r="AT72" i="29"/>
  <c r="BR70" i="29"/>
  <c r="BZ68" i="29"/>
  <c r="BR66" i="29"/>
  <c r="BZ64" i="29"/>
  <c r="AQ63" i="29"/>
  <c r="AT98" i="29"/>
  <c r="BB96" i="29"/>
  <c r="BJ94" i="29"/>
  <c r="BD123" i="29"/>
  <c r="CB121" i="29"/>
  <c r="CJ119" i="29"/>
  <c r="CB117" i="29"/>
  <c r="CJ115" i="29"/>
  <c r="BA114" i="29"/>
  <c r="AS112" i="29"/>
  <c r="BA110" i="29"/>
  <c r="BI108" i="29"/>
  <c r="BA106" i="29"/>
  <c r="BY104" i="29"/>
  <c r="CG102" i="29"/>
  <c r="BY100" i="29"/>
  <c r="CG98" i="29"/>
  <c r="AV97" i="29"/>
  <c r="CW94" i="29"/>
  <c r="AV93" i="29"/>
  <c r="BE91" i="29"/>
  <c r="AW89" i="29"/>
  <c r="BU87" i="29"/>
  <c r="CC85" i="29"/>
  <c r="BU83" i="29"/>
  <c r="CC81" i="29"/>
  <c r="AR80" i="29"/>
  <c r="CS77" i="29"/>
  <c r="AR76" i="29"/>
  <c r="CF74" i="29"/>
  <c r="AW73" i="29"/>
  <c r="CK71" i="29"/>
  <c r="BP70" i="29"/>
  <c r="CN68" i="29"/>
  <c r="BU67" i="29"/>
  <c r="AZ66" i="29"/>
  <c r="BX64" i="29"/>
  <c r="BE63" i="29"/>
  <c r="CS61" i="29"/>
  <c r="BJ60" i="29"/>
  <c r="AQ59" i="29"/>
  <c r="CE57" i="29"/>
  <c r="AT56" i="29"/>
  <c r="CH54" i="29"/>
  <c r="BO53" i="29"/>
  <c r="CM51" i="29"/>
  <c r="BR50" i="29"/>
  <c r="AY49" i="29"/>
  <c r="BW47" i="29"/>
  <c r="BB46" i="29"/>
  <c r="CP44" i="29"/>
  <c r="BG43" i="29"/>
  <c r="CU41" i="29"/>
  <c r="BZ40" i="29"/>
  <c r="AQ39" i="29"/>
  <c r="CE37" i="29"/>
  <c r="BJ36" i="29"/>
  <c r="CH34" i="29"/>
  <c r="BO33" i="29"/>
  <c r="AT32" i="29"/>
  <c r="BW92" i="29"/>
  <c r="BB91" i="29"/>
  <c r="BQ118" i="29"/>
  <c r="CP94" i="29"/>
  <c r="AY65" i="29"/>
  <c r="CP72" i="29"/>
  <c r="BJ80" i="29"/>
  <c r="CM87" i="29"/>
  <c r="BV95" i="29"/>
  <c r="AP103" i="29"/>
  <c r="BV111" i="29"/>
  <c r="BF123" i="29"/>
  <c r="CN36" i="29"/>
  <c r="CK47" i="29"/>
  <c r="BU59" i="29"/>
  <c r="BJ21" i="29"/>
  <c r="CQ38" i="29"/>
  <c r="BK54" i="29"/>
  <c r="CL69" i="29"/>
  <c r="BC84" i="29"/>
  <c r="AP52" i="29"/>
  <c r="CO81" i="29"/>
  <c r="CF111" i="29"/>
  <c r="CT74" i="29"/>
  <c r="CH111" i="29"/>
  <c r="BR78" i="29"/>
  <c r="CU85" i="29"/>
  <c r="BN93" i="29"/>
  <c r="BN101" i="29"/>
  <c r="AX109" i="29"/>
  <c r="AU120" i="29"/>
  <c r="CC103" i="29"/>
  <c r="BM45" i="29"/>
  <c r="BH56" i="29"/>
  <c r="BI24" i="29"/>
  <c r="CD35" i="29"/>
  <c r="AU50" i="29"/>
  <c r="CL65" i="29"/>
  <c r="AP81" i="29"/>
  <c r="BS43" i="29"/>
  <c r="CR74" i="29"/>
  <c r="CK104" i="29"/>
  <c r="BN66" i="29"/>
  <c r="AY102" i="29"/>
  <c r="CL136" i="29"/>
  <c r="CP68" i="29"/>
  <c r="BJ76" i="29"/>
  <c r="BJ84" i="29"/>
  <c r="CM91" i="29"/>
  <c r="BF99" i="29"/>
  <c r="AP107" i="29"/>
  <c r="CD117" i="29"/>
  <c r="BY97" i="29"/>
  <c r="BP42" i="29"/>
  <c r="CS53" i="29"/>
  <c r="BR27" i="29"/>
  <c r="CT31" i="29"/>
  <c r="CQ46" i="29"/>
  <c r="BV61" i="29"/>
  <c r="BF77" i="29"/>
  <c r="BV36" i="29"/>
  <c r="BL66" i="29"/>
  <c r="BX97" i="29"/>
  <c r="BN96" i="29"/>
  <c r="CD90" i="29"/>
  <c r="AR108" i="29"/>
  <c r="AS101" i="29"/>
  <c r="BN108" i="29"/>
  <c r="BP102" i="29"/>
  <c r="CC95" i="29"/>
  <c r="BJ117" i="29"/>
  <c r="CH107" i="29"/>
  <c r="BG100" i="29"/>
  <c r="BV92" i="29"/>
  <c r="AU85" i="29"/>
  <c r="BC79" i="29"/>
  <c r="BK73" i="29"/>
  <c r="CI67" i="29"/>
  <c r="AX62" i="29"/>
  <c r="BS93" i="29"/>
  <c r="CS118" i="29"/>
  <c r="BH113" i="29"/>
  <c r="BP107" i="29"/>
  <c r="CN101" i="29"/>
  <c r="BE96" i="29"/>
  <c r="BL90" i="29"/>
  <c r="CJ84" i="29"/>
  <c r="BA79" i="29"/>
  <c r="BI73" i="29"/>
  <c r="CG67" i="29"/>
  <c r="AV62" i="29"/>
  <c r="BF56" i="29"/>
  <c r="CD50" i="29"/>
  <c r="AU45" i="29"/>
  <c r="BC39" i="29"/>
  <c r="CA33" i="29"/>
  <c r="AU90" i="29"/>
  <c r="BF85" i="29"/>
  <c r="CA82" i="29"/>
  <c r="CD79" i="29"/>
  <c r="CI76" i="29"/>
  <c r="AU74" i="29"/>
  <c r="AX71" i="29"/>
  <c r="BC68" i="29"/>
  <c r="BV65" i="29"/>
  <c r="CA62" i="29"/>
  <c r="CD59" i="29"/>
  <c r="AP57" i="29"/>
  <c r="AU54" i="29"/>
  <c r="AX51" i="29"/>
  <c r="BS48" i="29"/>
  <c r="BV45" i="29"/>
  <c r="CA42" i="29"/>
  <c r="CT39" i="29"/>
  <c r="AP37" i="29"/>
  <c r="AU34" i="29"/>
  <c r="CD31" i="29"/>
  <c r="BA18" i="29"/>
  <c r="BI20" i="29"/>
  <c r="BQ22" i="29"/>
  <c r="BY24" i="29"/>
  <c r="CG26" i="29"/>
  <c r="CO28" i="29"/>
  <c r="BM61" i="29"/>
  <c r="BE59" i="29"/>
  <c r="AW57" i="29"/>
  <c r="CV54" i="29"/>
  <c r="CN52" i="29"/>
  <c r="CF50" i="29"/>
  <c r="BX48" i="29"/>
  <c r="BP46" i="29"/>
  <c r="BH44" i="29"/>
  <c r="AZ42" i="29"/>
  <c r="AR40" i="29"/>
  <c r="CS37" i="29"/>
  <c r="CK35" i="29"/>
  <c r="BX102" i="29"/>
  <c r="BL98" i="29"/>
  <c r="BD96" i="29"/>
  <c r="AV94" i="29"/>
  <c r="AP123" i="29"/>
  <c r="CQ120" i="29"/>
  <c r="CI118" i="29"/>
  <c r="CA116" i="29"/>
  <c r="BS114" i="29"/>
  <c r="BK112" i="29"/>
  <c r="BC110" i="29"/>
  <c r="AU108" i="29"/>
  <c r="CI106" i="29"/>
  <c r="AX105" i="29"/>
  <c r="CL103" i="29"/>
  <c r="BS102" i="29"/>
  <c r="CQ100" i="29"/>
  <c r="BV99" i="29"/>
  <c r="BC98" i="29"/>
  <c r="CA96" i="29"/>
  <c r="BF95" i="29"/>
  <c r="CT93" i="29"/>
  <c r="BJ92" i="29"/>
  <c r="AQ91" i="29"/>
  <c r="CE89" i="29"/>
  <c r="AT88" i="29"/>
  <c r="CH86" i="29"/>
  <c r="BO85" i="29"/>
  <c r="CM83" i="29"/>
  <c r="BR82" i="29"/>
  <c r="AY81" i="29"/>
  <c r="BW79" i="29"/>
  <c r="BB78" i="29"/>
  <c r="CP76" i="29"/>
  <c r="BG75" i="29"/>
  <c r="CU73" i="29"/>
  <c r="BZ72" i="29"/>
  <c r="AQ71" i="29"/>
  <c r="CE69" i="29"/>
  <c r="BJ68" i="29"/>
  <c r="CH66" i="29"/>
  <c r="BO65" i="29"/>
  <c r="AT64" i="29"/>
  <c r="BR62" i="29"/>
  <c r="BJ98" i="29"/>
  <c r="AQ97" i="29"/>
  <c r="BO95" i="29"/>
  <c r="AT94" i="29"/>
  <c r="CH92" i="29"/>
  <c r="BA122" i="29"/>
  <c r="CO120" i="29"/>
  <c r="BT119" i="29"/>
  <c r="CR117" i="29"/>
  <c r="BY116" i="29"/>
  <c r="BD115" i="29"/>
  <c r="CB113" i="29"/>
  <c r="BI112" i="29"/>
  <c r="CW110" i="29"/>
  <c r="BL109" i="29"/>
  <c r="AS108" i="29"/>
  <c r="CG106" i="29"/>
  <c r="AV105" i="29"/>
  <c r="CJ103" i="29"/>
  <c r="BQ102" i="29"/>
  <c r="CO100" i="29"/>
  <c r="BT99" i="29"/>
  <c r="BA98" i="29"/>
  <c r="BY96" i="29"/>
  <c r="BD95" i="29"/>
  <c r="CR93" i="29"/>
  <c r="BH92" i="29"/>
  <c r="CV90" i="29"/>
  <c r="CC89" i="29"/>
  <c r="AR88" i="29"/>
  <c r="CF86" i="29"/>
  <c r="BM85" i="29"/>
  <c r="CK83" i="29"/>
  <c r="BP82" i="29"/>
  <c r="AW81" i="29"/>
  <c r="BU79" i="29"/>
  <c r="AZ78" i="29"/>
  <c r="CN76" i="29"/>
  <c r="BU75" i="29"/>
  <c r="BP74" i="29"/>
  <c r="BM73" i="29"/>
  <c r="BH72" i="29"/>
  <c r="BE71" i="29"/>
  <c r="AZ70" i="29"/>
  <c r="AW69" i="29"/>
  <c r="AR68" i="29"/>
  <c r="CV66" i="29"/>
  <c r="CS65" i="29"/>
  <c r="CN64" i="29"/>
  <c r="CK63" i="29"/>
  <c r="CF62" i="29"/>
  <c r="CE61" i="29"/>
  <c r="BZ60" i="29"/>
  <c r="BW59" i="29"/>
  <c r="BR58" i="29"/>
  <c r="BO57" i="29"/>
  <c r="BJ56" i="29"/>
  <c r="BG55" i="29"/>
  <c r="BB54" i="29"/>
  <c r="AY53" i="29"/>
  <c r="AT52" i="29"/>
  <c r="AQ51" i="29"/>
  <c r="CU49" i="29"/>
  <c r="CP48" i="29"/>
  <c r="CM47" i="29"/>
  <c r="CH46" i="29"/>
  <c r="CE45" i="29"/>
  <c r="BZ44" i="29"/>
  <c r="BW43" i="29"/>
  <c r="BR42" i="29"/>
  <c r="BO41" i="29"/>
  <c r="BJ40" i="29"/>
  <c r="BG39" i="29"/>
  <c r="BB38" i="29"/>
  <c r="AY37" i="29"/>
  <c r="AT36" i="29"/>
  <c r="AQ35" i="29"/>
  <c r="CU33" i="29"/>
  <c r="CP32" i="29"/>
  <c r="CM31" i="29"/>
  <c r="CH30" i="29"/>
  <c r="CH91" i="29"/>
  <c r="CE90" i="29"/>
  <c r="BZ89" i="29"/>
  <c r="BW88" i="29"/>
  <c r="BR87" i="29"/>
  <c r="BO86" i="29"/>
  <c r="BJ85" i="29"/>
  <c r="BG84" i="29"/>
  <c r="BB83" i="29"/>
  <c r="AY82" i="29"/>
  <c r="AT81" i="29"/>
  <c r="AQ80" i="29"/>
  <c r="CU78" i="29"/>
  <c r="CP77" i="29"/>
  <c r="CM76" i="29"/>
  <c r="CH75" i="29"/>
  <c r="CE74" i="29"/>
  <c r="BZ73" i="29"/>
  <c r="BW72" i="29"/>
  <c r="BR71" i="29"/>
  <c r="BO70" i="29"/>
  <c r="BJ69" i="29"/>
  <c r="BG68" i="29"/>
  <c r="BB67" i="29"/>
  <c r="AY66" i="29"/>
  <c r="AT65" i="29"/>
  <c r="AQ64" i="29"/>
  <c r="CU62" i="29"/>
  <c r="CP61" i="29"/>
  <c r="CM60" i="29"/>
  <c r="CH59" i="29"/>
  <c r="CE58" i="29"/>
  <c r="BZ57" i="29"/>
  <c r="BW56" i="29"/>
  <c r="BR55" i="29"/>
  <c r="BO54" i="29"/>
  <c r="BJ53" i="29"/>
  <c r="BG52" i="29"/>
  <c r="BB51" i="29"/>
  <c r="AY50" i="29"/>
  <c r="AT49" i="29"/>
  <c r="AQ48" i="29"/>
  <c r="CU46" i="29"/>
  <c r="CP45" i="29"/>
  <c r="CM44" i="29"/>
  <c r="CH43" i="29"/>
  <c r="CE42" i="29"/>
  <c r="BZ41" i="29"/>
  <c r="BW40" i="29"/>
  <c r="BR39" i="29"/>
  <c r="BO38" i="29"/>
  <c r="BJ37" i="29"/>
  <c r="BG36" i="29"/>
  <c r="BB35" i="29"/>
  <c r="AY34" i="29"/>
  <c r="AT33" i="29"/>
  <c r="AQ32" i="29"/>
  <c r="CU30" i="29"/>
  <c r="CL17" i="29"/>
  <c r="CS18" i="29"/>
  <c r="CT19" i="29"/>
  <c r="BE43" i="29"/>
  <c r="CC45" i="29"/>
  <c r="CN48" i="29"/>
  <c r="CK51" i="29"/>
  <c r="AZ54" i="29"/>
  <c r="BM57" i="29"/>
  <c r="BH60" i="29"/>
  <c r="BZ29" i="29"/>
  <c r="BQ26" i="29"/>
  <c r="BR23" i="29"/>
  <c r="AT21" i="29"/>
  <c r="CP17" i="29"/>
  <c r="CI32" i="29"/>
  <c r="CT35" i="29"/>
  <c r="BC40" i="29"/>
  <c r="BC44" i="29"/>
  <c r="BN47" i="29"/>
  <c r="CD51" i="29"/>
  <c r="BN55" i="29"/>
  <c r="CA58" i="29"/>
  <c r="CQ62" i="29"/>
  <c r="CQ66" i="29"/>
  <c r="AU70" i="29"/>
  <c r="BK74" i="29"/>
  <c r="BK78" i="29"/>
  <c r="BV81" i="29"/>
  <c r="CL85" i="29"/>
  <c r="CD30" i="29"/>
  <c r="CQ37" i="29"/>
  <c r="BN46" i="29"/>
  <c r="CA53" i="29"/>
  <c r="BV60" i="29"/>
  <c r="AS69" i="29"/>
  <c r="BD76" i="29"/>
  <c r="BQ83" i="29"/>
  <c r="CW91" i="29"/>
  <c r="CS98" i="29"/>
  <c r="AW106" i="29"/>
  <c r="CC114" i="29"/>
  <c r="CN121" i="29"/>
  <c r="CI97" i="29"/>
  <c r="AU69" i="29"/>
  <c r="BF76" i="29"/>
  <c r="BS83" i="29"/>
  <c r="CE94" i="29"/>
  <c r="AQ104" i="29"/>
  <c r="BZ113" i="29"/>
  <c r="CK97" i="29"/>
  <c r="BE119" i="29"/>
  <c r="CJ139" i="29"/>
  <c r="BF72" i="29"/>
  <c r="CT70" i="29"/>
  <c r="CA69" i="29"/>
  <c r="AP68" i="29"/>
  <c r="CD66" i="29"/>
  <c r="BK65" i="29"/>
  <c r="CI63" i="29"/>
  <c r="BN62" i="29"/>
  <c r="BF98" i="29"/>
  <c r="CD96" i="29"/>
  <c r="BK95" i="29"/>
  <c r="AP94" i="29"/>
  <c r="BP123" i="29"/>
  <c r="AW122" i="29"/>
  <c r="CK120" i="29"/>
  <c r="AZ119" i="29"/>
  <c r="CN117" i="29"/>
  <c r="BU116" i="29"/>
  <c r="CS114" i="29"/>
  <c r="BX113" i="29"/>
  <c r="BE112" i="29"/>
  <c r="CC110" i="29"/>
  <c r="BH109" i="29"/>
  <c r="CV107" i="29"/>
  <c r="BM106" i="29"/>
  <c r="AR105" i="29"/>
  <c r="CF103" i="29"/>
  <c r="AW102" i="29"/>
  <c r="CK100" i="29"/>
  <c r="BP99" i="29"/>
  <c r="CN97" i="29"/>
  <c r="BU96" i="29"/>
  <c r="AZ95" i="29"/>
  <c r="BX93" i="29"/>
  <c r="BD92" i="29"/>
  <c r="CR90" i="29"/>
  <c r="BI89" i="29"/>
  <c r="CW87" i="29"/>
  <c r="CB86" i="29"/>
  <c r="AS85" i="29"/>
  <c r="CG83" i="29"/>
  <c r="BL82" i="29"/>
  <c r="CJ80" i="29"/>
  <c r="BQ79" i="29"/>
  <c r="AV78" i="29"/>
  <c r="BT76" i="29"/>
  <c r="BA75" i="29"/>
  <c r="CO73" i="29"/>
  <c r="BD72" i="29"/>
  <c r="CR70" i="29"/>
  <c r="BY69" i="29"/>
  <c r="CW67" i="29"/>
  <c r="CB66" i="29"/>
  <c r="BI65" i="29"/>
  <c r="CG63" i="29"/>
  <c r="BL62" i="29"/>
  <c r="AU61" i="29"/>
  <c r="BS59" i="29"/>
  <c r="AX58" i="29"/>
  <c r="CL56" i="29"/>
  <c r="BC55" i="29"/>
  <c r="CQ53" i="29"/>
  <c r="BV52" i="29"/>
  <c r="CT50" i="29"/>
  <c r="CA49" i="29"/>
  <c r="BF48" i="29"/>
  <c r="CD46" i="29"/>
  <c r="BK45" i="29"/>
  <c r="AP44" i="29"/>
  <c r="BN42" i="29"/>
  <c r="AU41" i="29"/>
  <c r="CI39" i="29"/>
  <c r="AX38" i="29"/>
  <c r="CL36" i="29"/>
  <c r="BS35" i="29"/>
  <c r="CQ33" i="29"/>
  <c r="BV32" i="29"/>
  <c r="BC31" i="29"/>
  <c r="CD91" i="29"/>
  <c r="BK90" i="29"/>
  <c r="AP89" i="29"/>
  <c r="BN87" i="29"/>
  <c r="AU86" i="29"/>
  <c r="CI84" i="29"/>
  <c r="AX83" i="29"/>
  <c r="CL81" i="29"/>
  <c r="BS80" i="29"/>
  <c r="CQ78" i="29"/>
  <c r="BV77" i="29"/>
  <c r="BC76" i="29"/>
  <c r="CA74" i="29"/>
  <c r="BF73" i="29"/>
  <c r="CT71" i="29"/>
  <c r="BK70" i="29"/>
  <c r="AP69" i="29"/>
  <c r="CD67" i="29"/>
  <c r="AU66" i="29"/>
  <c r="CI64" i="29"/>
  <c r="BN63" i="29"/>
  <c r="CL61" i="29"/>
  <c r="BS60" i="29"/>
  <c r="AX59" i="29"/>
  <c r="BV57" i="29"/>
  <c r="BC56" i="29"/>
  <c r="CQ54" i="29"/>
  <c r="BF53" i="29"/>
  <c r="CT51" i="29"/>
  <c r="CA50" i="29"/>
  <c r="AP49" i="29"/>
  <c r="CD47" i="29"/>
  <c r="BK46" i="29"/>
  <c r="CI44" i="29"/>
  <c r="BN43" i="29"/>
  <c r="AU42" i="29"/>
  <c r="BS40" i="29"/>
  <c r="AX39" i="29"/>
  <c r="CL37" i="29"/>
  <c r="BC36" i="29"/>
  <c r="CQ34" i="29"/>
  <c r="BV33" i="29"/>
  <c r="BC32" i="29"/>
  <c r="AX31" i="29"/>
  <c r="BZ17" i="29"/>
  <c r="CG18" i="29"/>
  <c r="CH19" i="29"/>
  <c r="CO20" i="29"/>
  <c r="CP21" i="29"/>
  <c r="CW22" i="29"/>
  <c r="AS24" i="29"/>
  <c r="AT25" i="29"/>
  <c r="BA26" i="29"/>
  <c r="BB27" i="29"/>
  <c r="BI28" i="29"/>
  <c r="BJ29" i="29"/>
  <c r="BQ30" i="29"/>
  <c r="CN60" i="29"/>
  <c r="CK59" i="29"/>
  <c r="CF58" i="29"/>
  <c r="CC57" i="29"/>
  <c r="BX56" i="29"/>
  <c r="BU55" i="29"/>
  <c r="BP54" i="29"/>
  <c r="BM53" i="29"/>
  <c r="BH52" i="29"/>
  <c r="BE51" i="29"/>
  <c r="AZ50" i="29"/>
  <c r="AW49" i="29"/>
  <c r="AR48" i="29"/>
  <c r="CV46" i="29"/>
  <c r="CS45" i="29"/>
  <c r="CN44" i="29"/>
  <c r="CK43" i="29"/>
  <c r="CF42" i="29"/>
  <c r="CC41" i="29"/>
  <c r="BX40" i="29"/>
  <c r="BU39" i="29"/>
  <c r="BP38" i="29"/>
  <c r="BM37" i="29"/>
  <c r="BH36" i="29"/>
  <c r="CV108" i="29"/>
  <c r="CF104" i="29"/>
  <c r="BP100" i="29"/>
  <c r="AY99" i="29"/>
  <c r="CO97" i="29"/>
  <c r="CJ96" i="29"/>
  <c r="CG95" i="29"/>
  <c r="CB94" i="29"/>
  <c r="BY93" i="29"/>
  <c r="BV123" i="29"/>
  <c r="BS122" i="29"/>
  <c r="BN121" i="29"/>
  <c r="BK120" i="29"/>
  <c r="BF119" i="29"/>
  <c r="BC118" i="29"/>
  <c r="AX117" i="29"/>
  <c r="AU116" i="29"/>
  <c r="AP115" i="29"/>
  <c r="CT113" i="29"/>
  <c r="CQ112" i="29"/>
  <c r="CL111" i="29"/>
  <c r="CI110" i="29"/>
  <c r="CD109" i="29"/>
  <c r="CA108" i="29"/>
  <c r="BV107" i="29"/>
  <c r="BS106" i="29"/>
  <c r="BN105" i="29"/>
  <c r="BK104" i="29"/>
  <c r="BF103" i="29"/>
  <c r="BC102" i="29"/>
  <c r="AX101" i="29"/>
  <c r="AU100" i="29"/>
  <c r="AP99" i="29"/>
  <c r="CT97" i="29"/>
  <c r="CQ96" i="29"/>
  <c r="CL95" i="29"/>
  <c r="CI94" i="29"/>
  <c r="CD93" i="29"/>
  <c r="BZ92" i="29"/>
  <c r="BW91" i="29"/>
  <c r="BR90" i="29"/>
  <c r="BO89" i="29"/>
  <c r="BJ88" i="29"/>
  <c r="BG87" i="29"/>
  <c r="BB86" i="29"/>
  <c r="AY85" i="29"/>
  <c r="AT84" i="29"/>
  <c r="AQ83" i="29"/>
  <c r="CU81" i="29"/>
  <c r="CP80" i="29"/>
  <c r="CM79" i="29"/>
  <c r="CH78" i="29"/>
  <c r="CE77" i="29"/>
  <c r="BZ76" i="29"/>
  <c r="BW75" i="29"/>
  <c r="BR74" i="29"/>
  <c r="BO73" i="29"/>
  <c r="BJ72" i="29"/>
  <c r="BG71" i="29"/>
  <c r="BB70" i="29"/>
  <c r="AY69" i="29"/>
  <c r="AT68" i="29"/>
  <c r="AQ67" i="29"/>
  <c r="CU65" i="29"/>
  <c r="CP64" i="29"/>
  <c r="CM63" i="29"/>
  <c r="CH62" i="29"/>
  <c r="CT98" i="29"/>
  <c r="CM97" i="29"/>
  <c r="CH96" i="29"/>
  <c r="CE95" i="29"/>
  <c r="BZ94" i="29"/>
  <c r="BW93" i="29"/>
  <c r="BT123" i="29"/>
  <c r="BQ122" i="29"/>
  <c r="BL121" i="29"/>
  <c r="BI120" i="29"/>
  <c r="BD119" i="29"/>
  <c r="BA118" i="29"/>
  <c r="AV117" i="29"/>
  <c r="AS116" i="29"/>
  <c r="CW114" i="29"/>
  <c r="CR113" i="29"/>
  <c r="CO112" i="29"/>
  <c r="CJ111" i="29"/>
  <c r="CG110" i="29"/>
  <c r="CB109" i="29"/>
  <c r="BY108" i="29"/>
  <c r="BT107" i="29"/>
  <c r="BQ106" i="29"/>
  <c r="BL105" i="29"/>
  <c r="BI104" i="29"/>
  <c r="BD103" i="29"/>
  <c r="BA102" i="29"/>
  <c r="AV101" i="29"/>
  <c r="AS100" i="29"/>
  <c r="CW98" i="29"/>
  <c r="CR97" i="29"/>
  <c r="CO96" i="29"/>
  <c r="CJ95" i="29"/>
  <c r="CG94" i="29"/>
  <c r="CB93" i="29"/>
  <c r="BX92" i="29"/>
  <c r="BU91" i="29"/>
  <c r="BP90" i="29"/>
  <c r="BM89" i="29"/>
  <c r="BH88" i="29"/>
  <c r="BE87" i="29"/>
  <c r="AZ86" i="29"/>
  <c r="AW85" i="29"/>
  <c r="AR84" i="29"/>
  <c r="CV82" i="29"/>
  <c r="CS81" i="29"/>
  <c r="CN80" i="29"/>
  <c r="CK79" i="29"/>
  <c r="CF78" i="29"/>
  <c r="CC77" i="29"/>
  <c r="BX76" i="29"/>
  <c r="AZ18" i="29"/>
  <c r="AQ146" i="29"/>
  <c r="AP30" i="29"/>
  <c r="BE136" i="29"/>
  <c r="CQ124" i="29"/>
  <c r="BE128" i="29"/>
  <c r="BA111" i="29"/>
  <c r="BO21" i="29"/>
  <c r="AP20" i="29"/>
  <c r="AV146" i="29"/>
  <c r="CG142" i="29"/>
  <c r="AZ134" i="29"/>
  <c r="AR124" i="29"/>
  <c r="BP140" i="29"/>
  <c r="AT141" i="29"/>
  <c r="AX134" i="29"/>
  <c r="CA125" i="29"/>
  <c r="AY134" i="29"/>
  <c r="CE128" i="29"/>
  <c r="BF122" i="29"/>
  <c r="CT116" i="29"/>
  <c r="CD112" i="29"/>
  <c r="BS109" i="29"/>
  <c r="CL106" i="29"/>
  <c r="AX104" i="29"/>
  <c r="CT100" i="29"/>
  <c r="AS132" i="29"/>
  <c r="BL129" i="29"/>
  <c r="BA126" i="29"/>
  <c r="BU123" i="29"/>
  <c r="CN120" i="29"/>
  <c r="CC117" i="29"/>
  <c r="CV114" i="29"/>
  <c r="BH112" i="29"/>
  <c r="AW109" i="29"/>
  <c r="BP106" i="29"/>
  <c r="CK103" i="29"/>
  <c r="BM101" i="29"/>
  <c r="CK109" i="29"/>
  <c r="BM103" i="29"/>
  <c r="BX98" i="29"/>
  <c r="CF96" i="29"/>
  <c r="CN94" i="29"/>
  <c r="CF92" i="29"/>
  <c r="AY122" i="29"/>
  <c r="BG120" i="29"/>
  <c r="AY118" i="29"/>
  <c r="BG116" i="29"/>
  <c r="CE114" i="29"/>
  <c r="BW112" i="29"/>
  <c r="CE110" i="29"/>
  <c r="CM108" i="29"/>
  <c r="CE106" i="29"/>
  <c r="AT105" i="29"/>
  <c r="BB103" i="29"/>
  <c r="AT101" i="29"/>
  <c r="BB99" i="29"/>
  <c r="BZ97" i="29"/>
  <c r="BR95" i="29"/>
  <c r="BZ93" i="29"/>
  <c r="CI91" i="29"/>
  <c r="CA89" i="29"/>
  <c r="AP88" i="29"/>
  <c r="AX86" i="29"/>
  <c r="AP84" i="29"/>
  <c r="CD82" i="29"/>
  <c r="BK81" i="29"/>
  <c r="CI79" i="29"/>
  <c r="BN78" i="29"/>
  <c r="AU77" i="29"/>
  <c r="BS75" i="29"/>
  <c r="AX74" i="29"/>
  <c r="CL72" i="29"/>
  <c r="BC71" i="29"/>
  <c r="CQ69" i="29"/>
  <c r="BV68" i="29"/>
  <c r="CT66" i="29"/>
  <c r="CA65" i="29"/>
  <c r="BF64" i="29"/>
  <c r="CD62" i="29"/>
  <c r="BV98" i="29"/>
  <c r="BC97" i="29"/>
  <c r="CA95" i="29"/>
  <c r="BF94" i="29"/>
  <c r="CT92" i="29"/>
  <c r="BM122" i="29"/>
  <c r="AR121" i="29"/>
  <c r="CF119" i="29"/>
  <c r="AW118" i="29"/>
  <c r="CK116" i="29"/>
  <c r="BP115" i="29"/>
  <c r="CN113" i="29"/>
  <c r="BU112" i="29"/>
  <c r="AZ111" i="29"/>
  <c r="BX109" i="29"/>
  <c r="BE108" i="29"/>
  <c r="CS106" i="29"/>
  <c r="BH105" i="29"/>
  <c r="CV103" i="29"/>
  <c r="CC102" i="29"/>
  <c r="AR101" i="29"/>
  <c r="CF99" i="29"/>
  <c r="BM98" i="29"/>
  <c r="CK96" i="29"/>
  <c r="BP95" i="29"/>
  <c r="AW94" i="29"/>
  <c r="BT92" i="29"/>
  <c r="BA91" i="29"/>
  <c r="CO89" i="29"/>
  <c r="BD88" i="29"/>
  <c r="CR86" i="29"/>
  <c r="BY85" i="29"/>
  <c r="CW83" i="29"/>
  <c r="CB82" i="29"/>
  <c r="BI81" i="29"/>
  <c r="CG79" i="29"/>
  <c r="BL78" i="29"/>
  <c r="AS77" i="29"/>
  <c r="BQ75" i="29"/>
  <c r="AV74" i="29"/>
  <c r="CJ72" i="29"/>
  <c r="BA71" i="29"/>
  <c r="CO69" i="29"/>
  <c r="BT68" i="29"/>
  <c r="CR66" i="29"/>
  <c r="BY65" i="29"/>
  <c r="BD64" i="29"/>
  <c r="CB62" i="29"/>
  <c r="BK61" i="29"/>
  <c r="AP60" i="29"/>
  <c r="BN58" i="29"/>
  <c r="AU57" i="29"/>
  <c r="CI55" i="29"/>
  <c r="AX54" i="29"/>
  <c r="CL52" i="29"/>
  <c r="BS51" i="29"/>
  <c r="CQ49" i="29"/>
  <c r="BV48" i="29"/>
  <c r="BC47" i="29"/>
  <c r="CA45" i="29"/>
  <c r="BF44" i="29"/>
  <c r="CT42" i="29"/>
  <c r="BK41" i="29"/>
  <c r="AP40" i="29"/>
  <c r="CD38" i="29"/>
  <c r="AU37" i="29"/>
  <c r="CI35" i="29"/>
  <c r="BN34" i="29"/>
  <c r="CL32" i="29"/>
  <c r="BS31" i="29"/>
  <c r="BC92" i="29"/>
  <c r="CA90" i="29"/>
  <c r="BF89" i="29"/>
  <c r="CT87" i="29"/>
  <c r="BK86" i="29"/>
  <c r="AP85" i="29"/>
  <c r="CD83" i="29"/>
  <c r="AU82" i="29"/>
  <c r="CI80" i="29"/>
  <c r="BN79" i="29"/>
  <c r="CL77" i="29"/>
  <c r="BS76" i="29"/>
  <c r="AX75" i="29"/>
  <c r="BV73" i="29"/>
  <c r="BC72" i="29"/>
  <c r="CQ70" i="29"/>
  <c r="BF69" i="29"/>
  <c r="CT67" i="29"/>
  <c r="CA66" i="29"/>
  <c r="AP65" i="29"/>
  <c r="CD63" i="29"/>
  <c r="BK62" i="29"/>
  <c r="CI60" i="29"/>
  <c r="BN59" i="29"/>
  <c r="AU58" i="29"/>
  <c r="BS56" i="29"/>
  <c r="AX55" i="29"/>
  <c r="CL53" i="29"/>
  <c r="BC52" i="29"/>
  <c r="CQ50" i="29"/>
  <c r="BV49" i="29"/>
  <c r="CT47" i="29"/>
  <c r="CA46" i="29"/>
  <c r="BF45" i="29"/>
  <c r="CD43" i="29"/>
  <c r="BK42" i="29"/>
  <c r="AP41" i="29"/>
  <c r="BN39" i="29"/>
  <c r="AU38" i="29"/>
  <c r="CI36" i="29"/>
  <c r="AX35" i="29"/>
  <c r="CL33" i="29"/>
  <c r="BS32" i="29"/>
  <c r="BN31" i="29"/>
  <c r="BJ17" i="29"/>
  <c r="BQ18" i="29"/>
  <c r="BR19" i="29"/>
  <c r="BY20" i="29"/>
  <c r="BZ21" i="29"/>
  <c r="CG22" i="29"/>
  <c r="CH23" i="29"/>
  <c r="CO24" i="29"/>
  <c r="CP25" i="29"/>
  <c r="CW26" i="29"/>
  <c r="AS28" i="29"/>
  <c r="AT29" i="29"/>
  <c r="BA30" i="29"/>
  <c r="AW61" i="29"/>
  <c r="AR60" i="29"/>
  <c r="CV58" i="29"/>
  <c r="CS57" i="29"/>
  <c r="CN56" i="29"/>
  <c r="CK55" i="29"/>
  <c r="CF54" i="29"/>
  <c r="CC53" i="29"/>
  <c r="BX52" i="29"/>
  <c r="BU51" i="29"/>
  <c r="BP50" i="29"/>
  <c r="BM49" i="29"/>
  <c r="BH48" i="29"/>
  <c r="BE47" i="29"/>
  <c r="AZ46" i="29"/>
  <c r="AW45" i="29"/>
  <c r="AR44" i="29"/>
  <c r="CV42" i="29"/>
  <c r="CS41" i="29"/>
  <c r="CN40" i="29"/>
  <c r="CK39" i="29"/>
  <c r="CF38" i="29"/>
  <c r="CC37" i="29"/>
  <c r="BX36" i="29"/>
  <c r="BU35" i="29"/>
  <c r="CK105" i="29"/>
  <c r="BU101" i="29"/>
  <c r="AW99" i="29"/>
  <c r="AV98" i="29"/>
  <c r="AS97" i="29"/>
  <c r="CW95" i="29"/>
  <c r="CR94" i="29"/>
  <c r="CO93" i="29"/>
  <c r="CJ92" i="29"/>
  <c r="CI122" i="29"/>
  <c r="CD121" i="29"/>
  <c r="CA120" i="29"/>
  <c r="BV119" i="29"/>
  <c r="BS118" i="29"/>
  <c r="BN117" i="29"/>
  <c r="BK116" i="29"/>
  <c r="BF115" i="29"/>
  <c r="BC114" i="29"/>
  <c r="AX113" i="29"/>
  <c r="AU112" i="29"/>
  <c r="AP111" i="29"/>
  <c r="CT109" i="29"/>
  <c r="CQ108" i="29"/>
  <c r="BT20" i="29"/>
  <c r="CN18" i="29"/>
  <c r="BD128" i="29"/>
  <c r="CH124" i="29"/>
  <c r="BJ100" i="29"/>
  <c r="AS113" i="29"/>
  <c r="CG99" i="29"/>
  <c r="CH144" i="29"/>
  <c r="BV28" i="29"/>
  <c r="CW146" i="29"/>
  <c r="BU135" i="29"/>
  <c r="CC125" i="29"/>
  <c r="BM143" i="29"/>
  <c r="CE142" i="29"/>
  <c r="BS135" i="29"/>
  <c r="BF128" i="29"/>
  <c r="BB135" i="29"/>
  <c r="CH129" i="29"/>
  <c r="BO124" i="29"/>
  <c r="AP118" i="29"/>
  <c r="BC113" i="29"/>
  <c r="BV110" i="29"/>
  <c r="BK107" i="29"/>
  <c r="CD104" i="29"/>
  <c r="AP102" i="29"/>
  <c r="BY132" i="29"/>
  <c r="CR129" i="29"/>
  <c r="BD127" i="29"/>
  <c r="AS124" i="29"/>
  <c r="BM121" i="29"/>
  <c r="CF118" i="29"/>
  <c r="BU115" i="29"/>
  <c r="CN112" i="29"/>
  <c r="AZ110" i="29"/>
  <c r="CV106" i="29"/>
  <c r="BH104" i="29"/>
  <c r="AZ102" i="29"/>
  <c r="AR100" i="29"/>
  <c r="BP104" i="29"/>
  <c r="AS99" i="29"/>
  <c r="CV96" i="29"/>
  <c r="BM95" i="29"/>
  <c r="BU93" i="29"/>
  <c r="BO122" i="29"/>
  <c r="BW120" i="29"/>
  <c r="CU118" i="29"/>
  <c r="CM116" i="29"/>
  <c r="CU114" i="29"/>
  <c r="AT113" i="29"/>
  <c r="CU110" i="29"/>
  <c r="BJ109" i="29"/>
  <c r="BR107" i="29"/>
  <c r="BJ105" i="29"/>
  <c r="BR103" i="29"/>
  <c r="CP101" i="29"/>
  <c r="CH99" i="29"/>
  <c r="CP97" i="29"/>
  <c r="AQ96" i="29"/>
  <c r="CP93" i="29"/>
  <c r="BF92" i="29"/>
  <c r="BN90" i="29"/>
  <c r="BF88" i="29"/>
  <c r="BN86" i="29"/>
  <c r="CL84" i="29"/>
  <c r="CT82" i="29"/>
  <c r="CA81" i="29"/>
  <c r="BF80" i="29"/>
  <c r="CD78" i="29"/>
  <c r="BK77" i="29"/>
  <c r="AP76" i="29"/>
  <c r="BN74" i="29"/>
  <c r="AU73" i="29"/>
  <c r="CI71" i="29"/>
  <c r="AX70" i="29"/>
  <c r="CL68" i="29"/>
  <c r="BS67" i="29"/>
  <c r="CQ65" i="29"/>
  <c r="BV64" i="29"/>
  <c r="BC63" i="29"/>
  <c r="CL98" i="29"/>
  <c r="BS97" i="29"/>
  <c r="AX96" i="29"/>
  <c r="BV94" i="29"/>
  <c r="BC93" i="29"/>
  <c r="CS122" i="29"/>
  <c r="BH121" i="29"/>
  <c r="CV119" i="29"/>
  <c r="CC118" i="29"/>
  <c r="AR117" i="29"/>
  <c r="CF115" i="29"/>
  <c r="BM114" i="29"/>
  <c r="CK112" i="29"/>
  <c r="BP111" i="29"/>
  <c r="AW110" i="29"/>
  <c r="BU108" i="29"/>
  <c r="AZ107" i="29"/>
  <c r="CN105" i="29"/>
  <c r="BE104" i="29"/>
  <c r="CS102" i="29"/>
  <c r="BX101" i="29"/>
  <c r="CV99" i="29"/>
  <c r="CC98" i="29"/>
  <c r="BH97" i="29"/>
  <c r="CF95" i="29"/>
  <c r="BM94" i="29"/>
  <c r="AR93" i="29"/>
  <c r="BQ91" i="29"/>
  <c r="AV90" i="29"/>
  <c r="CJ88" i="29"/>
  <c r="BA87" i="29"/>
  <c r="CO85" i="29"/>
  <c r="BT84" i="29"/>
  <c r="CR82" i="29"/>
  <c r="BY81" i="29"/>
  <c r="BD80" i="29"/>
  <c r="CB78" i="29"/>
  <c r="BI77" i="29"/>
  <c r="CW75" i="29"/>
  <c r="BL74" i="29"/>
  <c r="AS73" i="29"/>
  <c r="CG71" i="29"/>
  <c r="AV70" i="29"/>
  <c r="CJ68" i="29"/>
  <c r="BQ67" i="29"/>
  <c r="CO65" i="29"/>
  <c r="BT64" i="29"/>
  <c r="BA63" i="29"/>
  <c r="CA61" i="29"/>
  <c r="BF60" i="29"/>
  <c r="CT58" i="29"/>
  <c r="BK57" i="29"/>
  <c r="AP56" i="29"/>
  <c r="CD54" i="29"/>
  <c r="AU53" i="29"/>
  <c r="CI51" i="29"/>
  <c r="BN50" i="29"/>
  <c r="CL48" i="29"/>
  <c r="BS47" i="29"/>
  <c r="AX46" i="29"/>
  <c r="BV44" i="29"/>
  <c r="BC43" i="29"/>
  <c r="CQ41" i="29"/>
  <c r="BF40" i="29"/>
  <c r="CT38" i="29"/>
  <c r="CA37" i="29"/>
  <c r="AP36" i="29"/>
  <c r="CD34" i="29"/>
  <c r="BK33" i="29"/>
  <c r="CI31" i="29"/>
  <c r="BS92" i="29"/>
  <c r="AX91" i="29"/>
  <c r="BV89" i="29"/>
  <c r="BC88" i="29"/>
  <c r="CQ86" i="29"/>
  <c r="BB115" i="29"/>
  <c r="BB123" i="29"/>
  <c r="CO99" i="29"/>
  <c r="CN104" i="29"/>
  <c r="BX116" i="29"/>
  <c r="CJ127" i="29"/>
  <c r="BC105" i="29"/>
  <c r="AX120" i="29"/>
  <c r="CQ129" i="29"/>
  <c r="BH128" i="29"/>
  <c r="BG27" i="29"/>
  <c r="BB132" i="29"/>
  <c r="BM113" i="29"/>
  <c r="AV125" i="29"/>
  <c r="BV102" i="29"/>
  <c r="CI113" i="29"/>
  <c r="AY138" i="29"/>
  <c r="CR133" i="29"/>
  <c r="BE27" i="29"/>
  <c r="BO109" i="29"/>
  <c r="CP102" i="29"/>
  <c r="CF110" i="29"/>
  <c r="CS121" i="29"/>
  <c r="CQ99" i="29"/>
  <c r="AU111" i="29"/>
  <c r="CM130" i="29"/>
  <c r="BJ145" i="29"/>
  <c r="BR140" i="29"/>
  <c r="CB118" i="29"/>
  <c r="T10" i="31"/>
  <c r="BM144" i="29"/>
  <c r="CJ134" i="29"/>
  <c r="AV143" i="29"/>
  <c r="BM119" i="29"/>
  <c r="CI141" i="29"/>
  <c r="BY139" i="29"/>
  <c r="BK132" i="29"/>
  <c r="CU101" i="29"/>
  <c r="BT120" i="29"/>
  <c r="CR106" i="29"/>
  <c r="AV20" i="29"/>
  <c r="AT146" i="29"/>
  <c r="CC25" i="29"/>
  <c r="CJ144" i="29"/>
  <c r="BL145" i="29"/>
  <c r="CN136" i="29"/>
  <c r="CS129" i="29"/>
  <c r="BA138" i="29"/>
  <c r="CK141" i="29"/>
  <c r="AQ144" i="29"/>
  <c r="BN138" i="29"/>
  <c r="BV132" i="29"/>
  <c r="CT126" i="29"/>
  <c r="CM136" i="29"/>
  <c r="CP131" i="29"/>
  <c r="BZ127" i="29"/>
  <c r="BK123" i="29"/>
  <c r="AU119" i="29"/>
  <c r="CL114" i="29"/>
  <c r="AX112" i="29"/>
  <c r="AP110" i="29"/>
  <c r="CQ107" i="29"/>
  <c r="CI105" i="29"/>
  <c r="CA103" i="29"/>
  <c r="BS101" i="29"/>
  <c r="BK99" i="29"/>
  <c r="CW130" i="29"/>
  <c r="CO128" i="29"/>
  <c r="CG126" i="29"/>
  <c r="BY124" i="29"/>
  <c r="BP122" i="29"/>
  <c r="BH120" i="29"/>
  <c r="AZ118" i="29"/>
  <c r="AR116" i="29"/>
  <c r="CS113" i="29"/>
  <c r="CK111" i="29"/>
  <c r="CC109" i="29"/>
  <c r="BU107" i="29"/>
  <c r="BM105" i="29"/>
  <c r="BE103" i="29"/>
  <c r="CC101" i="29"/>
  <c r="BH100" i="29"/>
  <c r="CC107" i="29"/>
  <c r="BE101" i="29"/>
  <c r="AQ99" i="29"/>
  <c r="BU97" i="29"/>
  <c r="CS95" i="29"/>
  <c r="BX94" i="29"/>
  <c r="BE93" i="29"/>
  <c r="CE122" i="29"/>
  <c r="BJ121" i="29"/>
  <c r="AQ120" i="29"/>
  <c r="BO118" i="29"/>
  <c r="AT117" i="29"/>
  <c r="CH115" i="29"/>
  <c r="AY114" i="29"/>
  <c r="CM112" i="29"/>
  <c r="BR111" i="29"/>
  <c r="CP109" i="29"/>
  <c r="BW108" i="29"/>
  <c r="BB107" i="29"/>
  <c r="BZ105" i="29"/>
  <c r="BG104" i="29"/>
  <c r="CU102" i="29"/>
  <c r="BJ101" i="29"/>
  <c r="AQ100" i="29"/>
  <c r="CE98" i="29"/>
  <c r="AT97" i="29"/>
  <c r="CH95" i="29"/>
  <c r="BO94" i="29"/>
  <c r="CM92" i="29"/>
  <c r="BS91" i="29"/>
  <c r="AX90" i="29"/>
  <c r="BV88" i="29"/>
  <c r="BC87" i="29"/>
  <c r="CQ85" i="29"/>
  <c r="BF84" i="29"/>
  <c r="BC83" i="29"/>
  <c r="AX82" i="29"/>
  <c r="AU81" i="29"/>
  <c r="AP80" i="29"/>
  <c r="CT78" i="29"/>
  <c r="CQ77" i="29"/>
  <c r="CL76" i="29"/>
  <c r="CI75" i="29"/>
  <c r="CD74" i="29"/>
  <c r="CA73" i="29"/>
  <c r="BV72" i="29"/>
  <c r="BS71" i="29"/>
  <c r="BN70" i="29"/>
  <c r="BK69" i="29"/>
  <c r="BF68" i="29"/>
  <c r="BC67" i="29"/>
  <c r="AX66" i="29"/>
  <c r="AU65" i="29"/>
  <c r="AP64" i="29"/>
  <c r="CT62" i="29"/>
  <c r="CQ61" i="29"/>
  <c r="AP98" i="29"/>
  <c r="CT96" i="29"/>
  <c r="CQ95" i="29"/>
  <c r="CL94" i="29"/>
  <c r="CI93" i="29"/>
  <c r="CD92" i="29"/>
  <c r="CC122" i="29"/>
  <c r="BX121" i="29"/>
  <c r="BU120" i="29"/>
  <c r="BP119" i="29"/>
  <c r="BM118" i="29"/>
  <c r="BH117" i="29"/>
  <c r="BE116" i="29"/>
  <c r="AZ115" i="29"/>
  <c r="AW114" i="29"/>
  <c r="AR113" i="29"/>
  <c r="CV111" i="29"/>
  <c r="CS110" i="29"/>
  <c r="CN109" i="29"/>
  <c r="CK108" i="29"/>
  <c r="CF107" i="29"/>
  <c r="CC106" i="29"/>
  <c r="BX105" i="29"/>
  <c r="BU104" i="29"/>
  <c r="BP103" i="29"/>
  <c r="BM102" i="29"/>
  <c r="BH101" i="29"/>
  <c r="BE100" i="29"/>
  <c r="AZ99" i="29"/>
  <c r="AW98" i="29"/>
  <c r="AR97" i="29"/>
  <c r="CV95" i="29"/>
  <c r="CS94" i="29"/>
  <c r="CN93" i="29"/>
  <c r="CK92" i="29"/>
  <c r="CG91" i="29"/>
  <c r="CB90" i="29"/>
  <c r="BY89" i="29"/>
  <c r="BT88" i="29"/>
  <c r="BQ87" i="29"/>
  <c r="BL86" i="29"/>
  <c r="BI85" i="29"/>
  <c r="BD84" i="29"/>
  <c r="BA83" i="29"/>
  <c r="AV82" i="29"/>
  <c r="AS81" i="29"/>
  <c r="CW79" i="29"/>
  <c r="CR78" i="29"/>
  <c r="CO77" i="29"/>
  <c r="CJ76" i="29"/>
  <c r="CG75" i="29"/>
  <c r="CB74" i="29"/>
  <c r="BY73" i="29"/>
  <c r="BT72" i="29"/>
  <c r="BQ71" i="29"/>
  <c r="BL70" i="29"/>
  <c r="BI69" i="29"/>
  <c r="BD68" i="29"/>
  <c r="BA67" i="29"/>
  <c r="AV66" i="29"/>
  <c r="AS65" i="29"/>
  <c r="CW63" i="29"/>
  <c r="CR62" i="29"/>
  <c r="CO61" i="29"/>
  <c r="CL60" i="29"/>
  <c r="CI59" i="29"/>
  <c r="CD58" i="29"/>
  <c r="CA57" i="29"/>
  <c r="BV56" i="29"/>
  <c r="BS55" i="29"/>
  <c r="BN54" i="29"/>
  <c r="BK53" i="29"/>
  <c r="BF52" i="29"/>
  <c r="BC51" i="29"/>
  <c r="AX50" i="29"/>
  <c r="AU49" i="29"/>
  <c r="AP48" i="29"/>
  <c r="CT46" i="29"/>
  <c r="CQ45" i="29"/>
  <c r="CL44" i="29"/>
  <c r="CI43" i="29"/>
  <c r="CD42" i="29"/>
  <c r="CA41" i="29"/>
  <c r="BV40" i="29"/>
  <c r="BS39" i="29"/>
  <c r="BN38" i="29"/>
  <c r="BK37" i="29"/>
  <c r="BF36" i="29"/>
  <c r="BC35" i="29"/>
  <c r="AX34" i="29"/>
  <c r="AU33" i="29"/>
  <c r="AP32" i="29"/>
  <c r="CT30" i="29"/>
  <c r="CT91" i="29"/>
  <c r="CQ90" i="29"/>
  <c r="CL89" i="29"/>
  <c r="CI88" i="29"/>
  <c r="CD87" i="29"/>
  <c r="CA86" i="29"/>
  <c r="BV85" i="29"/>
  <c r="BS84" i="29"/>
  <c r="BN83" i="29"/>
  <c r="BK82" i="29"/>
  <c r="BF81" i="29"/>
  <c r="BC80" i="29"/>
  <c r="AX79" i="29"/>
  <c r="AU78" i="29"/>
  <c r="AP77" i="29"/>
  <c r="CT75" i="29"/>
  <c r="CQ74" i="29"/>
  <c r="CL73" i="29"/>
  <c r="CI72" i="29"/>
  <c r="CD71" i="29"/>
  <c r="CA70" i="29"/>
  <c r="BV69" i="29"/>
  <c r="BS68" i="29"/>
  <c r="BN67" i="29"/>
  <c r="BK66" i="29"/>
  <c r="BF65" i="29"/>
  <c r="BC64" i="29"/>
  <c r="AX63" i="29"/>
  <c r="AU62" i="29"/>
  <c r="AP61" i="29"/>
  <c r="CT59" i="29"/>
  <c r="CQ58" i="29"/>
  <c r="CL57" i="29"/>
  <c r="CI56" i="29"/>
  <c r="CD55" i="29"/>
  <c r="CA54" i="29"/>
  <c r="BV53" i="29"/>
  <c r="BS52" i="29"/>
  <c r="BN51" i="29"/>
  <c r="BK50" i="29"/>
  <c r="BF49" i="29"/>
  <c r="BC48" i="29"/>
  <c r="AX47" i="29"/>
  <c r="AU46" i="29"/>
  <c r="AP45" i="29"/>
  <c r="CT43" i="29"/>
  <c r="CQ42" i="29"/>
  <c r="CL41" i="29"/>
  <c r="CI40" i="29"/>
  <c r="CD39" i="29"/>
  <c r="CA38" i="29"/>
  <c r="BV37" i="29"/>
  <c r="BS36" i="29"/>
  <c r="BN35" i="29"/>
  <c r="BK34" i="29"/>
  <c r="BF33" i="29"/>
  <c r="BX134" i="29"/>
  <c r="CQ73" i="29"/>
  <c r="BC75" i="29"/>
  <c r="BV76" i="29"/>
  <c r="AX78" i="29"/>
  <c r="BS79" i="29"/>
  <c r="CL80" i="29"/>
  <c r="BN82" i="29"/>
  <c r="CI83" i="29"/>
  <c r="BK85" i="29"/>
  <c r="BS87" i="29"/>
  <c r="BK89" i="29"/>
  <c r="BC91" i="29"/>
  <c r="BJ93" i="29"/>
  <c r="CU94" i="29"/>
  <c r="CM96" i="29"/>
  <c r="CU98" i="29"/>
  <c r="CM100" i="29"/>
  <c r="BO102" i="29"/>
  <c r="BW104" i="29"/>
  <c r="BO106" i="29"/>
  <c r="BG108" i="29"/>
  <c r="BO110" i="29"/>
  <c r="AQ112" i="29"/>
  <c r="CP113" i="29"/>
  <c r="AQ116" i="29"/>
  <c r="CP117" i="29"/>
  <c r="BR119" i="29"/>
  <c r="BZ121" i="29"/>
  <c r="BR123" i="29"/>
  <c r="BH94" i="29"/>
  <c r="BP96" i="29"/>
  <c r="AR98" i="29"/>
  <c r="BL100" i="29"/>
  <c r="CF108" i="29"/>
  <c r="AW101" i="29"/>
  <c r="CF102" i="29"/>
  <c r="CS105" i="29"/>
  <c r="BX108" i="29"/>
  <c r="BE111" i="29"/>
  <c r="BP114" i="29"/>
  <c r="AW117" i="29"/>
  <c r="CK119" i="29"/>
  <c r="CV122" i="29"/>
  <c r="CB125" i="29"/>
  <c r="BI128" i="29"/>
  <c r="BT131" i="29"/>
  <c r="BN100" i="29"/>
  <c r="AU103" i="29"/>
  <c r="BF106" i="29"/>
  <c r="CT108" i="29"/>
  <c r="CA111" i="29"/>
  <c r="CQ115" i="29"/>
  <c r="BC121" i="29"/>
  <c r="BW126" i="29"/>
  <c r="AT133" i="29"/>
  <c r="AP124" i="29"/>
  <c r="BC131" i="29"/>
  <c r="CH139" i="29"/>
  <c r="CU146" i="29"/>
  <c r="BD135" i="29"/>
  <c r="BE131" i="29"/>
  <c r="AV141" i="29"/>
  <c r="BO143" i="29"/>
  <c r="BM21" i="29"/>
  <c r="CE25" i="29"/>
  <c r="BI105" i="29"/>
  <c r="AW126" i="29"/>
  <c r="BO117" i="29"/>
  <c r="CD139" i="29"/>
  <c r="BZ24" i="29"/>
  <c r="BR131" i="29"/>
  <c r="AY129" i="29"/>
  <c r="CT22" i="29"/>
  <c r="AW17" i="29"/>
  <c r="CB28" i="29"/>
  <c r="AQ23" i="29"/>
  <c r="AY17" i="29"/>
  <c r="CW103" i="29"/>
  <c r="BY109" i="29"/>
  <c r="AS117" i="29"/>
  <c r="BU124" i="29"/>
  <c r="CV131" i="29"/>
  <c r="CU105" i="29"/>
  <c r="BO113" i="29"/>
  <c r="CP120" i="29"/>
  <c r="CA128" i="29"/>
  <c r="BC136" i="29"/>
  <c r="BB128" i="29"/>
  <c r="BB136" i="29"/>
  <c r="CD143" i="29"/>
  <c r="BI143" i="29"/>
  <c r="CJ124" i="29"/>
  <c r="BT132" i="29"/>
  <c r="CF143" i="29"/>
  <c r="CW29" i="29"/>
  <c r="CH18" i="29"/>
  <c r="CF24" i="29"/>
  <c r="AR114" i="29"/>
  <c r="BD125" i="29"/>
  <c r="CI115" i="29"/>
  <c r="CA131" i="29"/>
  <c r="BM127" i="29"/>
  <c r="BN24" i="29"/>
  <c r="CG117" i="29"/>
  <c r="CT123" i="29"/>
  <c r="BT140" i="29"/>
  <c r="BY25" i="29"/>
  <c r="CO136" i="29"/>
  <c r="CV126" i="29"/>
  <c r="BX132" i="29"/>
  <c r="BP138" i="29"/>
  <c r="AS144" i="29"/>
  <c r="CM141" i="29"/>
  <c r="CS29" i="29"/>
  <c r="BF24" i="29"/>
  <c r="CD18" i="29"/>
  <c r="CU29" i="29"/>
  <c r="BL24" i="29"/>
  <c r="CJ18" i="29"/>
  <c r="CB102" i="29"/>
  <c r="BD108" i="29"/>
  <c r="CR114" i="29"/>
  <c r="CB122" i="29"/>
  <c r="AW130" i="29"/>
  <c r="CM103" i="29"/>
  <c r="BW111" i="29"/>
  <c r="AQ119" i="29"/>
  <c r="BS126" i="29"/>
  <c r="CA134" i="29"/>
  <c r="BZ126" i="29"/>
  <c r="AT134" i="29"/>
  <c r="CL141" i="29"/>
  <c r="BQ141" i="29"/>
  <c r="AW138" i="29"/>
  <c r="BL130" i="29"/>
  <c r="AR141" i="29"/>
  <c r="BP144" i="29"/>
  <c r="BQ21" i="29"/>
  <c r="BK27" i="29"/>
  <c r="CN110" i="29"/>
  <c r="BX122" i="29"/>
  <c r="BV108" i="29"/>
  <c r="BW138" i="29"/>
  <c r="CR135" i="29"/>
  <c r="CO143" i="29"/>
  <c r="BT106" i="29"/>
  <c r="BJ114" i="29"/>
  <c r="CH138" i="29"/>
  <c r="CA25" i="29"/>
  <c r="AT18" i="29"/>
  <c r="CG27" i="29"/>
  <c r="BE146" i="29"/>
  <c r="CJ138" i="29"/>
  <c r="BI131" i="29"/>
  <c r="AR139" i="29"/>
  <c r="BL142" i="29"/>
  <c r="CI142" i="29"/>
  <c r="CH134" i="29"/>
  <c r="BG127" i="29"/>
  <c r="BF135" i="29"/>
  <c r="BN127" i="29"/>
  <c r="CU119" i="29"/>
  <c r="BR112" i="29"/>
  <c r="CH104" i="29"/>
  <c r="AR131" i="29"/>
  <c r="BY123" i="29"/>
  <c r="BY115" i="29"/>
  <c r="AV108" i="29"/>
  <c r="CB100" i="29"/>
  <c r="BT24" i="29"/>
  <c r="CE145" i="29"/>
  <c r="BF22" i="29"/>
  <c r="AR30" i="29"/>
  <c r="AT140" i="29"/>
  <c r="CJ141" i="29"/>
  <c r="CS135" i="29"/>
  <c r="BH130" i="29"/>
  <c r="CF124" i="29"/>
  <c r="BI134" i="29"/>
  <c r="BU139" i="29"/>
  <c r="CH141" i="29"/>
  <c r="CQ135" i="29"/>
  <c r="BF130" i="29"/>
  <c r="CD124" i="29"/>
  <c r="BG134" i="29"/>
  <c r="BW128" i="29"/>
  <c r="CT122" i="29"/>
  <c r="AU117" i="29"/>
  <c r="BS111" i="29"/>
  <c r="CQ105" i="29"/>
  <c r="AP100" i="29"/>
  <c r="BQ128" i="29"/>
  <c r="BI126" i="29"/>
  <c r="BA124" i="29"/>
  <c r="AR122" i="29"/>
  <c r="CS119" i="29"/>
  <c r="CK117" i="29"/>
  <c r="CC115" i="29"/>
  <c r="BU113" i="29"/>
  <c r="BM111" i="29"/>
  <c r="CI17" i="29"/>
  <c r="CQ19" i="29"/>
  <c r="AR22" i="29"/>
  <c r="AZ24" i="29"/>
  <c r="BH26" i="29"/>
  <c r="BP28" i="29"/>
  <c r="BV30" i="29"/>
  <c r="CT144" i="29"/>
  <c r="CG17" i="29"/>
  <c r="CO19" i="29"/>
  <c r="CW21" i="29"/>
  <c r="AT24" i="29"/>
  <c r="BB26" i="29"/>
  <c r="BJ28" i="29"/>
  <c r="BT30" i="29"/>
  <c r="CV144" i="29"/>
  <c r="CL142" i="29"/>
  <c r="CD140" i="29"/>
  <c r="BM146" i="29"/>
  <c r="BE144" i="29"/>
  <c r="AW142" i="29"/>
  <c r="CV139" i="29"/>
  <c r="CO137" i="29"/>
  <c r="CG135" i="29"/>
  <c r="BY133" i="29"/>
  <c r="BQ131" i="29"/>
  <c r="AV130" i="29"/>
  <c r="CJ128" i="29"/>
  <c r="BA127" i="29"/>
  <c r="CO125" i="29"/>
  <c r="BT124" i="29"/>
  <c r="BM138" i="29"/>
  <c r="AR137" i="29"/>
  <c r="CF135" i="29"/>
  <c r="AW134" i="29"/>
  <c r="BY143" i="29"/>
  <c r="BD142" i="29"/>
  <c r="CB140" i="29"/>
  <c r="BI139" i="29"/>
  <c r="CL145" i="29"/>
  <c r="BC144" i="29"/>
  <c r="CQ142" i="29"/>
  <c r="BV141" i="29"/>
  <c r="CT139" i="29"/>
  <c r="BZ138" i="29"/>
  <c r="BG137" i="29"/>
  <c r="CE135" i="29"/>
  <c r="BJ134" i="29"/>
  <c r="AQ133" i="29"/>
  <c r="BO131" i="29"/>
  <c r="AT130" i="29"/>
  <c r="CH128" i="29"/>
  <c r="AY127" i="29"/>
  <c r="CM125" i="29"/>
  <c r="BR124" i="29"/>
  <c r="BK138" i="29"/>
  <c r="AP137" i="29"/>
  <c r="CD135" i="29"/>
  <c r="AU134" i="29"/>
  <c r="CA132" i="29"/>
  <c r="BF131" i="29"/>
  <c r="CD129" i="29"/>
  <c r="BK128" i="29"/>
  <c r="AP127" i="29"/>
  <c r="BN125" i="29"/>
  <c r="AU124" i="29"/>
  <c r="CH122" i="29"/>
  <c r="AY121" i="29"/>
  <c r="CM119" i="29"/>
  <c r="BR118" i="29"/>
  <c r="CP116" i="29"/>
  <c r="BW115" i="29"/>
  <c r="BB114" i="29"/>
  <c r="BZ112" i="29"/>
  <c r="BG111" i="29"/>
  <c r="CU109" i="29"/>
  <c r="BJ108" i="29"/>
  <c r="AQ107" i="29"/>
  <c r="CE105" i="29"/>
  <c r="AT104" i="29"/>
  <c r="CH102" i="29"/>
  <c r="BO101" i="29"/>
  <c r="CM99" i="29"/>
  <c r="BE132" i="29"/>
  <c r="CS130" i="29"/>
  <c r="BH129" i="29"/>
  <c r="CV127" i="29"/>
  <c r="CC126" i="29"/>
  <c r="AR125" i="29"/>
  <c r="CF123" i="29"/>
  <c r="BL122" i="29"/>
  <c r="CJ120" i="29"/>
  <c r="BQ119" i="29"/>
  <c r="AV118" i="29"/>
  <c r="BT116" i="29"/>
  <c r="BA115" i="29"/>
  <c r="CO113" i="29"/>
  <c r="BD112" i="29"/>
  <c r="CR110" i="29"/>
  <c r="CO109" i="29"/>
  <c r="CJ108" i="29"/>
  <c r="CG107" i="29"/>
  <c r="CB106" i="29"/>
  <c r="BY105" i="29"/>
  <c r="BT104" i="29"/>
  <c r="BQ103" i="29"/>
  <c r="BL102" i="29"/>
  <c r="BI101" i="29"/>
  <c r="BD100" i="29"/>
  <c r="BA99" i="29"/>
  <c r="BO17" i="29"/>
  <c r="BT18" i="29"/>
  <c r="BW19" i="29"/>
  <c r="CB20" i="29"/>
  <c r="CE21" i="29"/>
  <c r="CJ22" i="29"/>
  <c r="CM23" i="29"/>
  <c r="CR24" i="29"/>
  <c r="CU25" i="29"/>
  <c r="AQ27" i="29"/>
  <c r="AV28" i="29"/>
  <c r="AY29" i="29"/>
  <c r="BB30" i="29"/>
  <c r="BJ146" i="29"/>
  <c r="BG145" i="29"/>
  <c r="BB144" i="29"/>
  <c r="BM17" i="29"/>
  <c r="BN18" i="29"/>
  <c r="BU19" i="29"/>
  <c r="BV20" i="29"/>
  <c r="CC21" i="29"/>
  <c r="CD22" i="29"/>
  <c r="CK23" i="29"/>
  <c r="CL24" i="29"/>
  <c r="CS25" i="29"/>
  <c r="CT26" i="29"/>
  <c r="AP28" i="29"/>
  <c r="AW29" i="29"/>
  <c r="AZ30" i="29"/>
  <c r="BL146" i="29"/>
  <c r="BI145" i="29"/>
  <c r="BD144" i="29"/>
  <c r="AY143" i="29"/>
  <c r="AT142" i="29"/>
  <c r="AQ141" i="29"/>
  <c r="CU139" i="29"/>
  <c r="CG146" i="29"/>
  <c r="CB145" i="29"/>
  <c r="BY144" i="29"/>
  <c r="BT143" i="29"/>
  <c r="BQ142" i="29"/>
  <c r="BL141" i="29"/>
  <c r="BI140" i="29"/>
  <c r="BD139" i="29"/>
  <c r="AZ138" i="29"/>
  <c r="AW137" i="29"/>
  <c r="AR136" i="29"/>
  <c r="CV134" i="29"/>
  <c r="CS133" i="29"/>
  <c r="CN132" i="29"/>
  <c r="CK131" i="29"/>
  <c r="CF130" i="29"/>
  <c r="CC129" i="29"/>
  <c r="BX128" i="29"/>
  <c r="BU127" i="29"/>
  <c r="BP126" i="29"/>
  <c r="BM125" i="29"/>
  <c r="BH124" i="29"/>
  <c r="CG138" i="29"/>
  <c r="CB137" i="29"/>
  <c r="BY136" i="29"/>
  <c r="BT135" i="29"/>
  <c r="BQ134" i="29"/>
  <c r="BL133" i="29"/>
  <c r="AW143" i="29"/>
  <c r="AR142" i="29"/>
  <c r="CV140" i="29"/>
  <c r="CS139" i="29"/>
  <c r="CE146" i="29"/>
  <c r="BZ145" i="29"/>
  <c r="BW144" i="29"/>
  <c r="BR143" i="29"/>
  <c r="BO142" i="29"/>
  <c r="BJ141" i="29"/>
  <c r="BG140" i="29"/>
  <c r="BB139" i="29"/>
  <c r="AX138" i="29"/>
  <c r="AU137" i="29"/>
  <c r="AP136" i="29"/>
  <c r="CT134" i="29"/>
  <c r="CQ133" i="29"/>
  <c r="CL132" i="29"/>
  <c r="CI131" i="29"/>
  <c r="CD130" i="29"/>
  <c r="CA129" i="29"/>
  <c r="BV128" i="29"/>
  <c r="BS127" i="29"/>
  <c r="BN126" i="29"/>
  <c r="BK125" i="29"/>
  <c r="BF124" i="29"/>
  <c r="CE138" i="29"/>
  <c r="BZ137" i="29"/>
  <c r="BW136" i="29"/>
  <c r="BR135" i="29"/>
  <c r="CI27" i="29"/>
  <c r="CW23" i="29"/>
  <c r="BN142" i="29"/>
  <c r="CR136" i="29"/>
  <c r="BI127" i="29"/>
  <c r="AZ133" i="29"/>
  <c r="CA140" i="29"/>
  <c r="BG131" i="29"/>
  <c r="AX137" i="29"/>
  <c r="BV125" i="29"/>
  <c r="CU115" i="29"/>
  <c r="CP106" i="29"/>
  <c r="AZ129" i="29"/>
  <c r="BY119" i="29"/>
  <c r="CW109" i="29"/>
  <c r="CR18" i="29"/>
  <c r="CU27" i="29"/>
  <c r="BN20" i="29"/>
  <c r="CG145" i="29"/>
  <c r="BQ144" i="29"/>
  <c r="BU137" i="29"/>
  <c r="CV128" i="29"/>
  <c r="BD137" i="29"/>
  <c r="CN140" i="29"/>
  <c r="AY140" i="29"/>
  <c r="BC133" i="29"/>
  <c r="AP126" i="29"/>
  <c r="CM132" i="29"/>
  <c r="BZ125" i="29"/>
  <c r="CD118" i="29"/>
  <c r="AX110" i="29"/>
  <c r="CT102" i="29"/>
  <c r="BT129" i="29"/>
  <c r="CJ125" i="29"/>
  <c r="AW123" i="29"/>
  <c r="BP120" i="29"/>
  <c r="BE117" i="29"/>
  <c r="BX114" i="29"/>
  <c r="CS111" i="29"/>
  <c r="BH18" i="29"/>
  <c r="CV20" i="29"/>
  <c r="CA23" i="29"/>
  <c r="CN26" i="29"/>
  <c r="BS29" i="29"/>
  <c r="BS145" i="29"/>
  <c r="BB18" i="29"/>
  <c r="CP20" i="29"/>
  <c r="BY23" i="29"/>
  <c r="CH26" i="29"/>
  <c r="BQ29" i="29"/>
  <c r="BU145" i="29"/>
  <c r="BF142" i="29"/>
  <c r="CA139" i="29"/>
  <c r="CK144" i="29"/>
  <c r="BX141" i="29"/>
  <c r="CR138" i="29"/>
  <c r="BD136" i="29"/>
  <c r="AS133" i="29"/>
  <c r="CR130" i="29"/>
  <c r="AS129" i="29"/>
  <c r="CR126" i="29"/>
  <c r="AS125" i="29"/>
  <c r="CS138" i="29"/>
  <c r="CK136" i="29"/>
  <c r="CS134" i="29"/>
  <c r="AR133" i="29"/>
  <c r="CG141" i="29"/>
  <c r="AV140" i="29"/>
  <c r="AU146" i="29"/>
  <c r="CT143" i="29"/>
  <c r="AU142" i="29"/>
  <c r="BS140" i="29"/>
  <c r="BJ138" i="29"/>
  <c r="BR136" i="29"/>
  <c r="BZ134" i="29"/>
  <c r="BR132" i="29"/>
  <c r="CP130" i="29"/>
  <c r="AQ129" i="29"/>
  <c r="CP126" i="29"/>
  <c r="AQ125" i="29"/>
  <c r="CQ138" i="29"/>
  <c r="CI136" i="29"/>
  <c r="CQ134" i="29"/>
  <c r="CU132" i="29"/>
  <c r="CI130" i="29"/>
  <c r="AX129" i="29"/>
  <c r="BF127" i="29"/>
  <c r="AX125" i="29"/>
  <c r="BG123" i="29"/>
  <c r="CE121" i="29"/>
  <c r="BW119" i="29"/>
  <c r="CE117" i="29"/>
  <c r="CM115" i="29"/>
  <c r="CE113" i="29"/>
  <c r="AT112" i="29"/>
  <c r="BB110" i="29"/>
  <c r="AT108" i="29"/>
  <c r="BB106" i="29"/>
  <c r="BZ104" i="29"/>
  <c r="BR102" i="29"/>
  <c r="BZ100" i="29"/>
  <c r="BU132" i="29"/>
  <c r="BM130" i="29"/>
  <c r="CK128" i="29"/>
  <c r="CS126" i="29"/>
  <c r="CK124" i="29"/>
  <c r="CR122" i="29"/>
  <c r="BI121" i="29"/>
  <c r="BA119" i="29"/>
  <c r="BI117" i="29"/>
  <c r="BQ115" i="29"/>
  <c r="BI113" i="29"/>
  <c r="CG111" i="29"/>
  <c r="AV110" i="29"/>
  <c r="BT108" i="29"/>
  <c r="BA107" i="29"/>
  <c r="CO105" i="29"/>
  <c r="BD104" i="29"/>
  <c r="CR102" i="29"/>
  <c r="BY101" i="29"/>
  <c r="CW99" i="29"/>
  <c r="CP98" i="29"/>
  <c r="BD18" i="29"/>
  <c r="CM19" i="29"/>
  <c r="AY21" i="29"/>
  <c r="BT22" i="29"/>
  <c r="AV24" i="29"/>
  <c r="BO25" i="29"/>
  <c r="CJ26" i="29"/>
  <c r="BL28" i="29"/>
  <c r="CE29" i="29"/>
  <c r="BZ146" i="29"/>
  <c r="AQ145" i="29"/>
  <c r="CE143" i="29"/>
  <c r="AX18" i="29"/>
  <c r="CK19" i="29"/>
  <c r="AW21" i="29"/>
  <c r="BN22" i="29"/>
  <c r="AP24" i="29"/>
  <c r="BM25" i="29"/>
  <c r="CD26" i="29"/>
  <c r="BF28" i="29"/>
  <c r="CC29" i="29"/>
  <c r="CB146" i="29"/>
  <c r="AS145" i="29"/>
  <c r="CG143" i="29"/>
  <c r="BJ142" i="29"/>
  <c r="CH140" i="29"/>
  <c r="BO139" i="29"/>
  <c r="CR145" i="29"/>
  <c r="BI144" i="29"/>
  <c r="CW142" i="29"/>
  <c r="CB141" i="29"/>
  <c r="AS140" i="29"/>
  <c r="CF138" i="29"/>
  <c r="BM137" i="29"/>
  <c r="CK135" i="29"/>
  <c r="BP134" i="29"/>
  <c r="AW133" i="29"/>
  <c r="BU131" i="29"/>
  <c r="AZ130" i="29"/>
  <c r="CN128" i="29"/>
  <c r="BE127" i="29"/>
  <c r="CS125" i="29"/>
  <c r="BX124" i="29"/>
  <c r="BQ138" i="29"/>
  <c r="AV137" i="29"/>
  <c r="CJ135" i="29"/>
  <c r="BA134" i="29"/>
  <c r="CO132" i="29"/>
  <c r="BH142" i="29"/>
  <c r="CF140" i="29"/>
  <c r="BM139" i="29"/>
  <c r="CP145" i="29"/>
  <c r="BG144" i="29"/>
  <c r="CU142" i="29"/>
  <c r="BZ141" i="29"/>
  <c r="AQ140" i="29"/>
  <c r="CD138" i="29"/>
  <c r="BK137" i="29"/>
  <c r="CI135" i="29"/>
  <c r="BN134" i="29"/>
  <c r="AU133" i="29"/>
  <c r="BS131" i="29"/>
  <c r="AX130" i="29"/>
  <c r="CL128" i="29"/>
  <c r="BC127" i="29"/>
  <c r="CQ125" i="29"/>
  <c r="BV124" i="29"/>
  <c r="BO138" i="29"/>
  <c r="AT137" i="29"/>
  <c r="CH135" i="29"/>
  <c r="BO134" i="29"/>
  <c r="BJ133" i="29"/>
  <c r="AY132" i="29"/>
  <c r="AT131" i="29"/>
  <c r="AQ130" i="29"/>
  <c r="CU128" i="29"/>
  <c r="CP127" i="29"/>
  <c r="CM126" i="29"/>
  <c r="CH125" i="29"/>
  <c r="CE124" i="29"/>
  <c r="CA123" i="29"/>
  <c r="BV122" i="29"/>
  <c r="BS121" i="29"/>
  <c r="BN120" i="29"/>
  <c r="BK119" i="29"/>
  <c r="BF118" i="29"/>
  <c r="BC117" i="29"/>
  <c r="AX116" i="29"/>
  <c r="AU115" i="29"/>
  <c r="AP114" i="29"/>
  <c r="CT112" i="29"/>
  <c r="CQ111" i="29"/>
  <c r="CL110" i="29"/>
  <c r="CI109" i="29"/>
  <c r="CD108" i="29"/>
  <c r="CA107" i="29"/>
  <c r="BV106" i="29"/>
  <c r="BS105" i="29"/>
  <c r="BN104" i="29"/>
  <c r="BK103" i="29"/>
  <c r="BF102" i="29"/>
  <c r="BC101" i="29"/>
  <c r="AX100" i="29"/>
  <c r="CQ132" i="29"/>
  <c r="CJ131" i="29"/>
  <c r="CG130" i="29"/>
  <c r="CB129" i="29"/>
  <c r="BY128" i="29"/>
  <c r="BT127" i="29"/>
  <c r="BQ126" i="29"/>
  <c r="BL125" i="29"/>
  <c r="BI124" i="29"/>
  <c r="BE123" i="29"/>
  <c r="AZ122" i="29"/>
  <c r="AW121" i="29"/>
  <c r="AR120" i="29"/>
  <c r="CV118" i="29"/>
  <c r="CS117" i="29"/>
  <c r="CN116" i="29"/>
  <c r="CK115" i="29"/>
  <c r="CF114" i="29"/>
  <c r="CC113" i="29"/>
  <c r="BX112" i="29"/>
  <c r="BU111" i="29"/>
  <c r="BP110" i="29"/>
  <c r="BM109" i="29"/>
  <c r="BH108" i="29"/>
  <c r="BE107" i="29"/>
  <c r="AZ106" i="29"/>
  <c r="AW105" i="29"/>
  <c r="AR104" i="29"/>
  <c r="CV102" i="29"/>
  <c r="CS101" i="29"/>
  <c r="CN100" i="29"/>
  <c r="CK99" i="29"/>
  <c r="BX106" i="29"/>
  <c r="BH102" i="29"/>
  <c r="BM99" i="29"/>
  <c r="BH98" i="29"/>
  <c r="BE97" i="29"/>
  <c r="AZ96" i="29"/>
  <c r="AW95" i="29"/>
  <c r="AR94" i="29"/>
  <c r="CV92" i="29"/>
  <c r="CU122" i="29"/>
  <c r="CP121" i="29"/>
  <c r="CM120" i="29"/>
  <c r="CH119" i="29"/>
  <c r="CE118" i="29"/>
  <c r="BZ117" i="29"/>
  <c r="BW116" i="29"/>
  <c r="BR115" i="29"/>
  <c r="BO114" i="29"/>
  <c r="BJ113" i="29"/>
  <c r="BG112" i="29"/>
  <c r="BB111" i="29"/>
  <c r="AY110" i="29"/>
  <c r="AT109" i="29"/>
  <c r="AQ108" i="29"/>
  <c r="CU106" i="29"/>
  <c r="CP105" i="29"/>
  <c r="CM104" i="29"/>
  <c r="CH103" i="29"/>
  <c r="CE102" i="29"/>
  <c r="BZ101" i="29"/>
  <c r="BW100" i="29"/>
  <c r="BR99" i="29"/>
  <c r="BO98" i="29"/>
  <c r="BJ97" i="29"/>
  <c r="BG96" i="29"/>
  <c r="BB95" i="29"/>
  <c r="AY94" i="29"/>
  <c r="AT93" i="29"/>
  <c r="AP92" i="29"/>
  <c r="CT90" i="29"/>
  <c r="CQ89" i="29"/>
  <c r="CL88" i="29"/>
  <c r="CI87" i="29"/>
  <c r="CD86" i="29"/>
  <c r="CA85" i="29"/>
  <c r="BV84" i="29"/>
  <c r="AZ22" i="29"/>
  <c r="CW19" i="29"/>
  <c r="AR144" i="29"/>
  <c r="CC140" i="29"/>
  <c r="BA129" i="29"/>
  <c r="BH135" i="29"/>
  <c r="BK144" i="29"/>
  <c r="AY133" i="29"/>
  <c r="AP139" i="29"/>
  <c r="BV129" i="29"/>
  <c r="AT118" i="29"/>
  <c r="BR108" i="29"/>
  <c r="CC132" i="29"/>
  <c r="BQ121" i="29"/>
  <c r="AV112" i="29"/>
  <c r="BT102" i="29"/>
  <c r="BL26" i="29"/>
  <c r="CL18" i="29"/>
  <c r="CS27" i="29"/>
  <c r="AS146" i="29"/>
  <c r="CN138" i="29"/>
  <c r="CC131" i="29"/>
  <c r="BY138" i="29"/>
  <c r="BP142" i="29"/>
  <c r="AT143" i="29"/>
  <c r="BV134" i="29"/>
  <c r="BK127" i="29"/>
  <c r="CP135" i="29"/>
  <c r="BB127" i="29"/>
  <c r="AP120" i="29"/>
  <c r="CL112" i="29"/>
  <c r="BF104" i="29"/>
  <c r="AV131" i="29"/>
  <c r="CO126" i="29"/>
  <c r="CC123" i="29"/>
  <c r="CV120" i="29"/>
  <c r="BH118" i="29"/>
  <c r="AW115" i="29"/>
  <c r="BP112" i="29"/>
  <c r="BC17" i="29"/>
  <c r="BP20" i="29"/>
  <c r="AU23" i="29"/>
  <c r="CI25" i="29"/>
  <c r="CV28" i="29"/>
  <c r="AP146" i="29"/>
  <c r="BA17" i="29"/>
  <c r="BJ20" i="29"/>
  <c r="AS23" i="29"/>
  <c r="CG25" i="29"/>
  <c r="CP28" i="29"/>
  <c r="AR146" i="29"/>
  <c r="BK143" i="29"/>
  <c r="AX140" i="29"/>
  <c r="BH145" i="29"/>
  <c r="CC142" i="29"/>
  <c r="BP139" i="29"/>
  <c r="CJ136" i="29"/>
  <c r="AV134" i="29"/>
  <c r="BA131" i="29"/>
  <c r="BI129" i="29"/>
  <c r="CG127" i="29"/>
  <c r="BY125" i="29"/>
  <c r="CG123" i="29"/>
  <c r="BH137" i="29"/>
  <c r="AZ135" i="29"/>
  <c r="BX133" i="29"/>
  <c r="BT142" i="29"/>
  <c r="BL140" i="29"/>
  <c r="BK146" i="29"/>
  <c r="CI144" i="29"/>
  <c r="CA142" i="29"/>
  <c r="CI140" i="29"/>
  <c r="CP138" i="29"/>
  <c r="CH136" i="29"/>
  <c r="AY135" i="29"/>
  <c r="BG133" i="29"/>
  <c r="AY131" i="29"/>
  <c r="BG129" i="29"/>
  <c r="CE127" i="29"/>
  <c r="BW125" i="29"/>
  <c r="AX139" i="29"/>
  <c r="BF137" i="29"/>
  <c r="AX135" i="29"/>
  <c r="BV133" i="29"/>
  <c r="BV131" i="29"/>
  <c r="BN129" i="29"/>
  <c r="BV127" i="29"/>
  <c r="CT125" i="29"/>
  <c r="CL123" i="29"/>
  <c r="CU121" i="29"/>
  <c r="AT120" i="29"/>
  <c r="CU117" i="29"/>
  <c r="BJ116" i="29"/>
  <c r="BR114" i="29"/>
  <c r="BJ112" i="29"/>
  <c r="BR110" i="29"/>
  <c r="CP108" i="29"/>
  <c r="CH106" i="29"/>
  <c r="CP104" i="29"/>
  <c r="AQ103" i="29"/>
  <c r="CP100" i="29"/>
  <c r="BG99" i="29"/>
  <c r="AZ131" i="29"/>
  <c r="AR129" i="29"/>
  <c r="AZ127" i="29"/>
  <c r="BX125" i="29"/>
  <c r="BQ123" i="29"/>
  <c r="BY121" i="29"/>
  <c r="CG119" i="29"/>
  <c r="BY117" i="29"/>
  <c r="CW115" i="29"/>
  <c r="AV114" i="29"/>
  <c r="CW111" i="29"/>
  <c r="BL110" i="29"/>
  <c r="AS109" i="29"/>
  <c r="BQ107" i="29"/>
  <c r="AV106" i="29"/>
  <c r="CJ104" i="29"/>
  <c r="BA103" i="29"/>
  <c r="CO101" i="29"/>
  <c r="BT100" i="29"/>
  <c r="CR98" i="29"/>
  <c r="CU17" i="29"/>
  <c r="BG19" i="29"/>
  <c r="CR20" i="29"/>
  <c r="BD22" i="29"/>
  <c r="BW23" i="29"/>
  <c r="AY25" i="29"/>
  <c r="BT26" i="29"/>
  <c r="CM27" i="29"/>
  <c r="BO29" i="29"/>
  <c r="CP146" i="29"/>
  <c r="BW145" i="29"/>
  <c r="CU143" i="29"/>
  <c r="CS17" i="29"/>
  <c r="BE19" i="29"/>
  <c r="CL20" i="29"/>
  <c r="AX22" i="29"/>
  <c r="BU23" i="29"/>
  <c r="AW25" i="29"/>
  <c r="BN26" i="29"/>
  <c r="CK27" i="29"/>
  <c r="BM29" i="29"/>
  <c r="CR146" i="29"/>
  <c r="BY145" i="29"/>
  <c r="CW143" i="29"/>
  <c r="BZ142" i="29"/>
  <c r="BG141" i="29"/>
  <c r="CE139" i="29"/>
  <c r="BA146" i="29"/>
  <c r="CO144" i="29"/>
  <c r="BD143" i="29"/>
  <c r="CR141" i="29"/>
  <c r="BY140" i="29"/>
  <c r="CV138" i="29"/>
  <c r="CC137" i="29"/>
  <c r="BH136" i="29"/>
  <c r="CF134" i="29"/>
  <c r="BM133" i="29"/>
  <c r="AR132" i="29"/>
  <c r="BP130" i="29"/>
  <c r="AW129" i="29"/>
  <c r="CK127" i="29"/>
  <c r="AZ126" i="29"/>
  <c r="CN124" i="29"/>
  <c r="CW138" i="29"/>
  <c r="BL137" i="29"/>
  <c r="AS136" i="29"/>
  <c r="CG134" i="29"/>
  <c r="AV133" i="29"/>
  <c r="BX142" i="29"/>
  <c r="BE141" i="29"/>
  <c r="CC139" i="29"/>
  <c r="AY146" i="29"/>
  <c r="CM144" i="29"/>
  <c r="BB143" i="29"/>
  <c r="CP141" i="29"/>
  <c r="BW140" i="29"/>
  <c r="CT138" i="29"/>
  <c r="CA137" i="29"/>
  <c r="BF136" i="29"/>
  <c r="CD134" i="29"/>
  <c r="BK133" i="29"/>
  <c r="AP132" i="29"/>
  <c r="BN130" i="29"/>
  <c r="AU129" i="29"/>
  <c r="CI127" i="29"/>
  <c r="AX126" i="29"/>
  <c r="CL124" i="29"/>
  <c r="CU138" i="29"/>
  <c r="BJ137" i="29"/>
  <c r="AQ136" i="29"/>
  <c r="CE134" i="29"/>
  <c r="BZ133" i="29"/>
  <c r="BO132" i="29"/>
  <c r="BJ131" i="29"/>
  <c r="BG130" i="29"/>
  <c r="BB129" i="29"/>
  <c r="AY128" i="29"/>
  <c r="AT127" i="29"/>
  <c r="AQ126" i="29"/>
  <c r="CU124" i="29"/>
  <c r="CP123" i="29"/>
  <c r="CL122" i="29"/>
  <c r="CI121" i="29"/>
  <c r="CD120" i="29"/>
  <c r="CA119" i="29"/>
  <c r="BV118" i="29"/>
  <c r="BS117" i="29"/>
  <c r="BN116" i="29"/>
  <c r="BK115" i="29"/>
  <c r="BF114" i="29"/>
  <c r="AR20" i="29"/>
  <c r="AP144" i="29"/>
  <c r="AZ146" i="29"/>
  <c r="CK142" i="29"/>
  <c r="BA133" i="29"/>
  <c r="AZ137" i="29"/>
  <c r="BC146" i="29"/>
  <c r="CP136" i="29"/>
  <c r="CE125" i="29"/>
  <c r="BN131" i="29"/>
  <c r="CM121" i="29"/>
  <c r="BJ110" i="29"/>
  <c r="AQ101" i="29"/>
  <c r="AZ125" i="29"/>
  <c r="CW113" i="29"/>
  <c r="BL104" i="29"/>
  <c r="BL22" i="29"/>
  <c r="CM143" i="29"/>
  <c r="BF26" i="29"/>
  <c r="CE141" i="29"/>
  <c r="BA140" i="29"/>
  <c r="BE133" i="29"/>
  <c r="AR126" i="29"/>
  <c r="CW132" i="29"/>
  <c r="BO144" i="29"/>
  <c r="BS137" i="29"/>
  <c r="CT128" i="29"/>
  <c r="BB137" i="29"/>
  <c r="CP129" i="29"/>
  <c r="BK121" i="29"/>
  <c r="BN114" i="29"/>
  <c r="BC107" i="29"/>
  <c r="BQ132" i="29"/>
  <c r="BL127" i="29"/>
  <c r="CG124" i="29"/>
  <c r="BU121" i="29"/>
  <c r="CN118" i="29"/>
  <c r="AZ116" i="29"/>
  <c r="CV112" i="29"/>
  <c r="BH110" i="29"/>
  <c r="BK19" i="29"/>
  <c r="BX22" i="29"/>
  <c r="BC25" i="29"/>
  <c r="CQ27" i="29"/>
  <c r="BV146" i="29"/>
  <c r="CQ143" i="29"/>
  <c r="BI19" i="29"/>
  <c r="BR22" i="29"/>
  <c r="BA25" i="29"/>
  <c r="CO27" i="29"/>
  <c r="BX146" i="29"/>
  <c r="CS143" i="29"/>
  <c r="BC141" i="29"/>
  <c r="CN145" i="29"/>
  <c r="AZ143" i="29"/>
  <c r="BU140" i="29"/>
  <c r="BI137" i="29"/>
  <c r="CB134" i="29"/>
  <c r="CW131" i="29"/>
  <c r="CO129" i="29"/>
  <c r="CW127" i="29"/>
  <c r="AV126" i="29"/>
  <c r="CW123" i="29"/>
  <c r="CN137" i="29"/>
  <c r="CV135" i="29"/>
  <c r="CN133" i="29"/>
  <c r="CJ142" i="29"/>
  <c r="BA141" i="29"/>
  <c r="CQ146" i="29"/>
  <c r="AP145" i="29"/>
  <c r="AX143" i="29"/>
  <c r="AP141" i="29"/>
  <c r="BN139" i="29"/>
  <c r="BW137" i="29"/>
  <c r="BO135" i="29"/>
  <c r="BW133" i="29"/>
  <c r="CU131" i="29"/>
  <c r="CM129" i="29"/>
  <c r="CU127" i="29"/>
  <c r="AT126" i="29"/>
  <c r="CU123" i="29"/>
  <c r="CL137" i="29"/>
  <c r="CT135" i="29"/>
  <c r="CL133" i="29"/>
  <c r="CL131" i="29"/>
  <c r="BC130" i="29"/>
  <c r="AU128" i="29"/>
  <c r="BC126" i="29"/>
  <c r="BK124" i="29"/>
  <c r="BB122" i="29"/>
  <c r="BZ120" i="29"/>
  <c r="CH118" i="29"/>
  <c r="BZ116" i="29"/>
  <c r="CH114" i="29"/>
  <c r="AY113" i="29"/>
  <c r="AQ111" i="29"/>
  <c r="AY109" i="29"/>
  <c r="BG107" i="29"/>
  <c r="AY105" i="29"/>
  <c r="BW103" i="29"/>
  <c r="CE101" i="29"/>
  <c r="BW99" i="29"/>
  <c r="BP131" i="29"/>
  <c r="CN129" i="29"/>
  <c r="CF127" i="29"/>
  <c r="CN125" i="29"/>
  <c r="CV123" i="29"/>
  <c r="CO121" i="29"/>
  <c r="BD120" i="29"/>
  <c r="BL118" i="29"/>
  <c r="BD116" i="29"/>
  <c r="BL114" i="29"/>
  <c r="CJ112" i="29"/>
  <c r="CB110" i="29"/>
  <c r="BI109" i="29"/>
  <c r="CW107" i="29"/>
  <c r="BL106" i="29"/>
  <c r="AS105" i="29"/>
  <c r="CG103" i="29"/>
  <c r="AV102" i="29"/>
  <c r="CJ100" i="29"/>
  <c r="BQ99" i="29"/>
  <c r="CE17" i="29"/>
  <c r="AQ19" i="29"/>
  <c r="BL20" i="29"/>
  <c r="CU21" i="29"/>
  <c r="BG23" i="29"/>
  <c r="CB24" i="29"/>
  <c r="BD26" i="29"/>
  <c r="BW27" i="29"/>
  <c r="CR28" i="29"/>
  <c r="BR30" i="29"/>
  <c r="CM145" i="29"/>
  <c r="BR144" i="29"/>
  <c r="CC17" i="29"/>
  <c r="CT18" i="29"/>
  <c r="BF20" i="29"/>
  <c r="CS21" i="29"/>
  <c r="BE23" i="29"/>
  <c r="BV24" i="29"/>
  <c r="AX26" i="29"/>
  <c r="BU27" i="29"/>
  <c r="CL28" i="29"/>
  <c r="BP30" i="29"/>
  <c r="CO145" i="29"/>
  <c r="BT144" i="29"/>
  <c r="CP142" i="29"/>
  <c r="BW141" i="29"/>
  <c r="BB140" i="29"/>
  <c r="BQ146" i="29"/>
  <c r="AV145" i="29"/>
  <c r="CJ143" i="29"/>
  <c r="BA142" i="29"/>
  <c r="CO140" i="29"/>
  <c r="BT139" i="29"/>
  <c r="CS137" i="29"/>
  <c r="BX136" i="29"/>
  <c r="BE135" i="29"/>
  <c r="CC133" i="29"/>
  <c r="BH132" i="29"/>
  <c r="CV130" i="29"/>
  <c r="BM129" i="29"/>
  <c r="AR128" i="29"/>
  <c r="CF126" i="29"/>
  <c r="AW125" i="29"/>
  <c r="CK123" i="29"/>
  <c r="CR137" i="29"/>
  <c r="BI136" i="29"/>
  <c r="CW134" i="29"/>
  <c r="CB133" i="29"/>
  <c r="CN142" i="29"/>
  <c r="BU141" i="29"/>
  <c r="AZ140" i="29"/>
  <c r="BO146" i="29"/>
  <c r="AT145" i="29"/>
  <c r="CH143" i="29"/>
  <c r="AY142" i="29"/>
  <c r="CM140" i="29"/>
  <c r="BR139" i="29"/>
  <c r="CQ137" i="29"/>
  <c r="BV136" i="29"/>
  <c r="BC135" i="29"/>
  <c r="CA133" i="29"/>
  <c r="BF132" i="29"/>
  <c r="CT130" i="29"/>
  <c r="BK129" i="29"/>
  <c r="AP128" i="29"/>
  <c r="CD126" i="29"/>
  <c r="AU125" i="29"/>
  <c r="CI123" i="29"/>
  <c r="CP137" i="29"/>
  <c r="BG136" i="29"/>
  <c r="CU134" i="29"/>
  <c r="CP133" i="29"/>
  <c r="CE132" i="29"/>
  <c r="BZ131" i="29"/>
  <c r="BW130" i="29"/>
  <c r="BR129" i="29"/>
  <c r="BO128" i="29"/>
  <c r="BJ127" i="29"/>
  <c r="BG126" i="29"/>
  <c r="BB125" i="29"/>
  <c r="AY124" i="29"/>
  <c r="AU123" i="29"/>
  <c r="AP122" i="29"/>
  <c r="CT120" i="29"/>
  <c r="CQ119" i="29"/>
  <c r="CL118" i="29"/>
  <c r="CI117" i="29"/>
  <c r="CD116" i="29"/>
  <c r="CA115" i="29"/>
  <c r="BV114" i="29"/>
  <c r="BS113" i="29"/>
  <c r="BN112" i="29"/>
  <c r="BK111" i="29"/>
  <c r="BF110" i="29"/>
  <c r="BC109" i="29"/>
  <c r="AX108" i="29"/>
  <c r="AU107" i="29"/>
  <c r="AP106" i="29"/>
  <c r="CT104" i="29"/>
  <c r="CQ103" i="29"/>
  <c r="CL102" i="29"/>
  <c r="CI101" i="29"/>
  <c r="CD100" i="29"/>
  <c r="CA99" i="29"/>
  <c r="BI132" i="29"/>
  <c r="BD131" i="29"/>
  <c r="BA130" i="29"/>
  <c r="AV129" i="29"/>
  <c r="AS128" i="29"/>
  <c r="CW126" i="29"/>
  <c r="CR125" i="29"/>
  <c r="CO124" i="29"/>
  <c r="CJ123" i="29"/>
  <c r="CF122" i="29"/>
  <c r="CC121" i="29"/>
  <c r="BX120" i="29"/>
  <c r="BU119" i="29"/>
  <c r="BP118" i="29"/>
  <c r="BM117" i="29"/>
  <c r="BH116" i="29"/>
  <c r="BE115" i="29"/>
  <c r="AZ114" i="29"/>
  <c r="AW113" i="29"/>
  <c r="AR112" i="29"/>
  <c r="CV110" i="29"/>
  <c r="CS109" i="29"/>
  <c r="CN108" i="29"/>
  <c r="CK107" i="29"/>
  <c r="CF106" i="29"/>
  <c r="CC105" i="29"/>
  <c r="BX104" i="29"/>
  <c r="BU103" i="29"/>
  <c r="CM107" i="29"/>
  <c r="BG115" i="29"/>
  <c r="AQ123" i="29"/>
  <c r="BS130" i="29"/>
  <c r="AU138" i="29"/>
  <c r="BJ130" i="29"/>
  <c r="CM137" i="29"/>
  <c r="BF145" i="29"/>
  <c r="CC134" i="29"/>
  <c r="CB126" i="29"/>
  <c r="BA135" i="29"/>
  <c r="CS146" i="29"/>
  <c r="BI27" i="29"/>
  <c r="BN144" i="29"/>
  <c r="BS21" i="29"/>
  <c r="CF116" i="29"/>
  <c r="CR127" i="29"/>
  <c r="BG124" i="29"/>
  <c r="CL138" i="29"/>
  <c r="AT30" i="29"/>
  <c r="AR127" i="29"/>
  <c r="AX133" i="29"/>
  <c r="CG125" i="29"/>
  <c r="CA29" i="29"/>
  <c r="AR24" i="29"/>
  <c r="U9" i="31"/>
  <c r="T13" i="30"/>
  <c r="T9" i="30"/>
  <c r="U11" i="31"/>
  <c r="U10" i="31"/>
  <c r="U14" i="31"/>
  <c r="T11" i="30"/>
  <c r="T12" i="30"/>
  <c r="U13" i="31"/>
  <c r="T14" i="30"/>
  <c r="T10" i="30"/>
  <c r="BK17" i="29"/>
  <c r="BP18" i="29"/>
  <c r="BS19" i="29"/>
  <c r="BX20" i="29"/>
  <c r="CA21" i="29"/>
  <c r="CF22" i="29"/>
  <c r="CI23" i="29"/>
  <c r="CN24" i="29"/>
  <c r="CQ25" i="29"/>
  <c r="CV26" i="29"/>
  <c r="AR28" i="29"/>
  <c r="AU29" i="29"/>
  <c r="AX30" i="29"/>
  <c r="BN146" i="29"/>
  <c r="BK145" i="29"/>
  <c r="BF144" i="29"/>
  <c r="BI17" i="29"/>
  <c r="BJ18" i="29"/>
  <c r="BQ19" i="29"/>
  <c r="BR20" i="29"/>
  <c r="BY21" i="29"/>
  <c r="BZ22" i="29"/>
  <c r="CG23" i="29"/>
  <c r="CH24" i="29"/>
  <c r="CO25" i="29"/>
  <c r="CP26" i="29"/>
  <c r="CW27" i="29"/>
  <c r="AS29" i="29"/>
  <c r="AV30" i="29"/>
  <c r="BP146" i="29"/>
  <c r="BM145" i="29"/>
  <c r="BH144" i="29"/>
  <c r="BC143" i="29"/>
  <c r="AX142" i="29"/>
  <c r="AU141" i="29"/>
  <c r="AP140" i="29"/>
  <c r="CK146" i="29"/>
  <c r="CF145" i="29"/>
  <c r="CC144" i="29"/>
  <c r="BX143" i="29"/>
  <c r="BU142" i="29"/>
  <c r="BP141" i="29"/>
  <c r="BM140" i="29"/>
  <c r="BH139" i="29"/>
  <c r="BD138" i="29"/>
  <c r="BA137" i="29"/>
  <c r="AV136" i="29"/>
  <c r="AS135" i="29"/>
  <c r="CW133" i="29"/>
  <c r="CR132" i="29"/>
  <c r="CO131" i="29"/>
  <c r="CJ130" i="29"/>
  <c r="CG129" i="29"/>
  <c r="CB128" i="29"/>
  <c r="BY127" i="29"/>
  <c r="BT126" i="29"/>
  <c r="BQ125" i="29"/>
  <c r="BL124" i="29"/>
  <c r="CK138" i="29"/>
  <c r="CF137" i="29"/>
  <c r="CC136" i="29"/>
  <c r="BX135" i="29"/>
  <c r="BU134" i="29"/>
  <c r="BP133" i="29"/>
  <c r="BA143" i="29"/>
  <c r="AV142" i="29"/>
  <c r="AS141" i="29"/>
  <c r="CW139" i="29"/>
  <c r="CI146" i="29"/>
  <c r="CD145" i="29"/>
  <c r="CA144" i="29"/>
  <c r="BV143" i="29"/>
  <c r="BS142" i="29"/>
  <c r="BN141" i="29"/>
  <c r="BK140" i="29"/>
  <c r="BF139" i="29"/>
  <c r="BB138" i="29"/>
  <c r="AY137" i="29"/>
  <c r="AT136" i="29"/>
  <c r="AQ135" i="29"/>
  <c r="CU133" i="29"/>
  <c r="CP132" i="29"/>
  <c r="CM131" i="29"/>
  <c r="CH130" i="29"/>
  <c r="CE129" i="29"/>
  <c r="BZ128" i="29"/>
  <c r="BW127" i="29"/>
  <c r="BR126" i="29"/>
  <c r="BO125" i="29"/>
  <c r="BJ124" i="29"/>
  <c r="CI138" i="29"/>
  <c r="CD137" i="29"/>
  <c r="CA136" i="29"/>
  <c r="BV135" i="29"/>
  <c r="BS134" i="29"/>
  <c r="BN133" i="29"/>
  <c r="BC132" i="29"/>
  <c r="AX131" i="29"/>
  <c r="AU130" i="29"/>
  <c r="AP129" i="29"/>
  <c r="CT127" i="29"/>
  <c r="CQ126" i="29"/>
  <c r="CL125" i="29"/>
  <c r="CI124" i="29"/>
  <c r="CE123" i="29"/>
  <c r="BZ122" i="29"/>
  <c r="BW121" i="29"/>
  <c r="BR120" i="29"/>
  <c r="BO119" i="29"/>
  <c r="BJ118" i="29"/>
  <c r="BG117" i="29"/>
  <c r="BB116" i="29"/>
  <c r="AY115" i="29"/>
  <c r="AT114" i="29"/>
  <c r="AQ113" i="29"/>
  <c r="CU111" i="29"/>
  <c r="CP110" i="29"/>
  <c r="CM109" i="29"/>
  <c r="CH108" i="29"/>
  <c r="CE107" i="29"/>
  <c r="BZ106" i="29"/>
  <c r="BW105" i="29"/>
  <c r="BR104" i="29"/>
  <c r="BO103" i="29"/>
  <c r="BJ102" i="29"/>
  <c r="BG101" i="29"/>
  <c r="BB100" i="29"/>
  <c r="AP133" i="29"/>
  <c r="CN131" i="29"/>
  <c r="CK130" i="29"/>
  <c r="CF129" i="29"/>
  <c r="CC128" i="29"/>
  <c r="BX127" i="29"/>
  <c r="BU126" i="29"/>
  <c r="BP125" i="29"/>
  <c r="BM124" i="29"/>
  <c r="BI123" i="29"/>
  <c r="BD122" i="29"/>
  <c r="BA121" i="29"/>
  <c r="AV120" i="29"/>
  <c r="AS119" i="29"/>
  <c r="CW117" i="29"/>
  <c r="CR116" i="29"/>
  <c r="CO115" i="29"/>
  <c r="CJ114" i="29"/>
  <c r="CG113" i="29"/>
  <c r="CB112" i="29"/>
  <c r="BY111" i="29"/>
  <c r="BT110" i="29"/>
  <c r="BQ109" i="29"/>
  <c r="BL108" i="29"/>
  <c r="BI107" i="29"/>
  <c r="BD106" i="29"/>
  <c r="BA105" i="29"/>
  <c r="AV104" i="29"/>
  <c r="AS103" i="29"/>
  <c r="CW101" i="29"/>
  <c r="CR100" i="29"/>
  <c r="BW17" i="29"/>
  <c r="CB18" i="29"/>
  <c r="CE19" i="29"/>
  <c r="CJ20" i="29"/>
  <c r="CM21" i="29"/>
  <c r="CR22" i="29"/>
  <c r="CU23" i="29"/>
  <c r="AQ25" i="29"/>
  <c r="AV26" i="29"/>
  <c r="AY27" i="29"/>
  <c r="BD28" i="29"/>
  <c r="BG29" i="29"/>
  <c r="BJ30" i="29"/>
  <c r="BB146" i="29"/>
  <c r="AY145" i="29"/>
  <c r="AT144" i="29"/>
  <c r="BU17" i="29"/>
  <c r="BV18" i="29"/>
  <c r="CC19" i="29"/>
  <c r="CD20" i="29"/>
  <c r="CK21" i="29"/>
  <c r="CL22" i="29"/>
  <c r="CS23" i="29"/>
  <c r="CT24" i="29"/>
  <c r="AP26" i="29"/>
  <c r="AW27" i="29"/>
  <c r="AX28" i="29"/>
  <c r="BE29" i="29"/>
  <c r="BH30" i="29"/>
  <c r="BD146" i="29"/>
  <c r="BA145" i="29"/>
  <c r="AV144" i="29"/>
  <c r="AQ143" i="29"/>
  <c r="CU141" i="29"/>
  <c r="CP140" i="29"/>
  <c r="CM139" i="29"/>
  <c r="BY146" i="29"/>
  <c r="CA17" i="29"/>
  <c r="CV18" i="29"/>
  <c r="BH20" i="29"/>
  <c r="CQ21" i="29"/>
  <c r="BC23" i="29"/>
  <c r="BX24" i="29"/>
  <c r="AZ26" i="29"/>
  <c r="BS27" i="29"/>
  <c r="CN28" i="29"/>
  <c r="BN30" i="29"/>
  <c r="CQ145" i="29"/>
  <c r="BV144" i="29"/>
  <c r="BY17" i="29"/>
  <c r="CP18" i="29"/>
  <c r="BB20" i="29"/>
  <c r="CO21" i="29"/>
  <c r="BA23" i="29"/>
  <c r="BR24" i="29"/>
  <c r="AT26" i="29"/>
  <c r="BQ27" i="29"/>
  <c r="CH28" i="29"/>
  <c r="BL30" i="29"/>
  <c r="CS145" i="29"/>
  <c r="BX144" i="29"/>
  <c r="CT142" i="29"/>
  <c r="CA141" i="29"/>
  <c r="BF140" i="29"/>
  <c r="BU146" i="29"/>
  <c r="AZ145" i="29"/>
  <c r="CN143" i="29"/>
  <c r="BE142" i="29"/>
  <c r="CS140" i="29"/>
  <c r="BX139" i="29"/>
  <c r="CW137" i="29"/>
  <c r="CB136" i="29"/>
  <c r="BI135" i="29"/>
  <c r="CG133" i="29"/>
  <c r="BL132" i="29"/>
  <c r="AS131" i="29"/>
  <c r="BQ129" i="29"/>
  <c r="AV128" i="29"/>
  <c r="CJ126" i="29"/>
  <c r="BA125" i="29"/>
  <c r="CO123" i="29"/>
  <c r="CV137" i="29"/>
  <c r="BM136" i="29"/>
  <c r="AR135" i="29"/>
  <c r="CF133" i="29"/>
  <c r="CR142" i="29"/>
  <c r="BY141" i="29"/>
  <c r="BD140" i="29"/>
  <c r="BS146" i="29"/>
  <c r="AX145" i="29"/>
  <c r="CL143" i="29"/>
  <c r="BC142" i="29"/>
  <c r="CQ140" i="29"/>
  <c r="BV139" i="29"/>
  <c r="CU137" i="29"/>
  <c r="BZ136" i="29"/>
  <c r="BG135" i="29"/>
  <c r="CE133" i="29"/>
  <c r="BJ132" i="29"/>
  <c r="AQ131" i="29"/>
  <c r="BO129" i="29"/>
  <c r="AT128" i="29"/>
  <c r="CH126" i="29"/>
  <c r="AY125" i="29"/>
  <c r="CM123" i="29"/>
  <c r="CT137" i="29"/>
  <c r="BK136" i="29"/>
  <c r="AP135" i="29"/>
  <c r="CD133" i="29"/>
  <c r="CT131" i="29"/>
  <c r="CA130" i="29"/>
  <c r="BF129" i="29"/>
  <c r="CD127" i="29"/>
  <c r="BK126" i="29"/>
  <c r="AP125" i="29"/>
  <c r="BO123" i="29"/>
  <c r="AT122" i="29"/>
  <c r="CH120" i="29"/>
  <c r="AY119" i="29"/>
  <c r="CM117" i="29"/>
  <c r="BR116" i="29"/>
  <c r="CP114" i="29"/>
  <c r="BW113" i="29"/>
  <c r="BB112" i="29"/>
  <c r="BZ110" i="29"/>
  <c r="BG109" i="29"/>
  <c r="CU107" i="29"/>
  <c r="BJ106" i="29"/>
  <c r="AQ105" i="29"/>
  <c r="CE103" i="29"/>
  <c r="AT102" i="29"/>
  <c r="CH100" i="29"/>
  <c r="BO99" i="29"/>
  <c r="BX131" i="29"/>
  <c r="BE130" i="29"/>
  <c r="CS128" i="29"/>
  <c r="BH127" i="29"/>
  <c r="CV125" i="29"/>
  <c r="CC124" i="29"/>
  <c r="AS123" i="29"/>
  <c r="CG121" i="29"/>
  <c r="BL120" i="29"/>
  <c r="CJ118" i="29"/>
  <c r="BQ117" i="29"/>
  <c r="AV116" i="29"/>
  <c r="BT114" i="29"/>
  <c r="BA113" i="29"/>
  <c r="CO111" i="29"/>
  <c r="BD110" i="29"/>
  <c r="CR108" i="29"/>
  <c r="BY107" i="29"/>
  <c r="CW105" i="29"/>
  <c r="CB104" i="29"/>
  <c r="BI103" i="29"/>
  <c r="CG101" i="29"/>
  <c r="AQ17" i="29"/>
  <c r="BL18" i="29"/>
  <c r="CU19" i="29"/>
  <c r="BG21" i="29"/>
  <c r="CB22" i="29"/>
  <c r="BD24" i="29"/>
  <c r="BW25" i="29"/>
  <c r="CR26" i="29"/>
  <c r="BT28" i="29"/>
  <c r="CM29" i="29"/>
  <c r="BR146" i="29"/>
  <c r="CP144" i="29"/>
  <c r="CE30" i="29"/>
  <c r="BF18" i="29"/>
  <c r="CS19" i="29"/>
  <c r="BE21" i="29"/>
  <c r="BV22" i="29"/>
  <c r="AX24" i="29"/>
  <c r="BU25" i="29"/>
  <c r="CL26" i="29"/>
  <c r="BN28" i="29"/>
  <c r="CK29" i="29"/>
  <c r="BT146" i="29"/>
  <c r="CR144" i="29"/>
  <c r="BW143" i="29"/>
  <c r="BB142" i="29"/>
  <c r="BZ140" i="29"/>
  <c r="BG139" i="29"/>
  <c r="CJ145" i="29"/>
  <c r="CG144" i="29"/>
  <c r="CB143" i="29"/>
  <c r="BY142" i="29"/>
  <c r="BT141" i="29"/>
  <c r="BQ140" i="29"/>
  <c r="BL139" i="29"/>
  <c r="BH138" i="29"/>
  <c r="BE137" i="29"/>
  <c r="AZ136" i="29"/>
  <c r="AW135" i="29"/>
  <c r="AR134" i="29"/>
  <c r="CV132" i="29"/>
  <c r="CS131" i="29"/>
  <c r="CN130" i="29"/>
  <c r="CK129" i="29"/>
  <c r="CF128" i="29"/>
  <c r="CC127" i="29"/>
  <c r="BX126" i="29"/>
  <c r="BU125" i="29"/>
  <c r="BP124" i="29"/>
  <c r="CO138" i="29"/>
  <c r="CJ137" i="29"/>
  <c r="CG136" i="29"/>
  <c r="CB135" i="29"/>
  <c r="BY134" i="29"/>
  <c r="BT133" i="29"/>
  <c r="BE143" i="29"/>
  <c r="AZ142" i="29"/>
  <c r="AW141" i="29"/>
  <c r="AR140" i="29"/>
  <c r="CM146" i="29"/>
  <c r="CH145" i="29"/>
  <c r="CE144" i="29"/>
  <c r="BZ143" i="29"/>
  <c r="BW142" i="29"/>
  <c r="BR141" i="29"/>
  <c r="BO140" i="29"/>
  <c r="BJ139" i="29"/>
  <c r="BF138" i="29"/>
  <c r="BC137" i="29"/>
  <c r="AX136" i="29"/>
  <c r="AU135" i="29"/>
  <c r="AP134" i="29"/>
  <c r="CT132" i="29"/>
  <c r="CQ131" i="29"/>
  <c r="CL130" i="29"/>
  <c r="CI129" i="29"/>
  <c r="CD128" i="29"/>
  <c r="CA127" i="29"/>
  <c r="BV126" i="29"/>
  <c r="BS125" i="29"/>
  <c r="BN124" i="29"/>
  <c r="CM138" i="29"/>
  <c r="CH137" i="29"/>
  <c r="CE136" i="29"/>
  <c r="BZ135" i="29"/>
  <c r="BW134" i="29"/>
  <c r="BR133" i="29"/>
  <c r="BG132" i="29"/>
  <c r="BB131" i="29"/>
  <c r="AY130" i="29"/>
  <c r="AT129" i="29"/>
  <c r="AQ128" i="29"/>
  <c r="CU126" i="29"/>
  <c r="CP125" i="29"/>
  <c r="CM124" i="29"/>
  <c r="CH123" i="29"/>
  <c r="CD122" i="29"/>
  <c r="CA121" i="29"/>
  <c r="BV120" i="29"/>
  <c r="BS119" i="29"/>
  <c r="BN118" i="29"/>
  <c r="BK117" i="29"/>
  <c r="BF116" i="29"/>
  <c r="BC115" i="29"/>
  <c r="AX114" i="29"/>
  <c r="AU113" i="29"/>
  <c r="AP112" i="29"/>
  <c r="CT110" i="29"/>
  <c r="CQ109" i="29"/>
  <c r="CL108" i="29"/>
  <c r="CI107" i="29"/>
  <c r="CD106" i="29"/>
  <c r="CA105" i="29"/>
  <c r="BV104" i="29"/>
  <c r="BS103" i="29"/>
  <c r="BN102" i="29"/>
  <c r="BK101" i="29"/>
  <c r="BF100" i="29"/>
  <c r="BC99" i="29"/>
  <c r="CR131" i="29"/>
  <c r="CO130" i="29"/>
  <c r="CJ129" i="29"/>
  <c r="AU17" i="29"/>
  <c r="BC19" i="29"/>
  <c r="AU21" i="29"/>
  <c r="CV22" i="29"/>
  <c r="AU25" i="29"/>
  <c r="CF26" i="29"/>
  <c r="BX28" i="29"/>
  <c r="CT146" i="29"/>
  <c r="AU145" i="29"/>
  <c r="AS17" i="29"/>
  <c r="BA19" i="29"/>
  <c r="AS21" i="29"/>
  <c r="CP22" i="29"/>
  <c r="AS25" i="29"/>
  <c r="BZ26" i="29"/>
  <c r="BR28" i="29"/>
  <c r="CV146" i="29"/>
  <c r="AW145" i="29"/>
  <c r="BS143" i="29"/>
  <c r="BK141" i="29"/>
  <c r="BS139" i="29"/>
  <c r="BP145" i="29"/>
  <c r="BH143" i="29"/>
  <c r="CF141" i="29"/>
  <c r="CN139" i="29"/>
  <c r="CG137" i="29"/>
  <c r="CO135" i="29"/>
  <c r="BD134" i="29"/>
  <c r="AV132" i="29"/>
  <c r="BD130" i="29"/>
  <c r="BL128" i="29"/>
  <c r="BD126" i="29"/>
  <c r="CB124" i="29"/>
  <c r="BE138" i="29"/>
  <c r="AW136" i="29"/>
  <c r="BE134" i="29"/>
  <c r="BQ143" i="29"/>
  <c r="BI141" i="29"/>
  <c r="BQ139" i="29"/>
  <c r="BN145" i="29"/>
  <c r="BF143" i="29"/>
  <c r="CD141" i="29"/>
  <c r="CL139" i="29"/>
  <c r="CE137" i="29"/>
  <c r="CM135" i="29"/>
  <c r="BB134" i="29"/>
  <c r="AT132" i="29"/>
  <c r="BB130" i="29"/>
  <c r="BJ128" i="29"/>
  <c r="BB126" i="29"/>
  <c r="BZ124" i="29"/>
  <c r="BC138" i="29"/>
  <c r="AU136" i="29"/>
  <c r="BC134" i="29"/>
  <c r="BS132" i="29"/>
  <c r="BK130" i="29"/>
  <c r="BS128" i="29"/>
  <c r="CA126" i="29"/>
  <c r="BS124" i="29"/>
  <c r="CP122" i="29"/>
  <c r="AQ121" i="29"/>
  <c r="CP118" i="29"/>
  <c r="AQ117" i="29"/>
  <c r="BO115" i="29"/>
  <c r="BG113" i="29"/>
  <c r="BO111" i="29"/>
  <c r="BW109" i="29"/>
  <c r="BO107" i="29"/>
  <c r="CM105" i="29"/>
  <c r="CU103" i="29"/>
  <c r="CM101" i="29"/>
  <c r="CU99" i="29"/>
  <c r="AW132" i="29"/>
  <c r="CV129" i="29"/>
  <c r="AW128" i="29"/>
  <c r="BE126" i="29"/>
  <c r="AW124" i="29"/>
  <c r="BT122" i="29"/>
  <c r="CB120" i="29"/>
  <c r="BT118" i="29"/>
  <c r="CB116" i="29"/>
  <c r="AS115" i="29"/>
  <c r="CR112" i="29"/>
  <c r="AS111" i="29"/>
  <c r="BA109" i="29"/>
  <c r="AS107" i="29"/>
  <c r="BQ105" i="29"/>
  <c r="BY103" i="29"/>
  <c r="BQ101" i="29"/>
  <c r="CM17" i="29"/>
  <c r="BO19" i="29"/>
  <c r="BW21" i="29"/>
  <c r="BO23" i="29"/>
  <c r="BG25" i="29"/>
  <c r="BO27" i="29"/>
  <c r="AQ29" i="29"/>
  <c r="CH146" i="29"/>
  <c r="BZ144" i="29"/>
  <c r="CK17" i="29"/>
  <c r="BM19" i="29"/>
  <c r="BU21" i="29"/>
  <c r="BM23" i="29"/>
  <c r="BE25" i="29"/>
  <c r="BM27" i="29"/>
  <c r="CT28" i="29"/>
  <c r="CJ146" i="29"/>
  <c r="CB144" i="29"/>
  <c r="CH142" i="29"/>
  <c r="AY141" i="29"/>
  <c r="CO146" i="29"/>
  <c r="BD145" i="29"/>
  <c r="CR143" i="29"/>
  <c r="BI142" i="29"/>
  <c r="CW140" i="29"/>
  <c r="CB139" i="29"/>
  <c r="AR138" i="29"/>
  <c r="CF136" i="29"/>
  <c r="BM135" i="29"/>
  <c r="CK133" i="29"/>
  <c r="BP132" i="29"/>
  <c r="AW131" i="29"/>
  <c r="BU129" i="29"/>
  <c r="AZ128" i="29"/>
  <c r="CN126" i="29"/>
  <c r="BE125" i="29"/>
  <c r="CS123" i="29"/>
  <c r="AS138" i="29"/>
  <c r="BQ136" i="29"/>
  <c r="AV135" i="29"/>
  <c r="CJ133" i="29"/>
  <c r="CV142" i="29"/>
  <c r="CC141" i="29"/>
  <c r="BH140" i="29"/>
  <c r="BW146" i="29"/>
  <c r="BB145" i="29"/>
  <c r="CP143" i="29"/>
  <c r="BG142" i="29"/>
  <c r="CU140" i="29"/>
  <c r="BZ139" i="29"/>
  <c r="AP138" i="29"/>
  <c r="CD136" i="29"/>
  <c r="BK135" i="29"/>
  <c r="CI133" i="29"/>
  <c r="BN132" i="29"/>
  <c r="AU131" i="29"/>
  <c r="BS129" i="29"/>
  <c r="AX128" i="29"/>
  <c r="CL126" i="29"/>
  <c r="BC125" i="29"/>
  <c r="CQ123" i="29"/>
  <c r="AQ138" i="29"/>
  <c r="BO136" i="29"/>
  <c r="AT135" i="29"/>
  <c r="CH133" i="29"/>
  <c r="AQ132" i="29"/>
  <c r="CE130" i="29"/>
  <c r="BJ129" i="29"/>
  <c r="CH127" i="29"/>
  <c r="BO126" i="29"/>
  <c r="AT125" i="29"/>
  <c r="BS123" i="29"/>
  <c r="AX122" i="29"/>
  <c r="CL120" i="29"/>
  <c r="BC119" i="29"/>
  <c r="CQ117" i="29"/>
  <c r="BV116" i="29"/>
  <c r="CT114" i="29"/>
  <c r="CA113" i="29"/>
  <c r="BF112" i="29"/>
  <c r="CD110" i="29"/>
  <c r="BK109" i="29"/>
  <c r="AP108" i="29"/>
  <c r="BN106" i="29"/>
  <c r="AU105" i="29"/>
  <c r="CI103" i="29"/>
  <c r="AX102" i="29"/>
  <c r="CL100" i="29"/>
  <c r="BS99" i="29"/>
  <c r="CB131" i="29"/>
  <c r="BI130" i="29"/>
  <c r="CW128" i="29"/>
  <c r="CF18" i="29"/>
  <c r="CN20" i="29"/>
  <c r="BP22" i="29"/>
  <c r="BH24" i="29"/>
  <c r="BP26" i="29"/>
  <c r="BH28" i="29"/>
  <c r="CQ29" i="29"/>
  <c r="CA145" i="29"/>
  <c r="CI143" i="29"/>
  <c r="BZ18" i="29"/>
  <c r="CH20" i="29"/>
  <c r="BJ22" i="29"/>
  <c r="BB24" i="29"/>
  <c r="BJ26" i="29"/>
  <c r="BB28" i="29"/>
  <c r="CO29" i="29"/>
  <c r="CC145" i="29"/>
  <c r="CK143" i="29"/>
  <c r="CQ141" i="29"/>
  <c r="CI139" i="29"/>
  <c r="CV145" i="29"/>
  <c r="AW144" i="29"/>
  <c r="CV141" i="29"/>
  <c r="AW140" i="29"/>
  <c r="BT138" i="29"/>
  <c r="BL136" i="29"/>
  <c r="BT134" i="29"/>
  <c r="CB132" i="29"/>
  <c r="BT130" i="29"/>
  <c r="CR128" i="29"/>
  <c r="AS127" i="29"/>
  <c r="CR124" i="29"/>
  <c r="BU138" i="29"/>
  <c r="CS136" i="29"/>
  <c r="CK134" i="29"/>
  <c r="CS132" i="29"/>
  <c r="CO141" i="29"/>
  <c r="CG139" i="29"/>
  <c r="CT145" i="29"/>
  <c r="AU144" i="29"/>
  <c r="CT141" i="29"/>
  <c r="AU140" i="29"/>
  <c r="BR138" i="29"/>
  <c r="BJ136" i="29"/>
  <c r="BR134" i="29"/>
  <c r="BZ132" i="29"/>
  <c r="BR130" i="29"/>
  <c r="CP128" i="29"/>
  <c r="AQ127" i="29"/>
  <c r="CP124" i="29"/>
  <c r="BS138" i="29"/>
  <c r="CQ136" i="29"/>
  <c r="CI134" i="29"/>
  <c r="CI132" i="29"/>
  <c r="CQ130" i="29"/>
  <c r="CI128" i="29"/>
  <c r="AX127" i="29"/>
  <c r="BF125" i="29"/>
  <c r="AY123" i="29"/>
  <c r="BG121" i="29"/>
  <c r="CE119" i="29"/>
  <c r="BW117" i="29"/>
  <c r="CE115" i="29"/>
  <c r="CM113" i="29"/>
  <c r="CE111" i="29"/>
  <c r="AT110" i="29"/>
  <c r="BB108" i="29"/>
  <c r="AT106" i="29"/>
  <c r="BB104" i="29"/>
  <c r="BZ102" i="29"/>
  <c r="BR100" i="29"/>
  <c r="BM132" i="29"/>
  <c r="BU130" i="29"/>
  <c r="BM128" i="29"/>
  <c r="CK126" i="29"/>
  <c r="CS124" i="29"/>
  <c r="CJ122" i="29"/>
  <c r="CR120" i="29"/>
  <c r="BI119" i="29"/>
  <c r="BA117" i="29"/>
  <c r="BI115" i="29"/>
  <c r="BQ113" i="29"/>
  <c r="BI111" i="29"/>
  <c r="CG109" i="29"/>
  <c r="CO107" i="29"/>
  <c r="CG105" i="29"/>
  <c r="CO103" i="29"/>
  <c r="BD102" i="29"/>
  <c r="BG17" i="29"/>
  <c r="AY19" i="29"/>
  <c r="AQ21" i="29"/>
  <c r="AY23" i="29"/>
  <c r="CJ24" i="29"/>
  <c r="CB26" i="29"/>
  <c r="CJ28" i="29"/>
  <c r="CA30" i="29"/>
  <c r="BO145" i="29"/>
  <c r="BE17" i="29"/>
  <c r="AW19" i="29"/>
  <c r="CT20" i="29"/>
  <c r="AW23" i="29"/>
  <c r="CD24" i="29"/>
  <c r="BV26" i="29"/>
  <c r="CD28" i="29"/>
  <c r="BX30" i="29"/>
  <c r="BQ145" i="29"/>
  <c r="BG143" i="29"/>
  <c r="BO141" i="29"/>
  <c r="BW139" i="29"/>
  <c r="BT145" i="29"/>
  <c r="BA144" i="29"/>
  <c r="CO142" i="29"/>
  <c r="BD141" i="29"/>
  <c r="CR139" i="29"/>
  <c r="BX138" i="29"/>
  <c r="CV136" i="29"/>
  <c r="CC135" i="29"/>
  <c r="BH134" i="29"/>
  <c r="CF132" i="29"/>
  <c r="BM131" i="29"/>
  <c r="AR130" i="29"/>
  <c r="BP128" i="29"/>
  <c r="AW127" i="29"/>
  <c r="CK125" i="29"/>
  <c r="AZ124" i="29"/>
  <c r="BI138" i="29"/>
  <c r="CW136" i="29"/>
  <c r="BL135" i="29"/>
  <c r="AS134" i="29"/>
  <c r="BU143" i="29"/>
  <c r="CS141" i="29"/>
  <c r="BX140" i="29"/>
  <c r="BE139" i="29"/>
  <c r="BR145" i="29"/>
  <c r="AY144" i="29"/>
  <c r="CM142" i="29"/>
  <c r="BB141" i="29"/>
  <c r="CP139" i="29"/>
  <c r="BV138" i="29"/>
  <c r="CT136" i="29"/>
  <c r="CA135" i="29"/>
  <c r="BF134" i="29"/>
  <c r="CD132" i="29"/>
  <c r="BK131" i="29"/>
  <c r="AP130" i="29"/>
  <c r="BN128" i="29"/>
  <c r="AU127" i="29"/>
  <c r="CI125" i="29"/>
  <c r="AX124" i="29"/>
  <c r="BG138" i="29"/>
  <c r="CU136" i="29"/>
  <c r="BJ135" i="29"/>
  <c r="AQ134" i="29"/>
  <c r="BW132" i="29"/>
  <c r="CU130" i="29"/>
  <c r="BZ129" i="29"/>
  <c r="BG128" i="29"/>
  <c r="CE126" i="29"/>
  <c r="BJ125" i="29"/>
  <c r="AQ124" i="29"/>
  <c r="BN122" i="29"/>
  <c r="AU121" i="29"/>
  <c r="CI119" i="29"/>
  <c r="AX118" i="29"/>
  <c r="CL116" i="29"/>
  <c r="BS115" i="29"/>
  <c r="CQ113" i="29"/>
  <c r="BV112" i="29"/>
  <c r="BC111" i="29"/>
  <c r="CA109" i="29"/>
  <c r="BF108" i="29"/>
  <c r="CT106" i="29"/>
  <c r="BK105" i="29"/>
  <c r="AP104" i="29"/>
  <c r="CD102" i="29"/>
  <c r="AU101" i="29"/>
  <c r="CI99" i="29"/>
  <c r="BA132" i="29"/>
  <c r="BY130" i="29"/>
  <c r="BD129" i="29"/>
  <c r="BA128" i="29"/>
  <c r="AV127" i="29"/>
  <c r="AS126" i="29"/>
  <c r="CW124" i="29"/>
  <c r="CR123" i="29"/>
  <c r="CN122" i="29"/>
  <c r="CK121" i="29"/>
  <c r="CF120" i="29"/>
  <c r="CC119" i="29"/>
  <c r="BX118" i="29"/>
  <c r="BU117" i="29"/>
  <c r="BP116" i="29"/>
  <c r="BM115" i="29"/>
  <c r="BH114" i="29"/>
  <c r="BE113" i="29"/>
  <c r="AZ112" i="29"/>
  <c r="AW111" i="29"/>
  <c r="AR110" i="29"/>
  <c r="AR18" i="29"/>
  <c r="AU19" i="29"/>
  <c r="AZ20" i="29"/>
  <c r="BC21" i="29"/>
  <c r="BH22" i="29"/>
  <c r="BK23" i="29"/>
  <c r="BP24" i="29"/>
  <c r="BS25" i="29"/>
  <c r="BX26" i="29"/>
  <c r="CA27" i="29"/>
  <c r="CF28" i="29"/>
  <c r="CI29" i="29"/>
  <c r="CL146" i="29"/>
  <c r="CI145" i="29"/>
  <c r="CD144" i="29"/>
  <c r="CA143" i="29"/>
  <c r="CW17" i="29"/>
  <c r="AS19" i="29"/>
  <c r="AT20" i="29"/>
  <c r="BA21" i="29"/>
  <c r="BB22" i="29"/>
  <c r="BI23" i="29"/>
  <c r="BJ24" i="29"/>
  <c r="BQ25" i="29"/>
  <c r="BR26" i="29"/>
  <c r="BY27" i="29"/>
  <c r="BZ28" i="29"/>
  <c r="CG29" i="29"/>
  <c r="CN146" i="29"/>
  <c r="CK145" i="29"/>
  <c r="CF144" i="29"/>
  <c r="CC143" i="29"/>
  <c r="BV142" i="29"/>
  <c r="BS141" i="29"/>
  <c r="BN140" i="29"/>
  <c r="BK139" i="29"/>
  <c r="AW146" i="29"/>
  <c r="AR145" i="29"/>
  <c r="CV143" i="29"/>
  <c r="CS142" i="29"/>
  <c r="CN141" i="29"/>
  <c r="CK140" i="29"/>
  <c r="CF139" i="29"/>
  <c r="CB138" i="29"/>
  <c r="BY137" i="29"/>
  <c r="BT136" i="29"/>
  <c r="BQ135" i="29"/>
  <c r="BL134" i="29"/>
  <c r="BI133" i="29"/>
  <c r="BD132" i="29"/>
  <c r="CQ17" i="29"/>
  <c r="CI19" i="29"/>
  <c r="BK21" i="29"/>
  <c r="BS23" i="29"/>
  <c r="BK25" i="29"/>
  <c r="BC27" i="29"/>
  <c r="BK29" i="29"/>
  <c r="CD146" i="29"/>
  <c r="CL144" i="29"/>
  <c r="CO17" i="29"/>
  <c r="CG19" i="29"/>
  <c r="BI21" i="29"/>
  <c r="BQ23" i="29"/>
  <c r="BI25" i="29"/>
  <c r="BA27" i="29"/>
  <c r="BI29" i="29"/>
  <c r="CF146" i="29"/>
  <c r="CN144" i="29"/>
  <c r="CD142" i="29"/>
  <c r="CL140" i="29"/>
  <c r="BC139" i="29"/>
  <c r="CS144" i="29"/>
  <c r="AR143" i="29"/>
  <c r="AZ141" i="29"/>
  <c r="AS139" i="29"/>
  <c r="BQ137" i="29"/>
  <c r="BY135" i="29"/>
  <c r="BQ133" i="29"/>
  <c r="BY131" i="29"/>
  <c r="CW129" i="29"/>
  <c r="CO127" i="29"/>
  <c r="CW125" i="29"/>
  <c r="AV124" i="29"/>
  <c r="BP137" i="29"/>
  <c r="CN135" i="29"/>
  <c r="CV133" i="29"/>
  <c r="CB142" i="29"/>
  <c r="CJ140" i="29"/>
  <c r="BA139" i="29"/>
  <c r="CQ144" i="29"/>
  <c r="AP143" i="29"/>
  <c r="AX141" i="29"/>
  <c r="AQ139" i="29"/>
  <c r="BO137" i="29"/>
  <c r="BW135" i="29"/>
  <c r="BO133" i="29"/>
  <c r="BW131" i="29"/>
  <c r="CU129" i="29"/>
  <c r="CM127" i="29"/>
  <c r="CU125" i="29"/>
  <c r="AT124" i="29"/>
  <c r="BN137" i="29"/>
  <c r="CL135" i="29"/>
  <c r="CT133" i="29"/>
  <c r="CD131" i="29"/>
  <c r="CL129" i="29"/>
  <c r="BC128" i="29"/>
  <c r="AU126" i="29"/>
  <c r="BC124" i="29"/>
  <c r="BJ122" i="29"/>
  <c r="BB120" i="29"/>
  <c r="BZ118" i="29"/>
  <c r="CH116" i="29"/>
  <c r="BZ114" i="29"/>
  <c r="CH112" i="29"/>
  <c r="AY111" i="29"/>
  <c r="AQ109" i="29"/>
  <c r="AY107" i="29"/>
  <c r="BG105" i="29"/>
  <c r="AY103" i="29"/>
  <c r="BW101" i="29"/>
  <c r="CE99" i="29"/>
  <c r="BH131" i="29"/>
  <c r="BP129" i="29"/>
  <c r="CN127" i="29"/>
  <c r="CF125" i="29"/>
  <c r="CN123" i="29"/>
  <c r="CW121" i="29"/>
  <c r="CO119" i="29"/>
  <c r="BD118" i="29"/>
  <c r="BL116" i="29"/>
  <c r="BD114" i="29"/>
  <c r="BL112" i="29"/>
  <c r="CJ110" i="29"/>
  <c r="CB108" i="29"/>
  <c r="CJ106" i="29"/>
  <c r="CR104" i="29"/>
  <c r="CJ102" i="29"/>
  <c r="BA101" i="29"/>
  <c r="AV18" i="29"/>
  <c r="BD20" i="29"/>
  <c r="AV22" i="29"/>
  <c r="CE23" i="29"/>
  <c r="CM25" i="29"/>
  <c r="CE27" i="29"/>
  <c r="BW29" i="29"/>
  <c r="CU145" i="29"/>
  <c r="BJ144" i="29"/>
  <c r="AP18" i="29"/>
  <c r="AX20" i="29"/>
  <c r="AP22" i="29"/>
  <c r="CC23" i="29"/>
  <c r="CK25" i="29"/>
  <c r="CC27" i="29"/>
  <c r="BU29" i="29"/>
  <c r="CW145" i="29"/>
  <c r="BL144" i="29"/>
  <c r="BR142" i="29"/>
  <c r="BJ140" i="29"/>
  <c r="BI146" i="29"/>
  <c r="CW144" i="29"/>
  <c r="BL143" i="29"/>
  <c r="AS142" i="29"/>
  <c r="CG140" i="29"/>
  <c r="AW139" i="29"/>
  <c r="CK137" i="29"/>
  <c r="BP136" i="29"/>
  <c r="CN134" i="29"/>
  <c r="BU133" i="29"/>
  <c r="AZ132" i="29"/>
  <c r="BX130" i="29"/>
  <c r="BE129" i="29"/>
  <c r="CS127" i="29"/>
  <c r="BH126" i="29"/>
  <c r="CV124" i="29"/>
  <c r="AV139" i="29"/>
  <c r="BT137" i="29"/>
  <c r="BA136" i="29"/>
  <c r="CO134" i="29"/>
  <c r="BD133" i="29"/>
  <c r="CF142" i="29"/>
  <c r="BM141" i="29"/>
  <c r="CK139" i="29"/>
  <c r="BG146" i="29"/>
  <c r="CU144" i="29"/>
  <c r="BJ143" i="29"/>
  <c r="AQ142" i="29"/>
  <c r="CE140" i="29"/>
  <c r="AU139" i="29"/>
  <c r="CI137" i="29"/>
  <c r="BN136" i="29"/>
  <c r="CL134" i="29"/>
  <c r="BS133" i="29"/>
  <c r="AX132" i="29"/>
  <c r="BV130" i="29"/>
  <c r="BC129" i="29"/>
  <c r="CQ127" i="29"/>
  <c r="BF126" i="29"/>
  <c r="CT124" i="29"/>
  <c r="AT139" i="29"/>
  <c r="BR137" i="29"/>
  <c r="AY136" i="29"/>
  <c r="CM134" i="29"/>
  <c r="BB133" i="29"/>
  <c r="CH131" i="29"/>
  <c r="BO130" i="29"/>
  <c r="CM128" i="29"/>
  <c r="BR127" i="29"/>
  <c r="AY126" i="29"/>
  <c r="BW124" i="29"/>
  <c r="BC123" i="29"/>
  <c r="CQ121" i="29"/>
  <c r="BF120" i="29"/>
  <c r="CT118" i="29"/>
  <c r="CA117" i="29"/>
  <c r="AP116" i="29"/>
  <c r="CD114" i="29"/>
  <c r="BK113" i="29"/>
  <c r="CI111" i="29"/>
  <c r="BN110" i="29"/>
  <c r="AU109" i="29"/>
  <c r="BS107" i="29"/>
  <c r="AX106" i="29"/>
  <c r="CL104" i="29"/>
  <c r="BC103" i="29"/>
  <c r="CQ101" i="29"/>
  <c r="BV100" i="29"/>
  <c r="CG132" i="29"/>
  <c r="BL131" i="29"/>
  <c r="AS130" i="29"/>
  <c r="CG128" i="29"/>
  <c r="CB127" i="29"/>
  <c r="BY126" i="29"/>
  <c r="BT125" i="29"/>
  <c r="BQ124" i="29"/>
  <c r="BM123" i="29"/>
  <c r="BH122" i="29"/>
  <c r="BE121" i="29"/>
  <c r="AZ120" i="29"/>
  <c r="AW119" i="29"/>
  <c r="AR118" i="29"/>
  <c r="CV116" i="29"/>
  <c r="CS115" i="29"/>
  <c r="CN114" i="29"/>
  <c r="CK113" i="29"/>
  <c r="CF112" i="29"/>
  <c r="CC111" i="29"/>
  <c r="BX110" i="29"/>
  <c r="BS17" i="29"/>
  <c r="BX18" i="29"/>
  <c r="CA19" i="29"/>
  <c r="CF20" i="29"/>
  <c r="CI21" i="29"/>
  <c r="CN22" i="29"/>
  <c r="CQ23" i="29"/>
  <c r="CV24" i="29"/>
  <c r="AR26" i="29"/>
  <c r="AU27" i="29"/>
  <c r="AZ28" i="29"/>
  <c r="BC29" i="29"/>
  <c r="BF30" i="29"/>
  <c r="BF146" i="29"/>
  <c r="BC145" i="29"/>
  <c r="AX144" i="29"/>
  <c r="BQ17" i="29"/>
  <c r="BR18" i="29"/>
  <c r="BY19" i="29"/>
  <c r="BZ20" i="29"/>
  <c r="CG21" i="29"/>
  <c r="CH22" i="29"/>
  <c r="CO23" i="29"/>
  <c r="CP24" i="29"/>
  <c r="CW25" i="29"/>
  <c r="AS27" i="29"/>
  <c r="AT28" i="29"/>
  <c r="BA29" i="29"/>
  <c r="BD30" i="29"/>
  <c r="BH146" i="29"/>
  <c r="BE145" i="29"/>
  <c r="AZ144" i="29"/>
  <c r="AU143" i="29"/>
  <c r="AP142" i="29"/>
  <c r="CT140" i="29"/>
  <c r="CQ139" i="29"/>
  <c r="CC146" i="29"/>
  <c r="BX145" i="29"/>
  <c r="BU144" i="29"/>
  <c r="BP143" i="29"/>
  <c r="BM142" i="29"/>
  <c r="BH141" i="29"/>
  <c r="BE140" i="29"/>
  <c r="AZ139" i="29"/>
  <c r="AV138" i="29"/>
  <c r="AS137" i="29"/>
  <c r="CW135" i="29"/>
  <c r="CR134" i="29"/>
  <c r="CO133" i="29"/>
  <c r="CJ132" i="29"/>
  <c r="CG131" i="29"/>
  <c r="CB130" i="29"/>
  <c r="BY129" i="29"/>
  <c r="BT128" i="29"/>
  <c r="BQ127" i="29"/>
  <c r="BL126" i="29"/>
  <c r="BI125" i="29"/>
  <c r="BD124" i="29"/>
  <c r="CC138" i="29"/>
  <c r="BX137" i="29"/>
  <c r="BU136" i="29"/>
  <c r="BP135" i="29"/>
  <c r="BM134" i="29"/>
  <c r="BH133" i="29"/>
  <c r="AS143" i="29"/>
  <c r="CW141" i="29"/>
  <c r="CR140" i="29"/>
  <c r="CO139" i="29"/>
  <c r="CA146" i="29"/>
  <c r="BV145" i="29"/>
  <c r="BS144" i="29"/>
  <c r="BN143" i="29"/>
  <c r="BK142" i="29"/>
  <c r="BF141" i="29"/>
  <c r="BC140" i="29"/>
  <c r="AY139" i="29"/>
  <c r="AT138" i="29"/>
  <c r="AQ137" i="29"/>
  <c r="CU135" i="29"/>
  <c r="CP134" i="29"/>
  <c r="CM133" i="29"/>
  <c r="CH132" i="29"/>
  <c r="CE131" i="29"/>
  <c r="BZ130" i="29"/>
  <c r="BW129" i="29"/>
  <c r="BR128" i="29"/>
  <c r="BO127" i="29"/>
  <c r="BJ126" i="29"/>
  <c r="BG125" i="29"/>
  <c r="BB124" i="29"/>
  <c r="CA138" i="29"/>
  <c r="BV137" i="29"/>
  <c r="BS136" i="29"/>
  <c r="BN135" i="29"/>
  <c r="BK134" i="29"/>
  <c r="BF133" i="29"/>
  <c r="AU132" i="29"/>
  <c r="AP131" i="29"/>
  <c r="CT129" i="29"/>
  <c r="CQ128" i="29"/>
  <c r="CL127" i="29"/>
  <c r="CI126" i="29"/>
  <c r="CD125" i="29"/>
  <c r="CA124" i="29"/>
  <c r="BW123" i="29"/>
  <c r="BR122" i="29"/>
  <c r="BO121" i="29"/>
  <c r="BJ120" i="29"/>
  <c r="BG119" i="29"/>
  <c r="BB118" i="29"/>
  <c r="AY117" i="29"/>
  <c r="AT116" i="29"/>
  <c r="AQ115" i="29"/>
  <c r="CU113" i="29"/>
  <c r="CP112" i="29"/>
  <c r="CM111" i="29"/>
  <c r="CH110" i="29"/>
  <c r="CE109" i="29"/>
  <c r="BZ108" i="29"/>
  <c r="BW107" i="29"/>
  <c r="BR106" i="29"/>
  <c r="BO105" i="29"/>
  <c r="BJ104" i="29"/>
  <c r="BG103" i="29"/>
  <c r="BB102" i="29"/>
  <c r="AY101" i="29"/>
  <c r="AT100" i="29"/>
  <c r="CK132" i="29"/>
  <c r="CF131" i="29"/>
  <c r="CC130" i="29"/>
  <c r="BX129" i="29"/>
  <c r="BU128" i="29"/>
  <c r="BP127" i="29"/>
  <c r="BM126" i="29"/>
  <c r="BH125" i="29"/>
  <c r="BE124" i="29"/>
  <c r="BA123" i="29"/>
  <c r="AV122" i="29"/>
  <c r="AS121" i="29"/>
  <c r="CW119" i="29"/>
  <c r="CR118" i="29"/>
  <c r="CO117" i="29"/>
  <c r="CJ116" i="29"/>
  <c r="CG115" i="29"/>
  <c r="CB114" i="29"/>
  <c r="BY113" i="29"/>
  <c r="BT112" i="29"/>
  <c r="BQ111" i="29"/>
  <c r="AC151" i="26"/>
  <c r="AC152" i="26" s="1"/>
  <c r="BV140" i="29"/>
  <c r="BY29" i="29"/>
  <c r="AT22" i="29"/>
  <c r="AX146" i="29"/>
  <c r="AH151" i="26"/>
  <c r="AH152" i="26" s="1"/>
  <c r="R151" i="26"/>
  <c r="R152" i="26" s="1"/>
  <c r="AD151" i="26"/>
  <c r="AD152" i="26" s="1"/>
  <c r="Y151" i="26"/>
  <c r="Y152" i="26" s="1"/>
  <c r="S151" i="26"/>
  <c r="S152" i="26" s="1"/>
  <c r="AF151" i="26"/>
  <c r="AF152" i="26" s="1"/>
  <c r="AG151" i="26"/>
  <c r="AG152" i="26" s="1"/>
  <c r="AE151" i="26"/>
  <c r="AE152" i="26" s="1"/>
  <c r="T11" i="25"/>
  <c r="V9" i="31"/>
  <c r="V11" i="31"/>
  <c r="T151" i="26"/>
  <c r="T152" i="26" s="1"/>
  <c r="X151" i="26"/>
  <c r="X152" i="26" s="1"/>
  <c r="AB151" i="26"/>
  <c r="AB152" i="26" s="1"/>
  <c r="Q151" i="26"/>
  <c r="Q152" i="26" s="1"/>
  <c r="Z151" i="26"/>
  <c r="Z152" i="26" s="1"/>
  <c r="T9" i="25"/>
  <c r="P151" i="26"/>
  <c r="P152" i="26" s="1"/>
  <c r="V151" i="26"/>
  <c r="V152" i="26" s="1"/>
  <c r="G145" i="5"/>
  <c r="E154" i="5" s="1"/>
  <c r="E153" i="5"/>
  <c r="BC145" i="5"/>
  <c r="AC154" i="5" s="1"/>
  <c r="AC153" i="5"/>
  <c r="N99" i="24" l="1"/>
  <c r="N51" i="24"/>
  <c r="L131" i="24"/>
  <c r="L83" i="24"/>
  <c r="L35" i="24"/>
  <c r="M60" i="24"/>
  <c r="O54" i="24"/>
  <c r="P127" i="24"/>
  <c r="P35" i="24"/>
  <c r="N122" i="24"/>
  <c r="N90" i="24"/>
  <c r="N42" i="24"/>
  <c r="L106" i="24"/>
  <c r="L74" i="24"/>
  <c r="N135" i="24"/>
  <c r="N87" i="24"/>
  <c r="N39" i="24"/>
  <c r="L119" i="24"/>
  <c r="L71" i="24"/>
  <c r="M96" i="24"/>
  <c r="O90" i="24"/>
  <c r="O42" i="24"/>
  <c r="O119" i="24"/>
  <c r="P71" i="24"/>
  <c r="P23" i="24"/>
  <c r="N112" i="24"/>
  <c r="N134" i="24"/>
  <c r="N70" i="24"/>
  <c r="N38" i="24"/>
  <c r="N22" i="24"/>
  <c r="L134" i="24"/>
  <c r="N123" i="24"/>
  <c r="N75" i="24"/>
  <c r="N27" i="24"/>
  <c r="L107" i="24"/>
  <c r="L59" i="24"/>
  <c r="M132" i="24"/>
  <c r="M84" i="24"/>
  <c r="M36" i="24"/>
  <c r="O78" i="24"/>
  <c r="O30" i="24"/>
  <c r="O107" i="24"/>
  <c r="P103" i="24"/>
  <c r="P59" i="24"/>
  <c r="P11" i="24"/>
  <c r="N100" i="24"/>
  <c r="N130" i="24"/>
  <c r="N114" i="24"/>
  <c r="N98" i="24"/>
  <c r="N82" i="24"/>
  <c r="N66" i="24"/>
  <c r="N50" i="24"/>
  <c r="N34" i="24"/>
  <c r="N18" i="24"/>
  <c r="L130" i="24"/>
  <c r="L114" i="24"/>
  <c r="L98" i="24"/>
  <c r="N111" i="24"/>
  <c r="N63" i="24"/>
  <c r="L15" i="24"/>
  <c r="L95" i="24"/>
  <c r="L47" i="24"/>
  <c r="M120" i="24"/>
  <c r="M72" i="24"/>
  <c r="M24" i="24"/>
  <c r="O66" i="24"/>
  <c r="O18" i="24"/>
  <c r="O95" i="24"/>
  <c r="P91" i="24"/>
  <c r="P47" i="24"/>
  <c r="N8" i="24"/>
  <c r="N14" i="24"/>
  <c r="N126" i="24"/>
  <c r="N110" i="24"/>
  <c r="N94" i="24"/>
  <c r="N78" i="24"/>
  <c r="N62" i="24"/>
  <c r="N46" i="24"/>
  <c r="N30" i="24"/>
  <c r="L14" i="24"/>
  <c r="L126" i="24"/>
  <c r="L110" i="24"/>
  <c r="L94" i="24"/>
  <c r="M99" i="24"/>
  <c r="O61" i="24"/>
  <c r="O45" i="24"/>
  <c r="O29" i="24"/>
  <c r="O106" i="24"/>
  <c r="P134" i="24"/>
  <c r="P102" i="24"/>
  <c r="P38" i="24"/>
  <c r="P22" i="24"/>
  <c r="L27" i="24"/>
  <c r="M52" i="24"/>
  <c r="O46" i="24"/>
  <c r="N80" i="24"/>
  <c r="N64" i="24"/>
  <c r="L128" i="24"/>
  <c r="L112" i="24"/>
  <c r="L96" i="24"/>
  <c r="L64" i="24"/>
  <c r="L32" i="24"/>
  <c r="M89" i="24"/>
  <c r="M9" i="24"/>
  <c r="O67" i="24"/>
  <c r="O128" i="24"/>
  <c r="P76" i="24"/>
  <c r="P28" i="24"/>
  <c r="L38" i="24"/>
  <c r="M15" i="24"/>
  <c r="O89" i="24"/>
  <c r="O57" i="24"/>
  <c r="O41" i="24"/>
  <c r="O118" i="24"/>
  <c r="O102" i="24"/>
  <c r="P50" i="24"/>
  <c r="L111" i="24"/>
  <c r="L63" i="24"/>
  <c r="O34" i="24"/>
  <c r="O111" i="24"/>
  <c r="P107" i="24"/>
  <c r="N60" i="24"/>
  <c r="L12" i="24"/>
  <c r="L124" i="24"/>
  <c r="L92" i="24"/>
  <c r="M101" i="24"/>
  <c r="O9" i="24"/>
  <c r="O47" i="24"/>
  <c r="P88" i="24"/>
  <c r="P40" i="24"/>
  <c r="P8" i="24"/>
  <c r="L11" i="24"/>
  <c r="L43" i="24"/>
  <c r="M116" i="24"/>
  <c r="L82" i="24"/>
  <c r="L66" i="24"/>
  <c r="L50" i="24"/>
  <c r="L34" i="24"/>
  <c r="L18" i="24"/>
  <c r="M123" i="24"/>
  <c r="M107" i="24"/>
  <c r="M91" i="24"/>
  <c r="M75" i="24"/>
  <c r="M59" i="24"/>
  <c r="M43" i="24"/>
  <c r="M27" i="24"/>
  <c r="M11" i="24"/>
  <c r="O85" i="24"/>
  <c r="O69" i="24"/>
  <c r="O53" i="24"/>
  <c r="O37" i="24"/>
  <c r="O21" i="24"/>
  <c r="O130" i="24"/>
  <c r="O114" i="24"/>
  <c r="O98" i="24"/>
  <c r="P126" i="24"/>
  <c r="P110" i="24"/>
  <c r="P94" i="24"/>
  <c r="P78" i="24"/>
  <c r="P62" i="24"/>
  <c r="P46" i="24"/>
  <c r="P30" i="24"/>
  <c r="P14" i="24"/>
  <c r="N115" i="24"/>
  <c r="N67" i="24"/>
  <c r="N19" i="24"/>
  <c r="L99" i="24"/>
  <c r="L51" i="24"/>
  <c r="M124" i="24"/>
  <c r="M76" i="24"/>
  <c r="M28" i="24"/>
  <c r="O70" i="24"/>
  <c r="O22" i="24"/>
  <c r="O99" i="24"/>
  <c r="P95" i="24"/>
  <c r="P39" i="24"/>
  <c r="N128" i="24"/>
  <c r="N88" i="24"/>
  <c r="N72" i="24"/>
  <c r="N56" i="24"/>
  <c r="N40" i="24"/>
  <c r="N24" i="24"/>
  <c r="L8" i="24"/>
  <c r="L120" i="24"/>
  <c r="L104" i="24"/>
  <c r="L88" i="24"/>
  <c r="L72" i="24"/>
  <c r="L56" i="24"/>
  <c r="L40" i="24"/>
  <c r="L24" i="24"/>
  <c r="M129" i="24"/>
  <c r="M113" i="24"/>
  <c r="M97" i="24"/>
  <c r="M81" i="24"/>
  <c r="M65" i="24"/>
  <c r="M49" i="24"/>
  <c r="M33" i="24"/>
  <c r="M17" i="24"/>
  <c r="O91" i="24"/>
  <c r="O75" i="24"/>
  <c r="O59" i="24"/>
  <c r="O43" i="24"/>
  <c r="O27" i="24"/>
  <c r="O11" i="24"/>
  <c r="O120" i="24"/>
  <c r="O104" i="24"/>
  <c r="P132" i="24"/>
  <c r="P116" i="24"/>
  <c r="P100" i="24"/>
  <c r="P84" i="24"/>
  <c r="P68" i="24"/>
  <c r="P52" i="24"/>
  <c r="P36" i="24"/>
  <c r="P20" i="24"/>
  <c r="N15" i="24"/>
  <c r="N95" i="24"/>
  <c r="N47" i="24"/>
  <c r="L127" i="24"/>
  <c r="L79" i="24"/>
  <c r="L78" i="24"/>
  <c r="L62" i="24"/>
  <c r="L46" i="24"/>
  <c r="L30" i="24"/>
  <c r="M135" i="24"/>
  <c r="M119" i="24"/>
  <c r="M103" i="24"/>
  <c r="M87" i="24"/>
  <c r="M71" i="24"/>
  <c r="M55" i="24"/>
  <c r="M39" i="24"/>
  <c r="M23" i="24"/>
  <c r="O81" i="24"/>
  <c r="O65" i="24"/>
  <c r="O49" i="24"/>
  <c r="O33" i="24"/>
  <c r="O17" i="24"/>
  <c r="O126" i="24"/>
  <c r="O110" i="24"/>
  <c r="O94" i="24"/>
  <c r="P122" i="24"/>
  <c r="P106" i="24"/>
  <c r="P90" i="24"/>
  <c r="P74" i="24"/>
  <c r="P58" i="24"/>
  <c r="P42" i="24"/>
  <c r="P26" i="24"/>
  <c r="P10" i="24"/>
  <c r="N103" i="24"/>
  <c r="N55" i="24"/>
  <c r="L135" i="24"/>
  <c r="L87" i="24"/>
  <c r="L39" i="24"/>
  <c r="M112" i="24"/>
  <c r="M64" i="24"/>
  <c r="M16" i="24"/>
  <c r="O58" i="24"/>
  <c r="O135" i="24"/>
  <c r="P131" i="24"/>
  <c r="P83" i="24"/>
  <c r="P27" i="24"/>
  <c r="N116" i="24"/>
  <c r="N84" i="24"/>
  <c r="N68" i="24"/>
  <c r="N52" i="24"/>
  <c r="N36" i="24"/>
  <c r="N20" i="24"/>
  <c r="L132" i="24"/>
  <c r="L116" i="24"/>
  <c r="L100" i="24"/>
  <c r="L84" i="24"/>
  <c r="L68" i="24"/>
  <c r="L52" i="24"/>
  <c r="L36" i="24"/>
  <c r="L20" i="24"/>
  <c r="M125" i="24"/>
  <c r="M109" i="24"/>
  <c r="M93" i="24"/>
  <c r="M77" i="24"/>
  <c r="M61" i="24"/>
  <c r="M45" i="24"/>
  <c r="M29" i="24"/>
  <c r="M13" i="24"/>
  <c r="O87" i="24"/>
  <c r="O71" i="24"/>
  <c r="O55" i="24"/>
  <c r="O39" i="24"/>
  <c r="O23" i="24"/>
  <c r="O132" i="24"/>
  <c r="O116" i="24"/>
  <c r="O100" i="24"/>
  <c r="P128" i="24"/>
  <c r="P112" i="24"/>
  <c r="P96" i="24"/>
  <c r="P80" i="24"/>
  <c r="P64" i="24"/>
  <c r="P48" i="24"/>
  <c r="P32" i="24"/>
  <c r="P16" i="24"/>
  <c r="N131" i="24"/>
  <c r="N83" i="24"/>
  <c r="N35" i="24"/>
  <c r="L115" i="24"/>
  <c r="L67" i="24"/>
  <c r="L31" i="24"/>
  <c r="M104" i="24"/>
  <c r="M56" i="24"/>
  <c r="M8" i="24"/>
  <c r="O50" i="24"/>
  <c r="O127" i="24"/>
  <c r="P123" i="24"/>
  <c r="P75" i="24"/>
  <c r="P31" i="24"/>
  <c r="N120" i="24"/>
  <c r="N9" i="24"/>
  <c r="N121" i="24"/>
  <c r="N105" i="24"/>
  <c r="N89" i="24"/>
  <c r="N73" i="24"/>
  <c r="N57" i="24"/>
  <c r="N41" i="24"/>
  <c r="N25" i="24"/>
  <c r="L9" i="24"/>
  <c r="L121" i="24"/>
  <c r="L105" i="24"/>
  <c r="L89" i="24"/>
  <c r="L73" i="24"/>
  <c r="L57" i="24"/>
  <c r="L41" i="24"/>
  <c r="L25" i="24"/>
  <c r="M130" i="24"/>
  <c r="M114" i="24"/>
  <c r="M98" i="24"/>
  <c r="M82" i="24"/>
  <c r="M66" i="24"/>
  <c r="M50" i="24"/>
  <c r="M34" i="24"/>
  <c r="M18" i="24"/>
  <c r="O92" i="24"/>
  <c r="O76" i="24"/>
  <c r="O60" i="24"/>
  <c r="O44" i="24"/>
  <c r="O28" i="24"/>
  <c r="O12" i="24"/>
  <c r="O121" i="24"/>
  <c r="O105" i="24"/>
  <c r="P133" i="24"/>
  <c r="P117" i="24"/>
  <c r="P101" i="24"/>
  <c r="P85" i="24"/>
  <c r="P69" i="24"/>
  <c r="P53" i="24"/>
  <c r="P37" i="24"/>
  <c r="P21" i="24"/>
  <c r="T80" i="32"/>
  <c r="G80" i="32" s="1"/>
  <c r="H5" i="32" s="1"/>
  <c r="L19" i="24"/>
  <c r="M92" i="24"/>
  <c r="M44" i="24"/>
  <c r="O86" i="24"/>
  <c r="O38" i="24"/>
  <c r="O115" i="24"/>
  <c r="P111" i="24"/>
  <c r="P63" i="24"/>
  <c r="P19" i="24"/>
  <c r="N108" i="24"/>
  <c r="N133" i="24"/>
  <c r="N117" i="24"/>
  <c r="N101" i="24"/>
  <c r="N85" i="24"/>
  <c r="N69" i="24"/>
  <c r="N53" i="24"/>
  <c r="N37" i="24"/>
  <c r="N21" i="24"/>
  <c r="L133" i="24"/>
  <c r="L117" i="24"/>
  <c r="L101" i="24"/>
  <c r="L85" i="24"/>
  <c r="L69" i="24"/>
  <c r="L53" i="24"/>
  <c r="L37" i="24"/>
  <c r="L21" i="24"/>
  <c r="M126" i="24"/>
  <c r="M110" i="24"/>
  <c r="M94" i="24"/>
  <c r="M78" i="24"/>
  <c r="M62" i="24"/>
  <c r="M46" i="24"/>
  <c r="M30" i="24"/>
  <c r="M14" i="24"/>
  <c r="O88" i="24"/>
  <c r="O72" i="24"/>
  <c r="O56" i="24"/>
  <c r="O40" i="24"/>
  <c r="O24" i="24"/>
  <c r="O133" i="24"/>
  <c r="O117" i="24"/>
  <c r="O101" i="24"/>
  <c r="P129" i="24"/>
  <c r="P113" i="24"/>
  <c r="P97" i="24"/>
  <c r="P81" i="24"/>
  <c r="P65" i="24"/>
  <c r="P49" i="24"/>
  <c r="P33" i="24"/>
  <c r="P17" i="24"/>
  <c r="K129" i="24"/>
  <c r="K113" i="24"/>
  <c r="K97" i="24"/>
  <c r="K81" i="24"/>
  <c r="K65" i="24"/>
  <c r="K49" i="24"/>
  <c r="K33" i="24"/>
  <c r="K17" i="24"/>
  <c r="K130" i="24"/>
  <c r="K114" i="24"/>
  <c r="K98" i="24"/>
  <c r="K82" i="24"/>
  <c r="K66" i="24"/>
  <c r="K50" i="24"/>
  <c r="K34" i="24"/>
  <c r="K18" i="24"/>
  <c r="K131" i="24"/>
  <c r="K115" i="24"/>
  <c r="K99" i="24"/>
  <c r="K83" i="24"/>
  <c r="K67" i="24"/>
  <c r="K51" i="24"/>
  <c r="K35" i="24"/>
  <c r="K19" i="24"/>
  <c r="K128" i="24"/>
  <c r="K112" i="24"/>
  <c r="K96" i="24"/>
  <c r="K80" i="24"/>
  <c r="K64" i="24"/>
  <c r="K48" i="24"/>
  <c r="K32" i="24"/>
  <c r="K16" i="24"/>
  <c r="T72" i="32"/>
  <c r="T31" i="32"/>
  <c r="G31" i="32" s="1"/>
  <c r="F5" i="32" s="1"/>
  <c r="K7" i="24"/>
  <c r="N23" i="24"/>
  <c r="L55" i="24"/>
  <c r="M128" i="24"/>
  <c r="O26" i="24"/>
  <c r="O103" i="24"/>
  <c r="P99" i="24"/>
  <c r="P51" i="24"/>
  <c r="N113" i="24"/>
  <c r="N97" i="24"/>
  <c r="N65" i="24"/>
  <c r="N17" i="24"/>
  <c r="L129" i="24"/>
  <c r="L81" i="24"/>
  <c r="L49" i="24"/>
  <c r="L33" i="24"/>
  <c r="O36" i="24"/>
  <c r="D153" i="5"/>
  <c r="E145" i="5"/>
  <c r="D154" i="5" s="1"/>
  <c r="M20" i="24"/>
  <c r="O62" i="24"/>
  <c r="O14" i="24"/>
  <c r="P135" i="24"/>
  <c r="P43" i="24"/>
  <c r="N13" i="24"/>
  <c r="N125" i="24"/>
  <c r="N109" i="24"/>
  <c r="N77" i="24"/>
  <c r="N61" i="24"/>
  <c r="N29" i="24"/>
  <c r="L13" i="24"/>
  <c r="L125" i="24"/>
  <c r="L93" i="24"/>
  <c r="L77" i="24"/>
  <c r="L61" i="24"/>
  <c r="L45" i="24"/>
  <c r="L29" i="24"/>
  <c r="M134" i="24"/>
  <c r="M118" i="24"/>
  <c r="M102" i="24"/>
  <c r="M86" i="24"/>
  <c r="M70" i="24"/>
  <c r="M54" i="24"/>
  <c r="M38" i="24"/>
  <c r="M22" i="24"/>
  <c r="O80" i="24"/>
  <c r="O64" i="24"/>
  <c r="O48" i="24"/>
  <c r="O32" i="24"/>
  <c r="O16" i="24"/>
  <c r="O125" i="24"/>
  <c r="O109" i="24"/>
  <c r="O93" i="24"/>
  <c r="P121" i="24"/>
  <c r="P105" i="24"/>
  <c r="P89" i="24"/>
  <c r="P73" i="24"/>
  <c r="P57" i="24"/>
  <c r="P41" i="24"/>
  <c r="P25" i="24"/>
  <c r="P9" i="24"/>
  <c r="S100" i="32"/>
  <c r="AH109" i="35"/>
  <c r="AK112" i="35"/>
  <c r="AG52" i="35"/>
  <c r="J136" i="24"/>
  <c r="AK96" i="35"/>
  <c r="AJ39" i="35"/>
  <c r="AH22" i="35"/>
  <c r="AG125" i="35"/>
  <c r="AI61" i="35"/>
  <c r="AK80" i="35"/>
  <c r="AM148" i="26"/>
  <c r="AM149" i="26" s="1"/>
  <c r="AM147" i="26"/>
  <c r="G164" i="26"/>
  <c r="K37" i="42" s="1"/>
  <c r="AK149" i="28"/>
  <c r="G158" i="28" s="1"/>
  <c r="L50" i="42" s="1"/>
  <c r="AK151" i="28"/>
  <c r="AK152" i="28" s="1"/>
  <c r="E159" i="29"/>
  <c r="M35" i="42" s="1"/>
  <c r="AG13" i="35"/>
  <c r="AJ148" i="26"/>
  <c r="AJ149" i="26" s="1"/>
  <c r="AJ147" i="26"/>
  <c r="F164" i="26"/>
  <c r="K36" i="42" s="1"/>
  <c r="J164" i="26"/>
  <c r="K40" i="42" s="1"/>
  <c r="J157" i="28"/>
  <c r="L40" i="42" s="1"/>
  <c r="AJ151" i="28"/>
  <c r="AJ152" i="28" s="1"/>
  <c r="AJ149" i="28"/>
  <c r="AG69" i="35"/>
  <c r="AJ86" i="35"/>
  <c r="AJ117" i="35"/>
  <c r="AK63" i="35"/>
  <c r="AJ38" i="35"/>
  <c r="AH26" i="35"/>
  <c r="AJ54" i="35"/>
  <c r="AK31" i="35"/>
  <c r="AJ115" i="35"/>
  <c r="AI131" i="35"/>
  <c r="AJ40" i="35"/>
  <c r="AH108" i="35"/>
  <c r="AG83" i="35"/>
  <c r="AH9" i="35"/>
  <c r="AH11" i="35" s="1"/>
  <c r="AK79" i="35"/>
  <c r="AK49" i="35"/>
  <c r="AG18" i="35"/>
  <c r="AL151" i="29"/>
  <c r="AL152" i="29" s="1"/>
  <c r="AJ152" i="29"/>
  <c r="F136" i="24"/>
  <c r="AN148" i="26"/>
  <c r="AN149" i="26" s="1"/>
  <c r="AN147" i="26"/>
  <c r="K26" i="10"/>
  <c r="K11" i="10"/>
  <c r="E26" i="10"/>
  <c r="E11" i="10"/>
  <c r="L35" i="42"/>
  <c r="E157" i="28"/>
  <c r="I159" i="29"/>
  <c r="M39" i="42" s="1"/>
  <c r="H159" i="29"/>
  <c r="M38" i="42" s="1"/>
  <c r="AI13" i="35"/>
  <c r="AL148" i="26"/>
  <c r="AL149" i="26" s="1"/>
  <c r="AL147" i="26"/>
  <c r="F26" i="10"/>
  <c r="F11" i="10"/>
  <c r="H26" i="10"/>
  <c r="H11" i="10"/>
  <c r="D26" i="10"/>
  <c r="D11" i="10"/>
  <c r="L26" i="10"/>
  <c r="L11" i="10"/>
  <c r="K39" i="42"/>
  <c r="I164" i="26"/>
  <c r="F157" i="28"/>
  <c r="L36" i="42" s="1"/>
  <c r="F159" i="29"/>
  <c r="M36" i="42" s="1"/>
  <c r="AM152" i="28"/>
  <c r="H136" i="24"/>
  <c r="AJ53" i="35"/>
  <c r="AI35" i="35"/>
  <c r="AG99" i="35"/>
  <c r="AI115" i="35"/>
  <c r="AJ68" i="35"/>
  <c r="AK141" i="35"/>
  <c r="AI83" i="35"/>
  <c r="AK14" i="35"/>
  <c r="AJ47" i="35"/>
  <c r="AK47" i="35"/>
  <c r="AJ108" i="35"/>
  <c r="AG19" i="35"/>
  <c r="AG117" i="35"/>
  <c r="AG67" i="35"/>
  <c r="AK94" i="35"/>
  <c r="AK127" i="35"/>
  <c r="AJ70" i="35"/>
  <c r="K51" i="12"/>
  <c r="AN151" i="29"/>
  <c r="AN152" i="29" s="1"/>
  <c r="AI152" i="29"/>
  <c r="I136" i="24"/>
  <c r="G136" i="24"/>
  <c r="AH13" i="35"/>
  <c r="AK147" i="26"/>
  <c r="AK151" i="26" s="1"/>
  <c r="AK148" i="26"/>
  <c r="AK149" i="26" s="1"/>
  <c r="I26" i="10"/>
  <c r="I11" i="10"/>
  <c r="K35" i="42"/>
  <c r="E164" i="26"/>
  <c r="AI151" i="28"/>
  <c r="AI152" i="28" s="1"/>
  <c r="AI149" i="28"/>
  <c r="M40" i="42"/>
  <c r="J159" i="29"/>
  <c r="J26" i="10"/>
  <c r="J11" i="10"/>
  <c r="G26" i="10"/>
  <c r="G11" i="10"/>
  <c r="AO9" i="35"/>
  <c r="AO11" i="35" s="1"/>
  <c r="H157" i="28"/>
  <c r="AL151" i="28"/>
  <c r="AL152" i="28" s="1"/>
  <c r="AL149" i="28"/>
  <c r="AN149" i="28"/>
  <c r="AN151" i="28"/>
  <c r="AN152" i="28" s="1"/>
  <c r="AK56" i="35"/>
  <c r="AG44" i="35"/>
  <c r="AH44" i="35"/>
  <c r="AJ99" i="35"/>
  <c r="AK111" i="35"/>
  <c r="AG17" i="35"/>
  <c r="AJ125" i="35"/>
  <c r="AG131" i="35"/>
  <c r="AL9" i="35"/>
  <c r="AL11" i="35" s="1"/>
  <c r="AG98" i="35"/>
  <c r="AJ22" i="35"/>
  <c r="AJ95" i="35"/>
  <c r="AH60" i="35"/>
  <c r="AJ124" i="35"/>
  <c r="AH140" i="35"/>
  <c r="AK152" i="29"/>
  <c r="AM151" i="29"/>
  <c r="AM152" i="29" s="1"/>
  <c r="E39" i="10"/>
  <c r="D8" i="15" s="1"/>
  <c r="E42" i="10"/>
  <c r="D11" i="15" s="1"/>
  <c r="H40" i="10"/>
  <c r="G9" i="15" s="1"/>
  <c r="F42" i="10"/>
  <c r="E11" i="15" s="1"/>
  <c r="F39" i="10"/>
  <c r="E8" i="15" s="1"/>
  <c r="G43" i="10"/>
  <c r="F12" i="15" s="1"/>
  <c r="I39" i="10"/>
  <c r="H8" i="15" s="1"/>
  <c r="AV148" i="35"/>
  <c r="AW148" i="35"/>
  <c r="E40" i="10"/>
  <c r="D9" i="15" s="1"/>
  <c r="E43" i="10"/>
  <c r="D12" i="15" s="1"/>
  <c r="H41" i="10"/>
  <c r="G10" i="15" s="1"/>
  <c r="F43" i="10"/>
  <c r="E12" i="15" s="1"/>
  <c r="G39" i="10"/>
  <c r="F8" i="15" s="1"/>
  <c r="I40" i="10"/>
  <c r="H9" i="15" s="1"/>
  <c r="I41" i="10"/>
  <c r="H10" i="15" s="1"/>
  <c r="AU148" i="35"/>
  <c r="E44" i="10"/>
  <c r="D13" i="15" s="1"/>
  <c r="H42" i="10"/>
  <c r="G11" i="15" s="1"/>
  <c r="H39" i="10"/>
  <c r="G8" i="15" s="1"/>
  <c r="D39" i="10"/>
  <c r="C8" i="15" s="1"/>
  <c r="F40" i="10"/>
  <c r="E9" i="15" s="1"/>
  <c r="G44" i="10"/>
  <c r="F13" i="15" s="1"/>
  <c r="G41" i="10"/>
  <c r="F10" i="15" s="1"/>
  <c r="I42" i="10"/>
  <c r="H11" i="15" s="1"/>
  <c r="I44" i="10"/>
  <c r="H13" i="15" s="1"/>
  <c r="E41" i="10"/>
  <c r="D10" i="15" s="1"/>
  <c r="H44" i="10"/>
  <c r="G13" i="15" s="1"/>
  <c r="F41" i="10"/>
  <c r="E10" i="15" s="1"/>
  <c r="F44" i="10"/>
  <c r="E13" i="15" s="1"/>
  <c r="G40" i="10"/>
  <c r="F9" i="15" s="1"/>
  <c r="G42" i="10"/>
  <c r="F11" i="15" s="1"/>
  <c r="I43" i="10"/>
  <c r="H12" i="15" s="1"/>
  <c r="AR148" i="35"/>
  <c r="AS148" i="35"/>
  <c r="AT148" i="35"/>
  <c r="T55" i="32"/>
  <c r="G55" i="32" s="1"/>
  <c r="G5" i="32" s="1"/>
  <c r="T48" i="32"/>
  <c r="T16" i="15"/>
  <c r="T15" i="15"/>
  <c r="T13" i="15"/>
  <c r="T14" i="15"/>
  <c r="T18" i="15"/>
  <c r="T17" i="15"/>
  <c r="AI148" i="26"/>
  <c r="AI149" i="26" s="1"/>
  <c r="AI147" i="26"/>
  <c r="AI151" i="26" s="1"/>
  <c r="AK57" i="35"/>
  <c r="AK28" i="35"/>
  <c r="AG33" i="35"/>
  <c r="AI23" i="35"/>
  <c r="AG135" i="35"/>
  <c r="AK140" i="35"/>
  <c r="AK82" i="35"/>
  <c r="AJ32" i="35"/>
  <c r="AI70" i="35"/>
  <c r="AH95" i="35"/>
  <c r="AJ42" i="35"/>
  <c r="AG87" i="35"/>
  <c r="AI128" i="35"/>
  <c r="AG118" i="35"/>
  <c r="AG38" i="35"/>
  <c r="AG70" i="35"/>
  <c r="AI86" i="35"/>
  <c r="AJ67" i="35"/>
  <c r="AK34" i="35"/>
  <c r="AG102" i="35"/>
  <c r="AH134" i="35"/>
  <c r="AJ52" i="35"/>
  <c r="L38" i="42"/>
  <c r="O52" i="12"/>
  <c r="AG29" i="35"/>
  <c r="L23" i="24"/>
  <c r="AH54" i="35"/>
  <c r="M48" i="24"/>
  <c r="AK121" i="35"/>
  <c r="P115" i="24"/>
  <c r="AI124" i="35"/>
  <c r="N118" i="24"/>
  <c r="AI108" i="35"/>
  <c r="N102" i="24"/>
  <c r="AI92" i="35"/>
  <c r="N86" i="24"/>
  <c r="AI60" i="35"/>
  <c r="N54" i="24"/>
  <c r="AG124" i="35"/>
  <c r="L118" i="24"/>
  <c r="AG108" i="35"/>
  <c r="L102" i="24"/>
  <c r="AG92" i="35"/>
  <c r="L86" i="24"/>
  <c r="AG76" i="35"/>
  <c r="L70" i="24"/>
  <c r="AG60" i="35"/>
  <c r="L54" i="24"/>
  <c r="AG28" i="35"/>
  <c r="L22" i="24"/>
  <c r="AH133" i="35"/>
  <c r="M127" i="24"/>
  <c r="AH117" i="35"/>
  <c r="M111" i="24"/>
  <c r="AH101" i="35"/>
  <c r="M95" i="24"/>
  <c r="AH85" i="35"/>
  <c r="M79" i="24"/>
  <c r="AH69" i="35"/>
  <c r="M63" i="24"/>
  <c r="AH53" i="35"/>
  <c r="M47" i="24"/>
  <c r="AH37" i="35"/>
  <c r="M31" i="24"/>
  <c r="AJ79" i="35"/>
  <c r="O73" i="24"/>
  <c r="AJ31" i="35"/>
  <c r="O25" i="24"/>
  <c r="AJ140" i="35"/>
  <c r="O134" i="24"/>
  <c r="AK136" i="35"/>
  <c r="P130" i="24"/>
  <c r="AK120" i="35"/>
  <c r="P114" i="24"/>
  <c r="AK104" i="35"/>
  <c r="P98" i="24"/>
  <c r="AK88" i="35"/>
  <c r="P82" i="24"/>
  <c r="AK72" i="35"/>
  <c r="P66" i="24"/>
  <c r="AK40" i="35"/>
  <c r="P34" i="24"/>
  <c r="AK24" i="35"/>
  <c r="P18" i="24"/>
  <c r="AI133" i="35"/>
  <c r="N127" i="24"/>
  <c r="AI85" i="35"/>
  <c r="N79" i="24"/>
  <c r="AI37" i="35"/>
  <c r="N31" i="24"/>
  <c r="AH94" i="35"/>
  <c r="M88" i="24"/>
  <c r="AH46" i="35"/>
  <c r="M40" i="24"/>
  <c r="AJ88" i="35"/>
  <c r="O82" i="24"/>
  <c r="AK61" i="35"/>
  <c r="P55" i="24"/>
  <c r="AI18" i="35"/>
  <c r="N12" i="24"/>
  <c r="AI102" i="35"/>
  <c r="N96" i="24"/>
  <c r="AI82" i="35"/>
  <c r="N76" i="24"/>
  <c r="AI50" i="35"/>
  <c r="N44" i="24"/>
  <c r="AI34" i="35"/>
  <c r="N28" i="24"/>
  <c r="AG114" i="35"/>
  <c r="L108" i="24"/>
  <c r="AG82" i="35"/>
  <c r="L76" i="24"/>
  <c r="AG66" i="35"/>
  <c r="L60" i="24"/>
  <c r="AG50" i="35"/>
  <c r="L44" i="24"/>
  <c r="AG34" i="35"/>
  <c r="L28" i="24"/>
  <c r="AH139" i="35"/>
  <c r="M133" i="24"/>
  <c r="AH123" i="35"/>
  <c r="M117" i="24"/>
  <c r="AH91" i="35"/>
  <c r="M85" i="24"/>
  <c r="AH75" i="35"/>
  <c r="M69" i="24"/>
  <c r="AH59" i="35"/>
  <c r="M53" i="24"/>
  <c r="AH43" i="35"/>
  <c r="M37" i="24"/>
  <c r="AH27" i="35"/>
  <c r="M21" i="24"/>
  <c r="AJ85" i="35"/>
  <c r="O79" i="24"/>
  <c r="AJ69" i="35"/>
  <c r="O63" i="24"/>
  <c r="AJ37" i="35"/>
  <c r="O31" i="24"/>
  <c r="AJ21" i="35"/>
  <c r="O15" i="24"/>
  <c r="AJ130" i="35"/>
  <c r="O124" i="24"/>
  <c r="AJ114" i="35"/>
  <c r="O108" i="24"/>
  <c r="AK126" i="35"/>
  <c r="P120" i="24"/>
  <c r="AK110" i="35"/>
  <c r="P104" i="24"/>
  <c r="AK78" i="35"/>
  <c r="P72" i="24"/>
  <c r="AK62" i="35"/>
  <c r="P56" i="24"/>
  <c r="AK30" i="35"/>
  <c r="P24" i="24"/>
  <c r="AI113" i="35"/>
  <c r="N107" i="24"/>
  <c r="AI65" i="35"/>
  <c r="N59" i="24"/>
  <c r="AG97" i="35"/>
  <c r="L91" i="24"/>
  <c r="AH74" i="35"/>
  <c r="M68" i="24"/>
  <c r="AK93" i="35"/>
  <c r="P87" i="24"/>
  <c r="AI138" i="35"/>
  <c r="N132" i="24"/>
  <c r="AI99" i="35"/>
  <c r="N93" i="24"/>
  <c r="AI51" i="35"/>
  <c r="N45" i="24"/>
  <c r="AG115" i="35"/>
  <c r="L109" i="24"/>
  <c r="AG39" i="35"/>
  <c r="AG61" i="35"/>
  <c r="AK108" i="35"/>
  <c r="AJ51" i="35"/>
  <c r="AJ112" i="35"/>
  <c r="AK44" i="35"/>
  <c r="AJ134" i="35"/>
  <c r="AK105" i="35"/>
  <c r="AI29" i="35"/>
  <c r="AG134" i="35"/>
  <c r="AJ73" i="35"/>
  <c r="AH114" i="35"/>
  <c r="M108" i="24"/>
  <c r="AH18" i="35"/>
  <c r="M12" i="24"/>
  <c r="AJ137" i="35"/>
  <c r="O131" i="24"/>
  <c r="AK85" i="35"/>
  <c r="P79" i="24"/>
  <c r="AI130" i="35"/>
  <c r="N124" i="24"/>
  <c r="AI16" i="35"/>
  <c r="N10" i="24"/>
  <c r="AI112" i="35"/>
  <c r="N106" i="24"/>
  <c r="AI80" i="35"/>
  <c r="N74" i="24"/>
  <c r="AI64" i="35"/>
  <c r="N58" i="24"/>
  <c r="AI32" i="35"/>
  <c r="N26" i="24"/>
  <c r="AG16" i="35"/>
  <c r="L10" i="24"/>
  <c r="AG128" i="35"/>
  <c r="L122" i="24"/>
  <c r="AG96" i="35"/>
  <c r="L90" i="24"/>
  <c r="AG64" i="35"/>
  <c r="L58" i="24"/>
  <c r="AG48" i="35"/>
  <c r="L42" i="24"/>
  <c r="AG32" i="35"/>
  <c r="L26" i="24"/>
  <c r="AH137" i="35"/>
  <c r="M131" i="24"/>
  <c r="AH121" i="35"/>
  <c r="M115" i="24"/>
  <c r="AH89" i="35"/>
  <c r="M83" i="24"/>
  <c r="AH73" i="35"/>
  <c r="M67" i="24"/>
  <c r="AH57" i="35"/>
  <c r="M51" i="24"/>
  <c r="AH41" i="35"/>
  <c r="M35" i="24"/>
  <c r="AH25" i="35"/>
  <c r="M19" i="24"/>
  <c r="AJ16" i="35"/>
  <c r="O10" i="24"/>
  <c r="AJ83" i="35"/>
  <c r="O77" i="24"/>
  <c r="AJ19" i="35"/>
  <c r="O13" i="24"/>
  <c r="AJ128" i="35"/>
  <c r="O122" i="24"/>
  <c r="AK124" i="35"/>
  <c r="P118" i="24"/>
  <c r="AK92" i="35"/>
  <c r="P86" i="24"/>
  <c r="AK76" i="35"/>
  <c r="P70" i="24"/>
  <c r="AK60" i="35"/>
  <c r="P54" i="24"/>
  <c r="AI17" i="35"/>
  <c r="N11" i="24"/>
  <c r="AI97" i="35"/>
  <c r="N91" i="24"/>
  <c r="AI49" i="35"/>
  <c r="N43" i="24"/>
  <c r="AG129" i="35"/>
  <c r="L123" i="24"/>
  <c r="AG81" i="35"/>
  <c r="L75" i="24"/>
  <c r="AH106" i="35"/>
  <c r="M100" i="24"/>
  <c r="AJ14" i="35"/>
  <c r="O8" i="24"/>
  <c r="AJ129" i="35"/>
  <c r="O123" i="24"/>
  <c r="AK125" i="35"/>
  <c r="P119" i="24"/>
  <c r="AK73" i="35"/>
  <c r="P67" i="24"/>
  <c r="AK21" i="35"/>
  <c r="P15" i="24"/>
  <c r="AI110" i="35"/>
  <c r="N104" i="24"/>
  <c r="AI54" i="35"/>
  <c r="N48" i="24"/>
  <c r="AI38" i="35"/>
  <c r="N32" i="24"/>
  <c r="AI22" i="35"/>
  <c r="N16" i="24"/>
  <c r="AG86" i="35"/>
  <c r="L80" i="24"/>
  <c r="AG54" i="35"/>
  <c r="L48" i="24"/>
  <c r="AG22" i="35"/>
  <c r="L16" i="24"/>
  <c r="AH127" i="35"/>
  <c r="M121" i="24"/>
  <c r="AH111" i="35"/>
  <c r="M105" i="24"/>
  <c r="AH79" i="35"/>
  <c r="M73" i="24"/>
  <c r="AH63" i="35"/>
  <c r="M57" i="24"/>
  <c r="AH47" i="35"/>
  <c r="M41" i="24"/>
  <c r="AH31" i="35"/>
  <c r="M25" i="24"/>
  <c r="AJ89" i="35"/>
  <c r="O83" i="24"/>
  <c r="AJ57" i="35"/>
  <c r="O51" i="24"/>
  <c r="AJ41" i="35"/>
  <c r="O35" i="24"/>
  <c r="AJ25" i="35"/>
  <c r="O19" i="24"/>
  <c r="AJ118" i="35"/>
  <c r="O112" i="24"/>
  <c r="AJ102" i="35"/>
  <c r="O96" i="24"/>
  <c r="AK130" i="35"/>
  <c r="P124" i="24"/>
  <c r="AK114" i="35"/>
  <c r="P108" i="24"/>
  <c r="AK98" i="35"/>
  <c r="P92" i="24"/>
  <c r="AK66" i="35"/>
  <c r="P60" i="24"/>
  <c r="AK50" i="35"/>
  <c r="P44" i="24"/>
  <c r="AK18" i="35"/>
  <c r="P12" i="24"/>
  <c r="AI125" i="35"/>
  <c r="N119" i="24"/>
  <c r="AI77" i="35"/>
  <c r="N71" i="24"/>
  <c r="AG109" i="35"/>
  <c r="L103" i="24"/>
  <c r="AH86" i="35"/>
  <c r="M80" i="24"/>
  <c r="AH38" i="35"/>
  <c r="M32" i="24"/>
  <c r="AJ80" i="35"/>
  <c r="O74" i="24"/>
  <c r="AI98" i="35"/>
  <c r="N92" i="24"/>
  <c r="AI135" i="35"/>
  <c r="N129" i="24"/>
  <c r="AI87" i="35"/>
  <c r="N81" i="24"/>
  <c r="AI55" i="35"/>
  <c r="N49" i="24"/>
  <c r="AI39" i="35"/>
  <c r="N33" i="24"/>
  <c r="AG119" i="35"/>
  <c r="L113" i="24"/>
  <c r="AG103" i="35"/>
  <c r="L97" i="24"/>
  <c r="AG71" i="35"/>
  <c r="L65" i="24"/>
  <c r="AG23" i="35"/>
  <c r="L17" i="24"/>
  <c r="AH128" i="35"/>
  <c r="M122" i="24"/>
  <c r="AH112" i="35"/>
  <c r="M106" i="24"/>
  <c r="AH96" i="35"/>
  <c r="M90" i="24"/>
  <c r="AH80" i="35"/>
  <c r="M74" i="24"/>
  <c r="AH64" i="35"/>
  <c r="M58" i="24"/>
  <c r="AH48" i="35"/>
  <c r="M42" i="24"/>
  <c r="AH32" i="35"/>
  <c r="M26" i="24"/>
  <c r="AH16" i="35"/>
  <c r="M10" i="24"/>
  <c r="AJ90" i="35"/>
  <c r="O84" i="24"/>
  <c r="AJ74" i="35"/>
  <c r="O68" i="24"/>
  <c r="AJ58" i="35"/>
  <c r="O52" i="24"/>
  <c r="AJ26" i="35"/>
  <c r="O20" i="24"/>
  <c r="AJ135" i="35"/>
  <c r="O129" i="24"/>
  <c r="AJ119" i="35"/>
  <c r="O113" i="24"/>
  <c r="AJ103" i="35"/>
  <c r="O97" i="24"/>
  <c r="AK131" i="35"/>
  <c r="P125" i="24"/>
  <c r="AK115" i="35"/>
  <c r="P109" i="24"/>
  <c r="AK99" i="35"/>
  <c r="P93" i="24"/>
  <c r="AK83" i="35"/>
  <c r="P77" i="24"/>
  <c r="AK67" i="35"/>
  <c r="P61" i="24"/>
  <c r="AK51" i="35"/>
  <c r="P45" i="24"/>
  <c r="AK35" i="35"/>
  <c r="P29" i="24"/>
  <c r="AK19" i="35"/>
  <c r="P13" i="24"/>
  <c r="C9" i="15"/>
  <c r="C10" i="15"/>
  <c r="AG20" i="35"/>
  <c r="C11" i="15"/>
  <c r="K42" i="12"/>
  <c r="C12" i="15"/>
  <c r="C13" i="15"/>
  <c r="AH30" i="35"/>
  <c r="AK97" i="35"/>
  <c r="AJ71" i="35"/>
  <c r="I52" i="42"/>
  <c r="K12" i="10"/>
  <c r="F12" i="10"/>
  <c r="G12" i="10"/>
  <c r="I14" i="10"/>
  <c r="D16" i="10"/>
  <c r="D14" i="10"/>
  <c r="J14" i="10"/>
  <c r="J12" i="10"/>
  <c r="F15" i="10"/>
  <c r="G15" i="10"/>
  <c r="H16" i="10"/>
  <c r="H14" i="10"/>
  <c r="E13" i="10"/>
  <c r="E14" i="10"/>
  <c r="D12" i="10"/>
  <c r="D13" i="10"/>
  <c r="L12" i="10"/>
  <c r="L14" i="10"/>
  <c r="K15" i="10"/>
  <c r="G13" i="10"/>
  <c r="E15" i="10"/>
  <c r="L13" i="10"/>
  <c r="K16" i="10"/>
  <c r="K14" i="10"/>
  <c r="J15" i="10"/>
  <c r="J13" i="10"/>
  <c r="F16" i="10"/>
  <c r="F14" i="10"/>
  <c r="G14" i="10"/>
  <c r="G16" i="10"/>
  <c r="H15" i="10"/>
  <c r="E12" i="10"/>
  <c r="I15" i="10"/>
  <c r="I12" i="10"/>
  <c r="L15" i="10"/>
  <c r="J16" i="10"/>
  <c r="F13" i="10"/>
  <c r="K13" i="10"/>
  <c r="H12" i="10"/>
  <c r="H13" i="10"/>
  <c r="E16" i="10"/>
  <c r="I13" i="10"/>
  <c r="I16" i="10"/>
  <c r="D15" i="10"/>
  <c r="L16" i="10"/>
  <c r="F36" i="19"/>
  <c r="J36" i="19" s="1"/>
  <c r="M53" i="19" s="1"/>
  <c r="E36" i="19"/>
  <c r="D39" i="19"/>
  <c r="F39" i="19"/>
  <c r="J39" i="19" s="1"/>
  <c r="P53" i="19" s="1"/>
  <c r="O35" i="20" s="1"/>
  <c r="N133" i="1" s="1"/>
  <c r="N135" i="1" s="1"/>
  <c r="E39" i="19"/>
  <c r="F30" i="19"/>
  <c r="J30" i="19" s="1"/>
  <c r="G53" i="19" s="1"/>
  <c r="F35" i="20" s="1"/>
  <c r="E133" i="1" s="1"/>
  <c r="E135" i="1" s="1"/>
  <c r="E30" i="19"/>
  <c r="F31" i="19"/>
  <c r="J31" i="19" s="1"/>
  <c r="H53" i="19" s="1"/>
  <c r="G35" i="20" s="1"/>
  <c r="F133" i="1" s="1"/>
  <c r="F135" i="1" s="1"/>
  <c r="E31" i="19"/>
  <c r="H14" i="42"/>
  <c r="G9" i="10" s="1"/>
  <c r="G25" i="10" s="1"/>
  <c r="K38" i="42"/>
  <c r="AI9" i="35"/>
  <c r="AI11" i="35" s="1"/>
  <c r="F34" i="19"/>
  <c r="J34" i="19" s="1"/>
  <c r="K53" i="19" s="1"/>
  <c r="J35" i="20" s="1"/>
  <c r="I133" i="1" s="1"/>
  <c r="I135" i="1" s="1"/>
  <c r="E34" i="19"/>
  <c r="C35" i="19"/>
  <c r="AM153" i="5"/>
  <c r="BW145" i="5"/>
  <c r="AM154" i="5" s="1"/>
  <c r="AD153" i="5"/>
  <c r="BE145" i="5"/>
  <c r="AD154" i="5" s="1"/>
  <c r="X153" i="5"/>
  <c r="AS145" i="5"/>
  <c r="X154" i="5" s="1"/>
  <c r="S153" i="5"/>
  <c r="AI145" i="5"/>
  <c r="S154" i="5" s="1"/>
  <c r="S145" i="5"/>
  <c r="K154" i="5" s="1"/>
  <c r="K153" i="5"/>
  <c r="F153" i="5"/>
  <c r="I145" i="5"/>
  <c r="F154" i="5" s="1"/>
  <c r="AJ24" i="35"/>
  <c r="AI90" i="35"/>
  <c r="AK54" i="35"/>
  <c r="AH77" i="35"/>
  <c r="AH141" i="35"/>
  <c r="AH115" i="35"/>
  <c r="AH68" i="35"/>
  <c r="AI36" i="35"/>
  <c r="AG122" i="35"/>
  <c r="AG43" i="35"/>
  <c r="AH98" i="35"/>
  <c r="AI52" i="35"/>
  <c r="AI27" i="35"/>
  <c r="AK128" i="35"/>
  <c r="AI132" i="35"/>
  <c r="AG138" i="35"/>
  <c r="AH125" i="35"/>
  <c r="AG107" i="35"/>
  <c r="AJ30" i="35"/>
  <c r="AI109" i="35"/>
  <c r="AH51" i="35"/>
  <c r="AH84" i="35"/>
  <c r="AG26" i="35"/>
  <c r="AI41" i="35"/>
  <c r="AJ107" i="35"/>
  <c r="AJ78" i="35"/>
  <c r="AK118" i="35"/>
  <c r="AG73" i="35"/>
  <c r="AH20" i="35"/>
  <c r="AH29" i="35"/>
  <c r="AK135" i="35"/>
  <c r="AI137" i="35"/>
  <c r="AI139" i="35"/>
  <c r="AJ132" i="35"/>
  <c r="AH50" i="35"/>
  <c r="AK134" i="35"/>
  <c r="AG21" i="35"/>
  <c r="AH70" i="35"/>
  <c r="AI100" i="35"/>
  <c r="K125" i="24"/>
  <c r="K109" i="24"/>
  <c r="K93" i="24"/>
  <c r="K77" i="24"/>
  <c r="K61" i="24"/>
  <c r="K45" i="24"/>
  <c r="K29" i="24"/>
  <c r="K13" i="24"/>
  <c r="K126" i="24"/>
  <c r="K110" i="24"/>
  <c r="K94" i="24"/>
  <c r="K78" i="24"/>
  <c r="K62" i="24"/>
  <c r="K46" i="24"/>
  <c r="K30" i="24"/>
  <c r="K14" i="24"/>
  <c r="K127" i="24"/>
  <c r="K111" i="24"/>
  <c r="K95" i="24"/>
  <c r="K79" i="24"/>
  <c r="K63" i="24"/>
  <c r="K47" i="24"/>
  <c r="K31" i="24"/>
  <c r="K15" i="24"/>
  <c r="K124" i="24"/>
  <c r="K108" i="24"/>
  <c r="K92" i="24"/>
  <c r="K76" i="24"/>
  <c r="K60" i="24"/>
  <c r="K44" i="24"/>
  <c r="K28" i="24"/>
  <c r="K12" i="24"/>
  <c r="C38" i="19"/>
  <c r="D36" i="19"/>
  <c r="D30" i="19"/>
  <c r="BY145" i="5"/>
  <c r="AN153" i="5"/>
  <c r="AI153" i="5"/>
  <c r="BO145" i="5"/>
  <c r="AI154" i="5" s="1"/>
  <c r="Z153" i="5"/>
  <c r="AW145" i="5"/>
  <c r="Z154" i="5" s="1"/>
  <c r="T153" i="5"/>
  <c r="AK145" i="5"/>
  <c r="T154" i="5" s="1"/>
  <c r="W145" i="5"/>
  <c r="M154" i="5" s="1"/>
  <c r="M153" i="5"/>
  <c r="G153" i="5"/>
  <c r="K145" i="5"/>
  <c r="G154" i="5" s="1"/>
  <c r="AO154" i="5"/>
  <c r="AN154" i="5"/>
  <c r="C33" i="19"/>
  <c r="D33" i="19" s="1"/>
  <c r="D29" i="19"/>
  <c r="C29" i="19"/>
  <c r="D37" i="19"/>
  <c r="F37" i="19"/>
  <c r="J37" i="19" s="1"/>
  <c r="N53" i="19" s="1"/>
  <c r="M35" i="20" s="1"/>
  <c r="L133" i="1" s="1"/>
  <c r="L135" i="1" s="1"/>
  <c r="E37" i="19"/>
  <c r="E47" i="19"/>
  <c r="F47" i="19"/>
  <c r="J47" i="19" s="1"/>
  <c r="R53" i="19" s="1"/>
  <c r="Q35" i="20" s="1"/>
  <c r="P133" i="1" s="1"/>
  <c r="P135" i="1" s="1"/>
  <c r="AR153" i="5"/>
  <c r="CG145" i="5"/>
  <c r="AR154" i="5" s="1"/>
  <c r="AJ153" i="5"/>
  <c r="BQ145" i="5"/>
  <c r="AJ154" i="5" s="1"/>
  <c r="AY145" i="5"/>
  <c r="AA154" i="5" s="1"/>
  <c r="AA153" i="5"/>
  <c r="V153" i="5"/>
  <c r="AO145" i="5"/>
  <c r="V154" i="5" s="1"/>
  <c r="N153" i="5"/>
  <c r="Y145" i="5"/>
  <c r="N154" i="5" s="1"/>
  <c r="O145" i="5"/>
  <c r="I154" i="5" s="1"/>
  <c r="I153" i="5"/>
  <c r="AK89" i="35"/>
  <c r="AH118" i="35"/>
  <c r="AJ100" i="35"/>
  <c r="AH52" i="35"/>
  <c r="AI84" i="35"/>
  <c r="AJ77" i="35"/>
  <c r="AJ62" i="35"/>
  <c r="AI107" i="35"/>
  <c r="AJ93" i="35"/>
  <c r="AI42" i="35"/>
  <c r="AK33" i="35"/>
  <c r="AJ64" i="35"/>
  <c r="AK64" i="35"/>
  <c r="AH35" i="35"/>
  <c r="AG93" i="35"/>
  <c r="AJ87" i="35"/>
  <c r="AJ116" i="35"/>
  <c r="AG36" i="35"/>
  <c r="AK48" i="35"/>
  <c r="AH93" i="35"/>
  <c r="AH132" i="35"/>
  <c r="AH61" i="35"/>
  <c r="AG53" i="35"/>
  <c r="AK119" i="35"/>
  <c r="AJ94" i="35"/>
  <c r="AG132" i="35"/>
  <c r="AI68" i="35"/>
  <c r="AK16" i="35"/>
  <c r="AG141" i="35"/>
  <c r="AI74" i="35"/>
  <c r="AJ61" i="35"/>
  <c r="AG42" i="35"/>
  <c r="AG25" i="35"/>
  <c r="AG68" i="35"/>
  <c r="AJ23" i="35"/>
  <c r="AJ141" i="35"/>
  <c r="AJ29" i="35"/>
  <c r="AJ138" i="35"/>
  <c r="AI75" i="35"/>
  <c r="K133" i="24"/>
  <c r="K117" i="24"/>
  <c r="K101" i="24"/>
  <c r="K85" i="24"/>
  <c r="K69" i="24"/>
  <c r="K53" i="24"/>
  <c r="K37" i="24"/>
  <c r="K21" i="24"/>
  <c r="K134" i="24"/>
  <c r="K118" i="24"/>
  <c r="K102" i="24"/>
  <c r="K86" i="24"/>
  <c r="K70" i="24"/>
  <c r="K54" i="24"/>
  <c r="K38" i="24"/>
  <c r="K22" i="24"/>
  <c r="K135" i="24"/>
  <c r="K119" i="24"/>
  <c r="K103" i="24"/>
  <c r="K87" i="24"/>
  <c r="K71" i="24"/>
  <c r="K55" i="24"/>
  <c r="K39" i="24"/>
  <c r="K23" i="24"/>
  <c r="K132" i="24"/>
  <c r="K116" i="24"/>
  <c r="K100" i="24"/>
  <c r="K84" i="24"/>
  <c r="K68" i="24"/>
  <c r="K52" i="24"/>
  <c r="K36" i="24"/>
  <c r="K20" i="24"/>
  <c r="C28" i="19"/>
  <c r="D28" i="19" s="1"/>
  <c r="CK145" i="5"/>
  <c r="AT154" i="5" s="1"/>
  <c r="AT153" i="5"/>
  <c r="BU145" i="5"/>
  <c r="AL154" i="5" s="1"/>
  <c r="AL153" i="5"/>
  <c r="BA145" i="5"/>
  <c r="AB154" i="5" s="1"/>
  <c r="AB153" i="5"/>
  <c r="W153" i="5"/>
  <c r="AQ145" i="5"/>
  <c r="W154" i="5" s="1"/>
  <c r="O153" i="5"/>
  <c r="AA145" i="5"/>
  <c r="O154" i="5" s="1"/>
  <c r="J153" i="5"/>
  <c r="Q145" i="5"/>
  <c r="J154" i="5" s="1"/>
  <c r="AG101" i="35"/>
  <c r="AG27" i="35"/>
  <c r="AJ44" i="35"/>
  <c r="AI122" i="35"/>
  <c r="AG75" i="35"/>
  <c r="AI69" i="35"/>
  <c r="AG106" i="35"/>
  <c r="AI26" i="35"/>
  <c r="AK71" i="35"/>
  <c r="AI59" i="35"/>
  <c r="AK32" i="35"/>
  <c r="AK69" i="35"/>
  <c r="AK22" i="35"/>
  <c r="AJ55" i="35"/>
  <c r="AH45" i="35"/>
  <c r="AG100" i="35"/>
  <c r="AK55" i="35"/>
  <c r="AG84" i="35"/>
  <c r="AK38" i="35"/>
  <c r="AJ139" i="35"/>
  <c r="AJ92" i="35"/>
  <c r="AK39" i="35"/>
  <c r="AG59" i="35"/>
  <c r="AK25" i="35"/>
  <c r="AI116" i="35"/>
  <c r="AG45" i="35"/>
  <c r="AI20" i="35"/>
  <c r="AG121" i="35"/>
  <c r="AH131" i="35"/>
  <c r="AI123" i="35"/>
  <c r="AK53" i="35"/>
  <c r="AH100" i="35"/>
  <c r="AH78" i="35"/>
  <c r="AI91" i="35"/>
  <c r="AK23" i="35"/>
  <c r="AJ101" i="35"/>
  <c r="AH36" i="35"/>
  <c r="AG116" i="35"/>
  <c r="K121" i="24"/>
  <c r="K105" i="24"/>
  <c r="K89" i="24"/>
  <c r="K73" i="24"/>
  <c r="K57" i="24"/>
  <c r="K41" i="24"/>
  <c r="K25" i="24"/>
  <c r="K9" i="24"/>
  <c r="K122" i="24"/>
  <c r="K106" i="24"/>
  <c r="K90" i="24"/>
  <c r="K74" i="24"/>
  <c r="K58" i="24"/>
  <c r="K42" i="24"/>
  <c r="K26" i="24"/>
  <c r="K10" i="24"/>
  <c r="K123" i="24"/>
  <c r="K107" i="24"/>
  <c r="K91" i="24"/>
  <c r="K75" i="24"/>
  <c r="K59" i="24"/>
  <c r="K43" i="24"/>
  <c r="K27" i="24"/>
  <c r="K11" i="24"/>
  <c r="K120" i="24"/>
  <c r="K104" i="24"/>
  <c r="K88" i="24"/>
  <c r="K72" i="24"/>
  <c r="K56" i="24"/>
  <c r="K40" i="24"/>
  <c r="K24" i="24"/>
  <c r="K8" i="24"/>
  <c r="L50" i="12"/>
  <c r="S108" i="32"/>
  <c r="G109" i="32" s="1"/>
  <c r="J5" i="32" s="1"/>
  <c r="F7" i="32" s="1"/>
  <c r="F8" i="32" s="1"/>
  <c r="D31" i="19"/>
  <c r="K16" i="12"/>
  <c r="AJ120" i="35"/>
  <c r="AI72" i="35"/>
  <c r="AH82" i="35"/>
  <c r="AJ17" i="35"/>
  <c r="AK17" i="35"/>
  <c r="AJ84" i="35"/>
  <c r="AG113" i="35"/>
  <c r="AH103" i="35"/>
  <c r="K50" i="12"/>
  <c r="K14" i="42"/>
  <c r="J9" i="10" s="1"/>
  <c r="J10" i="10" s="1"/>
  <c r="J38" i="10" s="1"/>
  <c r="I7" i="15" s="1"/>
  <c r="M14" i="42"/>
  <c r="L9" i="10" s="1"/>
  <c r="L10" i="10" s="1"/>
  <c r="L38" i="10" s="1"/>
  <c r="K7" i="15" s="1"/>
  <c r="AV153" i="35"/>
  <c r="AV154" i="35" s="1"/>
  <c r="AV152" i="35"/>
  <c r="AV151" i="35" s="1"/>
  <c r="AT153" i="35"/>
  <c r="AT154" i="35" s="1"/>
  <c r="AT152" i="35"/>
  <c r="AT151" i="35" s="1"/>
  <c r="AK132" i="35"/>
  <c r="AI88" i="35"/>
  <c r="AH55" i="35"/>
  <c r="AK109" i="35"/>
  <c r="AK36" i="35"/>
  <c r="AJ97" i="35"/>
  <c r="L14" i="42"/>
  <c r="K9" i="10" s="1"/>
  <c r="K10" i="10" s="1"/>
  <c r="K38" i="10" s="1"/>
  <c r="J7" i="15" s="1"/>
  <c r="N16" i="12"/>
  <c r="I14" i="42"/>
  <c r="H9" i="10" s="1"/>
  <c r="H25" i="10" s="1"/>
  <c r="J14" i="42"/>
  <c r="I9" i="10" s="1"/>
  <c r="I25" i="10" s="1"/>
  <c r="AR153" i="35"/>
  <c r="AR154" i="35" s="1"/>
  <c r="AR152" i="35"/>
  <c r="AR151" i="35" s="1"/>
  <c r="AW153" i="35"/>
  <c r="AW154" i="35" s="1"/>
  <c r="AW152" i="35"/>
  <c r="AW151" i="35" s="1"/>
  <c r="AU153" i="35"/>
  <c r="AU154" i="35" s="1"/>
  <c r="AU152" i="35"/>
  <c r="AU151" i="35" s="1"/>
  <c r="AI134" i="35"/>
  <c r="AI30" i="35"/>
  <c r="AH49" i="35"/>
  <c r="AG112" i="35"/>
  <c r="AJ76" i="35"/>
  <c r="AK20" i="35"/>
  <c r="AI33" i="35"/>
  <c r="F14" i="42"/>
  <c r="E9" i="10" s="1"/>
  <c r="E25" i="10" s="1"/>
  <c r="P16" i="12"/>
  <c r="E14" i="42"/>
  <c r="D9" i="10" s="1"/>
  <c r="D25" i="10" s="1"/>
  <c r="AS153" i="35"/>
  <c r="AS154" i="35" s="1"/>
  <c r="AS152" i="35"/>
  <c r="AS151" i="35" s="1"/>
  <c r="G14" i="42"/>
  <c r="F9" i="10" s="1"/>
  <c r="F25" i="10" s="1"/>
  <c r="O16" i="12"/>
  <c r="L16" i="12"/>
  <c r="M16" i="12"/>
  <c r="AI117" i="35"/>
  <c r="AH126" i="35"/>
  <c r="AI14" i="35"/>
  <c r="AJ60" i="35"/>
  <c r="AI76" i="35"/>
  <c r="N7" i="24"/>
  <c r="AL151" i="26"/>
  <c r="M7" i="24"/>
  <c r="M136" i="24" s="1"/>
  <c r="P7" i="24"/>
  <c r="AN151" i="26"/>
  <c r="O7" i="24"/>
  <c r="O136" i="24" s="1"/>
  <c r="AM151" i="26"/>
  <c r="L7" i="24"/>
  <c r="AJ151" i="26"/>
  <c r="AG41" i="35"/>
  <c r="AJ48" i="35"/>
  <c r="AG140" i="35"/>
  <c r="AJ72" i="35"/>
  <c r="AG80" i="35"/>
  <c r="AJ96" i="35"/>
  <c r="AI93" i="35"/>
  <c r="AG137" i="35"/>
  <c r="AI45" i="35"/>
  <c r="AK29" i="35"/>
  <c r="AI28" i="35"/>
  <c r="AI141" i="35"/>
  <c r="AG77" i="35"/>
  <c r="AI66" i="35"/>
  <c r="AK46" i="35"/>
  <c r="AK95" i="35"/>
  <c r="AJ35" i="35"/>
  <c r="AH58" i="35"/>
  <c r="AK137" i="35"/>
  <c r="AH99" i="35"/>
  <c r="AJ121" i="35"/>
  <c r="AH116" i="35"/>
  <c r="AI118" i="35"/>
  <c r="AK77" i="35"/>
  <c r="AI140" i="35"/>
  <c r="AI129" i="35"/>
  <c r="AI81" i="35"/>
  <c r="AG65" i="35"/>
  <c r="AH138" i="35"/>
  <c r="AH90" i="35"/>
  <c r="AH42" i="35"/>
  <c r="AJ36" i="35"/>
  <c r="AJ113" i="35"/>
  <c r="AK65" i="35"/>
  <c r="AI106" i="35"/>
  <c r="AI136" i="35"/>
  <c r="AI120" i="35"/>
  <c r="AI104" i="35"/>
  <c r="AI56" i="35"/>
  <c r="AI40" i="35"/>
  <c r="AI24" i="35"/>
  <c r="AG136" i="35"/>
  <c r="AG120" i="35"/>
  <c r="AG104" i="35"/>
  <c r="AG88" i="35"/>
  <c r="AG72" i="35"/>
  <c r="AG56" i="35"/>
  <c r="AG40" i="35"/>
  <c r="AG24" i="35"/>
  <c r="AH113" i="35"/>
  <c r="AH97" i="35"/>
  <c r="AH81" i="35"/>
  <c r="AH65" i="35"/>
  <c r="AH33" i="35"/>
  <c r="AJ91" i="35"/>
  <c r="AJ75" i="35"/>
  <c r="AJ59" i="35"/>
  <c r="AJ43" i="35"/>
  <c r="AJ27" i="35"/>
  <c r="AJ136" i="35"/>
  <c r="AJ104" i="35"/>
  <c r="AK116" i="35"/>
  <c r="AK100" i="35"/>
  <c r="AK84" i="35"/>
  <c r="AK68" i="35"/>
  <c r="AK52" i="35"/>
  <c r="AI121" i="35"/>
  <c r="AI73" i="35"/>
  <c r="AI25" i="35"/>
  <c r="AG105" i="35"/>
  <c r="AG57" i="35"/>
  <c r="AH130" i="35"/>
  <c r="AH34" i="35"/>
  <c r="AJ28" i="35"/>
  <c r="AJ105" i="35"/>
  <c r="AK101" i="35"/>
  <c r="AI94" i="35"/>
  <c r="AI78" i="35"/>
  <c r="AI62" i="35"/>
  <c r="AI46" i="35"/>
  <c r="AG14" i="35"/>
  <c r="AG126" i="35"/>
  <c r="AG110" i="35"/>
  <c r="AG78" i="35"/>
  <c r="AG62" i="35"/>
  <c r="AG46" i="35"/>
  <c r="AH135" i="35"/>
  <c r="AH119" i="35"/>
  <c r="AH87" i="35"/>
  <c r="AH71" i="35"/>
  <c r="AH39" i="35"/>
  <c r="AH23" i="35"/>
  <c r="AJ81" i="35"/>
  <c r="AJ65" i="35"/>
  <c r="AJ49" i="35"/>
  <c r="AJ33" i="35"/>
  <c r="AJ126" i="35"/>
  <c r="AJ110" i="35"/>
  <c r="AK138" i="35"/>
  <c r="AK122" i="35"/>
  <c r="AK106" i="35"/>
  <c r="AK90" i="35"/>
  <c r="AK74" i="35"/>
  <c r="AK58" i="35"/>
  <c r="AK42" i="35"/>
  <c r="AK26" i="35"/>
  <c r="AI21" i="35"/>
  <c r="AI101" i="35"/>
  <c r="AI53" i="35"/>
  <c r="AG133" i="35"/>
  <c r="AG85" i="35"/>
  <c r="AG37" i="35"/>
  <c r="AH110" i="35"/>
  <c r="AH62" i="35"/>
  <c r="AJ56" i="35"/>
  <c r="AK81" i="35"/>
  <c r="AI127" i="35"/>
  <c r="AI95" i="35"/>
  <c r="AI63" i="35"/>
  <c r="AI47" i="35"/>
  <c r="AI31" i="35"/>
  <c r="AG127" i="35"/>
  <c r="AG111" i="35"/>
  <c r="AG95" i="35"/>
  <c r="AG79" i="35"/>
  <c r="AG63" i="35"/>
  <c r="AG31" i="35"/>
  <c r="AH136" i="35"/>
  <c r="AH120" i="35"/>
  <c r="AH88" i="35"/>
  <c r="AH72" i="35"/>
  <c r="AH56" i="35"/>
  <c r="AH40" i="35"/>
  <c r="AH24" i="35"/>
  <c r="AJ98" i="35"/>
  <c r="AJ66" i="35"/>
  <c r="AJ34" i="35"/>
  <c r="AJ18" i="35"/>
  <c r="AJ127" i="35"/>
  <c r="AJ111" i="35"/>
  <c r="AK139" i="35"/>
  <c r="AK123" i="35"/>
  <c r="AK107" i="35"/>
  <c r="AK91" i="35"/>
  <c r="AK59" i="35"/>
  <c r="AK43" i="35"/>
  <c r="AK27" i="35"/>
  <c r="AI57" i="35"/>
  <c r="AG89" i="35"/>
  <c r="AI105" i="35"/>
  <c r="AK41" i="35"/>
  <c r="AH102" i="35"/>
  <c r="AH66" i="35"/>
  <c r="AI96" i="35"/>
  <c r="AI48" i="35"/>
  <c r="AF48" i="35"/>
  <c r="AF50" i="35"/>
  <c r="AF112" i="35"/>
  <c r="AF135" i="35"/>
  <c r="AF119" i="35"/>
  <c r="AF103" i="35"/>
  <c r="AF87" i="35"/>
  <c r="AF71" i="35"/>
  <c r="AF55" i="35"/>
  <c r="AF39" i="35"/>
  <c r="AF23" i="35"/>
  <c r="AF136" i="35"/>
  <c r="AF120" i="35"/>
  <c r="AF104" i="35"/>
  <c r="AF88" i="35"/>
  <c r="AF72" i="35"/>
  <c r="AF56" i="35"/>
  <c r="AF40" i="35"/>
  <c r="AF24" i="35"/>
  <c r="AF137" i="35"/>
  <c r="AF121" i="35"/>
  <c r="AF105" i="35"/>
  <c r="AF89" i="35"/>
  <c r="AF73" i="35"/>
  <c r="AF57" i="35"/>
  <c r="AF41" i="35"/>
  <c r="AF25" i="35"/>
  <c r="AF138" i="35"/>
  <c r="AF122" i="35"/>
  <c r="AF106" i="35"/>
  <c r="AF90" i="35"/>
  <c r="AF74" i="35"/>
  <c r="AF58" i="35"/>
  <c r="AF42" i="35"/>
  <c r="AF26" i="35"/>
  <c r="AF139" i="35"/>
  <c r="AF123" i="35"/>
  <c r="AF107" i="35"/>
  <c r="AF91" i="35"/>
  <c r="AF75" i="35"/>
  <c r="AF59" i="35"/>
  <c r="AF43" i="35"/>
  <c r="AF27" i="35"/>
  <c r="AF140" i="35"/>
  <c r="AF124" i="35"/>
  <c r="AF108" i="35"/>
  <c r="AF92" i="35"/>
  <c r="AF76" i="35"/>
  <c r="AF60" i="35"/>
  <c r="AF44" i="35"/>
  <c r="AF28" i="35"/>
  <c r="AF141" i="35"/>
  <c r="AF125" i="35"/>
  <c r="AF109" i="35"/>
  <c r="AF93" i="35"/>
  <c r="AF77" i="35"/>
  <c r="AF61" i="35"/>
  <c r="AF45" i="35"/>
  <c r="AF29" i="35"/>
  <c r="AF126" i="35"/>
  <c r="AF110" i="35"/>
  <c r="AF94" i="35"/>
  <c r="AF78" i="35"/>
  <c r="AF62" i="35"/>
  <c r="AF46" i="35"/>
  <c r="AF30" i="35"/>
  <c r="AF127" i="35"/>
  <c r="AF111" i="35"/>
  <c r="AF95" i="35"/>
  <c r="AF79" i="35"/>
  <c r="AF63" i="35"/>
  <c r="AF47" i="35"/>
  <c r="AF31" i="35"/>
  <c r="AF128" i="35"/>
  <c r="AF96" i="35"/>
  <c r="AF80" i="35"/>
  <c r="AF64" i="35"/>
  <c r="AF32" i="35"/>
  <c r="AF16" i="35"/>
  <c r="AF129" i="35"/>
  <c r="AF113" i="35"/>
  <c r="AF97" i="35"/>
  <c r="AF81" i="35"/>
  <c r="AF65" i="35"/>
  <c r="AF49" i="35"/>
  <c r="AF33" i="35"/>
  <c r="AF17" i="35"/>
  <c r="AF130" i="35"/>
  <c r="AF114" i="35"/>
  <c r="AF98" i="35"/>
  <c r="AF82" i="35"/>
  <c r="AF66" i="35"/>
  <c r="AF34" i="35"/>
  <c r="AF18" i="35"/>
  <c r="AF131" i="35"/>
  <c r="AF115" i="35"/>
  <c r="AF99" i="35"/>
  <c r="AF83" i="35"/>
  <c r="AF67" i="35"/>
  <c r="AF51" i="35"/>
  <c r="AF35" i="35"/>
  <c r="AF19" i="35"/>
  <c r="AF132" i="35"/>
  <c r="AF116" i="35"/>
  <c r="AF100" i="35"/>
  <c r="AF84" i="35"/>
  <c r="AF68" i="35"/>
  <c r="AF52" i="35"/>
  <c r="AF36" i="35"/>
  <c r="AF20" i="35"/>
  <c r="AF133" i="35"/>
  <c r="AF117" i="35"/>
  <c r="AF101" i="35"/>
  <c r="AF85" i="35"/>
  <c r="AF69" i="35"/>
  <c r="AF53" i="35"/>
  <c r="AF37" i="35"/>
  <c r="AF21" i="35"/>
  <c r="AF134" i="35"/>
  <c r="AF118" i="35"/>
  <c r="AF102" i="35"/>
  <c r="AF86" i="35"/>
  <c r="AF70" i="35"/>
  <c r="AF54" i="35"/>
  <c r="AF38" i="35"/>
  <c r="AF22" i="35"/>
  <c r="J158" i="28"/>
  <c r="L53" i="42" s="1"/>
  <c r="F160" i="29"/>
  <c r="M49" i="42" s="1"/>
  <c r="J160" i="29"/>
  <c r="M53" i="42" s="1"/>
  <c r="M43" i="12"/>
  <c r="M37" i="42"/>
  <c r="AL150" i="26"/>
  <c r="H166" i="26" s="1"/>
  <c r="E160" i="29"/>
  <c r="M48" i="42" s="1"/>
  <c r="I158" i="28"/>
  <c r="L52" i="42" s="1"/>
  <c r="K43" i="10" s="1"/>
  <c r="G160" i="29"/>
  <c r="M50" i="42" s="1"/>
  <c r="F158" i="28"/>
  <c r="L49" i="42" s="1"/>
  <c r="AK150" i="26"/>
  <c r="G166" i="26" s="1"/>
  <c r="AN150" i="26"/>
  <c r="J166" i="26" s="1"/>
  <c r="AM150" i="26"/>
  <c r="I166" i="26" s="1"/>
  <c r="E158" i="28"/>
  <c r="L48" i="42" s="1"/>
  <c r="T15" i="31"/>
  <c r="V20" i="31" s="1"/>
  <c r="O42" i="12"/>
  <c r="L39" i="42"/>
  <c r="H160" i="29"/>
  <c r="M51" i="42" s="1"/>
  <c r="AJ150" i="26"/>
  <c r="F166" i="26" s="1"/>
  <c r="I160" i="29"/>
  <c r="M52" i="42" s="1"/>
  <c r="H158" i="28"/>
  <c r="L51" i="42" s="1"/>
  <c r="J162" i="29"/>
  <c r="J163" i="29" s="1"/>
  <c r="AK15" i="35"/>
  <c r="AG15" i="35"/>
  <c r="AJ15" i="35"/>
  <c r="AF15" i="35"/>
  <c r="AH15" i="35"/>
  <c r="AI15" i="35"/>
  <c r="P55" i="12"/>
  <c r="M55" i="12"/>
  <c r="L55" i="12"/>
  <c r="N55" i="12"/>
  <c r="K55" i="12"/>
  <c r="O55" i="12"/>
  <c r="AT9" i="35"/>
  <c r="AT11" i="35" s="1"/>
  <c r="AV9" i="35"/>
  <c r="AV11" i="35" s="1"/>
  <c r="O43" i="12"/>
  <c r="AU9" i="35"/>
  <c r="AU11" i="35" s="1"/>
  <c r="N43" i="12"/>
  <c r="AR9" i="35"/>
  <c r="AR11" i="35" s="1"/>
  <c r="K43" i="12"/>
  <c r="AW9" i="35"/>
  <c r="AW11" i="35" s="1"/>
  <c r="P43" i="12"/>
  <c r="AP9" i="35"/>
  <c r="AP11" i="35" s="1"/>
  <c r="AF13" i="35"/>
  <c r="AK13" i="35"/>
  <c r="AJ13" i="35"/>
  <c r="U15" i="31"/>
  <c r="T15" i="30"/>
  <c r="T20" i="30" s="1"/>
  <c r="V15" i="31"/>
  <c r="AA20" i="31" s="1"/>
  <c r="T15" i="25"/>
  <c r="T19" i="25" s="1"/>
  <c r="AL152" i="26" l="1"/>
  <c r="AJ152" i="26"/>
  <c r="AN152" i="26"/>
  <c r="K39" i="10"/>
  <c r="J8" i="15" s="1"/>
  <c r="L42" i="10"/>
  <c r="K11" i="15" s="1"/>
  <c r="L44" i="10"/>
  <c r="K13" i="15" s="1"/>
  <c r="L41" i="10"/>
  <c r="K10" i="15" s="1"/>
  <c r="K44" i="10"/>
  <c r="J13" i="15" s="1"/>
  <c r="AM152" i="26"/>
  <c r="AK152" i="26"/>
  <c r="L39" i="10"/>
  <c r="K8" i="15" s="1"/>
  <c r="K12" i="15"/>
  <c r="L43" i="10"/>
  <c r="K42" i="10"/>
  <c r="J11" i="15" s="1"/>
  <c r="K41" i="10"/>
  <c r="J10" i="15" s="1"/>
  <c r="K40" i="10"/>
  <c r="J9" i="15" s="1"/>
  <c r="L40" i="10"/>
  <c r="K9" i="15" s="1"/>
  <c r="L136" i="24"/>
  <c r="P136" i="24"/>
  <c r="N136" i="24"/>
  <c r="K136" i="24"/>
  <c r="AI148" i="35"/>
  <c r="AH149" i="35"/>
  <c r="AH150" i="35" s="1"/>
  <c r="AG148" i="35"/>
  <c r="AK149" i="35"/>
  <c r="AK150" i="35" s="1"/>
  <c r="AK148" i="35"/>
  <c r="AG149" i="35"/>
  <c r="AG150" i="35" s="1"/>
  <c r="AI149" i="35"/>
  <c r="AI150" i="35" s="1"/>
  <c r="AH148" i="35"/>
  <c r="H43" i="10"/>
  <c r="G12" i="15" s="1"/>
  <c r="AJ149" i="35"/>
  <c r="AJ150" i="35" s="1"/>
  <c r="AJ148" i="35"/>
  <c r="AR151" i="26"/>
  <c r="J12" i="15"/>
  <c r="AG153" i="35"/>
  <c r="AG154" i="35" s="1"/>
  <c r="E35" i="19"/>
  <c r="F35" i="19"/>
  <c r="J35" i="19" s="1"/>
  <c r="L53" i="19" s="1"/>
  <c r="K35" i="20" s="1"/>
  <c r="J133" i="1" s="1"/>
  <c r="J135" i="1" s="1"/>
  <c r="L35" i="20"/>
  <c r="K133" i="1" s="1"/>
  <c r="K135" i="1" s="1"/>
  <c r="L29" i="20"/>
  <c r="E10" i="10"/>
  <c r="E38" i="10" s="1"/>
  <c r="D7" i="15" s="1"/>
  <c r="H10" i="10"/>
  <c r="H38" i="10" s="1"/>
  <c r="G7" i="15" s="1"/>
  <c r="E33" i="19"/>
  <c r="F33" i="19"/>
  <c r="J33" i="19" s="1"/>
  <c r="J53" i="19" s="1"/>
  <c r="I35" i="20" s="1"/>
  <c r="H133" i="1" s="1"/>
  <c r="H135" i="1" s="1"/>
  <c r="G10" i="10"/>
  <c r="G38" i="10" s="1"/>
  <c r="F7" i="15" s="1"/>
  <c r="F10" i="10"/>
  <c r="F38" i="10" s="1"/>
  <c r="E7" i="15" s="1"/>
  <c r="I10" i="10"/>
  <c r="I38" i="10" s="1"/>
  <c r="H7" i="15" s="1"/>
  <c r="E38" i="19"/>
  <c r="F38" i="19"/>
  <c r="J38" i="19" s="1"/>
  <c r="O53" i="19" s="1"/>
  <c r="N35" i="20" s="1"/>
  <c r="M133" i="1" s="1"/>
  <c r="M135" i="1" s="1"/>
  <c r="D10" i="10"/>
  <c r="D38" i="10" s="1"/>
  <c r="C7" i="15" s="1"/>
  <c r="E28" i="19"/>
  <c r="F28" i="19"/>
  <c r="J28" i="19" s="1"/>
  <c r="E53" i="19" s="1"/>
  <c r="D35" i="20" s="1"/>
  <c r="C133" i="1" s="1"/>
  <c r="C135" i="1" s="1"/>
  <c r="F29" i="19"/>
  <c r="J29" i="19" s="1"/>
  <c r="F53" i="19" s="1"/>
  <c r="E35" i="20" s="1"/>
  <c r="D133" i="1" s="1"/>
  <c r="D135" i="1" s="1"/>
  <c r="E29" i="19"/>
  <c r="D35" i="19"/>
  <c r="D38" i="19"/>
  <c r="T20" i="31"/>
  <c r="V19" i="31"/>
  <c r="U19" i="31"/>
  <c r="AH153" i="35"/>
  <c r="AH154" i="35" s="1"/>
  <c r="E165" i="26"/>
  <c r="K48" i="42" s="1"/>
  <c r="T23" i="30"/>
  <c r="AJ153" i="35"/>
  <c r="AJ154" i="35" s="1"/>
  <c r="AJ152" i="35"/>
  <c r="AJ151" i="35" s="1"/>
  <c r="AI152" i="35"/>
  <c r="AI151" i="35" s="1"/>
  <c r="AK152" i="35"/>
  <c r="AK151" i="35" s="1"/>
  <c r="AH152" i="35"/>
  <c r="AH151" i="35" s="1"/>
  <c r="AG152" i="35"/>
  <c r="AG151" i="35" s="1"/>
  <c r="T21" i="31"/>
  <c r="V22" i="31"/>
  <c r="V23" i="31"/>
  <c r="T22" i="31"/>
  <c r="U24" i="31"/>
  <c r="U23" i="31"/>
  <c r="V21" i="31"/>
  <c r="U22" i="31"/>
  <c r="U20" i="31"/>
  <c r="T19" i="31"/>
  <c r="U21" i="31"/>
  <c r="V24" i="31"/>
  <c r="I162" i="29"/>
  <c r="I163" i="29" s="1"/>
  <c r="F165" i="26"/>
  <c r="K49" i="42" s="1"/>
  <c r="J40" i="10" s="1"/>
  <c r="F167" i="26"/>
  <c r="F168" i="26" s="1"/>
  <c r="J165" i="26"/>
  <c r="K53" i="42" s="1"/>
  <c r="J44" i="10" s="1"/>
  <c r="J167" i="26"/>
  <c r="J168" i="26" s="1"/>
  <c r="G162" i="29"/>
  <c r="G163" i="29" s="1"/>
  <c r="E162" i="29"/>
  <c r="E163" i="29" s="1"/>
  <c r="G165" i="26"/>
  <c r="K50" i="42" s="1"/>
  <c r="J41" i="10" s="1"/>
  <c r="F162" i="29"/>
  <c r="F163" i="29" s="1"/>
  <c r="I165" i="26"/>
  <c r="K52" i="42" s="1"/>
  <c r="I167" i="26"/>
  <c r="I168" i="26" s="1"/>
  <c r="H167" i="26"/>
  <c r="H168" i="26" s="1"/>
  <c r="H165" i="26"/>
  <c r="K51" i="42" s="1"/>
  <c r="J42" i="10" s="1"/>
  <c r="H162" i="29"/>
  <c r="H163" i="29" s="1"/>
  <c r="T23" i="31"/>
  <c r="T24" i="31"/>
  <c r="H160" i="28"/>
  <c r="H161" i="28" s="1"/>
  <c r="G160" i="28"/>
  <c r="G161" i="28" s="1"/>
  <c r="T20" i="25"/>
  <c r="T22" i="25"/>
  <c r="T24" i="25"/>
  <c r="T23" i="25"/>
  <c r="T21" i="25"/>
  <c r="T22" i="30"/>
  <c r="T21" i="30"/>
  <c r="T24" i="30"/>
  <c r="T19" i="30"/>
  <c r="AL40" i="35"/>
  <c r="AM65" i="35"/>
  <c r="AN36" i="35"/>
  <c r="AP139" i="35"/>
  <c r="AO125" i="35"/>
  <c r="AN127" i="35"/>
  <c r="AL113" i="35"/>
  <c r="AQ113" i="35"/>
  <c r="AL100" i="35"/>
  <c r="AO89" i="35"/>
  <c r="AP78" i="35"/>
  <c r="AL99" i="35"/>
  <c r="AO88" i="35"/>
  <c r="AP77" i="35"/>
  <c r="AM67" i="35"/>
  <c r="AN56" i="35"/>
  <c r="AQ45" i="35"/>
  <c r="AL67" i="35"/>
  <c r="AO60" i="35"/>
  <c r="AL55" i="35"/>
  <c r="AP49" i="35"/>
  <c r="AO44" i="35"/>
  <c r="AP15" i="35"/>
  <c r="AL21" i="35"/>
  <c r="AO26" i="35"/>
  <c r="AP31" i="35"/>
  <c r="AL37" i="35"/>
  <c r="AQ13" i="35"/>
  <c r="J160" i="28"/>
  <c r="J161" i="28" s="1"/>
  <c r="AL28" i="35"/>
  <c r="AM141" i="35"/>
  <c r="AL134" i="35"/>
  <c r="AQ119" i="35"/>
  <c r="AN121" i="35"/>
  <c r="AN107" i="35"/>
  <c r="AL108" i="35"/>
  <c r="AQ95" i="35"/>
  <c r="AM85" i="35"/>
  <c r="AN74" i="35"/>
  <c r="AQ94" i="35"/>
  <c r="AM84" i="35"/>
  <c r="AN73" i="35"/>
  <c r="AP62" i="35"/>
  <c r="AL52" i="35"/>
  <c r="AO72" i="35"/>
  <c r="AP63" i="35"/>
  <c r="AM58" i="35"/>
  <c r="AQ52" i="35"/>
  <c r="AN47" i="35"/>
  <c r="AP16" i="35"/>
  <c r="AL38" i="35"/>
  <c r="AM131" i="35"/>
  <c r="AP125" i="35"/>
  <c r="AO104" i="35"/>
  <c r="AN16" i="35"/>
  <c r="AN138" i="35"/>
  <c r="AL133" i="35"/>
  <c r="AQ104" i="35"/>
  <c r="AQ93" i="35"/>
  <c r="AN103" i="35"/>
  <c r="AM82" i="35"/>
  <c r="AP60" i="35"/>
  <c r="AO70" i="35"/>
  <c r="AM39" i="35"/>
  <c r="AP122" i="35"/>
  <c r="AO110" i="35"/>
  <c r="AL98" i="35"/>
  <c r="AP76" i="35"/>
  <c r="AO86" i="35"/>
  <c r="AQ59" i="35"/>
  <c r="AN69" i="35"/>
  <c r="AQ26" i="35"/>
  <c r="AN49" i="35"/>
  <c r="AO45" i="35"/>
  <c r="AM88" i="35"/>
  <c r="AQ99" i="35"/>
  <c r="AM125" i="35"/>
  <c r="AP41" i="35"/>
  <c r="AO20" i="35"/>
  <c r="AP55" i="35"/>
  <c r="AQ57" i="35"/>
  <c r="AO100" i="35"/>
  <c r="AP34" i="35"/>
  <c r="AN38" i="35"/>
  <c r="AO31" i="35"/>
  <c r="AP137" i="35"/>
  <c r="AO132" i="35"/>
  <c r="AL111" i="35"/>
  <c r="AP104" i="35"/>
  <c r="AL36" i="35"/>
  <c r="AL126" i="35"/>
  <c r="AN113" i="35"/>
  <c r="AN100" i="35"/>
  <c r="AM79" i="35"/>
  <c r="AQ88" i="35"/>
  <c r="AO67" i="35"/>
  <c r="AL46" i="35"/>
  <c r="AN30" i="35"/>
  <c r="AQ131" i="35"/>
  <c r="AN119" i="35"/>
  <c r="AQ105" i="35"/>
  <c r="AO83" i="35"/>
  <c r="AL93" i="35"/>
  <c r="AQ71" i="35"/>
  <c r="AN50" i="35"/>
  <c r="AQ38" i="35"/>
  <c r="AN17" i="35"/>
  <c r="AQ58" i="35"/>
  <c r="AL64" i="35"/>
  <c r="AQ75" i="35"/>
  <c r="AL109" i="35"/>
  <c r="AN40" i="35"/>
  <c r="AL27" i="35"/>
  <c r="AL49" i="35"/>
  <c r="AN44" i="35"/>
  <c r="AL87" i="35"/>
  <c r="AO19" i="35"/>
  <c r="AP40" i="35"/>
  <c r="AN128" i="35"/>
  <c r="AL123" i="35"/>
  <c r="AP116" i="35"/>
  <c r="AL20" i="35"/>
  <c r="AM135" i="35"/>
  <c r="AN129" i="35"/>
  <c r="AL116" i="35"/>
  <c r="AM91" i="35"/>
  <c r="AQ100" i="35"/>
  <c r="AN79" i="35"/>
  <c r="AL58" i="35"/>
  <c r="AN14" i="35"/>
  <c r="AP140" i="35"/>
  <c r="AO119" i="35"/>
  <c r="AQ106" i="35"/>
  <c r="AO95" i="35"/>
  <c r="AL74" i="35"/>
  <c r="AP83" i="35"/>
  <c r="AN62" i="35"/>
  <c r="AM72" i="35"/>
  <c r="AN29" i="35"/>
  <c r="AQ46" i="35"/>
  <c r="AL71" i="35"/>
  <c r="AQ82" i="35"/>
  <c r="AN94" i="35"/>
  <c r="AM134" i="35"/>
  <c r="AQ15" i="35"/>
  <c r="AL23" i="35"/>
  <c r="AL53" i="35"/>
  <c r="AN52" i="35"/>
  <c r="AL95" i="35"/>
  <c r="AN108" i="35"/>
  <c r="AN134" i="35"/>
  <c r="AO127" i="35"/>
  <c r="AM138" i="35"/>
  <c r="AP28" i="35"/>
  <c r="AO140" i="35"/>
  <c r="AM119" i="35"/>
  <c r="AP113" i="35"/>
  <c r="AO107" i="35"/>
  <c r="AN32" i="35"/>
  <c r="AO129" i="35"/>
  <c r="AL117" i="35"/>
  <c r="AQ103" i="35"/>
  <c r="AQ81" i="35"/>
  <c r="AN91" i="35"/>
  <c r="AL70" i="35"/>
  <c r="AP48" i="35"/>
  <c r="AP26" i="35"/>
  <c r="AN135" i="35"/>
  <c r="AQ122" i="35"/>
  <c r="AO109" i="35"/>
  <c r="AL86" i="35"/>
  <c r="AP95" i="35"/>
  <c r="AO74" i="35"/>
  <c r="AM53" i="35"/>
  <c r="AQ62" i="35"/>
  <c r="AN25" i="35"/>
  <c r="AQ50" i="35"/>
  <c r="AL48" i="35"/>
  <c r="AQ90" i="35"/>
  <c r="AP102" i="35"/>
  <c r="AP128" i="35"/>
  <c r="AO40" i="35"/>
  <c r="AL19" i="35"/>
  <c r="AL57" i="35"/>
  <c r="AN60" i="35"/>
  <c r="AL103" i="35"/>
  <c r="AM104" i="35"/>
  <c r="AL138" i="35"/>
  <c r="AN141" i="35"/>
  <c r="AM38" i="35"/>
  <c r="AQ32" i="35"/>
  <c r="AN27" i="35"/>
  <c r="AM22" i="35"/>
  <c r="AQ16" i="35"/>
  <c r="AN43" i="35"/>
  <c r="AQ115" i="35"/>
  <c r="AM136" i="35"/>
  <c r="AN22" i="35"/>
  <c r="AL129" i="35"/>
  <c r="AP18" i="35"/>
  <c r="AM33" i="35"/>
  <c r="AN136" i="35"/>
  <c r="AM129" i="35"/>
  <c r="AQ130" i="35"/>
  <c r="AQ116" i="35"/>
  <c r="AO117" i="35"/>
  <c r="AM103" i="35"/>
  <c r="AL92" i="35"/>
  <c r="AO81" i="35"/>
  <c r="AP101" i="35"/>
  <c r="AL91" i="35"/>
  <c r="AO80" i="35"/>
  <c r="AQ69" i="35"/>
  <c r="AM59" i="35"/>
  <c r="AN48" i="35"/>
  <c r="AQ68" i="35"/>
  <c r="AP61" i="35"/>
  <c r="AO56" i="35"/>
  <c r="AL51" i="35"/>
  <c r="AP45" i="35"/>
  <c r="AO14" i="35"/>
  <c r="AP19" i="35"/>
  <c r="AL25" i="35"/>
  <c r="AO30" i="35"/>
  <c r="AP35" i="35"/>
  <c r="AL41" i="35"/>
  <c r="AN24" i="35"/>
  <c r="AP38" i="35"/>
  <c r="AN137" i="35"/>
  <c r="AO123" i="35"/>
  <c r="AL125" i="35"/>
  <c r="AQ110" i="35"/>
  <c r="AQ111" i="35"/>
  <c r="AN98" i="35"/>
  <c r="AQ87" i="35"/>
  <c r="AM77" i="35"/>
  <c r="AN97" i="35"/>
  <c r="AQ86" i="35"/>
  <c r="AM76" i="35"/>
  <c r="AO65" i="35"/>
  <c r="AP54" i="35"/>
  <c r="AL44" i="35"/>
  <c r="AP65" i="35"/>
  <c r="AN59" i="35"/>
  <c r="AM54" i="35"/>
  <c r="AQ48" i="35"/>
  <c r="AP32" i="35"/>
  <c r="AO136" i="35"/>
  <c r="AL131" i="35"/>
  <c r="AP109" i="35"/>
  <c r="AO103" i="35"/>
  <c r="AQ37" i="35"/>
  <c r="AL124" i="35"/>
  <c r="AP111" i="35"/>
  <c r="AM99" i="35"/>
  <c r="AQ77" i="35"/>
  <c r="AN87" i="35"/>
  <c r="AL66" i="35"/>
  <c r="AP44" i="35"/>
  <c r="AL32" i="35"/>
  <c r="AL130" i="35"/>
  <c r="AN117" i="35"/>
  <c r="AL104" i="35"/>
  <c r="AL82" i="35"/>
  <c r="AP91" i="35"/>
  <c r="AN70" i="35"/>
  <c r="AQ43" i="35"/>
  <c r="AM32" i="35"/>
  <c r="AM44" i="35"/>
  <c r="AO66" i="35"/>
  <c r="AN77" i="35"/>
  <c r="AM89" i="35"/>
  <c r="AQ126" i="35"/>
  <c r="AP22" i="35"/>
  <c r="AP25" i="35"/>
  <c r="AO50" i="35"/>
  <c r="AM47" i="35"/>
  <c r="AP89" i="35"/>
  <c r="AO101" i="35"/>
  <c r="AN111" i="35"/>
  <c r="AL26" i="35"/>
  <c r="AL136" i="35"/>
  <c r="AQ121" i="35"/>
  <c r="AO116" i="35"/>
  <c r="AL110" i="35"/>
  <c r="AM29" i="35"/>
  <c r="AM133" i="35"/>
  <c r="AQ120" i="35"/>
  <c r="AM107" i="35"/>
  <c r="AN84" i="35"/>
  <c r="AM94" i="35"/>
  <c r="AP72" i="35"/>
  <c r="AO51" i="35"/>
  <c r="AM23" i="35"/>
  <c r="AQ138" i="35"/>
  <c r="AO126" i="35"/>
  <c r="AM113" i="35"/>
  <c r="AP88" i="35"/>
  <c r="AO98" i="35"/>
  <c r="AL77" i="35"/>
  <c r="AQ55" i="35"/>
  <c r="AN65" i="35"/>
  <c r="AQ22" i="35"/>
  <c r="AN53" i="35"/>
  <c r="AO53" i="35"/>
  <c r="AM96" i="35"/>
  <c r="AQ109" i="35"/>
  <c r="AP135" i="35"/>
  <c r="AO32" i="35"/>
  <c r="AP43" i="35"/>
  <c r="AM66" i="35"/>
  <c r="AO76" i="35"/>
  <c r="AL14" i="35"/>
  <c r="AO35" i="35"/>
  <c r="AQ133" i="35"/>
  <c r="AO128" i="35"/>
  <c r="AL107" i="35"/>
  <c r="AM13" i="35"/>
  <c r="F160" i="28"/>
  <c r="F161" i="28" s="1"/>
  <c r="AO41" i="35"/>
  <c r="AP120" i="35"/>
  <c r="AM108" i="35"/>
  <c r="AN96" i="35"/>
  <c r="AM75" i="35"/>
  <c r="AQ84" i="35"/>
  <c r="AO63" i="35"/>
  <c r="AL42" i="35"/>
  <c r="AQ35" i="35"/>
  <c r="AN126" i="35"/>
  <c r="AM114" i="35"/>
  <c r="AP100" i="35"/>
  <c r="AO79" i="35"/>
  <c r="AL89" i="35"/>
  <c r="AQ67" i="35"/>
  <c r="AN46" i="35"/>
  <c r="AQ34" i="35"/>
  <c r="AN13" i="35"/>
  <c r="AL63" i="35"/>
  <c r="AL72" i="35"/>
  <c r="AQ83" i="35"/>
  <c r="AP119" i="35"/>
  <c r="AQ29" i="35"/>
  <c r="AO28" i="35"/>
  <c r="AP47" i="35"/>
  <c r="AQ72" i="35"/>
  <c r="AO84" i="35"/>
  <c r="AL96" i="35"/>
  <c r="AL120" i="35"/>
  <c r="AO13" i="35"/>
  <c r="AL112" i="35"/>
  <c r="AO23" i="35"/>
  <c r="AP138" i="35"/>
  <c r="AN124" i="35"/>
  <c r="AL119" i="35"/>
  <c r="AP112" i="35"/>
  <c r="AO25" i="35"/>
  <c r="AQ136" i="35"/>
  <c r="AM124" i="35"/>
  <c r="AP110" i="35"/>
  <c r="AM87" i="35"/>
  <c r="AQ96" i="35"/>
  <c r="AN75" i="35"/>
  <c r="AL54" i="35"/>
  <c r="AQ19" i="35"/>
  <c r="AO135" i="35"/>
  <c r="AM130" i="35"/>
  <c r="AN116" i="35"/>
  <c r="AO91" i="35"/>
  <c r="AL101" i="35"/>
  <c r="AP79" i="35"/>
  <c r="AN58" i="35"/>
  <c r="AM68" i="35"/>
  <c r="AQ30" i="35"/>
  <c r="AN45" i="35"/>
  <c r="AO68" i="35"/>
  <c r="AM80" i="35"/>
  <c r="AQ91" i="35"/>
  <c r="AO130" i="35"/>
  <c r="AM19" i="35"/>
  <c r="AO24" i="35"/>
  <c r="AP51" i="35"/>
  <c r="AQ49" i="35"/>
  <c r="AO92" i="35"/>
  <c r="AM105" i="35"/>
  <c r="AP130" i="35"/>
  <c r="AQ114" i="35"/>
  <c r="AN39" i="35"/>
  <c r="AM34" i="35"/>
  <c r="AQ28" i="35"/>
  <c r="AN23" i="35"/>
  <c r="AM18" i="35"/>
  <c r="AM42" i="35"/>
  <c r="AM15" i="35"/>
  <c r="AO29" i="35"/>
  <c r="AQ139" i="35"/>
  <c r="AP132" i="35"/>
  <c r="AO134" i="35"/>
  <c r="AM120" i="35"/>
  <c r="AM106" i="35"/>
  <c r="AP106" i="35"/>
  <c r="AP94" i="35"/>
  <c r="AL84" i="35"/>
  <c r="AO73" i="35"/>
  <c r="AP93" i="35"/>
  <c r="AL83" i="35"/>
  <c r="AN72" i="35"/>
  <c r="AQ61" i="35"/>
  <c r="AM51" i="35"/>
  <c r="AN71" i="35"/>
  <c r="AN63" i="35"/>
  <c r="AP57" i="35"/>
  <c r="AO52" i="35"/>
  <c r="AL47" i="35"/>
  <c r="AL13" i="35"/>
  <c r="E160" i="28"/>
  <c r="E161" i="28" s="1"/>
  <c r="AO18" i="35"/>
  <c r="AP23" i="35"/>
  <c r="AL29" i="35"/>
  <c r="AO34" i="35"/>
  <c r="AP39" i="35"/>
  <c r="AM21" i="35"/>
  <c r="AM35" i="35"/>
  <c r="AL141" i="35"/>
  <c r="AP126" i="35"/>
  <c r="AQ128" i="35"/>
  <c r="AO114" i="35"/>
  <c r="AM115" i="35"/>
  <c r="AM101" i="35"/>
  <c r="AN90" i="35"/>
  <c r="AQ79" i="35"/>
  <c r="AM100" i="35"/>
  <c r="AN89" i="35"/>
  <c r="AQ78" i="35"/>
  <c r="AL68" i="35"/>
  <c r="AO57" i="35"/>
  <c r="AP46" i="35"/>
  <c r="AN67" i="35"/>
  <c r="AQ60" i="35"/>
  <c r="AN55" i="35"/>
  <c r="AM50" i="35"/>
  <c r="AO27" i="35"/>
  <c r="AP141" i="35"/>
  <c r="AN120" i="35"/>
  <c r="AL115" i="35"/>
  <c r="AP108" i="35"/>
  <c r="AP30" i="35"/>
  <c r="AO131" i="35"/>
  <c r="AQ118" i="35"/>
  <c r="AO105" i="35"/>
  <c r="AM83" i="35"/>
  <c r="AQ92" i="35"/>
  <c r="AO71" i="35"/>
  <c r="AL50" i="35"/>
  <c r="AM25" i="35"/>
  <c r="AL137" i="35"/>
  <c r="AQ124" i="35"/>
  <c r="AM111" i="35"/>
  <c r="AO87" i="35"/>
  <c r="AL97" i="35"/>
  <c r="AP75" i="35"/>
  <c r="AM49" i="35"/>
  <c r="AN37" i="35"/>
  <c r="AM16" i="35"/>
  <c r="AM60" i="35"/>
  <c r="AP66" i="35"/>
  <c r="AN78" i="35"/>
  <c r="AQ112" i="35"/>
  <c r="AM37" i="35"/>
  <c r="AL31" i="35"/>
  <c r="AL45" i="35"/>
  <c r="AP67" i="35"/>
  <c r="AL79" i="35"/>
  <c r="AP90" i="35"/>
  <c r="AP98" i="35"/>
  <c r="AP20" i="35"/>
  <c r="AO141" i="35"/>
  <c r="AM127" i="35"/>
  <c r="AP121" i="35"/>
  <c r="AO115" i="35"/>
  <c r="AQ21" i="35"/>
  <c r="AM140" i="35"/>
  <c r="AP127" i="35"/>
  <c r="AN114" i="35"/>
  <c r="AQ89" i="35"/>
  <c r="AN99" i="35"/>
  <c r="AM78" i="35"/>
  <c r="AP56" i="35"/>
  <c r="AL16" i="35"/>
  <c r="AM139" i="35"/>
  <c r="AN133" i="35"/>
  <c r="AL105" i="35"/>
  <c r="AL94" i="35"/>
  <c r="AP103" i="35"/>
  <c r="AO82" i="35"/>
  <c r="AM61" i="35"/>
  <c r="AQ70" i="35"/>
  <c r="AM28" i="35"/>
  <c r="AM48" i="35"/>
  <c r="AP42" i="35"/>
  <c r="AN85" i="35"/>
  <c r="AM97" i="35"/>
  <c r="AO121" i="35"/>
  <c r="AP37" i="35"/>
  <c r="AO16" i="35"/>
  <c r="AP59" i="35"/>
  <c r="AQ65" i="35"/>
  <c r="AN125" i="35"/>
  <c r="AL30" i="35"/>
  <c r="AL139" i="35"/>
  <c r="AP133" i="35"/>
  <c r="AO112" i="35"/>
  <c r="AL106" i="35"/>
  <c r="AN34" i="35"/>
  <c r="AQ127" i="35"/>
  <c r="AN115" i="35"/>
  <c r="AQ101" i="35"/>
  <c r="AN80" i="35"/>
  <c r="AM90" i="35"/>
  <c r="AP68" i="35"/>
  <c r="AO47" i="35"/>
  <c r="AN28" i="35"/>
  <c r="AO133" i="35"/>
  <c r="AL121" i="35"/>
  <c r="AQ107" i="35"/>
  <c r="AP84" i="35"/>
  <c r="AO94" i="35"/>
  <c r="AL73" i="35"/>
  <c r="AQ51" i="35"/>
  <c r="AM40" i="35"/>
  <c r="AQ18" i="35"/>
  <c r="AN57" i="35"/>
  <c r="AO61" i="35"/>
  <c r="AM73" i="35"/>
  <c r="AN105" i="35"/>
  <c r="AO139" i="35"/>
  <c r="AP33" i="35"/>
  <c r="AO42" i="35"/>
  <c r="AO64" i="35"/>
  <c r="AP73" i="35"/>
  <c r="AO85" i="35"/>
  <c r="AM122" i="35"/>
  <c r="AQ27" i="35"/>
  <c r="AO77" i="35"/>
  <c r="AL18" i="35"/>
  <c r="AO39" i="35"/>
  <c r="AQ129" i="35"/>
  <c r="AO124" i="35"/>
  <c r="AL118" i="35"/>
  <c r="AN18" i="35"/>
  <c r="AP136" i="35"/>
  <c r="AN131" i="35"/>
  <c r="AQ117" i="35"/>
  <c r="AN92" i="35"/>
  <c r="AM102" i="35"/>
  <c r="AQ80" i="35"/>
  <c r="AO59" i="35"/>
  <c r="AL69" i="35"/>
  <c r="AM41" i="35"/>
  <c r="AM121" i="35"/>
  <c r="AQ108" i="35"/>
  <c r="AP96" i="35"/>
  <c r="AO75" i="35"/>
  <c r="AL85" i="35"/>
  <c r="AQ63" i="35"/>
  <c r="AN42" i="35"/>
  <c r="AM36" i="35"/>
  <c r="AQ14" i="35"/>
  <c r="AN61" i="35"/>
  <c r="AO69" i="35"/>
  <c r="AM81" i="35"/>
  <c r="AM116" i="35"/>
  <c r="AO33" i="35"/>
  <c r="AP29" i="35"/>
  <c r="AO46" i="35"/>
  <c r="AM70" i="35"/>
  <c r="AP81" i="35"/>
  <c r="AO93" i="35"/>
  <c r="AQ132" i="35"/>
  <c r="AM17" i="35"/>
  <c r="AQ40" i="35"/>
  <c r="AN35" i="35"/>
  <c r="AM30" i="35"/>
  <c r="AQ24" i="35"/>
  <c r="AN19" i="35"/>
  <c r="AM14" i="35"/>
  <c r="AM46" i="35"/>
  <c r="AQ25" i="35"/>
  <c r="AL122" i="35"/>
  <c r="AP123" i="35"/>
  <c r="AN109" i="35"/>
  <c r="AN110" i="35"/>
  <c r="AO97" i="35"/>
  <c r="AP86" i="35"/>
  <c r="AL76" i="35"/>
  <c r="AO96" i="35"/>
  <c r="AP85" i="35"/>
  <c r="AL75" i="35"/>
  <c r="AN64" i="35"/>
  <c r="AQ53" i="35"/>
  <c r="AM43" i="35"/>
  <c r="AL65" i="35"/>
  <c r="AL59" i="35"/>
  <c r="AP53" i="35"/>
  <c r="AO48" i="35"/>
  <c r="AL43" i="35"/>
  <c r="AL17" i="35"/>
  <c r="AO22" i="35"/>
  <c r="AP27" i="35"/>
  <c r="AL33" i="35"/>
  <c r="AO38" i="35"/>
  <c r="AO17" i="35"/>
  <c r="AQ31" i="35"/>
  <c r="AQ137" i="35"/>
  <c r="AN130" i="35"/>
  <c r="AM132" i="35"/>
  <c r="AM118" i="35"/>
  <c r="AP118" i="35"/>
  <c r="AN104" i="35"/>
  <c r="AM93" i="35"/>
  <c r="AN82" i="35"/>
  <c r="AQ102" i="35"/>
  <c r="AM92" i="35"/>
  <c r="AN81" i="35"/>
  <c r="AP70" i="35"/>
  <c r="AL60" i="35"/>
  <c r="AO49" i="35"/>
  <c r="AP69" i="35"/>
  <c r="AM62" i="35"/>
  <c r="AQ56" i="35"/>
  <c r="AN51" i="35"/>
  <c r="AL24" i="35"/>
  <c r="AL22" i="35"/>
  <c r="AL140" i="35"/>
  <c r="AQ125" i="35"/>
  <c r="AO120" i="35"/>
  <c r="AL114" i="35"/>
  <c r="AQ23" i="35"/>
  <c r="AO138" i="35"/>
  <c r="AM126" i="35"/>
  <c r="AN112" i="35"/>
  <c r="AN88" i="35"/>
  <c r="AM98" i="35"/>
  <c r="AQ76" i="35"/>
  <c r="AO55" i="35"/>
  <c r="AQ17" i="35"/>
  <c r="AM137" i="35"/>
  <c r="AP131" i="35"/>
  <c r="AN118" i="35"/>
  <c r="AP92" i="35"/>
  <c r="AO102" i="35"/>
  <c r="AL81" i="35"/>
  <c r="AN54" i="35"/>
  <c r="AM64" i="35"/>
  <c r="AN21" i="35"/>
  <c r="AQ54" i="35"/>
  <c r="AL56" i="35"/>
  <c r="AQ98" i="35"/>
  <c r="AO113" i="35"/>
  <c r="AN139" i="35"/>
  <c r="AO36" i="35"/>
  <c r="AL15" i="35"/>
  <c r="AL61" i="35"/>
  <c r="AN68" i="35"/>
  <c r="AL80" i="35"/>
  <c r="AP97" i="35"/>
  <c r="AO15" i="35"/>
  <c r="AP36" i="35"/>
  <c r="AN132" i="35"/>
  <c r="AL127" i="35"/>
  <c r="AP105" i="35"/>
  <c r="AP14" i="35"/>
  <c r="AN140" i="35"/>
  <c r="AQ134" i="35"/>
  <c r="AO106" i="35"/>
  <c r="AM95" i="35"/>
  <c r="AQ73" i="35"/>
  <c r="AN83" i="35"/>
  <c r="AL62" i="35"/>
  <c r="AP71" i="35"/>
  <c r="AO37" i="35"/>
  <c r="AP124" i="35"/>
  <c r="AM112" i="35"/>
  <c r="AO99" i="35"/>
  <c r="AL78" i="35"/>
  <c r="AP87" i="35"/>
  <c r="AN66" i="35"/>
  <c r="AM45" i="35"/>
  <c r="AN33" i="35"/>
  <c r="AQ42" i="35"/>
  <c r="AQ64" i="35"/>
  <c r="AQ74" i="35"/>
  <c r="AN86" i="35"/>
  <c r="AN123" i="35"/>
  <c r="AN26" i="35"/>
  <c r="AP21" i="35"/>
  <c r="AO54" i="35"/>
  <c r="AM55" i="35"/>
  <c r="AL88" i="35"/>
  <c r="AP24" i="35"/>
  <c r="AO137" i="35"/>
  <c r="AM123" i="35"/>
  <c r="AP117" i="35"/>
  <c r="AO111" i="35"/>
  <c r="AM27" i="35"/>
  <c r="AP134" i="35"/>
  <c r="AO122" i="35"/>
  <c r="AM109" i="35"/>
  <c r="AQ85" i="35"/>
  <c r="AN95" i="35"/>
  <c r="AM74" i="35"/>
  <c r="AP52" i="35"/>
  <c r="AO21" i="35"/>
  <c r="AQ140" i="35"/>
  <c r="AM128" i="35"/>
  <c r="AP114" i="35"/>
  <c r="AL90" i="35"/>
  <c r="AP99" i="35"/>
  <c r="AO78" i="35"/>
  <c r="AM57" i="35"/>
  <c r="AQ66" i="35"/>
  <c r="AM24" i="35"/>
  <c r="AM52" i="35"/>
  <c r="AP50" i="35"/>
  <c r="AN93" i="35"/>
  <c r="AN106" i="35"/>
  <c r="AL132" i="35"/>
  <c r="AL39" i="35"/>
  <c r="AP17" i="35"/>
  <c r="AO58" i="35"/>
  <c r="AM63" i="35"/>
  <c r="AP74" i="35"/>
  <c r="AP107" i="35"/>
  <c r="AQ141" i="35"/>
  <c r="AN20" i="35"/>
  <c r="AQ41" i="35"/>
  <c r="AL34" i="35"/>
  <c r="AL135" i="35"/>
  <c r="AP129" i="35"/>
  <c r="AO108" i="35"/>
  <c r="AL102" i="35"/>
  <c r="AQ39" i="35"/>
  <c r="AN122" i="35"/>
  <c r="AM110" i="35"/>
  <c r="AQ97" i="35"/>
  <c r="AN76" i="35"/>
  <c r="AM86" i="35"/>
  <c r="AP64" i="35"/>
  <c r="AO43" i="35"/>
  <c r="AQ33" i="35"/>
  <c r="AL128" i="35"/>
  <c r="AP115" i="35"/>
  <c r="AN102" i="35"/>
  <c r="AP80" i="35"/>
  <c r="AO90" i="35"/>
  <c r="AM69" i="35"/>
  <c r="AQ47" i="35"/>
  <c r="AN41" i="35"/>
  <c r="AM20" i="35"/>
  <c r="AM56" i="35"/>
  <c r="AP58" i="35"/>
  <c r="AN101" i="35"/>
  <c r="AM117" i="35"/>
  <c r="AQ135" i="35"/>
  <c r="AL35" i="35"/>
  <c r="AP13" i="35"/>
  <c r="I160" i="28"/>
  <c r="I161" i="28" s="1"/>
  <c r="AO62" i="35"/>
  <c r="AM71" i="35"/>
  <c r="AP82" i="35"/>
  <c r="AO118" i="35"/>
  <c r="AM31" i="35"/>
  <c r="AQ123" i="35"/>
  <c r="AQ36" i="35"/>
  <c r="AN31" i="35"/>
  <c r="AM26" i="35"/>
  <c r="AQ20" i="35"/>
  <c r="AN15" i="35"/>
  <c r="AQ44" i="35"/>
  <c r="J43" i="10" l="1"/>
  <c r="I12" i="15" s="1"/>
  <c r="O12" i="15" s="1"/>
  <c r="C30" i="15" s="1"/>
  <c r="S17" i="15" s="1"/>
  <c r="AI153" i="35"/>
  <c r="AI154" i="35" s="1"/>
  <c r="N53" i="12"/>
  <c r="AQ149" i="35"/>
  <c r="AQ150" i="35" s="1"/>
  <c r="AQ148" i="35"/>
  <c r="AO149" i="35"/>
  <c r="AO150" i="35" s="1"/>
  <c r="AO148" i="35"/>
  <c r="AN149" i="35"/>
  <c r="AN150" i="35" s="1"/>
  <c r="AN148" i="35"/>
  <c r="AP149" i="35"/>
  <c r="AP150" i="35" s="1"/>
  <c r="AP148" i="35"/>
  <c r="AL149" i="35"/>
  <c r="AL150" i="35" s="1"/>
  <c r="AL148" i="35"/>
  <c r="AM149" i="35"/>
  <c r="AM150" i="35" s="1"/>
  <c r="AM148" i="35"/>
  <c r="J39" i="10"/>
  <c r="Q39" i="10" s="1"/>
  <c r="I13" i="15"/>
  <c r="O13" i="15" s="1"/>
  <c r="C31" i="15" s="1"/>
  <c r="S18" i="15" s="1"/>
  <c r="Q44" i="10"/>
  <c r="I11" i="15"/>
  <c r="O11" i="15" s="1"/>
  <c r="C29" i="15" s="1"/>
  <c r="S16" i="15" s="1"/>
  <c r="U16" i="15" s="1"/>
  <c r="E15" i="18" s="1"/>
  <c r="F15" i="18" s="1"/>
  <c r="E13" i="20" s="1"/>
  <c r="Q42" i="10"/>
  <c r="I10" i="15"/>
  <c r="O10" i="15" s="1"/>
  <c r="C28" i="15" s="1"/>
  <c r="S15" i="15" s="1"/>
  <c r="Q41" i="10"/>
  <c r="I9" i="15"/>
  <c r="O9" i="15" s="1"/>
  <c r="C27" i="15" s="1"/>
  <c r="S14" i="15" s="1"/>
  <c r="Q40" i="10"/>
  <c r="M53" i="12"/>
  <c r="T26" i="25"/>
  <c r="L53" i="12"/>
  <c r="O23" i="20"/>
  <c r="D81" i="1"/>
  <c r="L36" i="20"/>
  <c r="AQ152" i="35"/>
  <c r="AQ151" i="35" s="1"/>
  <c r="AP152" i="35"/>
  <c r="AP151" i="35" s="1"/>
  <c r="AO152" i="35"/>
  <c r="AO151" i="35" s="1"/>
  <c r="AN152" i="35"/>
  <c r="AN151" i="35" s="1"/>
  <c r="AL152" i="35"/>
  <c r="AL151" i="35" s="1"/>
  <c r="AM152" i="35"/>
  <c r="AM151" i="35" s="1"/>
  <c r="AK153" i="35"/>
  <c r="AK154" i="35" s="1"/>
  <c r="P53" i="12"/>
  <c r="O53" i="12"/>
  <c r="U26" i="31"/>
  <c r="V26" i="31"/>
  <c r="G167" i="26"/>
  <c r="G168" i="26" s="1"/>
  <c r="T26" i="31"/>
  <c r="AL153" i="35"/>
  <c r="AL154" i="35" s="1"/>
  <c r="AO153" i="35"/>
  <c r="AO154" i="35" s="1"/>
  <c r="T26" i="30"/>
  <c r="AQ153" i="35" l="1"/>
  <c r="AQ154" i="35" s="1"/>
  <c r="S162" i="35" s="1"/>
  <c r="H24" i="1" s="1"/>
  <c r="AN153" i="35"/>
  <c r="AN154" i="35" s="1"/>
  <c r="P162" i="35" s="1"/>
  <c r="E24" i="1" s="1"/>
  <c r="Q43" i="10"/>
  <c r="AM153" i="35"/>
  <c r="AM154" i="35" s="1"/>
  <c r="O162" i="35" s="1"/>
  <c r="D24" i="1" s="1"/>
  <c r="AP153" i="35"/>
  <c r="AP154" i="35" s="1"/>
  <c r="R162" i="35" s="1"/>
  <c r="G24" i="1" s="1"/>
  <c r="I8" i="15"/>
  <c r="O8" i="15" s="1"/>
  <c r="O16" i="15" s="1"/>
  <c r="K129" i="1"/>
  <c r="L38" i="20"/>
  <c r="U18" i="15"/>
  <c r="E17" i="18" s="1"/>
  <c r="F17" i="18" s="1"/>
  <c r="E15" i="20" s="1"/>
  <c r="C102" i="1" s="1"/>
  <c r="U14" i="15"/>
  <c r="E13" i="18" s="1"/>
  <c r="F13" i="18" s="1"/>
  <c r="E11" i="20" s="1"/>
  <c r="C98" i="1" s="1"/>
  <c r="U17" i="15"/>
  <c r="E16" i="18" s="1"/>
  <c r="F16" i="18" s="1"/>
  <c r="E14" i="20" s="1"/>
  <c r="C101" i="1" s="1"/>
  <c r="C100" i="1"/>
  <c r="Q162" i="35"/>
  <c r="F24" i="1" s="1"/>
  <c r="N54" i="12"/>
  <c r="P54" i="12"/>
  <c r="M54" i="12"/>
  <c r="K54" i="12"/>
  <c r="L54" i="12"/>
  <c r="O54" i="12"/>
  <c r="C26" i="15" l="1"/>
  <c r="C34" i="15" s="1"/>
  <c r="G15" i="18" s="1"/>
  <c r="H15" i="18" s="1"/>
  <c r="F26" i="18" s="1"/>
  <c r="N30" i="20"/>
  <c r="N29" i="20" s="1"/>
  <c r="N36" i="20" s="1"/>
  <c r="N38" i="20" s="1"/>
  <c r="I30" i="20"/>
  <c r="I29" i="20" s="1"/>
  <c r="D78" i="1" s="1"/>
  <c r="O30" i="20"/>
  <c r="O29" i="20" s="1"/>
  <c r="O36" i="20" s="1"/>
  <c r="O38" i="20" s="1"/>
  <c r="H30" i="20"/>
  <c r="H29" i="20" s="1"/>
  <c r="H36" i="20" s="1"/>
  <c r="G129" i="1" s="1"/>
  <c r="U15" i="15"/>
  <c r="E14" i="18" s="1"/>
  <c r="F14" i="18" s="1"/>
  <c r="E12" i="20" s="1"/>
  <c r="AI150" i="26"/>
  <c r="AF14" i="35"/>
  <c r="AF148" i="35" s="1"/>
  <c r="D26" i="15" l="1"/>
  <c r="G13" i="18"/>
  <c r="H13" i="18" s="1"/>
  <c r="F24" i="18" s="1"/>
  <c r="G17" i="18"/>
  <c r="H17" i="18" s="1"/>
  <c r="F28" i="18" s="1"/>
  <c r="G28" i="18" s="1"/>
  <c r="G12" i="18"/>
  <c r="G14" i="18"/>
  <c r="H14" i="18" s="1"/>
  <c r="F25" i="18" s="1"/>
  <c r="G16" i="18"/>
  <c r="H16" i="18" s="1"/>
  <c r="F27" i="18" s="1"/>
  <c r="S13" i="15"/>
  <c r="AF149" i="35"/>
  <c r="AF150" i="35" s="1"/>
  <c r="E166" i="26"/>
  <c r="AI152" i="26"/>
  <c r="AF152" i="35"/>
  <c r="AF151" i="35" s="1"/>
  <c r="M129" i="1"/>
  <c r="D83" i="1"/>
  <c r="I36" i="20"/>
  <c r="H129" i="1" s="1"/>
  <c r="D84" i="1"/>
  <c r="N129" i="1"/>
  <c r="D77" i="1"/>
  <c r="H38" i="20"/>
  <c r="C99" i="1"/>
  <c r="R30" i="20"/>
  <c r="R29" i="20" s="1"/>
  <c r="F30" i="20"/>
  <c r="F29" i="20" s="1"/>
  <c r="Q30" i="20"/>
  <c r="Q29" i="20" s="1"/>
  <c r="E167" i="26"/>
  <c r="E168" i="26" l="1"/>
  <c r="AF153" i="35"/>
  <c r="AF154" i="35" s="1"/>
  <c r="I38" i="20"/>
  <c r="R36" i="20"/>
  <c r="D88" i="1"/>
  <c r="D75" i="1"/>
  <c r="F36" i="20"/>
  <c r="Q36" i="20"/>
  <c r="D87" i="1"/>
  <c r="K53" i="12"/>
  <c r="N162" i="35" l="1"/>
  <c r="C24" i="1" s="1"/>
  <c r="P129" i="1"/>
  <c r="Q38" i="20"/>
  <c r="R38" i="20"/>
  <c r="Q129" i="1"/>
  <c r="F38" i="20"/>
  <c r="E129" i="1"/>
  <c r="Q46" i="10" l="1"/>
  <c r="U13" i="15" l="1"/>
  <c r="E12" i="18" s="1"/>
  <c r="F12" i="18" s="1"/>
  <c r="E10" i="20" l="1"/>
  <c r="H12" i="18"/>
  <c r="F23" i="18" s="1"/>
  <c r="K30" i="20" l="1"/>
  <c r="K29" i="20" s="1"/>
  <c r="K36" i="20" s="1"/>
  <c r="D30" i="20"/>
  <c r="D29" i="20" s="1"/>
  <c r="D36" i="20" s="1"/>
  <c r="G30" i="20"/>
  <c r="G29" i="20" s="1"/>
  <c r="D76" i="1" s="1"/>
  <c r="M30" i="20"/>
  <c r="M29" i="20" s="1"/>
  <c r="D82" i="1" s="1"/>
  <c r="P30" i="20"/>
  <c r="P29" i="20" s="1"/>
  <c r="D86" i="1" s="1"/>
  <c r="C97" i="1"/>
  <c r="J30" i="20"/>
  <c r="J29" i="20" s="1"/>
  <c r="J36" i="20" s="1"/>
  <c r="E30" i="20"/>
  <c r="E29" i="20" s="1"/>
  <c r="D74" i="1" s="1"/>
  <c r="G23" i="18"/>
  <c r="E26" i="18"/>
  <c r="G26" i="18"/>
  <c r="G25" i="18"/>
  <c r="E25" i="18"/>
  <c r="G24" i="18"/>
  <c r="E24" i="18"/>
  <c r="E27" i="18"/>
  <c r="E23" i="18"/>
  <c r="E28" i="18"/>
  <c r="H28" i="18" s="1"/>
  <c r="D73" i="1" l="1"/>
  <c r="G36" i="20"/>
  <c r="G38" i="20" s="1"/>
  <c r="P36" i="20"/>
  <c r="O129" i="1" s="1"/>
  <c r="D80" i="1"/>
  <c r="M36" i="20"/>
  <c r="L129" i="1" s="1"/>
  <c r="H23" i="18"/>
  <c r="D79" i="1"/>
  <c r="E36" i="20"/>
  <c r="D129" i="1" s="1"/>
  <c r="H27" i="18"/>
  <c r="G27" i="18"/>
  <c r="H24" i="18"/>
  <c r="H25" i="18"/>
  <c r="H26" i="18"/>
  <c r="F129" i="1"/>
  <c r="K38" i="20"/>
  <c r="J129" i="1"/>
  <c r="I129" i="1"/>
  <c r="J38" i="20"/>
  <c r="D38" i="20"/>
  <c r="C129" i="1"/>
  <c r="P38" i="20" l="1"/>
  <c r="M38" i="20"/>
  <c r="E38" i="20"/>
</calcChain>
</file>

<file path=xl/comments1.xml><?xml version="1.0" encoding="utf-8"?>
<comments xmlns="http://schemas.openxmlformats.org/spreadsheetml/2006/main">
  <authors>
    <author>hp</author>
  </authors>
  <commentList>
    <comment ref="G82" authorId="0">
      <text>
        <r>
          <rPr>
            <b/>
            <sz val="9"/>
            <color indexed="8"/>
            <rFont val="Tahoma"/>
            <family val="2"/>
          </rPr>
          <t>hp: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M66" authorId="0">
      <text>
        <r>
          <rPr>
            <b/>
            <sz val="8"/>
            <color indexed="81"/>
            <rFont val="Tahoma"/>
            <family val="2"/>
          </rPr>
          <t>GV:
Changed in Revaluation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M80" authorId="0">
      <text>
        <r>
          <rPr>
            <b/>
            <sz val="8"/>
            <color indexed="81"/>
            <rFont val="Tahoma"/>
            <family val="2"/>
          </rPr>
          <t>GV:
Changed in Revaluation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AM66" authorId="0">
      <text>
        <r>
          <rPr>
            <b/>
            <sz val="8"/>
            <color indexed="81"/>
            <rFont val="Tahoma"/>
            <family val="2"/>
          </rPr>
          <t>GV:
Changed in Revaluation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M80" authorId="0">
      <text>
        <r>
          <rPr>
            <b/>
            <sz val="8"/>
            <color indexed="81"/>
            <rFont val="Tahoma"/>
            <family val="2"/>
          </rPr>
          <t>GV:
Changed in Revaluation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M66" authorId="0">
      <text>
        <r>
          <rPr>
            <b/>
            <sz val="8"/>
            <color indexed="81"/>
            <rFont val="Tahoma"/>
            <family val="2"/>
          </rPr>
          <t>GV:
Changed in Revaluation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M80" authorId="0">
      <text>
        <r>
          <rPr>
            <b/>
            <sz val="8"/>
            <color indexed="81"/>
            <rFont val="Tahoma"/>
            <family val="2"/>
          </rPr>
          <t>GV:
Changed in Revaluation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J18" authorId="0">
      <text>
        <r>
          <rPr>
            <b/>
            <sz val="9"/>
            <color indexed="81"/>
            <rFont val="Tahoma"/>
            <family val="2"/>
          </rPr>
          <t>Measure the performance and what was planned and what was actually achieved, initiate appropriate action commencing the next round of the quality cycle</t>
        </r>
      </text>
    </comment>
    <comment ref="K18" authorId="0">
      <text>
        <r>
          <rPr>
            <b/>
            <sz val="9"/>
            <color indexed="81"/>
            <rFont val="Tahoma"/>
            <family val="2"/>
          </rPr>
          <t xml:space="preserve"> If the attainment lags behind the planned target, we need to further analyze the reasons for the same and plan suitable corrective actions for the next round.
 If the achievement exceeds the planned target, we need to “raise the bar”! Further, we need to examine:
 If the targets set were too easy; if so, we need to raise the bar in a realistic fashion 
 If the targets set were reasonable, then we need to plan for achieving the new target level.
</t>
        </r>
      </text>
    </comment>
    <comment ref="G22" authorId="0">
      <text>
        <r>
          <rPr>
            <b/>
            <sz val="9"/>
            <color indexed="81"/>
            <rFont val="Tahoma"/>
            <family val="2"/>
          </rPr>
          <t>Suitable action to be initiated to fill the gap at the course co coordinator level and the same has to be documented</t>
        </r>
      </text>
    </comment>
    <comment ref="H22" authorId="0">
      <text>
        <r>
          <rPr>
            <b/>
            <sz val="9"/>
            <color indexed="81"/>
            <rFont val="Tahoma"/>
            <family val="2"/>
          </rPr>
          <t>If the target achieved, Higher target  may be set</t>
        </r>
      </text>
    </comment>
  </commentList>
</comments>
</file>

<file path=xl/sharedStrings.xml><?xml version="1.0" encoding="utf-8"?>
<sst xmlns="http://schemas.openxmlformats.org/spreadsheetml/2006/main" count="4913" uniqueCount="1312">
  <si>
    <t>Assessment Method</t>
  </si>
  <si>
    <t>Comments</t>
  </si>
  <si>
    <t>Student Name</t>
  </si>
  <si>
    <t>Students should be able to do the following tasks, described as "Course Outcomes"</t>
  </si>
  <si>
    <t>Program outcomes</t>
  </si>
  <si>
    <t>PO Achivement for the Course</t>
  </si>
  <si>
    <t>Assignment 2</t>
  </si>
  <si>
    <t>Contribution of Course outcomes to Prgoram outcomes</t>
  </si>
  <si>
    <t>Program Outcome</t>
  </si>
  <si>
    <t>Course Assessment Work Sheet</t>
  </si>
  <si>
    <t>Subject code</t>
  </si>
  <si>
    <t>Subject Name</t>
  </si>
  <si>
    <t>Year &amp; Sem</t>
  </si>
  <si>
    <t>Ac Year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</si>
  <si>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</si>
  <si>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</si>
  <si>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</si>
  <si>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</si>
  <si>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</si>
  <si>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</si>
  <si>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</si>
  <si>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</si>
  <si>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</si>
  <si>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</si>
  <si>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</si>
  <si>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</si>
  <si>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</si>
  <si>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</si>
  <si>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</si>
  <si>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</si>
  <si>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</si>
  <si>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</si>
  <si>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</si>
  <si>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</si>
  <si>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</si>
  <si>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</si>
  <si>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</si>
  <si>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</si>
  <si>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</si>
  <si>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</si>
  <si>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</si>
  <si>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</si>
  <si>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</si>
  <si>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</si>
  <si>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</si>
  <si>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</si>
  <si>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</si>
  <si>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</si>
  <si>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</si>
  <si>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</si>
  <si>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</si>
  <si>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</si>
  <si>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</si>
  <si>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</si>
  <si>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</si>
  <si>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</si>
  <si>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</si>
  <si>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</si>
  <si>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</si>
  <si>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</si>
  <si>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</si>
  <si>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</si>
  <si>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</si>
  <si>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</si>
  <si>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</si>
  <si>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</si>
  <si>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</si>
  <si>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</si>
  <si>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</si>
  <si>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</si>
  <si>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</si>
  <si>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</si>
  <si>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</si>
  <si>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</si>
  <si>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</si>
  <si>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</si>
  <si>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</si>
  <si>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</si>
  <si>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</si>
  <si>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</si>
  <si>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</si>
  <si>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</si>
  <si>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</si>
  <si>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</si>
  <si>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</si>
  <si>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</si>
  <si>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</si>
  <si>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</si>
  <si>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</si>
  <si>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</si>
  <si>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</si>
  <si>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</si>
  <si>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</si>
  <si>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</si>
  <si>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</si>
  <si>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</si>
  <si>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</si>
  <si>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</si>
  <si>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</si>
  <si>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</si>
  <si>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</si>
  <si>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</si>
  <si>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</si>
  <si>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</si>
  <si>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</si>
  <si>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</si>
  <si>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</si>
  <si>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</si>
  <si>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</si>
  <si>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</si>
  <si>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</si>
  <si>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</si>
  <si>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</si>
  <si>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</si>
  <si>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</si>
  <si>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</si>
  <si>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</si>
  <si>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</si>
  <si>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</si>
  <si>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</si>
  <si>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</si>
  <si>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</si>
  <si>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</si>
  <si>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</si>
  <si>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</si>
  <si>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</si>
  <si>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</si>
  <si>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</si>
  <si>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</si>
  <si>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</si>
  <si>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</si>
  <si>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</si>
  <si>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</si>
  <si>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</si>
  <si>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</si>
  <si>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</si>
  <si>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</si>
  <si>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</si>
  <si>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</si>
  <si>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</si>
  <si>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</si>
  <si>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</si>
  <si>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</si>
  <si>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</si>
  <si>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</si>
  <si>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</si>
  <si>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</si>
  <si>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</si>
  <si>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</si>
  <si>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</si>
  <si>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</si>
  <si>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</si>
  <si>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</si>
  <si>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</si>
  <si>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</si>
  <si>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</si>
  <si>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</si>
  <si>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</si>
  <si>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</si>
  <si>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</si>
  <si>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</si>
  <si>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</si>
  <si>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</si>
  <si>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</si>
  <si>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</si>
  <si>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</si>
  <si>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</si>
  <si>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</si>
  <si>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</si>
  <si>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</si>
  <si>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</si>
  <si>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</si>
  <si>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</si>
  <si>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</si>
  <si>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</si>
  <si>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</si>
  <si>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</si>
  <si>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</si>
  <si>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</si>
  <si>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</si>
  <si>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</si>
  <si>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</si>
  <si>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</si>
  <si>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</si>
  <si>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</si>
  <si>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</si>
  <si>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</si>
  <si>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</si>
  <si>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</si>
  <si>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</si>
  <si>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</si>
  <si>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</si>
  <si>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</si>
  <si>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</si>
  <si>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</si>
  <si>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</si>
  <si>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</si>
  <si>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</si>
  <si>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</si>
  <si>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</si>
  <si>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</si>
  <si>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</si>
  <si>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</si>
  <si>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</si>
  <si>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</si>
  <si>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</si>
  <si>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</si>
  <si>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</si>
  <si>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</si>
  <si>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</si>
  <si>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</si>
  <si>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</si>
  <si>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</si>
  <si>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</si>
  <si>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</si>
  <si>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</si>
  <si>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</si>
  <si>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</si>
  <si>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</si>
  <si>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</si>
  <si>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</si>
  <si>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</si>
  <si>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</si>
  <si>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</si>
  <si>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</si>
  <si>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</si>
  <si>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</si>
  <si>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</si>
  <si>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</si>
  <si>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</si>
  <si>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</si>
  <si>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</si>
  <si>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</si>
  <si>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</si>
  <si>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</si>
  <si>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</si>
  <si>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</si>
  <si>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</si>
  <si>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</si>
  <si>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</si>
  <si>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</si>
  <si>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</si>
  <si>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</si>
  <si>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</si>
  <si>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</si>
  <si>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</si>
  <si>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</si>
  <si>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</si>
  <si>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</si>
  <si>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</si>
  <si>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</si>
  <si>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</si>
  <si>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</si>
  <si>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</si>
  <si>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</si>
  <si>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</si>
  <si>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</si>
  <si>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</si>
  <si>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</si>
  <si>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</si>
  <si>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</si>
  <si>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</si>
  <si>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</si>
  <si>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</si>
  <si>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</si>
  <si>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</si>
  <si>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</si>
  <si>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</si>
  <si>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</si>
  <si>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</si>
  <si>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Assessment of Course outcomes and mapping with Program outcomes</t>
  </si>
  <si>
    <t>Assigment 1</t>
  </si>
  <si>
    <t>Assigment 2</t>
  </si>
  <si>
    <t>Roll No</t>
  </si>
  <si>
    <t>Sl. No</t>
  </si>
  <si>
    <t>%Perc</t>
  </si>
  <si>
    <t>Criteria for Assessment</t>
  </si>
  <si>
    <t xml:space="preserve">Minimum Level </t>
  </si>
  <si>
    <t xml:space="preserve">70% of students </t>
  </si>
  <si>
    <t>PO Attainment</t>
  </si>
  <si>
    <t>Evaluation worksheet for faculty</t>
  </si>
  <si>
    <t>Percentage of students who got atleat 60% of marks</t>
  </si>
  <si>
    <t>%Perc of students</t>
  </si>
  <si>
    <t>Ass1 Q1</t>
  </si>
  <si>
    <t>Ass1 Q2</t>
  </si>
  <si>
    <t>Ass1 Q3</t>
  </si>
  <si>
    <t>Ass2 Q1</t>
  </si>
  <si>
    <t>Ass2 Q2</t>
  </si>
  <si>
    <t>Ass2 Q3</t>
  </si>
  <si>
    <t>Name of Faculty</t>
  </si>
  <si>
    <t>% of attainment</t>
  </si>
  <si>
    <t xml:space="preserve"> </t>
  </si>
  <si>
    <t>%PERC</t>
  </si>
  <si>
    <t>Number of students who got atleat 60% of marks</t>
  </si>
  <si>
    <t>Number of Students Attempted</t>
  </si>
  <si>
    <t>A1Q1</t>
  </si>
  <si>
    <t>A1Q2</t>
  </si>
  <si>
    <t>A1Q3</t>
  </si>
  <si>
    <t>A2Q1</t>
  </si>
  <si>
    <t>A2Q2</t>
  </si>
  <si>
    <t>A2Q3</t>
  </si>
  <si>
    <t>No. of students who got atlest 60%</t>
  </si>
  <si>
    <t>% of students who got 60%</t>
  </si>
  <si>
    <t>No. of Students attempted</t>
  </si>
  <si>
    <t>Mapping CO</t>
  </si>
  <si>
    <t>CO2</t>
  </si>
  <si>
    <t>CO3</t>
  </si>
  <si>
    <t>CO4</t>
  </si>
  <si>
    <t>CO5</t>
  </si>
  <si>
    <t>CO1</t>
  </si>
  <si>
    <t>All the course outcomes and corresponding program outcomes showed expected level of attainment.</t>
  </si>
  <si>
    <t xml:space="preserve">       Recommendations for improvement</t>
  </si>
  <si>
    <t>A</t>
  </si>
  <si>
    <t>Department of Information Technology</t>
  </si>
  <si>
    <t>Q1 (10)</t>
  </si>
  <si>
    <t>Q3 (16)</t>
  </si>
  <si>
    <t>Mr.K.Sridharan</t>
  </si>
  <si>
    <t>Information Technology - Program Outcomes</t>
  </si>
  <si>
    <t>Q4 (2)</t>
  </si>
  <si>
    <t xml:space="preserve">Mobile Computing </t>
  </si>
  <si>
    <t>IT6601</t>
  </si>
  <si>
    <t>2015-2016</t>
  </si>
  <si>
    <t>Explain the basics of mobile telecommunication system</t>
  </si>
  <si>
    <t>Choose the required functionality at each layer for given application</t>
  </si>
  <si>
    <t xml:space="preserve">Identify solution for each functionality at each layer  </t>
  </si>
  <si>
    <t>Use simulator tools and design Ad hoc networks</t>
  </si>
  <si>
    <t xml:space="preserve">Develop a different mobile application with platforms </t>
  </si>
  <si>
    <t>Internal Assesment 1</t>
  </si>
  <si>
    <t>Assignment 3</t>
  </si>
  <si>
    <t>Information Technology - Syllabus</t>
  </si>
  <si>
    <t>Third Year, Semester VI</t>
  </si>
  <si>
    <t xml:space="preserve">2015-2016 </t>
  </si>
  <si>
    <t>Assigment 3</t>
  </si>
  <si>
    <t>Cognitive Level</t>
  </si>
  <si>
    <t>A1</t>
  </si>
  <si>
    <t>A2</t>
  </si>
  <si>
    <t>A3</t>
  </si>
  <si>
    <t>T1</t>
  </si>
  <si>
    <t>T2</t>
  </si>
  <si>
    <t>T3</t>
  </si>
  <si>
    <t>Understand</t>
  </si>
  <si>
    <t>Apply</t>
  </si>
  <si>
    <t>Analyze</t>
  </si>
  <si>
    <t>Evaluate</t>
  </si>
  <si>
    <t>Create</t>
  </si>
  <si>
    <t>recall</t>
  </si>
  <si>
    <t>list</t>
  </si>
  <si>
    <t>mention</t>
  </si>
  <si>
    <t>state</t>
  </si>
  <si>
    <t>draw</t>
  </si>
  <si>
    <t>label</t>
  </si>
  <si>
    <t>define</t>
  </si>
  <si>
    <t>name</t>
  </si>
  <si>
    <t>describe</t>
  </si>
  <si>
    <t>translate</t>
  </si>
  <si>
    <t>represent</t>
  </si>
  <si>
    <t>clarify</t>
  </si>
  <si>
    <t>abstract</t>
  </si>
  <si>
    <t>match</t>
  </si>
  <si>
    <t>Implement</t>
  </si>
  <si>
    <t>determine</t>
  </si>
  <si>
    <t>calculate</t>
  </si>
  <si>
    <t>compute</t>
  </si>
  <si>
    <t>estimate</t>
  </si>
  <si>
    <t>solve</t>
  </si>
  <si>
    <t>relate</t>
  </si>
  <si>
    <t>modify</t>
  </si>
  <si>
    <t>Discriminate</t>
  </si>
  <si>
    <t>differentiate</t>
  </si>
  <si>
    <t>focus</t>
  </si>
  <si>
    <t>Organize</t>
  </si>
  <si>
    <t>integrate</t>
  </si>
  <si>
    <t>outline</t>
  </si>
  <si>
    <t>parse</t>
  </si>
  <si>
    <t>Attribute</t>
  </si>
  <si>
    <t>Check</t>
  </si>
  <si>
    <t>Test</t>
  </si>
  <si>
    <t>detect</t>
  </si>
  <si>
    <t>coordinate</t>
  </si>
  <si>
    <t>Examine</t>
  </si>
  <si>
    <t>Critique</t>
  </si>
  <si>
    <t>Judge</t>
  </si>
  <si>
    <t>Accuracy</t>
  </si>
  <si>
    <t>appropriateness</t>
  </si>
  <si>
    <t>clarity</t>
  </si>
  <si>
    <t>completeness</t>
  </si>
  <si>
    <t>consistency</t>
  </si>
  <si>
    <t>correctness</t>
  </si>
  <si>
    <t>reason</t>
  </si>
  <si>
    <t>relationship</t>
  </si>
  <si>
    <t>reliability</t>
  </si>
  <si>
    <t>significance</t>
  </si>
  <si>
    <t>standard</t>
  </si>
  <si>
    <t>criteria</t>
  </si>
  <si>
    <t>procedure</t>
  </si>
  <si>
    <t>Generate</t>
  </si>
  <si>
    <t>Classify system</t>
  </si>
  <si>
    <t>concept</t>
  </si>
  <si>
    <t>model</t>
  </si>
  <si>
    <t>explanation</t>
  </si>
  <si>
    <t>generalization</t>
  </si>
  <si>
    <t>hypotheses</t>
  </si>
  <si>
    <t>prediction</t>
  </si>
  <si>
    <t>principle</t>
  </si>
  <si>
    <t>problem</t>
  </si>
  <si>
    <t>question</t>
  </si>
  <si>
    <t>story</t>
  </si>
  <si>
    <t>theory</t>
  </si>
  <si>
    <t>plan</t>
  </si>
  <si>
    <t>produce</t>
  </si>
  <si>
    <t>Remember</t>
  </si>
  <si>
    <t>Questions</t>
  </si>
  <si>
    <t>Competence</t>
  </si>
  <si>
    <t>A1.Q1</t>
  </si>
  <si>
    <t>A1.Q2</t>
  </si>
  <si>
    <t>A1.Q3</t>
  </si>
  <si>
    <r>
      <rPr>
        <b/>
        <sz val="12"/>
        <color indexed="8"/>
        <rFont val="Times New Roman"/>
        <family val="1"/>
      </rPr>
      <t>Discriminate</t>
    </r>
    <r>
      <rPr>
        <sz val="12"/>
        <rFont val="Times New Roman"/>
        <family val="1"/>
      </rPr>
      <t xml:space="preserve"> the various applications of mobile computing</t>
    </r>
  </si>
  <si>
    <r>
      <rPr>
        <b/>
        <sz val="12"/>
        <rFont val="Times New Roman"/>
        <family val="1"/>
      </rPr>
      <t xml:space="preserve">Examine </t>
    </r>
    <r>
      <rPr>
        <sz val="12"/>
        <rFont val="Times New Roman"/>
        <family val="1"/>
      </rPr>
      <t>why</t>
    </r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 xml:space="preserve"> collision detection is based protocol not suitable for wireless networks?</t>
    </r>
  </si>
  <si>
    <r>
      <rPr>
        <b/>
        <sz val="12"/>
        <rFont val="Times New Roman"/>
        <family val="1"/>
      </rPr>
      <t>Mode</t>
    </r>
    <r>
      <rPr>
        <sz val="12"/>
        <rFont val="Times New Roman"/>
        <family val="1"/>
      </rPr>
      <t xml:space="preserve">l and discuss the M-TCP approach of extending TCP to work efficiently in mobile wireless networks. </t>
    </r>
    <r>
      <rPr>
        <b/>
        <sz val="12"/>
        <rFont val="Times New Roman"/>
        <family val="1"/>
      </rPr>
      <t>How</t>
    </r>
    <r>
      <rPr>
        <sz val="12"/>
        <rFont val="Times New Roman"/>
        <family val="1"/>
      </rPr>
      <t xml:space="preserve"> does M-TCP maintain end to end semantics?</t>
    </r>
  </si>
  <si>
    <r>
      <rPr>
        <b/>
        <sz val="12"/>
        <color indexed="8"/>
        <rFont val="Times New Roman"/>
        <family val="1"/>
      </rPr>
      <t xml:space="preserve">Generalize </t>
    </r>
    <r>
      <rPr>
        <sz val="12"/>
        <rFont val="Times New Roman"/>
        <family val="1"/>
      </rPr>
      <t xml:space="preserve"> about congestion control.</t>
    </r>
  </si>
  <si>
    <r>
      <rPr>
        <b/>
        <sz val="12"/>
        <color indexed="8"/>
        <rFont val="Times New Roman"/>
        <family val="1"/>
      </rPr>
      <t>Determine</t>
    </r>
    <r>
      <rPr>
        <sz val="12"/>
        <rFont val="Times New Roman"/>
        <family val="1"/>
      </rPr>
      <t xml:space="preserve"> the functions of GGSN.</t>
    </r>
  </si>
  <si>
    <r>
      <t xml:space="preserve"> </t>
    </r>
    <r>
      <rPr>
        <b/>
        <sz val="12"/>
        <rFont val="Times New Roman"/>
        <family val="1"/>
      </rPr>
      <t>State</t>
    </r>
    <r>
      <rPr>
        <sz val="12"/>
        <rFont val="Times New Roman"/>
        <family val="1"/>
      </rPr>
      <t xml:space="preserve"> at least three dissimilarities between a GMS network and UMTS network.</t>
    </r>
  </si>
  <si>
    <r>
      <t xml:space="preserve">Explain briefly about </t>
    </r>
    <r>
      <rPr>
        <b/>
        <sz val="12"/>
        <rFont val="Times New Roman"/>
        <family val="1"/>
      </rPr>
      <t xml:space="preserve">categories </t>
    </r>
    <r>
      <rPr>
        <sz val="12"/>
        <rFont val="Times New Roman"/>
        <family val="1"/>
      </rPr>
      <t>of GSM services</t>
    </r>
  </si>
  <si>
    <r>
      <rPr>
        <b/>
        <sz val="12"/>
        <color indexed="8"/>
        <rFont val="Times New Roman"/>
        <family val="1"/>
      </rPr>
      <t>Differentiate</t>
    </r>
    <r>
      <rPr>
        <sz val="12"/>
        <rFont val="Times New Roman"/>
        <family val="1"/>
      </rPr>
      <t xml:space="preserve"> the features provided by the following mobile operating system: Android, symbain and windows Phone7</t>
    </r>
  </si>
  <si>
    <t>A3.Q3.</t>
  </si>
  <si>
    <r>
      <t xml:space="preserve">Explain mobile payment system. </t>
    </r>
    <r>
      <rPr>
        <b/>
        <sz val="12"/>
        <rFont val="Times New Roman"/>
        <family val="1"/>
      </rPr>
      <t>Examine</t>
    </r>
    <r>
      <rPr>
        <sz val="12"/>
        <rFont val="Times New Roman"/>
        <family val="1"/>
      </rPr>
      <t xml:space="preserve"> an application  where  mobile  payment  may  be  useful.</t>
    </r>
  </si>
  <si>
    <r>
      <t xml:space="preserve">Why traditional routing strategies cannot be deployed in a MANET and </t>
    </r>
    <r>
      <rPr>
        <b/>
        <sz val="12"/>
        <color indexed="8"/>
        <rFont val="Times New Roman"/>
        <family val="1"/>
      </rPr>
      <t xml:space="preserve">estimate </t>
    </r>
    <r>
      <rPr>
        <sz val="12"/>
        <color indexed="8"/>
        <rFont val="Times New Roman"/>
        <family val="1"/>
      </rPr>
      <t>it</t>
    </r>
    <r>
      <rPr>
        <sz val="12"/>
        <rFont val="Times New Roman"/>
        <family val="1"/>
      </rPr>
      <t>?</t>
    </r>
  </si>
  <si>
    <r>
      <t xml:space="preserve">What </t>
    </r>
    <r>
      <rPr>
        <b/>
        <sz val="12"/>
        <rFont val="Times New Roman"/>
        <family val="1"/>
      </rPr>
      <t>problem</t>
    </r>
    <r>
      <rPr>
        <sz val="12"/>
        <rFont val="Times New Roman"/>
        <family val="1"/>
      </rPr>
      <t xml:space="preserve"> does dynamic topology cause in the design of routing protocol? How are these problem addressed in a popular MANET routing protocol?</t>
    </r>
  </si>
  <si>
    <t>Marks</t>
  </si>
  <si>
    <t>classify</t>
  </si>
  <si>
    <t>-</t>
  </si>
  <si>
    <t>check</t>
  </si>
  <si>
    <r>
      <t>What are the board categories of MAC protocols?</t>
    </r>
    <r>
      <rPr>
        <b/>
        <sz val="12"/>
        <rFont val="Times New Roman"/>
        <family val="1"/>
      </rPr>
      <t>Mention</t>
    </r>
    <r>
      <rPr>
        <sz val="12"/>
        <rFont val="Times New Roman"/>
        <family val="1"/>
      </rPr>
      <t xml:space="preserve"> one popular  </t>
    </r>
    <r>
      <rPr>
        <b/>
        <sz val="12"/>
        <rFont val="Times New Roman"/>
        <family val="1"/>
      </rPr>
      <t>name</t>
    </r>
    <r>
      <rPr>
        <sz val="12"/>
        <rFont val="Times New Roman"/>
        <family val="1"/>
      </rPr>
      <t xml:space="preserve"> from each of these categories</t>
    </r>
  </si>
  <si>
    <t>Mobile Computing</t>
  </si>
  <si>
    <t>Knowledge/Remember</t>
  </si>
  <si>
    <t>Q2 (06)</t>
  </si>
  <si>
    <t>Q3 (02)</t>
  </si>
  <si>
    <t>Assignment 1 ( 20 )</t>
  </si>
  <si>
    <t>Q4 (02)</t>
  </si>
  <si>
    <t>Assignment  Question Analysis</t>
  </si>
  <si>
    <t>ABINAV.M</t>
  </si>
  <si>
    <t>ABINAYA.S</t>
  </si>
  <si>
    <t>AFSAL.P.P</t>
  </si>
  <si>
    <t>AISHWARYA.G</t>
  </si>
  <si>
    <t>AKSHAYA.R</t>
  </si>
  <si>
    <t>AMBUJASHI.N</t>
  </si>
  <si>
    <t>AMUDHUSWAMATHI.M</t>
  </si>
  <si>
    <t>ANAND.KM</t>
  </si>
  <si>
    <t>ANJANA.K</t>
  </si>
  <si>
    <t>ANTO CRESCENTIA.A</t>
  </si>
  <si>
    <t>ANUPALLAVI.K</t>
  </si>
  <si>
    <t>ARAVIND.PL</t>
  </si>
  <si>
    <t>ARAVINDAN.B</t>
  </si>
  <si>
    <t>ARCHANA.K</t>
  </si>
  <si>
    <t>ASHOK KUMAR.S.D</t>
  </si>
  <si>
    <t>ATCHAYA PRABHA.M</t>
  </si>
  <si>
    <t>BALASRIMATHI.S</t>
  </si>
  <si>
    <t>BERNO RAJ.A</t>
  </si>
  <si>
    <t>BHARATH.D.P</t>
  </si>
  <si>
    <t>BHAVANI.B</t>
  </si>
  <si>
    <t>BINCY IMMACULATE.M</t>
  </si>
  <si>
    <t>BOVILLA KRISHNA PRIYA.B</t>
  </si>
  <si>
    <t>CHARAN.R</t>
  </si>
  <si>
    <t>CHARUPREETHA.L</t>
  </si>
  <si>
    <t>CHELLAMMAI.M</t>
  </si>
  <si>
    <t>DIVYA.S</t>
  </si>
  <si>
    <t>DIVYAKRITI</t>
  </si>
  <si>
    <t>ELIZA PAULIN.S</t>
  </si>
  <si>
    <t>GANAPATHY.L</t>
  </si>
  <si>
    <t>GOBUVIKNESH.J</t>
  </si>
  <si>
    <t>GOKULSARATHY.P</t>
  </si>
  <si>
    <t>GOPINATH.J</t>
  </si>
  <si>
    <t>HARINI.S</t>
  </si>
  <si>
    <t>HARITA CHANDINI.B</t>
  </si>
  <si>
    <t>HEMALATHA.V</t>
  </si>
  <si>
    <t>HEMAMALINI.M</t>
  </si>
  <si>
    <t>ILAVARASAN.S</t>
  </si>
  <si>
    <t>ISAIPRIYA.R</t>
  </si>
  <si>
    <t>JEISEELAN.R</t>
  </si>
  <si>
    <t>JENIE MARIAM ZACHARIAH</t>
  </si>
  <si>
    <t>JOTHI.P</t>
  </si>
  <si>
    <t>KALAIMANI.P</t>
  </si>
  <si>
    <t>KALAIVANI.N</t>
  </si>
  <si>
    <t>KARTHI.N.G</t>
  </si>
  <si>
    <t>KARTHICK .B</t>
  </si>
  <si>
    <t>KAVIPRIYA.S</t>
  </si>
  <si>
    <t>KEERTHANA BALAJI</t>
  </si>
  <si>
    <t>KIRTHANA.R</t>
  </si>
  <si>
    <t>KIRUBHAKARAN.S</t>
  </si>
  <si>
    <t>LOGESWARI.U</t>
  </si>
  <si>
    <t>MAHESH.S</t>
  </si>
  <si>
    <t>MANASA.M.S</t>
  </si>
  <si>
    <t>MANIKANDARAJ.C.R</t>
  </si>
  <si>
    <t>MANJULA.A</t>
  </si>
  <si>
    <t>MANOJKUMAR.P</t>
  </si>
  <si>
    <t>MATHIVANI.M</t>
  </si>
  <si>
    <t>MEENA.A</t>
  </si>
  <si>
    <t>MITHILESH.N</t>
  </si>
  <si>
    <t>MONICA.M</t>
  </si>
  <si>
    <t>MONIKA.S</t>
  </si>
  <si>
    <t>MONISHA.B</t>
  </si>
  <si>
    <t>MOWNIKA.A</t>
  </si>
  <si>
    <t>NANDHIDHA.G</t>
  </si>
  <si>
    <t>NARAYANAN.K</t>
  </si>
  <si>
    <t>NIRANJANA.K</t>
  </si>
  <si>
    <t>NIVEDHA.J.M</t>
  </si>
  <si>
    <t>NIVEDITA.N</t>
  </si>
  <si>
    <t>NIVETHA.S</t>
  </si>
  <si>
    <t>POOJA.G</t>
  </si>
  <si>
    <t>POOJA.R</t>
  </si>
  <si>
    <t>PRATHIBA.S</t>
  </si>
  <si>
    <t>PREETHI.S</t>
  </si>
  <si>
    <t>PRIYANGA.N</t>
  </si>
  <si>
    <t>PRIYANGA SIVAPRASAD</t>
  </si>
  <si>
    <t>PRIYANKA.M</t>
  </si>
  <si>
    <t>RAHUL.K.C</t>
  </si>
  <si>
    <t>RAJESWARI.M.P</t>
  </si>
  <si>
    <t>RAJ MOHAN.D</t>
  </si>
  <si>
    <t>RANGEELA.D</t>
  </si>
  <si>
    <t>RATHI.J</t>
  </si>
  <si>
    <t>REDDY HEMANTH.T</t>
  </si>
  <si>
    <t>REJOY JOHN BENJAMIN</t>
  </si>
  <si>
    <t>RENUKA.M</t>
  </si>
  <si>
    <t>ROSHAN DHARMA</t>
  </si>
  <si>
    <t>RUBIKA.K</t>
  </si>
  <si>
    <t>SALAI DHAMAYANTHI.M.S</t>
  </si>
  <si>
    <t>SAMYUKTHA.R</t>
  </si>
  <si>
    <t>SANDHIYA.S</t>
  </si>
  <si>
    <t>SATHYA RAJ.P</t>
  </si>
  <si>
    <t>SAVITHA.M</t>
  </si>
  <si>
    <t>SELVA MARY.D</t>
  </si>
  <si>
    <t>SHALIYA.L</t>
  </si>
  <si>
    <t>SHANMUGA PRIYA.E</t>
  </si>
  <si>
    <t>SHARMILA.A</t>
  </si>
  <si>
    <t>SHRUTHAKEERTHI.S</t>
  </si>
  <si>
    <t>SICILY SHERIN.M</t>
  </si>
  <si>
    <t>SINDHUJA.S</t>
  </si>
  <si>
    <t>SNEHA PRIYA.K</t>
  </si>
  <si>
    <t>SNEHA VARSA.P.V</t>
  </si>
  <si>
    <t>SOWMYA.B</t>
  </si>
  <si>
    <t>SRI LEKHA.P</t>
  </si>
  <si>
    <t>SUBHAVANI.B</t>
  </si>
  <si>
    <t>SUNDARRAJI.U</t>
  </si>
  <si>
    <t>SURESH KUMAR.A.B</t>
  </si>
  <si>
    <t>SURIYA.G</t>
  </si>
  <si>
    <t>SURYA.R</t>
  </si>
  <si>
    <t>SUSITHRA.P</t>
  </si>
  <si>
    <t>SWATHISWARI.B</t>
  </si>
  <si>
    <t>SWETHA.R.V</t>
  </si>
  <si>
    <t>TAMILKANAL.S</t>
  </si>
  <si>
    <t>TAMIL SELVI.G</t>
  </si>
  <si>
    <t>VAJIHA.H</t>
  </si>
  <si>
    <t>VARTHINI.R</t>
  </si>
  <si>
    <t>VIDHYA.Y</t>
  </si>
  <si>
    <t>VIDYA RAMAMOORTHY</t>
  </si>
  <si>
    <t>VIGNESH.M.P</t>
  </si>
  <si>
    <t>VIGNESH.V.K</t>
  </si>
  <si>
    <t>VIJAYASHREE.J</t>
  </si>
  <si>
    <t>VIJITHA.K.M</t>
  </si>
  <si>
    <t>YASIKA.K</t>
  </si>
  <si>
    <t>YUVARAAJ.K.G</t>
  </si>
  <si>
    <t>AJITH KUMAR.R</t>
  </si>
  <si>
    <t>LALIETH KUMAR .N</t>
  </si>
  <si>
    <t>MARTHINI PRASANA .R</t>
  </si>
  <si>
    <t>RAJASUNDAR .K</t>
  </si>
  <si>
    <t>SOLOMON .D G</t>
  </si>
  <si>
    <t>VARUN .G</t>
  </si>
  <si>
    <t>VIGNESH.T</t>
  </si>
  <si>
    <t>VIJAY .A</t>
  </si>
  <si>
    <t>CO</t>
  </si>
  <si>
    <t>CO6</t>
  </si>
  <si>
    <t>Internal Assesment Exam  Question Analysis</t>
  </si>
  <si>
    <r>
      <t xml:space="preserve">What is hidden terminal? What </t>
    </r>
    <r>
      <rPr>
        <b/>
        <i/>
        <sz val="12"/>
        <rFont val="Times New Roman"/>
        <family val="1"/>
      </rPr>
      <t>problem</t>
    </r>
    <r>
      <rPr>
        <i/>
        <sz val="12"/>
        <rFont val="Times New Roman"/>
        <family val="1"/>
      </rPr>
      <t xml:space="preserve"> does it create during wireless communications?</t>
    </r>
  </si>
  <si>
    <r>
      <t xml:space="preserve">Explain about the </t>
    </r>
    <r>
      <rPr>
        <b/>
        <i/>
        <sz val="12"/>
        <rFont val="Times New Roman"/>
        <family val="1"/>
      </rPr>
      <t>structure</t>
    </r>
    <r>
      <rPr>
        <i/>
        <sz val="12"/>
        <rFont val="Times New Roman"/>
        <family val="1"/>
      </rPr>
      <t xml:space="preserve"> of mobile computing Application.</t>
    </r>
  </si>
  <si>
    <t>mean</t>
  </si>
  <si>
    <r>
      <t xml:space="preserve">What is </t>
    </r>
    <r>
      <rPr>
        <b/>
        <i/>
        <sz val="12"/>
        <rFont val="Times New Roman"/>
        <family val="1"/>
      </rPr>
      <t>mean</t>
    </r>
    <r>
      <rPr>
        <i/>
        <sz val="12"/>
        <rFont val="Times New Roman"/>
        <family val="1"/>
      </rPr>
      <t xml:space="preserve">t by mobile computing? </t>
    </r>
  </si>
  <si>
    <r>
      <t xml:space="preserve">Explain the </t>
    </r>
    <r>
      <rPr>
        <b/>
        <i/>
        <sz val="12"/>
        <rFont val="Times New Roman"/>
        <family val="1"/>
      </rPr>
      <t>procedure</t>
    </r>
    <r>
      <rPr>
        <i/>
        <sz val="12"/>
        <rFont val="Times New Roman"/>
        <family val="1"/>
      </rPr>
      <t xml:space="preserve"> about Fixed Assignment schemes in MAC protocols.</t>
    </r>
  </si>
  <si>
    <t>Internal Assesment Exam - I</t>
  </si>
  <si>
    <t>Internal Assesment Exam - II</t>
  </si>
  <si>
    <t>Internal Assesment Exam - III</t>
  </si>
  <si>
    <t>compare</t>
  </si>
  <si>
    <r>
      <t xml:space="preserve">Explain the layered Architecture of TCP/IP  protocol suite and </t>
    </r>
    <r>
      <rPr>
        <b/>
        <sz val="12"/>
        <rFont val="Times New Roman"/>
        <family val="1"/>
      </rPr>
      <t>compare</t>
    </r>
    <r>
      <rPr>
        <sz val="12"/>
        <rFont val="Times New Roman"/>
        <family val="1"/>
      </rPr>
      <t xml:space="preserve"> with ISO/OSI architecture</t>
    </r>
  </si>
  <si>
    <r>
      <t xml:space="preserve">What is slow start in TCP operation? Explain its working </t>
    </r>
    <r>
      <rPr>
        <b/>
        <i/>
        <sz val="12"/>
        <rFont val="Times New Roman"/>
        <family val="1"/>
      </rPr>
      <t>procedure</t>
    </r>
    <r>
      <rPr>
        <i/>
        <sz val="12"/>
        <rFont val="Times New Roman"/>
        <family val="1"/>
      </rPr>
      <t xml:space="preserve"> ? How does slow start help improving the performance of TCP?</t>
    </r>
  </si>
  <si>
    <r>
      <t xml:space="preserve">What is MACA protocol? In which environment is it suitable? Briefly explain its working. How does MACA protocol </t>
    </r>
    <r>
      <rPr>
        <b/>
        <sz val="12"/>
        <rFont val="Times New Roman"/>
        <family val="1"/>
      </rPr>
      <t>solve</t>
    </r>
    <r>
      <rPr>
        <sz val="12"/>
        <rFont val="Times New Roman"/>
        <family val="1"/>
      </rPr>
      <t xml:space="preserve"> the hidden/ exposed terminal problem?</t>
    </r>
  </si>
  <si>
    <t>I1.Q1.1</t>
  </si>
  <si>
    <t xml:space="preserve">I1.Q2.11) b .i </t>
  </si>
  <si>
    <t>I1.Q3.12) a</t>
  </si>
  <si>
    <t>I1.Q4. 15) b.ii</t>
  </si>
  <si>
    <t>I1.Q5. 15) a.i</t>
  </si>
  <si>
    <t>I1.Q6. 2</t>
  </si>
  <si>
    <t>I1.Q7. 13) a</t>
  </si>
  <si>
    <r>
      <t xml:space="preserve">Write </t>
    </r>
    <r>
      <rPr>
        <b/>
        <i/>
        <sz val="12"/>
        <rFont val="Times New Roman"/>
        <family val="1"/>
      </rPr>
      <t xml:space="preserve">need </t>
    </r>
    <r>
      <rPr>
        <i/>
        <sz val="12"/>
        <rFont val="Times New Roman"/>
        <family val="1"/>
      </rPr>
      <t>for DHCP?</t>
    </r>
  </si>
  <si>
    <t>I1.Q8. 8</t>
  </si>
  <si>
    <t>I1.Q9. 10</t>
  </si>
  <si>
    <r>
      <t xml:space="preserve">Explain the </t>
    </r>
    <r>
      <rPr>
        <b/>
        <i/>
        <sz val="12"/>
        <rFont val="Times New Roman"/>
        <family val="1"/>
      </rPr>
      <t>needs</t>
    </r>
    <r>
      <rPr>
        <i/>
        <sz val="12"/>
        <rFont val="Times New Roman"/>
        <family val="1"/>
      </rPr>
      <t xml:space="preserve"> and features of mobile IP. </t>
    </r>
  </si>
  <si>
    <r>
      <t xml:space="preserve">What do you </t>
    </r>
    <r>
      <rPr>
        <b/>
        <i/>
        <sz val="12"/>
        <rFont val="Times New Roman"/>
        <family val="1"/>
      </rPr>
      <t>mean</t>
    </r>
    <r>
      <rPr>
        <i/>
        <sz val="12"/>
        <rFont val="Times New Roman"/>
        <family val="1"/>
      </rPr>
      <t xml:space="preserve"> by VHE? Explain how VHE is realized in 3G networks?   </t>
    </r>
  </si>
  <si>
    <r>
      <rPr>
        <b/>
        <i/>
        <sz val="12"/>
        <rFont val="Times New Roman"/>
        <family val="1"/>
      </rPr>
      <t xml:space="preserve">Compare </t>
    </r>
    <r>
      <rPr>
        <i/>
        <sz val="12"/>
        <rFont val="Times New Roman"/>
        <family val="1"/>
      </rPr>
      <t>any two features of android, Symbain OS and Window Phone7.?</t>
    </r>
  </si>
  <si>
    <r>
      <t xml:space="preserve">What </t>
    </r>
    <r>
      <rPr>
        <b/>
        <i/>
        <sz val="12"/>
        <rFont val="Times New Roman"/>
        <family val="1"/>
      </rPr>
      <t>problem</t>
    </r>
    <r>
      <rPr>
        <i/>
        <sz val="12"/>
        <rFont val="Times New Roman"/>
        <family val="1"/>
      </rPr>
      <t xml:space="preserve"> does dynamic topology cause in the design of routing protocol? How are these problem addressed in a popular MANET routing protocol?</t>
    </r>
  </si>
  <si>
    <r>
      <t xml:space="preserve">Explain the </t>
    </r>
    <r>
      <rPr>
        <b/>
        <i/>
        <sz val="12"/>
        <rFont val="Times New Roman"/>
        <family val="1"/>
      </rPr>
      <t xml:space="preserve">structure </t>
    </r>
    <r>
      <rPr>
        <i/>
        <sz val="12"/>
        <rFont val="Times New Roman"/>
        <family val="1"/>
      </rPr>
      <t xml:space="preserve">of a mobile computing application environment. Explain the function of the presentation, application and data tier of mobile computing environment. </t>
    </r>
  </si>
  <si>
    <r>
      <t xml:space="preserve">What do you  understand  by  the  mobile  payment  system?  </t>
    </r>
    <r>
      <rPr>
        <b/>
        <i/>
        <sz val="12"/>
        <rFont val="Times New Roman"/>
        <family val="1"/>
      </rPr>
      <t xml:space="preserve">Examine </t>
    </r>
    <r>
      <rPr>
        <i/>
        <sz val="12"/>
        <rFont val="Times New Roman"/>
        <family val="1"/>
      </rPr>
      <t>an application where  mobile  payment  may  be  useful.  Explain the different payment systems that are available.</t>
    </r>
  </si>
  <si>
    <r>
      <t xml:space="preserve">Explain the </t>
    </r>
    <r>
      <rPr>
        <b/>
        <i/>
        <sz val="12"/>
        <rFont val="Times New Roman"/>
        <family val="1"/>
      </rPr>
      <t>structure</t>
    </r>
    <r>
      <rPr>
        <i/>
        <sz val="12"/>
        <rFont val="Times New Roman"/>
        <family val="1"/>
      </rPr>
      <t xml:space="preserve"> of GSM system  with a neat diagram.</t>
    </r>
  </si>
  <si>
    <r>
      <rPr>
        <b/>
        <i/>
        <sz val="12"/>
        <rFont val="Times New Roman"/>
        <family val="1"/>
      </rPr>
      <t>Implement</t>
    </r>
    <r>
      <rPr>
        <i/>
        <sz val="12"/>
        <rFont val="Times New Roman"/>
        <family val="1"/>
      </rPr>
      <t xml:space="preserve"> the key mechanism of mobile ip with the help of a suitable schematic diagram. </t>
    </r>
  </si>
  <si>
    <r>
      <rPr>
        <b/>
        <i/>
        <sz val="12"/>
        <rFont val="Times New Roman"/>
        <family val="1"/>
      </rPr>
      <t xml:space="preserve">Summarize </t>
    </r>
    <r>
      <rPr>
        <i/>
        <sz val="12"/>
        <rFont val="Times New Roman"/>
        <family val="1"/>
      </rPr>
      <t xml:space="preserve">the notes on following with example i.Android   ii.IOS. iii.Windows Phone.   </t>
    </r>
  </si>
  <si>
    <t>I3.Q1.3</t>
  </si>
  <si>
    <t>I3.Q2.6</t>
  </si>
  <si>
    <t>I3.Q3.11) a.ii</t>
  </si>
  <si>
    <t>I3.Q4.10</t>
  </si>
  <si>
    <t>I3.Q5.14) a</t>
  </si>
  <si>
    <t>I3.Q6.15) a</t>
  </si>
  <si>
    <t>I3.Q7.15) b.i</t>
  </si>
  <si>
    <t>I3.Q8.12) a.ii</t>
  </si>
  <si>
    <t>I3.Q9.13) a.i</t>
  </si>
  <si>
    <t>Design</t>
  </si>
  <si>
    <t>I3.Q10.14) b.ii</t>
  </si>
  <si>
    <t>Total</t>
  </si>
  <si>
    <t>COs</t>
  </si>
  <si>
    <t xml:space="preserve">CIE Class Average </t>
  </si>
  <si>
    <t xml:space="preserve">I1.Q10.11) a .i </t>
  </si>
  <si>
    <r>
      <rPr>
        <b/>
        <i/>
        <sz val="12"/>
        <color indexed="8"/>
        <rFont val="Times New Roman"/>
        <family val="1"/>
      </rPr>
      <t>Mention</t>
    </r>
    <r>
      <rPr>
        <i/>
        <sz val="12"/>
        <color indexed="8"/>
        <rFont val="Times New Roman"/>
        <family val="1"/>
      </rPr>
      <t xml:space="preserve"> the need of Forward Error Correction ( FEC ) in GSM.</t>
    </r>
  </si>
  <si>
    <r>
      <t xml:space="preserve">What do you </t>
    </r>
    <r>
      <rPr>
        <b/>
        <i/>
        <sz val="12"/>
        <rFont val="Times New Roman"/>
        <family val="1"/>
      </rPr>
      <t xml:space="preserve">mean </t>
    </r>
    <r>
      <rPr>
        <i/>
        <sz val="12"/>
        <rFont val="Times New Roman"/>
        <family val="1"/>
      </rPr>
      <t>by slow start?How to set its threshold?</t>
    </r>
  </si>
  <si>
    <r>
      <rPr>
        <b/>
        <i/>
        <sz val="12"/>
        <rFont val="Times New Roman"/>
        <family val="1"/>
      </rPr>
      <t>Compare</t>
    </r>
    <r>
      <rPr>
        <i/>
        <sz val="12"/>
        <rFont val="Times New Roman"/>
        <family val="1"/>
      </rPr>
      <t xml:space="preserve"> mobile computing Vs wireless computing</t>
    </r>
  </si>
  <si>
    <r>
      <t xml:space="preserve">What is the </t>
    </r>
    <r>
      <rPr>
        <b/>
        <i/>
        <sz val="12"/>
        <rFont val="Times New Roman"/>
        <family val="1"/>
      </rPr>
      <t xml:space="preserve">need </t>
    </r>
    <r>
      <rPr>
        <i/>
        <sz val="12"/>
        <rFont val="Times New Roman"/>
        <family val="1"/>
      </rPr>
      <t>for ICMP?</t>
    </r>
  </si>
  <si>
    <r>
      <rPr>
        <b/>
        <sz val="12"/>
        <rFont val="Times New Roman"/>
        <family val="1"/>
      </rPr>
      <t>Design</t>
    </r>
    <r>
      <rPr>
        <sz val="12"/>
        <rFont val="Times New Roman"/>
        <family val="1"/>
      </rPr>
      <t xml:space="preserve"> issues of MANET </t>
    </r>
  </si>
  <si>
    <r>
      <rPr>
        <b/>
        <i/>
        <sz val="12"/>
        <color indexed="8"/>
        <rFont val="Times New Roman"/>
        <family val="1"/>
      </rPr>
      <t>List</t>
    </r>
    <r>
      <rPr>
        <i/>
        <sz val="12"/>
        <color indexed="8"/>
        <rFont val="Times New Roman"/>
        <family val="1"/>
      </rPr>
      <t xml:space="preserve"> out the characteristics and operational constraints of MANET that are important determinants in the design of effective ad-hoc networks?</t>
    </r>
  </si>
  <si>
    <t>improve</t>
  </si>
  <si>
    <t>justify</t>
  </si>
  <si>
    <t>What is UMTS? Explain the UMTS structure with the fuctions HLR and VLR in call routing and roaming.</t>
  </si>
  <si>
    <t>categories</t>
  </si>
  <si>
    <t>Explain the working procedure of DSDV and  DSR popular MANET Routing Protocol using suitable examples and clearly highlight the route discovery and route maintanenace operations in DSR.</t>
  </si>
  <si>
    <t>merits</t>
  </si>
  <si>
    <t>demerits</t>
  </si>
  <si>
    <t>algorithm</t>
  </si>
  <si>
    <t>I2.Q1.15</t>
  </si>
  <si>
    <t>I2.Q2.8</t>
  </si>
  <si>
    <t>I2.Q3.4</t>
  </si>
  <si>
    <t>I2.Q4.1</t>
  </si>
  <si>
    <t>I2.Q5.16.ii</t>
  </si>
  <si>
    <t>I2.Q6.17</t>
  </si>
  <si>
    <t>I2.Q7.7</t>
  </si>
  <si>
    <t>I2.Q8.2</t>
  </si>
  <si>
    <t>I2.Q9.14</t>
  </si>
  <si>
    <t>I2.Q10.11</t>
  </si>
  <si>
    <r>
      <t xml:space="preserve">Briefly discuss the approach about popular TCP congestion control </t>
    </r>
    <r>
      <rPr>
        <b/>
        <i/>
        <sz val="12"/>
        <rFont val="Times New Roman"/>
        <family val="1"/>
      </rPr>
      <t>algorithm</t>
    </r>
    <r>
      <rPr>
        <i/>
        <sz val="12"/>
        <rFont val="Times New Roman"/>
        <family val="1"/>
      </rPr>
      <t>s.</t>
    </r>
  </si>
  <si>
    <r>
      <t xml:space="preserve">Explain briefly about </t>
    </r>
    <r>
      <rPr>
        <b/>
        <i/>
        <sz val="12"/>
        <rFont val="Times New Roman"/>
        <family val="1"/>
      </rPr>
      <t xml:space="preserve">categories </t>
    </r>
    <r>
      <rPr>
        <i/>
        <sz val="12"/>
        <rFont val="Times New Roman"/>
        <family val="1"/>
      </rPr>
      <t>of security attacks in ad hoc networks.</t>
    </r>
  </si>
  <si>
    <r>
      <t>Explain and</t>
    </r>
    <r>
      <rPr>
        <b/>
        <i/>
        <sz val="12"/>
        <rFont val="Times New Roman"/>
        <family val="1"/>
      </rPr>
      <t xml:space="preserve"> justify</t>
    </r>
    <r>
      <rPr>
        <i/>
        <sz val="12"/>
        <rFont val="Times New Roman"/>
        <family val="1"/>
      </rPr>
      <t xml:space="preserve"> how mobile phones affect the human body negatively ?</t>
    </r>
  </si>
  <si>
    <r>
      <t xml:space="preserve">Wrtie the </t>
    </r>
    <r>
      <rPr>
        <b/>
        <i/>
        <sz val="12"/>
        <rFont val="Times New Roman"/>
        <family val="1"/>
      </rPr>
      <t>merits</t>
    </r>
    <r>
      <rPr>
        <i/>
        <sz val="12"/>
        <rFont val="Times New Roman"/>
        <family val="1"/>
      </rPr>
      <t xml:space="preserve"> and </t>
    </r>
    <r>
      <rPr>
        <b/>
        <i/>
        <sz val="12"/>
        <rFont val="Times New Roman"/>
        <family val="1"/>
      </rPr>
      <t>demerits</t>
    </r>
    <r>
      <rPr>
        <i/>
        <sz val="12"/>
        <rFont val="Times New Roman"/>
        <family val="1"/>
      </rPr>
      <t xml:space="preserve"> of Freeze TCP.</t>
    </r>
  </si>
  <si>
    <r>
      <t xml:space="preserve">Briefly </t>
    </r>
    <r>
      <rPr>
        <b/>
        <i/>
        <sz val="12"/>
        <rFont val="Times New Roman"/>
        <family val="1"/>
      </rPr>
      <t xml:space="preserve"> mention</t>
    </r>
    <r>
      <rPr>
        <i/>
        <sz val="12"/>
        <rFont val="Times New Roman"/>
        <family val="1"/>
      </rPr>
      <t xml:space="preserve"> the important functionalities of GPRS withits reference model.</t>
    </r>
  </si>
  <si>
    <t>Internal Assesment II</t>
  </si>
  <si>
    <t>Internal Assesment III</t>
  </si>
  <si>
    <t>Q2 (2)</t>
  </si>
  <si>
    <t>Q3 (2)</t>
  </si>
  <si>
    <t>Q5 (4)</t>
  </si>
  <si>
    <t>Q2 (4)</t>
  </si>
  <si>
    <t>Q4 (4)</t>
  </si>
  <si>
    <t>Q1 (2)</t>
  </si>
  <si>
    <t>Q2 (12)</t>
  </si>
  <si>
    <t>Q4  ( 8 )</t>
  </si>
  <si>
    <t>Q5 (8)</t>
  </si>
  <si>
    <t>Q6 (2)</t>
  </si>
  <si>
    <t>Q7 (16)</t>
  </si>
  <si>
    <t>Q8  ( 2 )</t>
  </si>
  <si>
    <t>Q9  ( 2 )</t>
  </si>
  <si>
    <t>Q10 ( 8 )</t>
  </si>
  <si>
    <t>Q1 (16)</t>
  </si>
  <si>
    <t>Q4  ( 2 )</t>
  </si>
  <si>
    <t>Q5 (6)</t>
  </si>
  <si>
    <t>Q6 (16)</t>
  </si>
  <si>
    <t>Q7 (2)</t>
  </si>
  <si>
    <t>Q3 (10)</t>
  </si>
  <si>
    <t>Q5 (16)</t>
  </si>
  <si>
    <t>Q7 (8)</t>
  </si>
  <si>
    <t>Q9  ( 8 )</t>
  </si>
  <si>
    <t xml:space="preserve">Total </t>
  </si>
  <si>
    <t>A1Q4</t>
  </si>
  <si>
    <t>A3Q3</t>
  </si>
  <si>
    <t>A2Q4</t>
  </si>
  <si>
    <t>A2Q5</t>
  </si>
  <si>
    <t>A3Q1</t>
  </si>
  <si>
    <t>A3Q2</t>
  </si>
  <si>
    <t>A3Q4</t>
  </si>
  <si>
    <t>I1.Q1</t>
  </si>
  <si>
    <t>I1.Q2</t>
  </si>
  <si>
    <t>I1.Q3</t>
  </si>
  <si>
    <t>I1.Q4</t>
  </si>
  <si>
    <t>I1.Q5</t>
  </si>
  <si>
    <t>I1.Q6</t>
  </si>
  <si>
    <t>I1.Q7</t>
  </si>
  <si>
    <t>I1.Q8</t>
  </si>
  <si>
    <t>I1.Q9</t>
  </si>
  <si>
    <t>I1.Q10</t>
  </si>
  <si>
    <t>I2.Q1</t>
  </si>
  <si>
    <t>I2.Q2</t>
  </si>
  <si>
    <t>I2.Q3</t>
  </si>
  <si>
    <t>I2.Q4</t>
  </si>
  <si>
    <t>I2.Q5</t>
  </si>
  <si>
    <t>I2.Q6</t>
  </si>
  <si>
    <t>I2.Q7</t>
  </si>
  <si>
    <t>I2.Q8</t>
  </si>
  <si>
    <t>I2.Q9</t>
  </si>
  <si>
    <t>I2.Q10</t>
  </si>
  <si>
    <t>I3.Q1</t>
  </si>
  <si>
    <t>I3.Q2</t>
  </si>
  <si>
    <t>I3.Q3</t>
  </si>
  <si>
    <t>I3.Q4</t>
  </si>
  <si>
    <t>I3.Q5</t>
  </si>
  <si>
    <t>I3.Q6</t>
  </si>
  <si>
    <t>I3.Q7</t>
  </si>
  <si>
    <t>I3.Q8</t>
  </si>
  <si>
    <t>I3.Q9</t>
  </si>
  <si>
    <t>I3.Q10</t>
  </si>
  <si>
    <t>Ass1 Q4</t>
  </si>
  <si>
    <t>Ass2 Q4</t>
  </si>
  <si>
    <t>Ass2 Q5</t>
  </si>
  <si>
    <t>Ass3 Q2</t>
  </si>
  <si>
    <t>Ass3 Q1</t>
  </si>
  <si>
    <t>Ass3 Q3</t>
  </si>
  <si>
    <t>Ass3 Q4</t>
  </si>
  <si>
    <t>IAE-II Q10</t>
  </si>
  <si>
    <t>IAE-I Q1</t>
  </si>
  <si>
    <t>IAE-I  Q2</t>
  </si>
  <si>
    <t>IAE-I  Q3</t>
  </si>
  <si>
    <t>IAE-I  Q4</t>
  </si>
  <si>
    <t>IAE-I  Q5</t>
  </si>
  <si>
    <t>IAE-I  Q6</t>
  </si>
  <si>
    <t>IAE-I  Q7</t>
  </si>
  <si>
    <t>IAE-I  Q8</t>
  </si>
  <si>
    <t>IAE-I  Q9</t>
  </si>
  <si>
    <t>IAE-I  Q10</t>
  </si>
  <si>
    <t>IAE-II Q1</t>
  </si>
  <si>
    <t>IAE-II Q2</t>
  </si>
  <si>
    <t>IAE-II Q3</t>
  </si>
  <si>
    <t>IAE-II Q4</t>
  </si>
  <si>
    <t>IAE-II Q5</t>
  </si>
  <si>
    <t>IAE-II Q6</t>
  </si>
  <si>
    <t>IAE-II Q7</t>
  </si>
  <si>
    <t>IAE-II Q8</t>
  </si>
  <si>
    <t>IAE-II Q9</t>
  </si>
  <si>
    <t>IAE-III Q1</t>
  </si>
  <si>
    <t>IAE-III Q2</t>
  </si>
  <si>
    <t>IAE-III Q3</t>
  </si>
  <si>
    <t>IAE-III Q4</t>
  </si>
  <si>
    <t>IAE-III Q5</t>
  </si>
  <si>
    <t>IAE-III Q6</t>
  </si>
  <si>
    <t>IAE-III Q7</t>
  </si>
  <si>
    <t>IAE-III Q8</t>
  </si>
  <si>
    <t>IAE-III Q9</t>
  </si>
  <si>
    <t>IAE-III Q10</t>
  </si>
  <si>
    <t>Q8  (10)</t>
  </si>
  <si>
    <t>Q10 (4)</t>
  </si>
  <si>
    <t>Q9  (16)</t>
  </si>
  <si>
    <t>Q10 (16)</t>
  </si>
  <si>
    <t xml:space="preserve">Setting CO Attainment Targets </t>
  </si>
  <si>
    <t>Setting targets for Course Outcomes</t>
  </si>
  <si>
    <t>Course Outcomes</t>
  </si>
  <si>
    <t>Computation of CO Direct Attainment in the course Mobile Computing:</t>
  </si>
  <si>
    <t xml:space="preserve">Wt. of CIE  * Attainment of CO as percentage in CIE   +  </t>
  </si>
  <si>
    <t>Wt. of SEE *  Class Average Marks Percentage in SEE</t>
  </si>
  <si>
    <t xml:space="preserve">Attainment of  the course  Mobile Computing = </t>
  </si>
  <si>
    <t>Reg. Number</t>
  </si>
  <si>
    <t>Stud. Name</t>
  </si>
  <si>
    <t>Grade</t>
  </si>
  <si>
    <t>U</t>
  </si>
  <si>
    <t>B</t>
  </si>
  <si>
    <t>C</t>
  </si>
  <si>
    <t>D</t>
  </si>
  <si>
    <t>E</t>
  </si>
  <si>
    <t>Sl.No.</t>
  </si>
  <si>
    <t xml:space="preserve">Marks </t>
  </si>
  <si>
    <t>CIE  ( 20 )  Class Average</t>
  </si>
  <si>
    <t>SEE ( 100 )  Class Average</t>
  </si>
  <si>
    <t>Direct CO Attainment 0.20 CIE Cl. Ave +0.80 SEE Cl. Ave</t>
  </si>
  <si>
    <t>CO Attainment and Attainment Gap</t>
  </si>
  <si>
    <t xml:space="preserve">Computation of Attainment of COs in Mobile Computing </t>
  </si>
  <si>
    <t xml:space="preserve">CO Attainment Gap in %  </t>
  </si>
  <si>
    <t xml:space="preserve">CO  Target Average            ( % ) </t>
  </si>
  <si>
    <t xml:space="preserve">Closure of the Quality Loop </t>
  </si>
  <si>
    <t>ACTION</t>
  </si>
  <si>
    <t>PLAN</t>
  </si>
  <si>
    <t>Action proposed to bridge the gap</t>
  </si>
  <si>
    <t>Modification of target where achieved</t>
  </si>
  <si>
    <t>CO Target ( % )</t>
  </si>
  <si>
    <t>CO Attainment          ( % )</t>
  </si>
  <si>
    <t>Direct CO Attainment 0.20 CIE Class Average +0.80 SEE Class Average ( % )</t>
  </si>
  <si>
    <t>III  Year, VI Semester</t>
  </si>
  <si>
    <t>A simple method is to relate the level of PO with the number of hours devoted to the COs which address the given PO.</t>
  </si>
  <si>
    <t xml:space="preserve">Rules </t>
  </si>
  <si>
    <r>
      <t>Ø</t>
    </r>
    <r>
      <rPr>
        <sz val="7"/>
        <color indexed="10"/>
        <rFont val="Times New Roman"/>
        <family val="1"/>
      </rPr>
      <t xml:space="preserve">  </t>
    </r>
    <r>
      <rPr>
        <b/>
        <sz val="12"/>
        <color indexed="8"/>
        <rFont val="Times New Roman"/>
        <family val="1"/>
      </rPr>
      <t xml:space="preserve">If </t>
    </r>
    <r>
      <rPr>
        <b/>
        <sz val="12"/>
        <color indexed="10"/>
        <rFont val="Times New Roman"/>
        <family val="1"/>
      </rPr>
      <t>&lt; 5%</t>
    </r>
    <r>
      <rPr>
        <b/>
        <sz val="12"/>
        <color indexed="8"/>
        <rFont val="Times New Roman"/>
        <family val="1"/>
      </rPr>
      <t xml:space="preserve"> of classroom sessions addressing a particular PO, it is considered that PO is considered </t>
    </r>
    <r>
      <rPr>
        <b/>
        <sz val="12"/>
        <color indexed="10"/>
        <rFont val="Times New Roman"/>
        <family val="1"/>
      </rPr>
      <t>not-addressed</t>
    </r>
  </si>
  <si>
    <t>Levels</t>
  </si>
  <si>
    <t>Not-Addressed</t>
  </si>
  <si>
    <t>Level 1 ( Low )</t>
  </si>
  <si>
    <r>
      <t>Level 3 ( Strong )</t>
    </r>
    <r>
      <rPr>
        <b/>
        <sz val="12"/>
        <color indexed="8"/>
        <rFont val="Times New Roman"/>
        <family val="1"/>
      </rPr>
      <t xml:space="preserve"> </t>
    </r>
  </si>
  <si>
    <r>
      <t>Level 2 ( Medium )</t>
    </r>
    <r>
      <rPr>
        <b/>
        <sz val="12"/>
        <color indexed="8"/>
        <rFont val="Times New Roman"/>
        <family val="1"/>
      </rPr>
      <t xml:space="preserve"> </t>
    </r>
  </si>
  <si>
    <r>
      <t>Ø</t>
    </r>
    <r>
      <rPr>
        <sz val="7"/>
        <color indexed="8"/>
        <rFont val="Times New Roman"/>
        <family val="1"/>
      </rPr>
      <t xml:space="preserve">  </t>
    </r>
    <r>
      <rPr>
        <b/>
        <sz val="12"/>
        <rFont val="Times New Roman"/>
        <family val="1"/>
      </rPr>
      <t>If</t>
    </r>
    <r>
      <rPr>
        <b/>
        <sz val="12"/>
        <color indexed="10"/>
        <rFont val="Times New Roman"/>
        <family val="1"/>
      </rPr>
      <t xml:space="preserve"> &gt;50%</t>
    </r>
    <r>
      <rPr>
        <b/>
        <sz val="12"/>
        <color indexed="8"/>
        <rFont val="Times New Roman"/>
        <family val="1"/>
      </rPr>
      <t xml:space="preserve"> of classroom sessions addressing a particular PO, it is considered that PO is addressed at </t>
    </r>
    <r>
      <rPr>
        <b/>
        <sz val="12"/>
        <color indexed="10"/>
        <rFont val="Times New Roman"/>
        <family val="1"/>
      </rPr>
      <t>Level 3 ( Strong )</t>
    </r>
    <r>
      <rPr>
        <b/>
        <sz val="12"/>
        <color indexed="8"/>
        <rFont val="Times New Roman"/>
        <family val="1"/>
      </rPr>
      <t xml:space="preserve"> </t>
    </r>
  </si>
  <si>
    <r>
      <t>Ø</t>
    </r>
    <r>
      <rPr>
        <sz val="7"/>
        <color indexed="8"/>
        <rFont val="Times New Roman"/>
        <family val="1"/>
      </rPr>
      <t xml:space="preserve">  </t>
    </r>
    <r>
      <rPr>
        <b/>
        <sz val="12"/>
        <color indexed="8"/>
        <rFont val="Times New Roman"/>
        <family val="1"/>
      </rPr>
      <t xml:space="preserve">If </t>
    </r>
    <r>
      <rPr>
        <b/>
        <sz val="12"/>
        <color indexed="10"/>
        <rFont val="Times New Roman"/>
        <family val="1"/>
      </rPr>
      <t>25 to 49%</t>
    </r>
    <r>
      <rPr>
        <b/>
        <sz val="12"/>
        <color indexed="8"/>
        <rFont val="Times New Roman"/>
        <family val="1"/>
      </rPr>
      <t xml:space="preserve"> of classroom sessions addressing a particular PO, it is considered that PO is addressed at </t>
    </r>
    <r>
      <rPr>
        <b/>
        <sz val="12"/>
        <color indexed="10"/>
        <rFont val="Times New Roman"/>
        <family val="1"/>
      </rPr>
      <t>Level 2 (Medium )</t>
    </r>
    <r>
      <rPr>
        <b/>
        <sz val="12"/>
        <color indexed="8"/>
        <rFont val="Times New Roman"/>
        <family val="1"/>
      </rPr>
      <t xml:space="preserve"> </t>
    </r>
  </si>
  <si>
    <r>
      <t>Ø</t>
    </r>
    <r>
      <rPr>
        <sz val="7"/>
        <color indexed="8"/>
        <rFont val="Times New Roman"/>
        <family val="1"/>
      </rPr>
      <t xml:space="preserve">  </t>
    </r>
    <r>
      <rPr>
        <b/>
        <sz val="12"/>
        <color indexed="8"/>
        <rFont val="Times New Roman"/>
        <family val="1"/>
      </rPr>
      <t xml:space="preserve">If </t>
    </r>
    <r>
      <rPr>
        <b/>
        <sz val="12"/>
        <color indexed="10"/>
        <rFont val="Times New Roman"/>
        <family val="1"/>
      </rPr>
      <t>5 to 24%</t>
    </r>
    <r>
      <rPr>
        <b/>
        <sz val="12"/>
        <color indexed="8"/>
        <rFont val="Times New Roman"/>
        <family val="1"/>
      </rPr>
      <t xml:space="preserve"> of classroom sessions addressing a particular PO, it is considered that PO is addressed at </t>
    </r>
    <r>
      <rPr>
        <b/>
        <sz val="12"/>
        <color indexed="10"/>
        <rFont val="Times New Roman"/>
        <family val="1"/>
      </rPr>
      <t>Level 1 ( Low )</t>
    </r>
  </si>
  <si>
    <t>Strength of CO-PO/PSO Mapping :</t>
  </si>
  <si>
    <t>Course Outcome</t>
  </si>
  <si>
    <t>Class Sessions</t>
  </si>
  <si>
    <t>Lab Sessions</t>
  </si>
  <si>
    <t>Identify solution for each functionality at each layer</t>
  </si>
  <si>
    <t>Develop a different mobile application with platforms</t>
  </si>
  <si>
    <t>Total Hours of Instruction</t>
  </si>
  <si>
    <t>POs and PSOs</t>
  </si>
  <si>
    <t>contribution</t>
  </si>
  <si>
    <t>PO1</t>
  </si>
  <si>
    <t>Engineering Knowledge</t>
  </si>
  <si>
    <t>PO2</t>
  </si>
  <si>
    <t>PO3</t>
  </si>
  <si>
    <t>PO4</t>
  </si>
  <si>
    <t>PO5</t>
  </si>
  <si>
    <t>PO6</t>
  </si>
  <si>
    <t>PO7</t>
  </si>
  <si>
    <t>PO8</t>
  </si>
  <si>
    <t>PO9</t>
  </si>
  <si>
    <t>PO10</t>
  </si>
  <si>
    <t>Communication</t>
  </si>
  <si>
    <t>PO11</t>
  </si>
  <si>
    <t>PO12</t>
  </si>
  <si>
    <t>PSO1</t>
  </si>
  <si>
    <t>PSO2</t>
  </si>
  <si>
    <t>PSO3</t>
  </si>
  <si>
    <t>Problem Analysis</t>
  </si>
  <si>
    <t>Conduct Investigations Of Complex Problems</t>
  </si>
  <si>
    <t>Modern Tool Usage</t>
  </si>
  <si>
    <t>The Engineer And Society</t>
  </si>
  <si>
    <t>Ethics</t>
  </si>
  <si>
    <t>Individual And Team Work</t>
  </si>
  <si>
    <t>Project Management And Finance</t>
  </si>
  <si>
    <t>Life-Long Learning</t>
  </si>
  <si>
    <t>Course – PO/PSO Mapping Strength :</t>
  </si>
  <si>
    <t>PO’s Strength</t>
  </si>
  <si>
    <t>Level</t>
  </si>
  <si>
    <t>System Development and Exploration</t>
  </si>
  <si>
    <t>Domain Knowledge and Design Formulation</t>
  </si>
  <si>
    <t>Research Initiation and Incubation</t>
  </si>
  <si>
    <t>PSO Mapping Strength :</t>
  </si>
  <si>
    <t>PSO’s Strength</t>
  </si>
  <si>
    <t>Course</t>
  </si>
  <si>
    <t>CO Attainment and POs/PSOs :</t>
  </si>
  <si>
    <t>POs</t>
  </si>
  <si>
    <t xml:space="preserve">CO Attainment  in %  </t>
  </si>
  <si>
    <t xml:space="preserve">POs  / PSOs </t>
  </si>
  <si>
    <t>PO and PSO Attainment :</t>
  </si>
  <si>
    <t>Note :</t>
  </si>
  <si>
    <t>PO and PSO attainments are normalized to 1, that is, if a PO is to be addressed at the level of 3 and attainments of CO associated with that PO is 100%.</t>
  </si>
  <si>
    <t xml:space="preserve">Attainment in MC  course </t>
  </si>
  <si>
    <t>Attainment</t>
  </si>
  <si>
    <t xml:space="preserve">Avg. CO-PO Attainment  in %  </t>
  </si>
  <si>
    <r>
      <t xml:space="preserve">PO1 </t>
    </r>
    <r>
      <rPr>
        <b/>
        <sz val="12"/>
        <rFont val="Times New Roman"/>
        <family val="1"/>
      </rPr>
      <t xml:space="preserve">,  </t>
    </r>
    <r>
      <rPr>
        <b/>
        <sz val="12"/>
        <color indexed="17"/>
        <rFont val="Times New Roman"/>
        <family val="1"/>
      </rPr>
      <t xml:space="preserve">PO2 </t>
    </r>
    <r>
      <rPr>
        <b/>
        <sz val="12"/>
        <rFont val="Times New Roman"/>
        <family val="1"/>
      </rPr>
      <t xml:space="preserve">, </t>
    </r>
    <r>
      <rPr>
        <b/>
        <sz val="12"/>
        <color indexed="40"/>
        <rFont val="Times New Roman"/>
        <family val="1"/>
      </rPr>
      <t xml:space="preserve">PO5 </t>
    </r>
    <r>
      <rPr>
        <b/>
        <sz val="12"/>
        <rFont val="Times New Roman"/>
        <family val="1"/>
      </rPr>
      <t xml:space="preserve">, </t>
    </r>
    <r>
      <rPr>
        <b/>
        <sz val="12"/>
        <color indexed="12"/>
        <rFont val="Times New Roman"/>
        <family val="1"/>
      </rPr>
      <t xml:space="preserve">PO7 , </t>
    </r>
    <r>
      <rPr>
        <b/>
        <sz val="12"/>
        <rFont val="Times New Roman"/>
        <family val="1"/>
      </rPr>
      <t>PSO2 , PSO3</t>
    </r>
  </si>
  <si>
    <r>
      <t xml:space="preserve">PO1 , </t>
    </r>
    <r>
      <rPr>
        <b/>
        <sz val="12"/>
        <color indexed="17"/>
        <rFont val="Times New Roman"/>
        <family val="1"/>
      </rPr>
      <t xml:space="preserve">PO2 </t>
    </r>
    <r>
      <rPr>
        <b/>
        <sz val="12"/>
        <rFont val="Times New Roman"/>
        <family val="1"/>
      </rPr>
      <t xml:space="preserve">, </t>
    </r>
    <r>
      <rPr>
        <b/>
        <sz val="12"/>
        <color indexed="10"/>
        <rFont val="Times New Roman"/>
        <family val="1"/>
      </rPr>
      <t xml:space="preserve">PO4 </t>
    </r>
    <r>
      <rPr>
        <b/>
        <sz val="12"/>
        <rFont val="Times New Roman"/>
        <family val="1"/>
      </rPr>
      <t>, PO7 , PO 10 , PO8 , PSO1</t>
    </r>
  </si>
  <si>
    <r>
      <t xml:space="preserve">PO1 </t>
    </r>
    <r>
      <rPr>
        <b/>
        <sz val="12"/>
        <rFont val="Times New Roman"/>
        <family val="1"/>
      </rPr>
      <t xml:space="preserve">, </t>
    </r>
    <r>
      <rPr>
        <b/>
        <sz val="12"/>
        <color indexed="17"/>
        <rFont val="Times New Roman"/>
        <family val="1"/>
      </rPr>
      <t xml:space="preserve">PO2 </t>
    </r>
    <r>
      <rPr>
        <b/>
        <sz val="12"/>
        <rFont val="Times New Roman"/>
        <family val="1"/>
      </rPr>
      <t xml:space="preserve">, </t>
    </r>
    <r>
      <rPr>
        <b/>
        <sz val="12"/>
        <color indexed="12"/>
        <rFont val="Times New Roman"/>
        <family val="1"/>
      </rPr>
      <t xml:space="preserve">PO7 , </t>
    </r>
    <r>
      <rPr>
        <b/>
        <sz val="12"/>
        <color indexed="10"/>
        <rFont val="Times New Roman"/>
        <family val="1"/>
      </rPr>
      <t>PO4 , PO6 ,  PO 11  , PSO2 , PSO1</t>
    </r>
  </si>
  <si>
    <r>
      <t xml:space="preserve">PO3 </t>
    </r>
    <r>
      <rPr>
        <b/>
        <sz val="12"/>
        <rFont val="Times New Roman"/>
        <family val="1"/>
      </rPr>
      <t xml:space="preserve">, PO4 , </t>
    </r>
    <r>
      <rPr>
        <b/>
        <sz val="12"/>
        <color indexed="12"/>
        <rFont val="Times New Roman"/>
        <family val="1"/>
      </rPr>
      <t>PO7 , PO8 , PO 10 , PSO2 , PSO3</t>
    </r>
  </si>
  <si>
    <r>
      <t xml:space="preserve">PO3 </t>
    </r>
    <r>
      <rPr>
        <b/>
        <sz val="12"/>
        <rFont val="Times New Roman"/>
        <family val="1"/>
      </rPr>
      <t xml:space="preserve">, </t>
    </r>
    <r>
      <rPr>
        <b/>
        <sz val="12"/>
        <color indexed="10"/>
        <rFont val="Times New Roman"/>
        <family val="1"/>
      </rPr>
      <t xml:space="preserve">PO4 </t>
    </r>
    <r>
      <rPr>
        <b/>
        <sz val="12"/>
        <rFont val="Times New Roman"/>
        <family val="1"/>
      </rPr>
      <t xml:space="preserve">, </t>
    </r>
    <r>
      <rPr>
        <b/>
        <sz val="12"/>
        <color indexed="40"/>
        <rFont val="Times New Roman"/>
        <family val="1"/>
      </rPr>
      <t>PO5</t>
    </r>
    <r>
      <rPr>
        <b/>
        <sz val="12"/>
        <rFont val="Times New Roman"/>
        <family val="1"/>
      </rPr>
      <t xml:space="preserve"> , </t>
    </r>
    <r>
      <rPr>
        <b/>
        <sz val="12"/>
        <color indexed="52"/>
        <rFont val="Times New Roman"/>
        <family val="1"/>
      </rPr>
      <t>PO6 , PO 11 , PSO2</t>
    </r>
  </si>
  <si>
    <r>
      <t xml:space="preserve">PO2 </t>
    </r>
    <r>
      <rPr>
        <b/>
        <sz val="12"/>
        <rFont val="Times New Roman"/>
        <family val="1"/>
      </rPr>
      <t>, PO4 , PO5 , PO 12 , PSO1</t>
    </r>
  </si>
  <si>
    <t xml:space="preserve">Level </t>
  </si>
  <si>
    <t>Internal Assesment Exam-1</t>
  </si>
  <si>
    <t>Internal Assesment Exam-2</t>
  </si>
  <si>
    <t>Internal Assesment Exam-3</t>
  </si>
  <si>
    <t xml:space="preserve">Assignment / IAE </t>
  </si>
  <si>
    <t xml:space="preserve">% of PO attainment </t>
  </si>
  <si>
    <t>%</t>
  </si>
  <si>
    <t>Average ( % )</t>
  </si>
  <si>
    <t>BTL Total</t>
  </si>
  <si>
    <t>NO.</t>
  </si>
  <si>
    <t>Target ( % )</t>
  </si>
  <si>
    <t xml:space="preserve">Student Name </t>
  </si>
  <si>
    <t>Register No.</t>
  </si>
  <si>
    <t>Univ.Marks</t>
  </si>
  <si>
    <t>Find</t>
  </si>
  <si>
    <t>Show</t>
  </si>
  <si>
    <t>Where</t>
  </si>
  <si>
    <t>Which</t>
  </si>
  <si>
    <t>Who</t>
  </si>
  <si>
    <t>Why</t>
  </si>
  <si>
    <t>Importance</t>
  </si>
  <si>
    <t>Measure</t>
  </si>
  <si>
    <t>Build</t>
  </si>
  <si>
    <t>Happen</t>
  </si>
  <si>
    <t>Improve</t>
  </si>
  <si>
    <t>Maximize</t>
  </si>
  <si>
    <t>Utilize</t>
  </si>
  <si>
    <t>Develop</t>
  </si>
  <si>
    <t>discover</t>
  </si>
  <si>
    <t>write</t>
  </si>
  <si>
    <t>Count</t>
  </si>
  <si>
    <t>When does the Exposed terminal problem arise?</t>
  </si>
  <si>
    <t>Write three types of encapsulation in Mobile IP?</t>
  </si>
  <si>
    <t>Write need for DHCP?</t>
  </si>
  <si>
    <t>structure</t>
  </si>
  <si>
    <t>execute</t>
  </si>
  <si>
    <t>interpret</t>
  </si>
  <si>
    <t>recognize</t>
  </si>
  <si>
    <t>exemplify</t>
  </si>
  <si>
    <t>summarize</t>
  </si>
  <si>
    <t>illustrate</t>
  </si>
  <si>
    <t>need</t>
  </si>
  <si>
    <t>contrast</t>
  </si>
  <si>
    <t>construct</t>
  </si>
  <si>
    <t>categorize</t>
  </si>
  <si>
    <t>generalize</t>
  </si>
  <si>
    <t xml:space="preserve">What is meant by mobile computing? </t>
  </si>
  <si>
    <t>State  COA? Write its types.</t>
  </si>
  <si>
    <t>Write the features of Mobile IP.</t>
  </si>
  <si>
    <t>What do you mean by the term binding of a mobile node?</t>
  </si>
  <si>
    <t>What is the need for ICMP?</t>
  </si>
  <si>
    <t>What is hidden terminal?What problem does it create during wireless communications?</t>
  </si>
  <si>
    <t>What is reverse Tunnelling process?</t>
  </si>
  <si>
    <t>process</t>
  </si>
  <si>
    <t>Explain about Route optimization in Mobile IP</t>
  </si>
  <si>
    <t>Compare mobile computing Vs wireless computing</t>
  </si>
  <si>
    <t>Write any five Applications of Mobile computing in detail?</t>
  </si>
  <si>
    <t>OR</t>
  </si>
  <si>
    <t>Explain about the structure of mobile computing Application</t>
  </si>
  <si>
    <t>Write the characteristics of mobile computing</t>
  </si>
  <si>
    <t>Explain the procedure about Fixed Assignment schemes in MAC protocols</t>
  </si>
  <si>
    <t>What is MACA protocol? In which environment is it suitable? Briefly explain its working. How does MACA protocol solve the hidden/ exposed terminal problem?</t>
  </si>
  <si>
    <t xml:space="preserve">Explain in detail about all the terminologies of  Mobile IP </t>
  </si>
  <si>
    <t>Explain the discovery of care of address in the context of a mobile to a foreign network</t>
  </si>
  <si>
    <t>Write the Registration process in Mobile IP</t>
  </si>
  <si>
    <t>Explain the process involved in tunnelling to the care of address with the foreign agent with necessary packet formats</t>
  </si>
  <si>
    <t>Explain the process adopted Random Assignment schemes in detail.</t>
  </si>
  <si>
    <t>terminologies</t>
  </si>
  <si>
    <t>Explain the layered Architecture of TCP/IP protocol suite and compare with ISO/OSI architecture</t>
  </si>
  <si>
    <t>Write an overview of the operation in TCP</t>
  </si>
  <si>
    <t>Explain the adaptation process of TCP window</t>
  </si>
  <si>
    <t>operation</t>
  </si>
  <si>
    <t>What is slow start in TCP operation? Explain its working? How does slow start help  improving the performance of TCP?</t>
  </si>
  <si>
    <t>Q.No</t>
  </si>
  <si>
    <t>BTL</t>
  </si>
  <si>
    <t>a</t>
  </si>
  <si>
    <t>b</t>
  </si>
  <si>
    <t>i</t>
  </si>
  <si>
    <t>ii</t>
  </si>
  <si>
    <t>create</t>
  </si>
  <si>
    <t>Test  - 1</t>
  </si>
  <si>
    <t xml:space="preserve">Test - 2 </t>
  </si>
  <si>
    <t>Test -3</t>
  </si>
  <si>
    <t>NA</t>
  </si>
  <si>
    <t xml:space="preserve">Number of Students Not Attended </t>
  </si>
  <si>
    <t xml:space="preserve">Total No.of Students </t>
  </si>
  <si>
    <t>Number of Students  Attended</t>
  </si>
  <si>
    <t>R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</si>
  <si>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</si>
  <si>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</si>
  <si>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</si>
  <si>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</si>
  <si>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</si>
  <si>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</si>
  <si>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</si>
  <si>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</si>
  <si>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</si>
  <si>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</si>
  <si>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S No</t>
  </si>
  <si>
    <t>Reg No</t>
  </si>
  <si>
    <t xml:space="preserve">Name of the Student </t>
  </si>
  <si>
    <t>Max Mark</t>
  </si>
  <si>
    <t>Question Set - Assessment Pattern ( By Marks )</t>
  </si>
  <si>
    <t>Percentage of students who got 60% or more marks in Internal Assessment Examinations(IAE)</t>
  </si>
  <si>
    <t>Percentage of students who got more than or equal to D grade in Semester End Examination ( SEE )</t>
  </si>
  <si>
    <t xml:space="preserve">Target Level </t>
  </si>
  <si>
    <t>Attainment Level</t>
  </si>
  <si>
    <t xml:space="preserve">Assessment of Course outcomes </t>
  </si>
  <si>
    <t>Attainment In %</t>
  </si>
  <si>
    <t>Total Marks</t>
  </si>
  <si>
    <t xml:space="preserve">Percentage </t>
  </si>
  <si>
    <t>No. of Students Not Attended</t>
  </si>
  <si>
    <t>No. of Students Attended</t>
  </si>
  <si>
    <t>No. of students secured 60 % and above</t>
  </si>
  <si>
    <t>Define GSM &amp; List the subsystems of GSM</t>
  </si>
  <si>
    <t>Describe count to infinity problem</t>
  </si>
  <si>
    <t>Describe the function of HLR and VLR</t>
  </si>
  <si>
    <t xml:space="preserve">Illustrate the functions of GGSN </t>
  </si>
  <si>
    <t>Identify at least three dissimilarities between a GMS network and UMTS network.</t>
  </si>
  <si>
    <t>Define VHE</t>
  </si>
  <si>
    <t>Explain the need for Ad Hoc networks</t>
  </si>
  <si>
    <t>Discuss the principle of dynamic source routing</t>
  </si>
  <si>
    <t>Compare DSDV and DSR</t>
  </si>
  <si>
    <t>How VANET differ from a traditional MANET?</t>
  </si>
  <si>
    <t xml:space="preserve">Explain how does following algorithm help to improve the performance of TCP : i. Slow start  ii. Popular TCP congestion Control  Algorithm  iii. Mobile TCP ( M-TCP)
iv.  Indirect TCP ( I-TCP )  v. Snooping TCP ( S-TCP)
</t>
  </si>
  <si>
    <t>Describe in detail about the system architecture of Global System for Mobile communication</t>
  </si>
  <si>
    <t xml:space="preserve">Explain briefly about categories of GSM services </t>
  </si>
  <si>
    <t>What is UMTS? Describe the functions of HLR and VLR in call routing &amp; roaming?</t>
  </si>
  <si>
    <t>Explain GPRS architecture and procedure  in detail</t>
  </si>
  <si>
    <t>What do you mean by VHE? Explain how VHE is realized in 3G networks?</t>
  </si>
  <si>
    <t>Describe at least three applications of mobile ad hoc networks</t>
  </si>
  <si>
    <t>Explain the following : i) What problem does dynamic topology cause in the design of routing protocol?</t>
  </si>
  <si>
    <t xml:space="preserve">Discuss DSDV routing process in detail </t>
  </si>
  <si>
    <t xml:space="preserve">Explain security attacks in ad hoc networks </t>
  </si>
  <si>
    <t xml:space="preserve">Discuss DSR routing in detail </t>
  </si>
  <si>
    <t xml:space="preserve">Mention the advantages and  Disadvantages of DSR </t>
  </si>
  <si>
    <t>What is a VANET? Explain procedure how does it differ from traditional MANET</t>
  </si>
  <si>
    <t xml:space="preserve">Explain any one application of VANET </t>
  </si>
  <si>
    <t>students</t>
  </si>
  <si>
    <t>Alumni</t>
  </si>
  <si>
    <t>Employer</t>
  </si>
  <si>
    <t>Parents</t>
  </si>
  <si>
    <t>Faculty</t>
  </si>
  <si>
    <t>Total No. of Students :</t>
  </si>
  <si>
    <t xml:space="preserve">Attained Level </t>
  </si>
  <si>
    <t>Overall Attained Level :</t>
  </si>
  <si>
    <t xml:space="preserve">Student Exit Survey </t>
  </si>
  <si>
    <t xml:space="preserve">No. of students Answered </t>
  </si>
  <si>
    <t>Q11</t>
  </si>
  <si>
    <t>Q12</t>
  </si>
  <si>
    <t>Q13</t>
  </si>
  <si>
    <t xml:space="preserve">Avergae </t>
  </si>
  <si>
    <t xml:space="preserve">No.Of Students </t>
  </si>
  <si>
    <t>Strongly agree</t>
  </si>
  <si>
    <t>Agree</t>
  </si>
  <si>
    <t>Neither agree nor disagree</t>
  </si>
  <si>
    <t>Level 1</t>
  </si>
  <si>
    <t>Level 2</t>
  </si>
  <si>
    <t>Level 3</t>
  </si>
  <si>
    <t>&lt;3</t>
  </si>
  <si>
    <t>&gt;=3 and &lt; 4</t>
  </si>
  <si>
    <t>&gt;=4</t>
  </si>
  <si>
    <t>Disagree</t>
  </si>
  <si>
    <t>Strongly disagree</t>
  </si>
  <si>
    <t>Score 5 :</t>
  </si>
  <si>
    <t>Score 4 :</t>
  </si>
  <si>
    <t>Score 3 :</t>
  </si>
  <si>
    <t>Score 2 :</t>
  </si>
  <si>
    <t>Score 1 :</t>
  </si>
  <si>
    <t xml:space="preserve">Alumni Survey </t>
  </si>
  <si>
    <t xml:space="preserve">No. of Alumni Answered </t>
  </si>
  <si>
    <t xml:space="preserve">Total Number of students </t>
  </si>
  <si>
    <t>Level    5</t>
  </si>
  <si>
    <t>Level    4</t>
  </si>
  <si>
    <t>Level    3</t>
  </si>
  <si>
    <t>Level    2</t>
  </si>
  <si>
    <t>Level    1</t>
  </si>
  <si>
    <t xml:space="preserve">Employer  Survey </t>
  </si>
  <si>
    <t xml:space="preserve">No. of Employee Answered </t>
  </si>
  <si>
    <t xml:space="preserve">Faculty  Survey </t>
  </si>
  <si>
    <t xml:space="preserve">No. of Faculty  Answered </t>
  </si>
  <si>
    <t xml:space="preserve">Enter Considerable secured % and Above </t>
  </si>
  <si>
    <t>AB</t>
  </si>
  <si>
    <t>Assessment Instruments</t>
  </si>
  <si>
    <t>IAE</t>
  </si>
  <si>
    <t>SEE</t>
  </si>
  <si>
    <t xml:space="preserve">Assigment </t>
  </si>
  <si>
    <t xml:space="preserve">Note : </t>
  </si>
  <si>
    <t>The number of assessment instruments used for IAE is decided by EXPERTS GROUPS</t>
  </si>
  <si>
    <t>Explain the I-TCP and M-TCP with an example.</t>
  </si>
  <si>
    <t>Mention the issues  addressed in a popular MANET routing protocol?</t>
  </si>
  <si>
    <t>Total Hours</t>
  </si>
  <si>
    <t>Obtained Hour</t>
  </si>
  <si>
    <t>Academic  Year</t>
  </si>
  <si>
    <t>Year &amp; Semester</t>
  </si>
  <si>
    <t>III   Yr.  &amp;  VI Sem.</t>
  </si>
  <si>
    <t>2016-2017</t>
  </si>
  <si>
    <t>Sl.NO</t>
  </si>
  <si>
    <t>Max. Mark</t>
  </si>
  <si>
    <t>Question No.</t>
  </si>
  <si>
    <t>Competence Level</t>
  </si>
  <si>
    <t>CO1  CO2</t>
  </si>
  <si>
    <t>Target  :     CO1  CO2</t>
  </si>
  <si>
    <t>Target  :     CO3  CO4</t>
  </si>
  <si>
    <t>Target  :     CO5  CO6</t>
  </si>
  <si>
    <t>Examine the  mobile communication generations 2G, 2.5G, 3G in details</t>
  </si>
  <si>
    <t>Maximum Marks</t>
  </si>
  <si>
    <t>Target CO's</t>
  </si>
  <si>
    <t>CO3  CO4</t>
  </si>
  <si>
    <t>CO5  CO6</t>
  </si>
  <si>
    <t>IAE - II</t>
  </si>
  <si>
    <t>IAE - I</t>
  </si>
  <si>
    <t xml:space="preserve">Assignement </t>
  </si>
  <si>
    <t>IAE - III</t>
  </si>
  <si>
    <t>Distinguish between mobile computing and wireless networking</t>
  </si>
  <si>
    <t>State the issues of wireless MAC protocol</t>
  </si>
  <si>
    <t>Explain the needs and features of mobile IP</t>
  </si>
  <si>
    <t>Define: i. Tunnelling. ii. COA.</t>
  </si>
  <si>
    <t>Identify at least three dissimilarities between a GMS network and UMTS network</t>
  </si>
  <si>
    <t>What do you mean by VHE?  Explain how VHE is realized in 3G networks?</t>
  </si>
  <si>
    <t>Conclude the characteristics of MANETs</t>
  </si>
  <si>
    <t>What is microkernel operating system?</t>
  </si>
  <si>
    <t>Compare any two features of android, Symbain OS and Window Phone7</t>
  </si>
  <si>
    <t>State &amp; explain the Characteristics of Mobile computing.</t>
  </si>
  <si>
    <t>Explain the structure of a mobile computing application environment. Define the function of the presentation, application and data tier of mobile computing environment.</t>
  </si>
  <si>
    <t>Explain the various random assignment schemes that are used in MAC protocol</t>
  </si>
  <si>
    <t xml:space="preserve">Explain the layered architecture of the TCP/IP protocol suite and compare it with the ISO/OSI architecture </t>
  </si>
  <si>
    <t>Briefly discuss the M-TCP approach of extending TCP to work efficiently in mobile wireless networks. How does M-TCP help improve the performance of TCP?</t>
  </si>
  <si>
    <t>Explain the GSM system architecture with a neat diagram</t>
  </si>
  <si>
    <t xml:space="preserve">Describe the security services provided by GSM.  </t>
  </si>
  <si>
    <t>Explain GPRS architecture in detail.</t>
  </si>
  <si>
    <t>What is UMTS? Describe the functions of HLR and VLR in call routing &amp; romaing?</t>
  </si>
  <si>
    <t xml:space="preserve">What problem does dynamic topology cause in the design of routing protocol?How are these problem addressed in a popular MANET routing protocol?  </t>
  </si>
  <si>
    <t>Assignment  - I</t>
  </si>
  <si>
    <t>Assignment  - 2</t>
  </si>
  <si>
    <t>Assignment  - 3</t>
  </si>
  <si>
    <t>Internal Assesment Exam</t>
  </si>
  <si>
    <t>count</t>
  </si>
  <si>
    <t>conclude</t>
  </si>
  <si>
    <t>identify</t>
  </si>
  <si>
    <t>distinguish</t>
  </si>
  <si>
    <t>what</t>
  </si>
  <si>
    <t>when</t>
  </si>
  <si>
    <t xml:space="preserve">Explain the key mechanism of mobile ip operation with the help of a suitable schematic diagram. </t>
  </si>
  <si>
    <t>discuss</t>
  </si>
  <si>
    <t>CO 1</t>
  </si>
  <si>
    <t>CO 2</t>
  </si>
  <si>
    <t>CO 3</t>
  </si>
  <si>
    <t>CO 4</t>
  </si>
  <si>
    <t>CO 5</t>
  </si>
  <si>
    <t>CO 6</t>
  </si>
  <si>
    <t xml:space="preserve">60 % Students </t>
  </si>
  <si>
    <t>C311.1</t>
  </si>
  <si>
    <t>C311.2</t>
  </si>
  <si>
    <t>C311.3</t>
  </si>
  <si>
    <t>C311.4</t>
  </si>
  <si>
    <t>C311.5</t>
  </si>
  <si>
    <t>C311.6</t>
  </si>
  <si>
    <t>Apply the knowledge gained in exploring, application and protocol development</t>
  </si>
  <si>
    <t>Class Average Marks( 60 %)</t>
  </si>
  <si>
    <t xml:space="preserve">Assignement  1 </t>
  </si>
  <si>
    <t>Assignement  2</t>
  </si>
  <si>
    <t>Assignement  3</t>
  </si>
  <si>
    <t xml:space="preserve">CLASS AVERAGE MARKS </t>
  </si>
  <si>
    <t xml:space="preserve">No .Of Questions </t>
  </si>
  <si>
    <t xml:space="preserve">Class Average </t>
  </si>
  <si>
    <t>Maximum Marks Based on COs</t>
  </si>
  <si>
    <t>Awarded  Marks Based on COs</t>
  </si>
  <si>
    <t xml:space="preserve">Contribution </t>
  </si>
  <si>
    <t>Class Average Marks</t>
  </si>
  <si>
    <t>No. of students secured Class Average and above</t>
  </si>
  <si>
    <t>Course Evidence of Outcome Acheivement  :</t>
  </si>
  <si>
    <t>Students complete Assignments , Tests , Quiz and Seminar that assess their ability to develop and code programs.</t>
  </si>
  <si>
    <t xml:space="preserve">Students must critically assess their work to locate and correct errors in their progam logic </t>
  </si>
  <si>
    <t xml:space="preserve">Students solve computing problems using tools that they practise in clsss </t>
  </si>
  <si>
    <t>Assesment - CO Matrix:</t>
  </si>
  <si>
    <t xml:space="preserve">Assesment  Type </t>
  </si>
  <si>
    <t>Course Outcomes (  CO  )</t>
  </si>
  <si>
    <t>COURSE OUTCOMES</t>
  </si>
  <si>
    <t xml:space="preserve">Final Exam </t>
  </si>
  <si>
    <t>Quizzes</t>
  </si>
  <si>
    <t xml:space="preserve">Assignments </t>
  </si>
  <si>
    <t>DIRECT</t>
  </si>
  <si>
    <t>INDIRECT</t>
  </si>
  <si>
    <t>Program Outcomes :</t>
  </si>
  <si>
    <t>A2.Q1</t>
  </si>
  <si>
    <t>A2.Q2</t>
  </si>
  <si>
    <t>A4.Q3</t>
  </si>
  <si>
    <t>A4</t>
  </si>
  <si>
    <t>A5</t>
  </si>
  <si>
    <t>A6</t>
  </si>
  <si>
    <t>T4</t>
  </si>
  <si>
    <t>T5</t>
  </si>
  <si>
    <t>T6</t>
  </si>
  <si>
    <t>Asnmt / COs</t>
  </si>
  <si>
    <t>QZ1</t>
  </si>
  <si>
    <t>QZ2</t>
  </si>
  <si>
    <t>QZ3</t>
  </si>
  <si>
    <t>QZ4</t>
  </si>
  <si>
    <t>QZ5</t>
  </si>
  <si>
    <t>QZ6</t>
  </si>
  <si>
    <t>TEST - 1</t>
  </si>
  <si>
    <t>T1.Q1</t>
  </si>
  <si>
    <t>T1.Q2</t>
  </si>
  <si>
    <t>TEST - 2</t>
  </si>
  <si>
    <t>T3.Q1</t>
  </si>
  <si>
    <t>T2.Q1</t>
  </si>
  <si>
    <t>T2.Q2</t>
  </si>
  <si>
    <t>TEST - 3</t>
  </si>
  <si>
    <t>T3.Q2</t>
  </si>
  <si>
    <t>A2.Q3</t>
  </si>
  <si>
    <t>A4.Q2</t>
  </si>
  <si>
    <t>A4.Q1</t>
  </si>
  <si>
    <t>A3.Q1</t>
  </si>
  <si>
    <t>A3.Q2</t>
  </si>
  <si>
    <t>A5.Q1</t>
  </si>
  <si>
    <t>A5.Q2</t>
  </si>
  <si>
    <t>A5.Q3</t>
  </si>
  <si>
    <t>A6.Q1</t>
  </si>
  <si>
    <t>A6.Q2</t>
  </si>
  <si>
    <t>A6.Q3</t>
  </si>
  <si>
    <r>
      <rPr>
        <b/>
        <sz val="12"/>
        <color indexed="8"/>
        <rFont val="Times New Roman"/>
        <family val="1"/>
      </rPr>
      <t>Determine</t>
    </r>
    <r>
      <rPr>
        <sz val="12"/>
        <rFont val="Times New Roman"/>
        <family val="1"/>
      </rPr>
      <t xml:space="preserve"> the function of presentation, application and data tier of mobile environment.</t>
    </r>
  </si>
  <si>
    <t>T1.Q3</t>
  </si>
  <si>
    <t>T1.Q4</t>
  </si>
  <si>
    <t>T1.Q5</t>
  </si>
  <si>
    <t>T1.Q6</t>
  </si>
  <si>
    <t>T2.Q3</t>
  </si>
  <si>
    <t>T2.Q4</t>
  </si>
  <si>
    <t>T2.Q5</t>
  </si>
  <si>
    <t>T2.Q6</t>
  </si>
  <si>
    <t>T3.Q3</t>
  </si>
  <si>
    <t>T3.Q4</t>
  </si>
  <si>
    <t>T3.Q5</t>
  </si>
  <si>
    <t>T3.Q6</t>
  </si>
  <si>
    <t>Assignment  - 4</t>
  </si>
  <si>
    <t>Assignment  - 5</t>
  </si>
  <si>
    <t>Assignment  - 6</t>
  </si>
  <si>
    <t>Cos</t>
  </si>
  <si>
    <t>Max.Mark</t>
  </si>
  <si>
    <t>No. of students secured Class Average  and above</t>
  </si>
  <si>
    <t>% Students SecuredClass Average  and above</t>
  </si>
  <si>
    <t>% Students Secured Class Average  and above</t>
  </si>
  <si>
    <t>Test - 5</t>
  </si>
  <si>
    <t xml:space="preserve">Test - 6 </t>
  </si>
  <si>
    <t>Test - 4</t>
  </si>
  <si>
    <t xml:space="preserve">TEST -4 </t>
  </si>
  <si>
    <t xml:space="preserve">TEST -5 </t>
  </si>
  <si>
    <t xml:space="preserve">TEST -6 </t>
  </si>
  <si>
    <t>Test -4</t>
  </si>
  <si>
    <t>Test -5</t>
  </si>
  <si>
    <t>Test -6</t>
  </si>
  <si>
    <t>Congnitive Level</t>
  </si>
  <si>
    <t>Max.Marks</t>
  </si>
  <si>
    <t>sdfghkjsdgdshfghjdhskjgksjdgjkhsjkdhgjkhsdjkhsdf</t>
  </si>
  <si>
    <t>welcome</t>
  </si>
  <si>
    <t>Assessment Pattern</t>
  </si>
  <si>
    <t>Assessment Pattern with Weightage ( in % )</t>
  </si>
  <si>
    <t>Mark Allocation - CIA</t>
  </si>
  <si>
    <t>Class average in CIA</t>
  </si>
  <si>
    <t xml:space="preserve">Class average in CIA </t>
  </si>
  <si>
    <t>Average :</t>
  </si>
  <si>
    <t>CO Target         ( CIA Class Average)</t>
  </si>
  <si>
    <t xml:space="preserve">Target </t>
  </si>
  <si>
    <t xml:space="preserve">CO Attainment Gap in %              ( CO Target -  CO Att.)  </t>
  </si>
  <si>
    <t xml:space="preserve">BTL Level </t>
  </si>
  <si>
    <t>JUSTIFICATIONS FOR CO-PO MAPPING</t>
  </si>
  <si>
    <t>PROGRAM OUTCOMES</t>
  </si>
  <si>
    <t>JUSTIFICATION</t>
  </si>
  <si>
    <t>MAPPING</t>
  </si>
  <si>
    <t xml:space="preserve">Assessment Instruments / Methodology  </t>
  </si>
  <si>
    <t>Seminars</t>
  </si>
  <si>
    <t>Tests / Model Exams</t>
  </si>
  <si>
    <t>Projects [ Mini / Major ]</t>
  </si>
  <si>
    <t>Student Feed Back on Faculty</t>
  </si>
  <si>
    <t>Assessment Of Course Outcomes</t>
  </si>
  <si>
    <t>Assessment Of Mini/Major Projects By Ext. Experts</t>
  </si>
  <si>
    <t xml:space="preserve">Viva </t>
  </si>
  <si>
    <t xml:space="preserve">Lab Practices </t>
  </si>
  <si>
    <t>Understand,Apply</t>
  </si>
  <si>
    <t xml:space="preserve">Apply, Analyse </t>
  </si>
  <si>
    <t>Analyse.Evaluate</t>
  </si>
  <si>
    <t>Evaluate,Create</t>
  </si>
  <si>
    <t xml:space="preserve">Apply, Evaluate </t>
  </si>
  <si>
    <t>Test 4</t>
  </si>
  <si>
    <t>Test 5</t>
  </si>
  <si>
    <t>Test 6</t>
  </si>
  <si>
    <t>Assigment 4</t>
  </si>
  <si>
    <t>Assigment 5</t>
  </si>
  <si>
    <t>Assigment 6</t>
  </si>
  <si>
    <t>Design / Development Of Solutions</t>
  </si>
  <si>
    <t>Environment  And  Sustainability</t>
  </si>
  <si>
    <t>U,AP</t>
  </si>
  <si>
    <t>AP,A</t>
  </si>
  <si>
    <t>A,E</t>
  </si>
  <si>
    <t>E,C</t>
  </si>
  <si>
    <t>AP,E</t>
  </si>
  <si>
    <t>No. of students secured Class Average and above ( %)</t>
  </si>
  <si>
    <t>Contribution</t>
  </si>
  <si>
    <t>Test -1</t>
  </si>
  <si>
    <t>Test -2</t>
  </si>
  <si>
    <t xml:space="preserve">Internal Assesment Examination </t>
  </si>
  <si>
    <t xml:space="preserve">Assignment  </t>
  </si>
  <si>
    <t>Assignment</t>
  </si>
  <si>
    <t>University (Grade )</t>
  </si>
  <si>
    <t>No. of students secured Class Average and above( %)</t>
  </si>
  <si>
    <t>PANIMALAR ENGINEERING COLLEGE</t>
  </si>
  <si>
    <r>
      <t>(An Autonomous Institution, Approved by AICTE)</t>
    </r>
    <r>
      <rPr>
        <sz val="14"/>
        <rFont val="Times New Roman"/>
        <family val="1"/>
      </rPr>
      <t xml:space="preserve"> </t>
    </r>
  </si>
  <si>
    <r>
      <t xml:space="preserve">Bangalore Trunk Road, </t>
    </r>
    <r>
      <rPr>
        <sz val="14"/>
        <rFont val="Times New Roman"/>
        <family val="1"/>
      </rPr>
      <t>Varadharajapuram, Chennai 600 123</t>
    </r>
  </si>
  <si>
    <r>
      <t>[</t>
    </r>
    <r>
      <rPr>
        <b/>
        <sz val="11"/>
        <rFont val="Times New Roman"/>
        <family val="1"/>
      </rPr>
      <t>Affiliated to Anna university, Accredited by NBA, New Delhi</t>
    </r>
    <r>
      <rPr>
        <sz val="11"/>
        <rFont val="Times New Roman"/>
        <family val="1"/>
      </rPr>
      <t>]</t>
    </r>
  </si>
  <si>
    <r>
      <t>[Jaisakthi Educational Trust</t>
    </r>
    <r>
      <rPr>
        <sz val="11"/>
        <rFont val="Calibri"/>
        <family val="2"/>
      </rPr>
      <t>]</t>
    </r>
  </si>
  <si>
    <t>COURSE CODE :</t>
  </si>
  <si>
    <t>COURSE TITLE :</t>
  </si>
  <si>
    <t>CATEGORY :</t>
  </si>
  <si>
    <t>CONTACT PERIODS : ( L : T : P )</t>
  </si>
  <si>
    <t xml:space="preserve">CREDIT : </t>
  </si>
  <si>
    <t>21IT1701</t>
  </si>
  <si>
    <t>PC</t>
  </si>
  <si>
    <t xml:space="preserve">SEMESTER : </t>
  </si>
  <si>
    <t xml:space="preserve">ACADEMIC YEAR : </t>
  </si>
  <si>
    <t xml:space="preserve">COURSE OBJECTIVES : </t>
  </si>
  <si>
    <t>COURSE OUTCOMES :</t>
  </si>
  <si>
    <t>COURSE PREREQUISITE :</t>
  </si>
  <si>
    <t xml:space="preserve">Attainment </t>
  </si>
  <si>
    <t>Assessment</t>
  </si>
  <si>
    <t>Evaluation through</t>
  </si>
  <si>
    <t xml:space="preserve">Actual Marks </t>
  </si>
  <si>
    <t>Percentage</t>
  </si>
  <si>
    <t xml:space="preserve">Weightage </t>
  </si>
  <si>
    <t>Total Internal Assessment Marks</t>
  </si>
  <si>
    <t>Weighted average</t>
  </si>
  <si>
    <t>DIRECT ATTAINMENT</t>
  </si>
  <si>
    <t>Assessment–1</t>
  </si>
  <si>
    <t>Continuous Assessment Exam–1</t>
  </si>
  <si>
    <t>Assessment–2</t>
  </si>
  <si>
    <t>Continuous Assessment Exam-2</t>
  </si>
  <si>
    <t>End-Semester Exam.</t>
  </si>
  <si>
    <t>INDIRECT ATTAINMENT</t>
  </si>
  <si>
    <t xml:space="preserve">Course End Survey </t>
  </si>
  <si>
    <t xml:space="preserve">Google Survey Form </t>
  </si>
  <si>
    <t>Individual Assignment /Case Study /Seminar / Mini Project</t>
  </si>
  <si>
    <t>6 * 20 = 120     ( based on CO’s )</t>
  </si>
  <si>
    <t>ATTAINMENT FORMATION</t>
  </si>
  <si>
    <t>Direct CO Attainment:</t>
  </si>
  <si>
    <t>Indirect CO Attainment :</t>
  </si>
  <si>
    <t>Overall CO Attainment:</t>
  </si>
  <si>
    <t>CO1, CO2,CO3</t>
  </si>
  <si>
    <t>CO4,CO5,CO6</t>
  </si>
  <si>
    <t>Assigment 1/Case Study1 /Seminar1</t>
  </si>
  <si>
    <t>Assigment 2/Case Study2 /Seminar2</t>
  </si>
  <si>
    <t>Assigment 3/Case Study3/Seminar 3</t>
  </si>
  <si>
    <r>
      <t>·</t>
    </r>
    <r>
      <rPr>
        <sz val="7"/>
        <rFont val="Times New Roman"/>
        <family val="1"/>
      </rPr>
      <t xml:space="preserve">         </t>
    </r>
    <r>
      <rPr>
        <b/>
        <sz val="12"/>
        <color rgb="FFFF0000"/>
        <rFont val="Times New Roman"/>
        <family val="1"/>
      </rPr>
      <t>90%</t>
    </r>
    <r>
      <rPr>
        <sz val="12"/>
        <rFont val="Times New Roman"/>
        <family val="1"/>
      </rPr>
      <t xml:space="preserve"> weightage to Direct attainment + </t>
    </r>
    <r>
      <rPr>
        <b/>
        <sz val="12"/>
        <color rgb="FFFF0000"/>
        <rFont val="Times New Roman"/>
        <family val="1"/>
      </rPr>
      <t xml:space="preserve"> 10%</t>
    </r>
    <r>
      <rPr>
        <sz val="12"/>
        <rFont val="Times New Roman"/>
        <family val="1"/>
      </rPr>
      <t xml:space="preserve"> weightage to Indirect attainment</t>
    </r>
  </si>
  <si>
    <r>
      <t>·</t>
    </r>
    <r>
      <rPr>
        <sz val="7"/>
        <rFont val="Times New Roman"/>
        <family val="1"/>
      </rPr>
      <t xml:space="preserve">         </t>
    </r>
    <r>
      <rPr>
        <b/>
        <sz val="12"/>
        <color rgb="FFFF0000"/>
        <rFont val="Times New Roman"/>
        <family val="1"/>
      </rPr>
      <t>60%</t>
    </r>
    <r>
      <rPr>
        <sz val="12"/>
        <rFont val="Times New Roman"/>
        <family val="1"/>
      </rPr>
      <t xml:space="preserve"> weightage of University Examination</t>
    </r>
  </si>
  <si>
    <r>
      <t>·</t>
    </r>
    <r>
      <rPr>
        <sz val="7"/>
        <rFont val="Times New Roman"/>
        <family val="1"/>
      </rPr>
      <t>        </t>
    </r>
    <r>
      <rPr>
        <b/>
        <sz val="7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40%</t>
    </r>
    <r>
      <rPr>
        <sz val="12"/>
        <rFont val="Times New Roman"/>
        <family val="1"/>
      </rPr>
      <t xml:space="preserve"> weightage to Internal Assessment</t>
    </r>
  </si>
  <si>
    <r>
      <t>·</t>
    </r>
    <r>
      <rPr>
        <sz val="7"/>
        <rFont val="Times New Roman"/>
        <family val="1"/>
      </rPr>
      <t>        </t>
    </r>
    <r>
      <rPr>
        <b/>
        <sz val="7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 xml:space="preserve">100% </t>
    </r>
    <r>
      <rPr>
        <sz val="12"/>
        <rFont val="Times New Roman"/>
        <family val="1"/>
      </rPr>
      <t>weightage of Course End Survey</t>
    </r>
  </si>
  <si>
    <t>Perform the CO mapping with PO and PSO, as illustratively shown in the table</t>
  </si>
  <si>
    <t>CO's</t>
  </si>
  <si>
    <t>Average</t>
  </si>
  <si>
    <t>Note:   3 - High    ; 2-  Medium   ;    1 -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</si>
</sst>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b/>
      <sz val="12"/>
      <name val="Times New Roman"/>
      <family val="1"/>
    </font>
    <font>
      <sz val="10"/>
      <name val="Arial"/>
      <family val="2"/>
    </font>
    <font>
      <b/>
      <sz val="10"/>
      <name val="Bookman Old Style"/>
      <family val="1"/>
    </font>
    <font>
      <sz val="12"/>
      <name val="Bookman Old Style"/>
      <family val="1"/>
    </font>
    <font>
      <b/>
      <sz val="12"/>
      <name val="Bookman Old Style"/>
      <family val="1"/>
    </font>
    <font>
      <b/>
      <sz val="14"/>
      <name val="Bookman Old Style"/>
      <family val="1"/>
    </font>
    <font>
      <sz val="12"/>
      <color indexed="9"/>
      <name val="Bookman Old Style"/>
      <family val="1"/>
    </font>
    <font>
      <b/>
      <sz val="14"/>
      <name val="Times New Roman"/>
      <family val="1"/>
    </font>
    <font>
      <sz val="10"/>
      <name val="Arial Unicode MS"/>
      <family val="2"/>
    </font>
    <font>
      <b/>
      <sz val="12"/>
      <color indexed="8"/>
      <name val="Times New Roman"/>
      <family val="1"/>
    </font>
    <font>
      <b/>
      <sz val="11"/>
      <name val="Calibri"/>
      <family val="2"/>
    </font>
    <font>
      <sz val="12"/>
      <color indexed="8"/>
      <name val="Times New Roman"/>
      <family val="1"/>
    </font>
    <font>
      <b/>
      <sz val="16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Arial"/>
      <family val="2"/>
    </font>
    <font>
      <b/>
      <i/>
      <sz val="12"/>
      <color indexed="8"/>
      <name val="Times New Roman"/>
      <family val="1"/>
    </font>
    <font>
      <i/>
      <sz val="12"/>
      <color indexed="8"/>
      <name val="Times New Roman"/>
      <family val="1"/>
    </font>
    <font>
      <b/>
      <sz val="9"/>
      <color indexed="8"/>
      <name val="Tahoma"/>
      <family val="2"/>
    </font>
    <font>
      <sz val="12"/>
      <name val="Bookman Old Style"/>
      <family val="1"/>
    </font>
    <font>
      <b/>
      <sz val="12"/>
      <name val="Bookman Old Style"/>
      <family val="1"/>
    </font>
    <font>
      <b/>
      <sz val="9"/>
      <color indexed="81"/>
      <name val="Tahoma"/>
      <family val="2"/>
    </font>
    <font>
      <b/>
      <sz val="10"/>
      <name val="Times New Roman"/>
      <family val="1"/>
    </font>
    <font>
      <b/>
      <sz val="12"/>
      <color indexed="10"/>
      <name val="Times New Roman"/>
      <family val="1"/>
    </font>
    <font>
      <sz val="7"/>
      <color indexed="8"/>
      <name val="Times New Roman"/>
      <family val="1"/>
    </font>
    <font>
      <sz val="7"/>
      <color indexed="10"/>
      <name val="Times New Roman"/>
      <family val="1"/>
    </font>
    <font>
      <b/>
      <sz val="12"/>
      <color indexed="17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40"/>
      <name val="Times New Roman"/>
      <family val="1"/>
    </font>
    <font>
      <b/>
      <sz val="12"/>
      <color indexed="52"/>
      <name val="Times New Roman"/>
      <family val="1"/>
    </font>
    <font>
      <sz val="12"/>
      <name val="Arial"/>
      <family val="2"/>
    </font>
    <font>
      <b/>
      <sz val="9"/>
      <name val="Verdana"/>
      <family val="2"/>
    </font>
    <font>
      <sz val="9"/>
      <name val="Verdana"/>
      <family val="2"/>
    </font>
    <font>
      <i/>
      <sz val="9"/>
      <name val="Verdana"/>
      <family val="2"/>
    </font>
    <font>
      <sz val="11"/>
      <name val="Calibri"/>
      <family val="2"/>
    </font>
    <font>
      <sz val="14"/>
      <name val="Times New Roman"/>
      <family val="1"/>
    </font>
    <font>
      <sz val="13.5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6"/>
      <color indexed="9"/>
      <name val="Calibri"/>
      <family val="2"/>
    </font>
    <font>
      <b/>
      <sz val="16"/>
      <name val="Calibri"/>
      <family val="2"/>
    </font>
    <font>
      <b/>
      <sz val="12"/>
      <color indexed="46"/>
      <name val="Arial"/>
      <family val="2"/>
    </font>
    <font>
      <sz val="12"/>
      <color indexed="8"/>
      <name val="Calibri"/>
      <family val="2"/>
    </font>
    <font>
      <sz val="12"/>
      <color indexed="9"/>
      <name val="Bookman Old Style"/>
      <family val="1"/>
    </font>
    <font>
      <b/>
      <sz val="12"/>
      <color indexed="62"/>
      <name val="Bookman Old Style"/>
      <family val="1"/>
    </font>
    <font>
      <b/>
      <sz val="11"/>
      <color indexed="62"/>
      <name val="Bookman Old Style"/>
      <family val="1"/>
    </font>
    <font>
      <b/>
      <sz val="12"/>
      <color indexed="8"/>
      <name val="Bookman Old Style"/>
      <family val="1"/>
    </font>
    <font>
      <sz val="12"/>
      <color indexed="62"/>
      <name val="Bookman Old Style"/>
      <family val="1"/>
    </font>
    <font>
      <b/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36"/>
      <name val="Times New Roman"/>
      <family val="1"/>
    </font>
    <font>
      <sz val="12"/>
      <color indexed="1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0"/>
      <color indexed="16"/>
      <name val="Arial"/>
      <family val="2"/>
    </font>
    <font>
      <sz val="12"/>
      <color indexed="10"/>
      <name val="Bookman Old Style"/>
      <family val="1"/>
    </font>
    <font>
      <sz val="12"/>
      <color indexed="30"/>
      <name val="Bookman Old Style"/>
      <family val="1"/>
    </font>
    <font>
      <b/>
      <sz val="12"/>
      <color indexed="30"/>
      <name val="Bookman Old Style"/>
      <family val="1"/>
    </font>
    <font>
      <sz val="11"/>
      <color indexed="30"/>
      <name val="Bookman Old Style"/>
      <family val="1"/>
    </font>
    <font>
      <sz val="12"/>
      <color indexed="36"/>
      <name val="Bookman Old Style"/>
      <family val="1"/>
    </font>
    <font>
      <b/>
      <sz val="12"/>
      <color indexed="36"/>
      <name val="Bookman Old Style"/>
      <family val="1"/>
    </font>
    <font>
      <b/>
      <sz val="9"/>
      <color indexed="36"/>
      <name val="Bookman Old Style"/>
      <family val="1"/>
    </font>
    <font>
      <b/>
      <sz val="12"/>
      <color indexed="10"/>
      <name val="Bookman Old Style"/>
      <family val="1"/>
    </font>
    <font>
      <sz val="11"/>
      <color indexed="10"/>
      <name val="Bookman Old Style"/>
      <family val="1"/>
    </font>
    <font>
      <sz val="12"/>
      <color indexed="60"/>
      <name val="Bookman Old Style"/>
      <family val="1"/>
    </font>
    <font>
      <b/>
      <sz val="12"/>
      <color indexed="60"/>
      <name val="Bookman Old Style"/>
      <family val="1"/>
    </font>
    <font>
      <sz val="11"/>
      <color indexed="60"/>
      <name val="Bookman Old Style"/>
      <family val="1"/>
    </font>
    <font>
      <sz val="10"/>
      <color indexed="60"/>
      <name val="Arial"/>
      <family val="2"/>
    </font>
    <font>
      <b/>
      <sz val="9"/>
      <color indexed="60"/>
      <name val="Bookman Old Style"/>
      <family val="1"/>
    </font>
    <font>
      <sz val="12"/>
      <color indexed="53"/>
      <name val="Bookman Old Style"/>
      <family val="1"/>
    </font>
    <font>
      <b/>
      <sz val="12"/>
      <color indexed="53"/>
      <name val="Bookman Old Style"/>
      <family val="1"/>
    </font>
    <font>
      <sz val="12"/>
      <color indexed="19"/>
      <name val="Bookman Old Style"/>
      <family val="1"/>
    </font>
    <font>
      <b/>
      <sz val="12"/>
      <color indexed="19"/>
      <name val="Bookman Old Style"/>
      <family val="1"/>
    </font>
    <font>
      <sz val="12"/>
      <color indexed="36"/>
      <name val="Bookman Old Style"/>
      <family val="1"/>
    </font>
    <font>
      <sz val="12"/>
      <color indexed="10"/>
      <name val="Bookman Old Style"/>
      <family val="1"/>
    </font>
    <font>
      <sz val="12"/>
      <color indexed="60"/>
      <name val="Bookman Old Style"/>
      <family val="1"/>
    </font>
    <font>
      <sz val="12"/>
      <color indexed="30"/>
      <name val="Bookman Old Style"/>
      <family val="1"/>
    </font>
    <font>
      <b/>
      <sz val="9"/>
      <color indexed="10"/>
      <name val="Bookman Old Style"/>
      <family val="1"/>
    </font>
    <font>
      <b/>
      <sz val="9"/>
      <color indexed="40"/>
      <name val="Bookman Old Style"/>
      <family val="1"/>
    </font>
    <font>
      <b/>
      <sz val="12"/>
      <color indexed="40"/>
      <name val="Bookman Old Style"/>
      <family val="1"/>
    </font>
    <font>
      <b/>
      <sz val="12"/>
      <color indexed="51"/>
      <name val="Bookman Old Style"/>
      <family val="1"/>
    </font>
    <font>
      <sz val="12"/>
      <color indexed="51"/>
      <name val="Bookman Old Style"/>
      <family val="1"/>
    </font>
    <font>
      <b/>
      <sz val="9"/>
      <color indexed="13"/>
      <name val="Bookman Old Style"/>
      <family val="1"/>
    </font>
    <font>
      <b/>
      <sz val="12"/>
      <color indexed="13"/>
      <name val="Bookman Old Style"/>
      <family val="1"/>
    </font>
    <font>
      <sz val="12"/>
      <color indexed="13"/>
      <name val="Bookman Old Style"/>
      <family val="1"/>
    </font>
    <font>
      <sz val="11"/>
      <color indexed="36"/>
      <name val="Bookman Old Style"/>
      <family val="1"/>
    </font>
    <font>
      <sz val="11"/>
      <color indexed="57"/>
      <name val="Bookman Old Style"/>
      <family val="1"/>
    </font>
    <font>
      <b/>
      <sz val="12"/>
      <color indexed="60"/>
      <name val="Times New Roman"/>
      <family val="1"/>
    </font>
    <font>
      <sz val="12"/>
      <color indexed="8"/>
      <name val="Wingdings"/>
      <charset val="2"/>
    </font>
    <font>
      <sz val="12"/>
      <color indexed="10"/>
      <name val="Wingdings"/>
      <charset val="2"/>
    </font>
    <font>
      <b/>
      <sz val="12"/>
      <color indexed="12"/>
      <name val="Times New Roman"/>
      <family val="1"/>
    </font>
    <font>
      <b/>
      <sz val="12"/>
      <color indexed="17"/>
      <name val="Times New Roman"/>
      <family val="1"/>
    </font>
    <font>
      <b/>
      <sz val="12"/>
      <color indexed="17"/>
      <name val="Times New Roman"/>
      <family val="1"/>
    </font>
    <font>
      <b/>
      <sz val="12"/>
      <color indexed="8"/>
      <name val="Bookman Old Style"/>
      <family val="1"/>
    </font>
    <font>
      <sz val="12"/>
      <color indexed="8"/>
      <name val="Bookman Old Style"/>
      <family val="1"/>
    </font>
    <font>
      <b/>
      <sz val="10"/>
      <color indexed="60"/>
      <name val="Arial"/>
      <family val="2"/>
    </font>
    <font>
      <b/>
      <sz val="10"/>
      <color indexed="8"/>
      <name val="Arial Narrow"/>
      <family val="2"/>
    </font>
    <font>
      <b/>
      <sz val="12"/>
      <color indexed="56"/>
      <name val="Times New Roman"/>
      <family val="1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indexed="9"/>
      <name val="Times New Roman"/>
      <family val="1"/>
    </font>
    <font>
      <b/>
      <sz val="10"/>
      <color rgb="FFC00000"/>
      <name val="Arial"/>
      <family val="2"/>
    </font>
    <font>
      <b/>
      <sz val="10"/>
      <color rgb="FF7030A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Bookman Old Style"/>
      <family val="1"/>
    </font>
    <font>
      <sz val="12"/>
      <color indexed="62"/>
      <name val="Times New Roman"/>
      <family val="1"/>
    </font>
    <font>
      <sz val="12"/>
      <color theme="2" tint="-0.749992370372631"/>
      <name val="Times New Roman"/>
      <family val="1"/>
    </font>
    <font>
      <b/>
      <sz val="10"/>
      <color rgb="FF002060"/>
      <name val="Arial"/>
      <family val="2"/>
    </font>
    <font>
      <sz val="10"/>
      <color rgb="FFFFFF00"/>
      <name val="Arial"/>
      <family val="2"/>
    </font>
    <font>
      <b/>
      <sz val="11"/>
      <color theme="3" tint="-0.249977111117893"/>
      <name val="Calibri"/>
      <family val="2"/>
      <scheme val="minor"/>
    </font>
    <font>
      <b/>
      <sz val="10"/>
      <color theme="4" tint="-0.249977111117893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  <scheme val="minor"/>
    </font>
    <font>
      <b/>
      <sz val="12"/>
      <name val="Times New Roman"/>
      <family val="1"/>
    </font>
    <font>
      <b/>
      <sz val="12"/>
      <color indexed="8"/>
      <name val="Arial"/>
      <family val="2"/>
    </font>
    <font>
      <b/>
      <sz val="12"/>
      <color rgb="FFFF0000"/>
      <name val="Bookman Old Style"/>
      <family val="1"/>
    </font>
    <font>
      <b/>
      <sz val="12"/>
      <color rgb="FFFF0000"/>
      <name val="Times New Roman"/>
      <family val="1"/>
    </font>
    <font>
      <b/>
      <sz val="12"/>
      <color theme="5"/>
      <name val="Times New Roman"/>
      <family val="1"/>
    </font>
    <font>
      <sz val="10"/>
      <color rgb="FFFF0000"/>
      <name val="Arial"/>
      <family val="2"/>
    </font>
    <font>
      <b/>
      <sz val="10"/>
      <color theme="2" tint="-0.499984740745262"/>
      <name val="Arial"/>
      <family val="2"/>
    </font>
    <font>
      <b/>
      <sz val="10"/>
      <color theme="4" tint="-0.499984740745262"/>
      <name val="Arial"/>
      <family val="2"/>
    </font>
    <font>
      <b/>
      <sz val="12"/>
      <color theme="2" tint="-0.499984740745262"/>
      <name val="Times New Roman"/>
      <family val="1"/>
    </font>
    <font>
      <b/>
      <sz val="12"/>
      <color theme="9" tint="-0.249977111117893"/>
      <name val="Times New Roman"/>
      <family val="1"/>
    </font>
    <font>
      <sz val="10"/>
      <color rgb="FF7030A0"/>
      <name val="Arial"/>
      <family val="2"/>
    </font>
    <font>
      <b/>
      <sz val="14"/>
      <color theme="9" tint="-0.499984740745262"/>
      <name val="Times New Roman"/>
      <family val="1"/>
    </font>
    <font>
      <b/>
      <u/>
      <sz val="14"/>
      <color theme="9" tint="-0.499984740745262"/>
      <name val="Times New Roman"/>
      <family val="1"/>
    </font>
    <font>
      <b/>
      <sz val="12"/>
      <color rgb="FF7030A0"/>
      <name val="Times New Roman"/>
      <family val="1"/>
    </font>
    <font>
      <b/>
      <u/>
      <sz val="12"/>
      <color theme="9" tint="-0.499984740745262"/>
      <name val="Times New Roman"/>
      <family val="1"/>
    </font>
    <font>
      <b/>
      <sz val="12"/>
      <color theme="9" tint="-0.499984740745262"/>
      <name val="Times New Roman"/>
      <family val="1"/>
    </font>
    <font>
      <b/>
      <sz val="10"/>
      <color rgb="FF0070C0"/>
      <name val="Arial"/>
      <family val="2"/>
    </font>
    <font>
      <b/>
      <sz val="10"/>
      <color theme="5"/>
      <name val="Times New Roman"/>
      <family val="1"/>
    </font>
    <font>
      <b/>
      <sz val="12"/>
      <color rgb="FF000000"/>
      <name val="Times New Roman"/>
      <family val="1"/>
    </font>
    <font>
      <b/>
      <sz val="10"/>
      <name val="Arial"/>
      <family val="2"/>
    </font>
    <font>
      <b/>
      <sz val="16"/>
      <color rgb="FF000000"/>
      <name val="Times New Roman"/>
      <family val="1"/>
    </font>
    <font>
      <sz val="12"/>
      <color indexed="60"/>
      <name val="Times New Roman"/>
      <family val="1"/>
    </font>
    <font>
      <b/>
      <sz val="12"/>
      <color rgb="FFFFFF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indexed="36"/>
      <name val="Times New Roman"/>
      <family val="1"/>
    </font>
    <font>
      <b/>
      <sz val="12"/>
      <color rgb="FF0070C0"/>
      <name val="Times New Roman"/>
      <family val="1"/>
    </font>
    <font>
      <b/>
      <sz val="12"/>
      <color rgb="FF002060"/>
      <name val="Times New Roman"/>
      <family val="1"/>
    </font>
    <font>
      <b/>
      <sz val="12"/>
      <color indexed="62"/>
      <name val="Times New Roman"/>
      <family val="1"/>
    </font>
    <font>
      <b/>
      <sz val="10"/>
      <color theme="5" tint="-0.249977111117893"/>
      <name val="Arial"/>
      <family val="2"/>
    </font>
    <font>
      <sz val="12"/>
      <color rgb="FF2E2E2E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20"/>
      <name val="Calibri"/>
      <family val="2"/>
    </font>
    <font>
      <sz val="14"/>
      <name val="Calibri"/>
      <family val="2"/>
    </font>
    <font>
      <b/>
      <u/>
      <sz val="12"/>
      <color rgb="FFC00000"/>
      <name val="Times New Roman"/>
      <family val="1"/>
    </font>
    <font>
      <sz val="12"/>
      <name val="Symbol"/>
      <family val="1"/>
      <charset val="2"/>
    </font>
    <font>
      <sz val="7"/>
      <name val="Times New Roman"/>
      <family val="1"/>
    </font>
    <font>
      <b/>
      <sz val="11"/>
      <color rgb="FFFFFF00"/>
      <name val="Times New Roman"/>
      <family val="1"/>
    </font>
    <font>
      <b/>
      <sz val="7"/>
      <color rgb="FFFF000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23"/>
      </right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3"/>
      </right>
      <top/>
      <bottom style="thin">
        <color indexed="64"/>
      </bottom>
      <diagonal/>
    </border>
    <border>
      <left style="thin">
        <color indexed="23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23"/>
      </right>
      <top/>
      <bottom/>
      <diagonal/>
    </border>
    <border>
      <left style="thin">
        <color indexed="23"/>
      </left>
      <right/>
      <top/>
      <bottom/>
      <diagonal/>
    </border>
    <border>
      <left style="thin">
        <color indexed="64"/>
      </left>
      <right style="thin">
        <color indexed="23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7">
    <xf numFmtId="0" fontId="0" fillId="0" borderId="0"/>
    <xf numFmtId="0" fontId="107" fillId="14" borderId="0" applyNumberFormat="0" applyBorder="0" applyAlignment="0" applyProtection="0"/>
    <xf numFmtId="0" fontId="107" fillId="15" borderId="0" applyNumberFormat="0" applyBorder="0" applyAlignment="0" applyProtection="0"/>
    <xf numFmtId="0" fontId="107" fillId="16" borderId="0" applyNumberFormat="0" applyBorder="0" applyAlignment="0" applyProtection="0"/>
    <xf numFmtId="0" fontId="107" fillId="17" borderId="0" applyNumberFormat="0" applyBorder="0" applyAlignment="0" applyProtection="0"/>
    <xf numFmtId="0" fontId="107" fillId="18" borderId="0" applyNumberFormat="0" applyBorder="0" applyAlignment="0" applyProtection="0"/>
    <xf numFmtId="0" fontId="108" fillId="19" borderId="0" applyNumberFormat="0" applyBorder="0" applyAlignment="0" applyProtection="0"/>
    <xf numFmtId="0" fontId="108" fillId="20" borderId="0" applyNumberFormat="0" applyBorder="0" applyAlignment="0" applyProtection="0"/>
    <xf numFmtId="0" fontId="109" fillId="0" borderId="40" applyNumberFormat="0" applyFill="0" applyAlignment="0" applyProtection="0"/>
    <xf numFmtId="0" fontId="110" fillId="0" borderId="41" applyNumberFormat="0" applyFill="0" applyAlignment="0" applyProtection="0"/>
    <xf numFmtId="0" fontId="111" fillId="21" borderId="39" applyNumberFormat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08" fillId="22" borderId="0" applyNumberFormat="0" applyBorder="0" applyAlignment="0" applyProtection="0"/>
    <xf numFmtId="0" fontId="1" fillId="23" borderId="0" applyNumberFormat="0" applyBorder="0" applyAlignment="0" applyProtection="0"/>
  </cellStyleXfs>
  <cellXfs count="801">
    <xf numFmtId="0" fontId="0" fillId="0" borderId="0" xfId="0"/>
    <xf numFmtId="0" fontId="5" fillId="0" borderId="0" xfId="0" applyFont="1"/>
    <xf numFmtId="0" fontId="2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8" fillId="3" borderId="0" xfId="1" applyFont="1" applyFill="1"/>
    <xf numFmtId="0" fontId="9" fillId="0" borderId="0" xfId="0" applyFont="1"/>
    <xf numFmtId="0" fontId="12" fillId="20" borderId="0" xfId="7" applyFont="1" applyAlignment="1">
      <alignment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Border="1"/>
    <xf numFmtId="0" fontId="10" fillId="0" borderId="0" xfId="0" applyFont="1" applyBorder="1" applyAlignment="1">
      <alignment horizontal="center" wrapText="1"/>
    </xf>
    <xf numFmtId="0" fontId="9" fillId="3" borderId="0" xfId="0" applyFont="1" applyFill="1" applyBorder="1"/>
    <xf numFmtId="0" fontId="49" fillId="3" borderId="0" xfId="0" applyFont="1" applyFill="1"/>
    <xf numFmtId="0" fontId="49" fillId="3" borderId="0" xfId="0" applyFont="1" applyFill="1" applyBorder="1"/>
    <xf numFmtId="0" fontId="49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vertical="center"/>
    </xf>
    <xf numFmtId="0" fontId="10" fillId="3" borderId="0" xfId="0" applyFont="1" applyFill="1" applyBorder="1" applyAlignment="1">
      <alignment horizontal="center" vertical="center" wrapText="1"/>
    </xf>
    <xf numFmtId="0" fontId="9" fillId="3" borderId="0" xfId="7" applyFont="1" applyFill="1" applyBorder="1" applyAlignment="1">
      <alignment vertical="center"/>
    </xf>
    <xf numFmtId="0" fontId="10" fillId="0" borderId="3" xfId="0" applyFont="1" applyBorder="1" applyAlignment="1">
      <alignment horizontal="center" vertical="center"/>
    </xf>
    <xf numFmtId="0" fontId="50" fillId="3" borderId="0" xfId="10" applyFont="1" applyFill="1" applyBorder="1" applyAlignment="1">
      <alignment horizontal="center" vertical="center"/>
    </xf>
    <xf numFmtId="0" fontId="51" fillId="3" borderId="0" xfId="10" applyFont="1" applyFill="1" applyBorder="1" applyAlignment="1">
      <alignment horizontal="center" vertical="center"/>
    </xf>
    <xf numFmtId="0" fontId="6" fillId="0" borderId="0" xfId="0" applyFont="1"/>
    <xf numFmtId="0" fontId="5" fillId="0" borderId="0" xfId="0" applyFont="1" applyAlignment="1">
      <alignment horizontal="center"/>
    </xf>
    <xf numFmtId="0" fontId="9" fillId="0" borderId="3" xfId="0" applyFont="1" applyBorder="1"/>
    <xf numFmtId="0" fontId="9" fillId="3" borderId="0" xfId="7" applyFont="1" applyFill="1" applyAlignment="1">
      <alignment horizontal="center" vertical="center"/>
    </xf>
    <xf numFmtId="0" fontId="8" fillId="3" borderId="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9" fillId="3" borderId="3" xfId="0" applyFont="1" applyFill="1" applyBorder="1" applyAlignment="1">
      <alignment horizontal="center" vertical="top" wrapText="1"/>
    </xf>
    <xf numFmtId="0" fontId="9" fillId="3" borderId="0" xfId="0" applyFont="1" applyFill="1" applyAlignment="1">
      <alignment horizontal="center"/>
    </xf>
    <xf numFmtId="1" fontId="10" fillId="3" borderId="3" xfId="0" applyNumberFormat="1" applyFont="1" applyFill="1" applyBorder="1" applyAlignment="1">
      <alignment horizontal="center" vertical="center" shrinkToFit="1"/>
    </xf>
    <xf numFmtId="0" fontId="10" fillId="3" borderId="3" xfId="0" applyNumberFormat="1" applyFont="1" applyFill="1" applyBorder="1" applyAlignment="1">
      <alignment horizontal="left" vertical="center"/>
    </xf>
    <xf numFmtId="0" fontId="53" fillId="21" borderId="3" xfId="10" applyFont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1" fontId="0" fillId="0" borderId="0" xfId="0" applyNumberFormat="1"/>
    <xf numFmtId="0" fontId="7" fillId="0" borderId="0" xfId="0" applyFont="1"/>
    <xf numFmtId="0" fontId="6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center" vertical="top" wrapText="1"/>
    </xf>
    <xf numFmtId="0" fontId="55" fillId="0" borderId="3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0" xfId="0" applyFont="1"/>
    <xf numFmtId="0" fontId="14" fillId="0" borderId="0" xfId="0" applyFont="1"/>
    <xf numFmtId="0" fontId="3" fillId="0" borderId="7" xfId="0" applyFont="1" applyBorder="1" applyAlignment="1">
      <alignment horizontal="justify" wrapText="1"/>
    </xf>
    <xf numFmtId="0" fontId="3" fillId="0" borderId="8" xfId="0" applyFont="1" applyBorder="1" applyAlignment="1">
      <alignment horizontal="justify" wrapText="1"/>
    </xf>
    <xf numFmtId="0" fontId="55" fillId="0" borderId="0" xfId="0" applyFont="1" applyAlignment="1">
      <alignment horizontal="left" indent="4"/>
    </xf>
    <xf numFmtId="0" fontId="55" fillId="0" borderId="0" xfId="0" applyFont="1"/>
    <xf numFmtId="0" fontId="16" fillId="0" borderId="0" xfId="0" applyFont="1"/>
    <xf numFmtId="0" fontId="6" fillId="0" borderId="7" xfId="0" applyFont="1" applyBorder="1" applyAlignment="1">
      <alignment horizontal="center" wrapText="1"/>
    </xf>
    <xf numFmtId="0" fontId="3" fillId="0" borderId="3" xfId="0" applyFont="1" applyBorder="1" applyAlignment="1">
      <alignment horizontal="justify" wrapText="1"/>
    </xf>
    <xf numFmtId="0" fontId="3" fillId="0" borderId="3" xfId="0" applyFont="1" applyBorder="1"/>
    <xf numFmtId="0" fontId="57" fillId="0" borderId="3" xfId="0" applyFont="1" applyBorder="1"/>
    <xf numFmtId="0" fontId="6" fillId="0" borderId="8" xfId="0" applyFont="1" applyBorder="1" applyAlignment="1">
      <alignment horizontal="center" wrapText="1"/>
    </xf>
    <xf numFmtId="0" fontId="58" fillId="0" borderId="3" xfId="0" applyFont="1" applyBorder="1" applyAlignment="1">
      <alignment horizontal="center"/>
    </xf>
    <xf numFmtId="0" fontId="59" fillId="0" borderId="0" xfId="0" applyFont="1" applyAlignment="1">
      <alignment horizontal="center"/>
    </xf>
    <xf numFmtId="0" fontId="60" fillId="0" borderId="0" xfId="0" applyFont="1" applyAlignment="1">
      <alignment horizontal="center"/>
    </xf>
    <xf numFmtId="0" fontId="0" fillId="0" borderId="0" xfId="0" applyAlignment="1">
      <alignment vertical="center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55" fillId="0" borderId="10" xfId="0" applyFont="1" applyBorder="1" applyAlignment="1">
      <alignment horizontal="center" wrapText="1"/>
    </xf>
    <xf numFmtId="0" fontId="55" fillId="0" borderId="10" xfId="0" applyFont="1" applyBorder="1" applyAlignment="1">
      <alignment horizontal="center" vertical="top" wrapText="1"/>
    </xf>
    <xf numFmtId="0" fontId="56" fillId="0" borderId="8" xfId="0" applyFont="1" applyBorder="1" applyAlignment="1">
      <alignment horizontal="center" wrapText="1"/>
    </xf>
    <xf numFmtId="0" fontId="56" fillId="0" borderId="10" xfId="0" applyFont="1" applyBorder="1" applyAlignment="1">
      <alignment horizontal="center" wrapText="1"/>
    </xf>
    <xf numFmtId="0" fontId="6" fillId="0" borderId="10" xfId="0" applyFont="1" applyBorder="1" applyAlignment="1">
      <alignment horizontal="center" vertical="top" wrapText="1"/>
    </xf>
    <xf numFmtId="0" fontId="18" fillId="0" borderId="0" xfId="0" applyFont="1" applyAlignment="1">
      <alignment horizontal="center"/>
    </xf>
    <xf numFmtId="0" fontId="6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1" fillId="0" borderId="0" xfId="0" applyFont="1"/>
    <xf numFmtId="0" fontId="3" fillId="0" borderId="3" xfId="0" applyFont="1" applyBorder="1" applyAlignment="1">
      <alignment horizontal="left" vertical="top" wrapText="1"/>
    </xf>
    <xf numFmtId="0" fontId="19" fillId="0" borderId="3" xfId="0" applyFont="1" applyBorder="1" applyAlignment="1">
      <alignment horizontal="left" vertical="top" wrapText="1"/>
    </xf>
    <xf numFmtId="0" fontId="59" fillId="0" borderId="3" xfId="0" applyFont="1" applyBorder="1" applyAlignment="1">
      <alignment horizontal="center"/>
    </xf>
    <xf numFmtId="0" fontId="61" fillId="0" borderId="3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19" fillId="0" borderId="3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5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wrapText="1"/>
    </xf>
    <xf numFmtId="0" fontId="62" fillId="0" borderId="0" xfId="0" applyFont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61" fillId="0" borderId="0" xfId="0" applyFont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19" fillId="0" borderId="0" xfId="0" applyFont="1"/>
    <xf numFmtId="0" fontId="6" fillId="0" borderId="0" xfId="0" applyFont="1" applyBorder="1" applyAlignment="1">
      <alignment horizontal="center" wrapText="1"/>
    </xf>
    <xf numFmtId="0" fontId="23" fillId="0" borderId="3" xfId="0" applyFont="1" applyBorder="1" applyAlignment="1">
      <alignment horizontal="left" vertical="top" wrapText="1"/>
    </xf>
    <xf numFmtId="0" fontId="10" fillId="0" borderId="0" xfId="0" applyFont="1" applyAlignment="1">
      <alignment horizontal="center"/>
    </xf>
    <xf numFmtId="0" fontId="63" fillId="3" borderId="0" xfId="7" applyFont="1" applyFill="1" applyAlignment="1">
      <alignment vertical="center"/>
    </xf>
    <xf numFmtId="0" fontId="63" fillId="3" borderId="0" xfId="0" applyFont="1" applyFill="1"/>
    <xf numFmtId="1" fontId="63" fillId="4" borderId="3" xfId="0" applyNumberFormat="1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63" fillId="0" borderId="0" xfId="0" applyFont="1"/>
    <xf numFmtId="0" fontId="10" fillId="0" borderId="0" xfId="0" applyFont="1" applyBorder="1"/>
    <xf numFmtId="0" fontId="10" fillId="0" borderId="0" xfId="0" applyFont="1"/>
    <xf numFmtId="0" fontId="64" fillId="3" borderId="0" xfId="7" applyFont="1" applyFill="1" applyAlignment="1">
      <alignment vertical="center"/>
    </xf>
    <xf numFmtId="0" fontId="64" fillId="3" borderId="0" xfId="0" applyFont="1" applyFill="1"/>
    <xf numFmtId="0" fontId="65" fillId="4" borderId="3" xfId="2" applyFont="1" applyFill="1" applyBorder="1" applyAlignment="1">
      <alignment horizontal="center" wrapText="1"/>
    </xf>
    <xf numFmtId="1" fontId="64" fillId="4" borderId="3" xfId="0" applyNumberFormat="1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64" fillId="3" borderId="1" xfId="2" applyFont="1" applyFill="1" applyBorder="1" applyAlignment="1">
      <alignment horizontal="center" vertical="center" wrapText="1"/>
    </xf>
    <xf numFmtId="0" fontId="64" fillId="3" borderId="11" xfId="2" applyFont="1" applyFill="1" applyBorder="1" applyAlignment="1">
      <alignment horizontal="center" vertical="center" wrapText="1"/>
    </xf>
    <xf numFmtId="0" fontId="66" fillId="3" borderId="3" xfId="2" applyFont="1" applyFill="1" applyBorder="1" applyAlignment="1">
      <alignment horizontal="center" vertical="center" wrapText="1"/>
    </xf>
    <xf numFmtId="0" fontId="66" fillId="3" borderId="12" xfId="2" applyFont="1" applyFill="1" applyBorder="1" applyAlignment="1">
      <alignment horizontal="center" vertical="center" wrapText="1"/>
    </xf>
    <xf numFmtId="0" fontId="66" fillId="3" borderId="1" xfId="2" applyFont="1" applyFill="1" applyBorder="1" applyAlignment="1">
      <alignment horizontal="center" vertical="center" wrapText="1"/>
    </xf>
    <xf numFmtId="0" fontId="64" fillId="0" borderId="0" xfId="0" applyFont="1"/>
    <xf numFmtId="0" fontId="67" fillId="3" borderId="0" xfId="7" applyFont="1" applyFill="1" applyAlignment="1">
      <alignment vertical="center"/>
    </xf>
    <xf numFmtId="0" fontId="67" fillId="3" borderId="0" xfId="0" applyFont="1" applyFill="1"/>
    <xf numFmtId="0" fontId="68" fillId="4" borderId="3" xfId="4" applyFont="1" applyFill="1" applyBorder="1" applyAlignment="1">
      <alignment horizontal="center" wrapText="1"/>
    </xf>
    <xf numFmtId="1" fontId="67" fillId="4" borderId="3" xfId="0" applyNumberFormat="1" applyFont="1" applyFill="1" applyBorder="1" applyAlignment="1">
      <alignment horizontal="center" vertical="center"/>
    </xf>
    <xf numFmtId="0" fontId="67" fillId="4" borderId="3" xfId="0" applyFont="1" applyFill="1" applyBorder="1" applyAlignment="1">
      <alignment horizontal="center" vertical="center"/>
    </xf>
    <xf numFmtId="0" fontId="67" fillId="3" borderId="1" xfId="3" applyFont="1" applyFill="1" applyBorder="1" applyAlignment="1">
      <alignment horizontal="center" vertical="center" wrapText="1"/>
    </xf>
    <xf numFmtId="0" fontId="67" fillId="3" borderId="1" xfId="4" applyFont="1" applyFill="1" applyBorder="1" applyAlignment="1">
      <alignment horizontal="center" vertical="center" wrapText="1"/>
    </xf>
    <xf numFmtId="0" fontId="69" fillId="3" borderId="3" xfId="3" applyFont="1" applyFill="1" applyBorder="1" applyAlignment="1">
      <alignment horizontal="center" vertical="center" wrapText="1"/>
    </xf>
    <xf numFmtId="0" fontId="68" fillId="3" borderId="3" xfId="3" applyFont="1" applyFill="1" applyBorder="1" applyAlignment="1">
      <alignment horizontal="center" vertical="center" wrapText="1"/>
    </xf>
    <xf numFmtId="0" fontId="68" fillId="3" borderId="0" xfId="0" applyFont="1" applyFill="1"/>
    <xf numFmtId="0" fontId="67" fillId="0" borderId="0" xfId="0" applyFont="1"/>
    <xf numFmtId="0" fontId="70" fillId="4" borderId="3" xfId="4" applyFont="1" applyFill="1" applyBorder="1" applyAlignment="1">
      <alignment horizontal="center" wrapText="1"/>
    </xf>
    <xf numFmtId="0" fontId="63" fillId="3" borderId="1" xfId="4" applyFont="1" applyFill="1" applyBorder="1" applyAlignment="1">
      <alignment horizontal="center" vertical="center" wrapText="1"/>
    </xf>
    <xf numFmtId="0" fontId="63" fillId="3" borderId="1" xfId="5" applyFont="1" applyFill="1" applyBorder="1" applyAlignment="1">
      <alignment horizontal="center" vertical="center" wrapText="1"/>
    </xf>
    <xf numFmtId="0" fontId="71" fillId="3" borderId="1" xfId="4" applyFont="1" applyFill="1" applyBorder="1" applyAlignment="1">
      <alignment horizontal="center" vertical="center" wrapText="1"/>
    </xf>
    <xf numFmtId="0" fontId="71" fillId="3" borderId="1" xfId="5" applyFont="1" applyFill="1" applyBorder="1" applyAlignment="1">
      <alignment horizontal="center" vertical="center" wrapText="1"/>
    </xf>
    <xf numFmtId="0" fontId="70" fillId="3" borderId="3" xfId="5" applyFont="1" applyFill="1" applyBorder="1" applyAlignment="1">
      <alignment horizontal="center" vertical="center" wrapText="1"/>
    </xf>
    <xf numFmtId="0" fontId="72" fillId="3" borderId="0" xfId="7" applyFont="1" applyFill="1" applyAlignment="1">
      <alignment vertical="center"/>
    </xf>
    <xf numFmtId="0" fontId="72" fillId="20" borderId="0" xfId="7" applyFont="1" applyAlignment="1">
      <alignment vertical="center"/>
    </xf>
    <xf numFmtId="0" fontId="72" fillId="0" borderId="0" xfId="0" applyFont="1"/>
    <xf numFmtId="0" fontId="72" fillId="3" borderId="0" xfId="0" applyFont="1" applyFill="1"/>
    <xf numFmtId="0" fontId="73" fillId="4" borderId="3" xfId="3" applyFont="1" applyFill="1" applyBorder="1" applyAlignment="1">
      <alignment horizontal="center" wrapText="1"/>
    </xf>
    <xf numFmtId="0" fontId="72" fillId="4" borderId="3" xfId="0" applyFont="1" applyFill="1" applyBorder="1" applyAlignment="1">
      <alignment horizontal="center" vertical="center"/>
    </xf>
    <xf numFmtId="1" fontId="72" fillId="4" borderId="3" xfId="0" applyNumberFormat="1" applyFont="1" applyFill="1" applyBorder="1" applyAlignment="1">
      <alignment horizontal="center" vertical="center"/>
    </xf>
    <xf numFmtId="0" fontId="72" fillId="3" borderId="1" xfId="5" applyFont="1" applyFill="1" applyBorder="1" applyAlignment="1">
      <alignment horizontal="center" vertical="center" wrapText="1"/>
    </xf>
    <xf numFmtId="0" fontId="72" fillId="3" borderId="1" xfId="4" applyFont="1" applyFill="1" applyBorder="1" applyAlignment="1">
      <alignment horizontal="center" vertical="center" wrapText="1"/>
    </xf>
    <xf numFmtId="0" fontId="74" fillId="3" borderId="1" xfId="5" applyFont="1" applyFill="1" applyBorder="1" applyAlignment="1">
      <alignment horizontal="center" vertical="center" wrapText="1"/>
    </xf>
    <xf numFmtId="0" fontId="74" fillId="3" borderId="1" xfId="4" applyFont="1" applyFill="1" applyBorder="1" applyAlignment="1">
      <alignment horizontal="center" vertical="center" wrapText="1"/>
    </xf>
    <xf numFmtId="0" fontId="75" fillId="0" borderId="0" xfId="0" applyFont="1"/>
    <xf numFmtId="0" fontId="76" fillId="3" borderId="3" xfId="5" applyFont="1" applyFill="1" applyBorder="1" applyAlignment="1">
      <alignment horizontal="center" vertical="center" wrapText="1"/>
    </xf>
    <xf numFmtId="0" fontId="73" fillId="3" borderId="3" xfId="5" applyFont="1" applyFill="1" applyBorder="1" applyAlignment="1">
      <alignment horizontal="center" vertical="center" wrapText="1"/>
    </xf>
    <xf numFmtId="0" fontId="73" fillId="3" borderId="3" xfId="0" applyFont="1" applyFill="1" applyBorder="1"/>
    <xf numFmtId="0" fontId="73" fillId="3" borderId="0" xfId="0" applyFont="1" applyFill="1"/>
    <xf numFmtId="0" fontId="77" fillId="0" borderId="0" xfId="0" applyFont="1"/>
    <xf numFmtId="0" fontId="78" fillId="4" borderId="3" xfId="3" applyFont="1" applyFill="1" applyBorder="1" applyAlignment="1">
      <alignment horizontal="center" wrapText="1"/>
    </xf>
    <xf numFmtId="0" fontId="77" fillId="4" borderId="3" xfId="0" applyFont="1" applyFill="1" applyBorder="1" applyAlignment="1">
      <alignment horizontal="center" vertical="center"/>
    </xf>
    <xf numFmtId="1" fontId="77" fillId="4" borderId="3" xfId="0" applyNumberFormat="1" applyFont="1" applyFill="1" applyBorder="1" applyAlignment="1">
      <alignment horizontal="center" vertical="center"/>
    </xf>
    <xf numFmtId="0" fontId="79" fillId="0" borderId="0" xfId="0" applyFont="1"/>
    <xf numFmtId="0" fontId="80" fillId="4" borderId="3" xfId="3" applyFont="1" applyFill="1" applyBorder="1" applyAlignment="1">
      <alignment horizontal="center" wrapText="1"/>
    </xf>
    <xf numFmtId="0" fontId="79" fillId="4" borderId="3" xfId="0" applyFont="1" applyFill="1" applyBorder="1" applyAlignment="1">
      <alignment horizontal="center" vertical="center"/>
    </xf>
    <xf numFmtId="1" fontId="79" fillId="4" borderId="3" xfId="0" applyNumberFormat="1" applyFont="1" applyFill="1" applyBorder="1" applyAlignment="1">
      <alignment horizontal="center" vertical="center"/>
    </xf>
    <xf numFmtId="0" fontId="67" fillId="3" borderId="13" xfId="3" applyFont="1" applyFill="1" applyBorder="1" applyAlignment="1">
      <alignment horizontal="center" vertical="center" wrapText="1"/>
    </xf>
    <xf numFmtId="0" fontId="67" fillId="3" borderId="13" xfId="4" applyFont="1" applyFill="1" applyBorder="1" applyAlignment="1">
      <alignment horizontal="center" vertical="center" wrapText="1"/>
    </xf>
    <xf numFmtId="0" fontId="64" fillId="3" borderId="14" xfId="2" applyFont="1" applyFill="1" applyBorder="1" applyAlignment="1">
      <alignment horizontal="center" vertical="center" wrapText="1"/>
    </xf>
    <xf numFmtId="0" fontId="64" fillId="3" borderId="13" xfId="2" applyFont="1" applyFill="1" applyBorder="1" applyAlignment="1">
      <alignment horizontal="center" vertical="center" wrapText="1"/>
    </xf>
    <xf numFmtId="0" fontId="64" fillId="3" borderId="13" xfId="3" applyFont="1" applyFill="1" applyBorder="1" applyAlignment="1">
      <alignment horizontal="center" vertical="center" wrapText="1"/>
    </xf>
    <xf numFmtId="0" fontId="25" fillId="3" borderId="15" xfId="0" applyFont="1" applyFill="1" applyBorder="1" applyAlignment="1">
      <alignment horizontal="center"/>
    </xf>
    <xf numFmtId="1" fontId="26" fillId="3" borderId="15" xfId="0" applyNumberFormat="1" applyFont="1" applyFill="1" applyBorder="1" applyAlignment="1">
      <alignment horizontal="center" vertical="center" shrinkToFit="1"/>
    </xf>
    <xf numFmtId="0" fontId="26" fillId="3" borderId="15" xfId="0" applyNumberFormat="1" applyFont="1" applyFill="1" applyBorder="1" applyAlignment="1">
      <alignment horizontal="left" vertical="center"/>
    </xf>
    <xf numFmtId="1" fontId="81" fillId="4" borderId="15" xfId="0" applyNumberFormat="1" applyFont="1" applyFill="1" applyBorder="1" applyAlignment="1">
      <alignment horizontal="center" vertical="center"/>
    </xf>
    <xf numFmtId="0" fontId="81" fillId="4" borderId="15" xfId="0" applyFont="1" applyFill="1" applyBorder="1" applyAlignment="1">
      <alignment horizontal="center" vertical="center"/>
    </xf>
    <xf numFmtId="1" fontId="82" fillId="4" borderId="15" xfId="0" applyNumberFormat="1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82" fillId="4" borderId="15" xfId="0" applyNumberFormat="1" applyFont="1" applyFill="1" applyBorder="1" applyAlignment="1">
      <alignment horizontal="center" vertical="center"/>
    </xf>
    <xf numFmtId="1" fontId="83" fillId="4" borderId="15" xfId="0" applyNumberFormat="1" applyFont="1" applyFill="1" applyBorder="1" applyAlignment="1">
      <alignment horizontal="center" vertical="center"/>
    </xf>
    <xf numFmtId="1" fontId="84" fillId="4" borderId="15" xfId="0" applyNumberFormat="1" applyFont="1" applyFill="1" applyBorder="1" applyAlignment="1">
      <alignment horizontal="center" vertical="center" wrapText="1"/>
    </xf>
    <xf numFmtId="0" fontId="84" fillId="4" borderId="15" xfId="0" applyFont="1" applyFill="1" applyBorder="1" applyAlignment="1">
      <alignment horizontal="center" vertical="center" wrapText="1"/>
    </xf>
    <xf numFmtId="0" fontId="63" fillId="3" borderId="13" xfId="4" applyFont="1" applyFill="1" applyBorder="1" applyAlignment="1">
      <alignment horizontal="center" vertical="center" wrapText="1"/>
    </xf>
    <xf numFmtId="0" fontId="63" fillId="3" borderId="13" xfId="5" applyFont="1" applyFill="1" applyBorder="1" applyAlignment="1">
      <alignment horizontal="center" vertical="center" wrapText="1"/>
    </xf>
    <xf numFmtId="0" fontId="72" fillId="4" borderId="15" xfId="0" applyFont="1" applyFill="1" applyBorder="1" applyAlignment="1">
      <alignment horizontal="center" vertical="center"/>
    </xf>
    <xf numFmtId="1" fontId="72" fillId="4" borderId="15" xfId="0" applyNumberFormat="1" applyFont="1" applyFill="1" applyBorder="1" applyAlignment="1">
      <alignment horizontal="center" vertical="center"/>
    </xf>
    <xf numFmtId="0" fontId="72" fillId="3" borderId="13" xfId="5" applyFont="1" applyFill="1" applyBorder="1" applyAlignment="1">
      <alignment horizontal="center" vertical="center" wrapText="1"/>
    </xf>
    <xf numFmtId="0" fontId="72" fillId="3" borderId="13" xfId="4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wrapText="1"/>
    </xf>
    <xf numFmtId="0" fontId="85" fillId="3" borderId="3" xfId="2" applyFont="1" applyFill="1" applyBorder="1" applyAlignment="1">
      <alignment horizontal="center" vertical="center" wrapText="1"/>
    </xf>
    <xf numFmtId="0" fontId="85" fillId="3" borderId="3" xfId="3" applyFont="1" applyFill="1" applyBorder="1" applyAlignment="1">
      <alignment horizontal="center" vertical="center" wrapText="1"/>
    </xf>
    <xf numFmtId="0" fontId="86" fillId="3" borderId="3" xfId="2" applyFont="1" applyFill="1" applyBorder="1" applyAlignment="1">
      <alignment horizontal="center" vertical="center" wrapText="1"/>
    </xf>
    <xf numFmtId="0" fontId="86" fillId="3" borderId="3" xfId="3" applyFont="1" applyFill="1" applyBorder="1" applyAlignment="1">
      <alignment horizontal="center" vertical="center" wrapText="1"/>
    </xf>
    <xf numFmtId="0" fontId="87" fillId="3" borderId="3" xfId="2" applyFont="1" applyFill="1" applyBorder="1" applyAlignment="1">
      <alignment horizontal="center" vertical="center" wrapText="1"/>
    </xf>
    <xf numFmtId="0" fontId="87" fillId="3" borderId="3" xfId="3" applyFont="1" applyFill="1" applyBorder="1" applyAlignment="1">
      <alignment horizontal="center" vertical="center" wrapText="1"/>
    </xf>
    <xf numFmtId="0" fontId="69" fillId="3" borderId="3" xfId="2" applyFont="1" applyFill="1" applyBorder="1" applyAlignment="1">
      <alignment horizontal="center" vertical="center" wrapText="1"/>
    </xf>
    <xf numFmtId="0" fontId="88" fillId="3" borderId="3" xfId="5" applyFont="1" applyFill="1" applyBorder="1" applyAlignment="1">
      <alignment horizontal="center" vertical="center" wrapText="1"/>
    </xf>
    <xf numFmtId="0" fontId="70" fillId="3" borderId="3" xfId="4" applyFont="1" applyFill="1" applyBorder="1" applyAlignment="1">
      <alignment horizontal="center" vertical="center" wrapText="1"/>
    </xf>
    <xf numFmtId="0" fontId="89" fillId="0" borderId="3" xfId="0" applyFont="1" applyBorder="1"/>
    <xf numFmtId="0" fontId="90" fillId="3" borderId="3" xfId="5" applyFont="1" applyFill="1" applyBorder="1" applyAlignment="1">
      <alignment horizontal="center" vertical="center" wrapText="1"/>
    </xf>
    <xf numFmtId="0" fontId="91" fillId="3" borderId="3" xfId="5" applyFont="1" applyFill="1" applyBorder="1" applyAlignment="1">
      <alignment horizontal="center" vertical="center" wrapText="1"/>
    </xf>
    <xf numFmtId="0" fontId="91" fillId="3" borderId="3" xfId="0" applyFont="1" applyFill="1" applyBorder="1"/>
    <xf numFmtId="0" fontId="92" fillId="3" borderId="3" xfId="0" applyFont="1" applyFill="1" applyBorder="1"/>
    <xf numFmtId="0" fontId="92" fillId="0" borderId="3" xfId="0" applyFont="1" applyBorder="1"/>
    <xf numFmtId="0" fontId="73" fillId="0" borderId="3" xfId="0" applyFont="1" applyBorder="1"/>
    <xf numFmtId="0" fontId="49" fillId="4" borderId="0" xfId="0" applyFont="1" applyFill="1" applyBorder="1" applyAlignment="1">
      <alignment horizontal="center"/>
    </xf>
    <xf numFmtId="0" fontId="49" fillId="4" borderId="0" xfId="0" applyFont="1" applyFill="1" applyBorder="1"/>
    <xf numFmtId="0" fontId="88" fillId="0" borderId="3" xfId="0" applyFont="1" applyBorder="1"/>
    <xf numFmtId="0" fontId="73" fillId="0" borderId="0" xfId="0" applyFont="1"/>
    <xf numFmtId="0" fontId="88" fillId="3" borderId="0" xfId="0" applyFont="1" applyFill="1"/>
    <xf numFmtId="0" fontId="88" fillId="0" borderId="0" xfId="0" applyFont="1"/>
    <xf numFmtId="0" fontId="91" fillId="3" borderId="0" xfId="0" applyFont="1" applyFill="1"/>
    <xf numFmtId="0" fontId="91" fillId="0" borderId="0" xfId="0" applyFont="1"/>
    <xf numFmtId="0" fontId="93" fillId="3" borderId="3" xfId="2" applyFont="1" applyFill="1" applyBorder="1" applyAlignment="1">
      <alignment horizontal="center" vertical="center" wrapText="1"/>
    </xf>
    <xf numFmtId="0" fontId="93" fillId="3" borderId="12" xfId="2" applyFont="1" applyFill="1" applyBorder="1" applyAlignment="1">
      <alignment horizontal="center" vertical="center" wrapText="1"/>
    </xf>
    <xf numFmtId="0" fontId="93" fillId="3" borderId="1" xfId="2" applyFont="1" applyFill="1" applyBorder="1" applyAlignment="1">
      <alignment horizontal="center" vertical="center" wrapText="1"/>
    </xf>
    <xf numFmtId="0" fontId="94" fillId="3" borderId="1" xfId="5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/>
    </xf>
    <xf numFmtId="0" fontId="9" fillId="3" borderId="3" xfId="0" applyFont="1" applyFill="1" applyBorder="1"/>
    <xf numFmtId="0" fontId="64" fillId="3" borderId="3" xfId="0" applyFont="1" applyFill="1" applyBorder="1"/>
    <xf numFmtId="0" fontId="67" fillId="3" borderId="3" xfId="0" applyFont="1" applyFill="1" applyBorder="1"/>
    <xf numFmtId="0" fontId="63" fillId="3" borderId="3" xfId="0" applyFont="1" applyFill="1" applyBorder="1"/>
    <xf numFmtId="0" fontId="63" fillId="0" borderId="3" xfId="0" applyFont="1" applyBorder="1"/>
    <xf numFmtId="0" fontId="72" fillId="0" borderId="3" xfId="0" applyFont="1" applyBorder="1"/>
    <xf numFmtId="0" fontId="72" fillId="3" borderId="3" xfId="0" applyFont="1" applyFill="1" applyBorder="1"/>
    <xf numFmtId="0" fontId="77" fillId="0" borderId="3" xfId="0" applyFont="1" applyBorder="1"/>
    <xf numFmtId="0" fontId="79" fillId="0" borderId="3" xfId="0" applyFont="1" applyBorder="1"/>
    <xf numFmtId="0" fontId="75" fillId="0" borderId="3" xfId="0" applyFont="1" applyBorder="1"/>
    <xf numFmtId="0" fontId="70" fillId="3" borderId="0" xfId="0" applyFont="1" applyFill="1"/>
    <xf numFmtId="0" fontId="65" fillId="5" borderId="0" xfId="0" applyFont="1" applyFill="1"/>
    <xf numFmtId="0" fontId="87" fillId="5" borderId="3" xfId="2" applyFont="1" applyFill="1" applyBorder="1" applyAlignment="1">
      <alignment horizontal="center" vertical="center" wrapText="1"/>
    </xf>
    <xf numFmtId="0" fontId="87" fillId="5" borderId="3" xfId="3" applyFont="1" applyFill="1" applyBorder="1" applyAlignment="1">
      <alignment horizontal="center" vertical="center" wrapText="1"/>
    </xf>
    <xf numFmtId="2" fontId="0" fillId="0" borderId="0" xfId="0" applyNumberFormat="1"/>
    <xf numFmtId="0" fontId="6" fillId="0" borderId="17" xfId="0" applyFont="1" applyBorder="1" applyAlignment="1">
      <alignment horizontal="center" wrapText="1"/>
    </xf>
    <xf numFmtId="0" fontId="57" fillId="0" borderId="0" xfId="0" applyFont="1"/>
    <xf numFmtId="0" fontId="0" fillId="0" borderId="0" xfId="0" applyAlignment="1">
      <alignment horizontal="center" vertical="center"/>
    </xf>
    <xf numFmtId="0" fontId="0" fillId="0" borderId="3" xfId="0" applyBorder="1"/>
    <xf numFmtId="0" fontId="51" fillId="3" borderId="3" xfId="10" applyFont="1" applyFill="1" applyBorder="1" applyAlignment="1">
      <alignment horizontal="center" vertical="center"/>
    </xf>
    <xf numFmtId="1" fontId="0" fillId="0" borderId="0" xfId="0" applyNumberFormat="1" applyAlignment="1">
      <alignment horizontal="left"/>
    </xf>
    <xf numFmtId="2" fontId="55" fillId="0" borderId="10" xfId="0" applyNumberFormat="1" applyFont="1" applyBorder="1" applyAlignment="1">
      <alignment horizontal="center" vertical="top" wrapText="1"/>
    </xf>
    <xf numFmtId="2" fontId="55" fillId="0" borderId="10" xfId="0" applyNumberFormat="1" applyFont="1" applyBorder="1" applyAlignment="1">
      <alignment horizontal="center" wrapText="1"/>
    </xf>
    <xf numFmtId="0" fontId="5" fillId="0" borderId="3" xfId="0" applyFont="1" applyBorder="1" applyAlignment="1">
      <alignment horizontal="center" vertical="center" wrapText="1"/>
    </xf>
    <xf numFmtId="2" fontId="55" fillId="0" borderId="3" xfId="0" applyNumberFormat="1" applyFont="1" applyBorder="1" applyAlignment="1">
      <alignment horizontal="center" wrapText="1"/>
    </xf>
    <xf numFmtId="0" fontId="95" fillId="0" borderId="0" xfId="0" applyFont="1"/>
    <xf numFmtId="2" fontId="6" fillId="0" borderId="3" xfId="0" applyNumberFormat="1" applyFont="1" applyBorder="1" applyAlignment="1">
      <alignment horizontal="center" wrapText="1"/>
    </xf>
    <xf numFmtId="0" fontId="28" fillId="0" borderId="0" xfId="0" applyFont="1"/>
    <xf numFmtId="0" fontId="55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2" fontId="6" fillId="0" borderId="3" xfId="0" applyNumberFormat="1" applyFont="1" applyBorder="1" applyAlignment="1">
      <alignment horizontal="center" vertical="center" wrapText="1"/>
    </xf>
    <xf numFmtId="2" fontId="55" fillId="0" borderId="3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/>
    </xf>
    <xf numFmtId="0" fontId="10" fillId="3" borderId="0" xfId="0" applyFont="1" applyFill="1" applyBorder="1" applyAlignment="1">
      <alignment horizontal="left"/>
    </xf>
    <xf numFmtId="0" fontId="96" fillId="0" borderId="0" xfId="0" applyFont="1" applyAlignment="1">
      <alignment horizontal="left" indent="4"/>
    </xf>
    <xf numFmtId="0" fontId="97" fillId="0" borderId="0" xfId="0" applyFont="1" applyAlignment="1">
      <alignment horizontal="left" indent="4"/>
    </xf>
    <xf numFmtId="0" fontId="57" fillId="0" borderId="0" xfId="0" applyFont="1" applyAlignment="1">
      <alignment horizontal="center" vertical="center"/>
    </xf>
    <xf numFmtId="0" fontId="55" fillId="0" borderId="17" xfId="0" applyFont="1" applyBorder="1" applyAlignment="1">
      <alignment horizontal="center" wrapText="1"/>
    </xf>
    <xf numFmtId="0" fontId="7" fillId="0" borderId="0" xfId="0" applyFont="1" applyAlignment="1">
      <alignment horizontal="center" vertical="center"/>
    </xf>
    <xf numFmtId="0" fontId="48" fillId="3" borderId="3" xfId="1" applyFont="1" applyFill="1" applyBorder="1"/>
    <xf numFmtId="0" fontId="7" fillId="0" borderId="0" xfId="12" applyBorder="1" applyAlignment="1"/>
    <xf numFmtId="0" fontId="7" fillId="0" borderId="19" xfId="12" applyBorder="1"/>
    <xf numFmtId="0" fontId="7" fillId="0" borderId="0" xfId="12" applyBorder="1"/>
    <xf numFmtId="0" fontId="7" fillId="0" borderId="20" xfId="12" applyBorder="1"/>
    <xf numFmtId="0" fontId="7" fillId="0" borderId="21" xfId="12" applyBorder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55" fillId="0" borderId="10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justify" vertical="center" wrapText="1"/>
    </xf>
    <xf numFmtId="0" fontId="95" fillId="0" borderId="7" xfId="0" applyFont="1" applyBorder="1" applyAlignment="1">
      <alignment horizontal="center" vertical="center" wrapText="1"/>
    </xf>
    <xf numFmtId="0" fontId="95" fillId="0" borderId="8" xfId="0" applyFont="1" applyBorder="1" applyAlignment="1">
      <alignment horizontal="center" vertical="center" wrapText="1"/>
    </xf>
    <xf numFmtId="0" fontId="98" fillId="0" borderId="8" xfId="0" applyFont="1" applyBorder="1" applyAlignment="1">
      <alignment horizontal="center" vertical="center" wrapText="1"/>
    </xf>
    <xf numFmtId="0" fontId="99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vertical="center" wrapText="1"/>
    </xf>
    <xf numFmtId="0" fontId="3" fillId="0" borderId="17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6" fillId="0" borderId="22" xfId="0" applyFont="1" applyBorder="1" applyAlignment="1">
      <alignment horizont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wrapText="1"/>
    </xf>
    <xf numFmtId="0" fontId="95" fillId="0" borderId="23" xfId="0" applyFont="1" applyBorder="1" applyAlignment="1">
      <alignment horizontal="center" wrapText="1"/>
    </xf>
    <xf numFmtId="1" fontId="6" fillId="0" borderId="3" xfId="0" applyNumberFormat="1" applyFont="1" applyBorder="1" applyAlignment="1">
      <alignment wrapText="1"/>
    </xf>
    <xf numFmtId="0" fontId="6" fillId="0" borderId="0" xfId="0" applyFont="1" applyAlignment="1">
      <alignment horizontal="center" vertical="center"/>
    </xf>
    <xf numFmtId="0" fontId="6" fillId="0" borderId="2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6" fillId="0" borderId="22" xfId="0" applyNumberFormat="1" applyFont="1" applyBorder="1" applyAlignment="1">
      <alignment horizontal="center" vertical="center" wrapText="1"/>
    </xf>
    <xf numFmtId="2" fontId="55" fillId="0" borderId="23" xfId="0" applyNumberFormat="1" applyFont="1" applyBorder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" fontId="100" fillId="0" borderId="3" xfId="0" applyNumberFormat="1" applyFont="1" applyBorder="1" applyAlignment="1">
      <alignment horizontal="center" vertical="center" wrapText="1"/>
    </xf>
    <xf numFmtId="0" fontId="40" fillId="0" borderId="0" xfId="0" applyFont="1"/>
    <xf numFmtId="0" fontId="6" fillId="0" borderId="3" xfId="0" applyFont="1" applyBorder="1"/>
    <xf numFmtId="0" fontId="6" fillId="0" borderId="0" xfId="0" applyFont="1" applyAlignment="1">
      <alignment horizontal="left" indent="4"/>
    </xf>
    <xf numFmtId="0" fontId="67" fillId="3" borderId="3" xfId="3" applyFont="1" applyFill="1" applyBorder="1" applyAlignment="1">
      <alignment horizontal="center" vertical="center" wrapText="1"/>
    </xf>
    <xf numFmtId="0" fontId="64" fillId="3" borderId="3" xfId="2" applyFont="1" applyFill="1" applyBorder="1" applyAlignment="1">
      <alignment horizontal="center" vertical="center" wrapText="1"/>
    </xf>
    <xf numFmtId="0" fontId="102" fillId="3" borderId="3" xfId="2" applyFont="1" applyFill="1" applyBorder="1" applyAlignment="1">
      <alignment horizontal="center" vertical="center" wrapText="1"/>
    </xf>
    <xf numFmtId="0" fontId="72" fillId="3" borderId="3" xfId="2" applyFont="1" applyFill="1" applyBorder="1" applyAlignment="1">
      <alignment horizontal="center" vertical="center" wrapText="1"/>
    </xf>
    <xf numFmtId="0" fontId="77" fillId="0" borderId="3" xfId="0" applyFont="1" applyBorder="1" applyAlignment="1">
      <alignment horizontal="center"/>
    </xf>
    <xf numFmtId="0" fontId="79" fillId="0" borderId="3" xfId="0" applyFont="1" applyBorder="1" applyAlignment="1">
      <alignment horizontal="center"/>
    </xf>
    <xf numFmtId="0" fontId="20" fillId="0" borderId="0" xfId="0" applyFont="1"/>
    <xf numFmtId="0" fontId="42" fillId="0" borderId="0" xfId="0" applyFont="1"/>
    <xf numFmtId="0" fontId="6" fillId="0" borderId="0" xfId="0" applyFont="1" applyAlignment="1"/>
    <xf numFmtId="0" fontId="7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left" vertical="top"/>
    </xf>
    <xf numFmtId="0" fontId="64" fillId="3" borderId="3" xfId="0" applyFont="1" applyFill="1" applyBorder="1" applyAlignment="1">
      <alignment horizontal="center" vertical="center"/>
    </xf>
    <xf numFmtId="0" fontId="65" fillId="3" borderId="3" xfId="0" applyFont="1" applyFill="1" applyBorder="1"/>
    <xf numFmtId="0" fontId="64" fillId="0" borderId="3" xfId="0" applyFont="1" applyBorder="1"/>
    <xf numFmtId="0" fontId="67" fillId="0" borderId="3" xfId="0" applyFont="1" applyBorder="1"/>
    <xf numFmtId="0" fontId="64" fillId="3" borderId="15" xfId="2" applyFont="1" applyFill="1" applyBorder="1" applyAlignment="1">
      <alignment horizontal="center" vertical="center" wrapText="1"/>
    </xf>
    <xf numFmtId="0" fontId="67" fillId="3" borderId="15" xfId="3" applyFont="1" applyFill="1" applyBorder="1" applyAlignment="1">
      <alignment horizontal="center" vertical="center" wrapText="1"/>
    </xf>
    <xf numFmtId="0" fontId="102" fillId="3" borderId="15" xfId="2" applyFont="1" applyFill="1" applyBorder="1" applyAlignment="1">
      <alignment horizontal="center" vertical="center" wrapText="1"/>
    </xf>
    <xf numFmtId="0" fontId="72" fillId="3" borderId="15" xfId="2" applyFont="1" applyFill="1" applyBorder="1" applyAlignment="1">
      <alignment horizontal="center" vertical="center" wrapText="1"/>
    </xf>
    <xf numFmtId="0" fontId="77" fillId="0" borderId="15" xfId="0" applyFont="1" applyBorder="1" applyAlignment="1">
      <alignment horizontal="center"/>
    </xf>
    <xf numFmtId="0" fontId="79" fillId="0" borderId="15" xfId="0" applyFont="1" applyBorder="1" applyAlignment="1">
      <alignment horizontal="center"/>
    </xf>
    <xf numFmtId="0" fontId="103" fillId="0" borderId="0" xfId="0" applyFont="1" applyAlignment="1">
      <alignment horizontal="center" vertical="center"/>
    </xf>
    <xf numFmtId="0" fontId="7" fillId="0" borderId="3" xfId="0" applyFont="1" applyBorder="1"/>
    <xf numFmtId="0" fontId="0" fillId="0" borderId="3" xfId="0" applyBorder="1" applyAlignment="1">
      <alignment horizontal="center" vertical="center"/>
    </xf>
    <xf numFmtId="0" fontId="7" fillId="0" borderId="0" xfId="0" applyFont="1" applyFill="1" applyBorder="1"/>
    <xf numFmtId="0" fontId="5" fillId="0" borderId="3" xfId="0" applyFont="1" applyBorder="1"/>
    <xf numFmtId="0" fontId="104" fillId="7" borderId="3" xfId="0" applyFont="1" applyFill="1" applyBorder="1" applyAlignment="1">
      <alignment horizontal="center" vertical="center"/>
    </xf>
    <xf numFmtId="0" fontId="104" fillId="7" borderId="30" xfId="0" applyFont="1" applyFill="1" applyBorder="1" applyAlignment="1">
      <alignment horizontal="center" vertical="center"/>
    </xf>
    <xf numFmtId="0" fontId="104" fillId="7" borderId="6" xfId="0" applyFont="1" applyFill="1" applyBorder="1" applyAlignment="1">
      <alignment horizontal="center" vertical="center"/>
    </xf>
    <xf numFmtId="0" fontId="104" fillId="7" borderId="15" xfId="0" applyFont="1" applyFill="1" applyBorder="1" applyAlignment="1">
      <alignment horizontal="center" vertical="center"/>
    </xf>
    <xf numFmtId="0" fontId="104" fillId="7" borderId="16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56" fillId="0" borderId="3" xfId="0" applyFont="1" applyBorder="1" applyAlignment="1">
      <alignment horizontal="center" vertical="center"/>
    </xf>
    <xf numFmtId="1" fontId="0" fillId="0" borderId="3" xfId="0" applyNumberFormat="1" applyBorder="1" applyAlignment="1">
      <alignment horizontal="left" indent="2"/>
    </xf>
    <xf numFmtId="1" fontId="0" fillId="0" borderId="3" xfId="0" applyNumberFormat="1" applyBorder="1"/>
    <xf numFmtId="0" fontId="5" fillId="0" borderId="0" xfId="12" applyFont="1" applyAlignment="1" applyProtection="1">
      <alignment horizontal="center"/>
      <protection locked="0"/>
    </xf>
    <xf numFmtId="0" fontId="5" fillId="6" borderId="3" xfId="12" applyFont="1" applyFill="1" applyBorder="1" applyAlignment="1" applyProtection="1">
      <alignment horizontal="center" vertical="center"/>
      <protection locked="0"/>
    </xf>
    <xf numFmtId="0" fontId="45" fillId="3" borderId="0" xfId="6" applyFont="1" applyFill="1" applyAlignment="1" applyProtection="1">
      <alignment vertical="center"/>
      <protection locked="0"/>
    </xf>
    <xf numFmtId="0" fontId="46" fillId="3" borderId="3" xfId="6" applyFont="1" applyFill="1" applyBorder="1" applyAlignment="1" applyProtection="1">
      <alignment vertical="center"/>
      <protection locked="0"/>
    </xf>
    <xf numFmtId="0" fontId="105" fillId="3" borderId="41" xfId="9" applyFont="1" applyFill="1" applyProtection="1">
      <protection locked="0"/>
    </xf>
    <xf numFmtId="0" fontId="15" fillId="0" borderId="0" xfId="0" applyFont="1"/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7" fillId="0" borderId="0" xfId="0" applyFont="1" applyBorder="1"/>
    <xf numFmtId="0" fontId="0" fillId="0" borderId="0" xfId="0" applyFill="1" applyBorder="1"/>
    <xf numFmtId="0" fontId="6" fillId="3" borderId="0" xfId="0" applyNumberFormat="1" applyFont="1" applyFill="1" applyBorder="1" applyAlignment="1">
      <alignment horizontal="left" vertical="center"/>
    </xf>
    <xf numFmtId="2" fontId="0" fillId="0" borderId="0" xfId="0" applyNumberFormat="1" applyBorder="1"/>
    <xf numFmtId="2" fontId="0" fillId="0" borderId="0" xfId="0" applyNumberFormat="1" applyFill="1" applyBorder="1"/>
    <xf numFmtId="0" fontId="5" fillId="0" borderId="0" xfId="0" applyFont="1" applyBorder="1"/>
    <xf numFmtId="0" fontId="112" fillId="3" borderId="0" xfId="0" applyFont="1" applyFill="1" applyBorder="1" applyAlignment="1">
      <alignment horizontal="center"/>
    </xf>
    <xf numFmtId="0" fontId="112" fillId="3" borderId="0" xfId="0" applyFont="1" applyFill="1" applyBorder="1"/>
    <xf numFmtId="0" fontId="3" fillId="3" borderId="0" xfId="0" applyFont="1" applyFill="1" applyBorder="1" applyAlignment="1">
      <alignment horizontal="center" vertical="top" wrapText="1"/>
    </xf>
    <xf numFmtId="1" fontId="6" fillId="3" borderId="3" xfId="0" applyNumberFormat="1" applyFont="1" applyFill="1" applyBorder="1" applyAlignment="1">
      <alignment horizontal="center" vertical="center" shrinkToFit="1"/>
    </xf>
    <xf numFmtId="0" fontId="6" fillId="3" borderId="3" xfId="0" applyNumberFormat="1" applyFont="1" applyFill="1" applyBorder="1" applyAlignment="1">
      <alignment horizontal="left" vertical="center"/>
    </xf>
    <xf numFmtId="0" fontId="28" fillId="0" borderId="3" xfId="0" applyFont="1" applyBorder="1"/>
    <xf numFmtId="2" fontId="7" fillId="0" borderId="3" xfId="0" applyNumberFormat="1" applyFont="1" applyBorder="1"/>
    <xf numFmtId="2" fontId="0" fillId="0" borderId="3" xfId="0" applyNumberFormat="1" applyBorder="1"/>
    <xf numFmtId="1" fontId="6" fillId="3" borderId="0" xfId="0" applyNumberFormat="1" applyFont="1" applyFill="1" applyBorder="1" applyAlignment="1">
      <alignment horizontal="center" vertical="center" shrinkToFit="1"/>
    </xf>
    <xf numFmtId="2" fontId="13" fillId="0" borderId="0" xfId="0" applyNumberFormat="1" applyFont="1" applyBorder="1"/>
    <xf numFmtId="2" fontId="6" fillId="3" borderId="0" xfId="0" applyNumberFormat="1" applyFont="1" applyFill="1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15" fillId="3" borderId="0" xfId="0" applyNumberFormat="1" applyFont="1" applyFill="1" applyBorder="1" applyAlignment="1">
      <alignment horizontal="left" vertical="center"/>
    </xf>
    <xf numFmtId="9" fontId="0" fillId="0" borderId="0" xfId="0" applyNumberFormat="1"/>
    <xf numFmtId="0" fontId="6" fillId="0" borderId="8" xfId="0" applyFont="1" applyBorder="1" applyAlignment="1">
      <alignment horizontal="center" wrapText="1"/>
    </xf>
    <xf numFmtId="0" fontId="104" fillId="11" borderId="3" xfId="0" applyFont="1" applyFill="1" applyBorder="1" applyAlignment="1" applyProtection="1">
      <alignment horizontal="center" vertical="center" wrapText="1"/>
      <protection locked="0"/>
    </xf>
    <xf numFmtId="0" fontId="5" fillId="5" borderId="3" xfId="0" applyFont="1" applyFill="1" applyBorder="1" applyAlignment="1">
      <alignment horizontal="center" vertical="center" wrapText="1"/>
    </xf>
    <xf numFmtId="0" fontId="114" fillId="0" borderId="0" xfId="12" applyFont="1" applyAlignment="1" applyProtection="1">
      <alignment horizontal="center"/>
      <protection locked="0"/>
    </xf>
    <xf numFmtId="1" fontId="116" fillId="3" borderId="3" xfId="0" applyNumberFormat="1" applyFont="1" applyFill="1" applyBorder="1" applyAlignment="1">
      <alignment horizontal="center" vertical="center" shrinkToFit="1"/>
    </xf>
    <xf numFmtId="0" fontId="116" fillId="3" borderId="3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29" fillId="0" borderId="3" xfId="0" applyFont="1" applyBorder="1" applyAlignment="1">
      <alignment horizontal="center"/>
    </xf>
    <xf numFmtId="0" fontId="6" fillId="0" borderId="16" xfId="0" applyFont="1" applyBorder="1" applyAlignment="1">
      <alignment horizontal="center" wrapText="1"/>
    </xf>
    <xf numFmtId="0" fontId="55" fillId="0" borderId="0" xfId="0" applyFont="1" applyBorder="1" applyAlignment="1">
      <alignment horizontal="center" wrapText="1"/>
    </xf>
    <xf numFmtId="0" fontId="108" fillId="22" borderId="0" xfId="15" applyAlignment="1" applyProtection="1">
      <alignment horizontal="center"/>
      <protection locked="0"/>
    </xf>
    <xf numFmtId="0" fontId="108" fillId="22" borderId="0" xfId="15" applyBorder="1" applyAlignment="1" applyProtection="1">
      <alignment horizontal="center"/>
      <protection locked="0"/>
    </xf>
    <xf numFmtId="0" fontId="115" fillId="23" borderId="0" xfId="16" applyFont="1"/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118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vertical="top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5" borderId="0" xfId="0" applyFont="1" applyFill="1" applyAlignment="1">
      <alignment horizontal="center" vertical="center"/>
    </xf>
    <xf numFmtId="0" fontId="0" fillId="0" borderId="3" xfId="0" applyBorder="1" applyAlignment="1">
      <alignment horizontal="center"/>
    </xf>
    <xf numFmtId="0" fontId="56" fillId="0" borderId="0" xfId="0" applyFont="1" applyBorder="1" applyAlignment="1">
      <alignment horizontal="center" wrapText="1"/>
    </xf>
    <xf numFmtId="0" fontId="55" fillId="0" borderId="0" xfId="0" applyFont="1" applyBorder="1" applyAlignment="1">
      <alignment horizontal="center" vertical="top" wrapText="1"/>
    </xf>
    <xf numFmtId="0" fontId="15" fillId="0" borderId="0" xfId="0" applyFont="1" applyBorder="1" applyAlignment="1">
      <alignment horizontal="center" vertical="top"/>
    </xf>
    <xf numFmtId="0" fontId="29" fillId="0" borderId="3" xfId="0" applyFont="1" applyBorder="1" applyAlignment="1">
      <alignment horizontal="center" wrapText="1"/>
    </xf>
    <xf numFmtId="1" fontId="5" fillId="0" borderId="0" xfId="0" applyNumberFormat="1" applyFont="1" applyAlignment="1">
      <alignment horizontal="center" vertical="center"/>
    </xf>
    <xf numFmtId="0" fontId="108" fillId="22" borderId="0" xfId="15" applyAlignment="1">
      <alignment horizontal="center" vertical="center"/>
    </xf>
    <xf numFmtId="0" fontId="15" fillId="0" borderId="3" xfId="0" applyFont="1" applyFill="1" applyBorder="1" applyAlignment="1">
      <alignment horizontal="center" wrapText="1"/>
    </xf>
    <xf numFmtId="0" fontId="123" fillId="0" borderId="3" xfId="0" applyFont="1" applyBorder="1" applyAlignment="1">
      <alignment horizontal="center" vertical="center"/>
    </xf>
    <xf numFmtId="0" fontId="124" fillId="0" borderId="0" xfId="15" applyFont="1" applyFill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wrapText="1"/>
    </xf>
    <xf numFmtId="0" fontId="122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6" fillId="0" borderId="0" xfId="0" applyFont="1" applyBorder="1" applyAlignment="1" applyProtection="1">
      <alignment horizontal="center" wrapText="1"/>
      <protection locked="0"/>
    </xf>
    <xf numFmtId="0" fontId="6" fillId="0" borderId="3" xfId="0" applyFont="1" applyBorder="1" applyAlignment="1">
      <alignment horizontal="center"/>
    </xf>
    <xf numFmtId="0" fontId="6" fillId="0" borderId="8" xfId="0" applyFont="1" applyBorder="1" applyAlignment="1">
      <alignment horizontal="center" wrapText="1"/>
    </xf>
    <xf numFmtId="0" fontId="126" fillId="0" borderId="3" xfId="0" applyFont="1" applyBorder="1" applyAlignment="1" applyProtection="1">
      <alignment horizontal="center" wrapText="1"/>
      <protection locked="0"/>
    </xf>
    <xf numFmtId="0" fontId="15" fillId="0" borderId="3" xfId="0" applyFont="1" applyBorder="1" applyAlignment="1">
      <alignment horizontal="center" wrapText="1"/>
    </xf>
    <xf numFmtId="0" fontId="5" fillId="0" borderId="3" xfId="0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15" fillId="0" borderId="3" xfId="0" applyFont="1" applyBorder="1" applyAlignment="1">
      <alignment horizontal="justify" wrapText="1"/>
    </xf>
    <xf numFmtId="0" fontId="55" fillId="0" borderId="3" xfId="0" applyFont="1" applyBorder="1" applyAlignment="1">
      <alignment horizontal="center" wrapText="1"/>
    </xf>
    <xf numFmtId="0" fontId="123" fillId="0" borderId="0" xfId="0" applyFont="1"/>
    <xf numFmtId="1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23" fillId="28" borderId="0" xfId="0" applyFont="1" applyFill="1" applyAlignment="1">
      <alignment horizontal="center"/>
    </xf>
    <xf numFmtId="0" fontId="123" fillId="27" borderId="0" xfId="0" applyFont="1" applyFill="1" applyAlignment="1">
      <alignment horizontal="center" vertical="center"/>
    </xf>
    <xf numFmtId="0" fontId="123" fillId="29" borderId="0" xfId="0" applyFont="1" applyFill="1"/>
    <xf numFmtId="0" fontId="130" fillId="30" borderId="0" xfId="0" applyFont="1" applyFill="1" applyAlignment="1">
      <alignment horizontal="center" vertical="center"/>
    </xf>
    <xf numFmtId="0" fontId="123" fillId="31" borderId="0" xfId="0" applyFont="1" applyFill="1" applyAlignment="1">
      <alignment horizontal="center" vertical="center"/>
    </xf>
    <xf numFmtId="0" fontId="123" fillId="32" borderId="0" xfId="0" applyFont="1" applyFill="1"/>
    <xf numFmtId="0" fontId="55" fillId="0" borderId="3" xfId="0" applyFont="1" applyBorder="1" applyAlignment="1">
      <alignment horizontal="center" wrapText="1"/>
    </xf>
    <xf numFmtId="0" fontId="113" fillId="0" borderId="3" xfId="0" applyFont="1" applyBorder="1" applyAlignment="1">
      <alignment horizontal="center" vertical="center"/>
    </xf>
    <xf numFmtId="0" fontId="113" fillId="0" borderId="3" xfId="0" applyFont="1" applyBorder="1" applyAlignment="1">
      <alignment horizontal="center"/>
    </xf>
    <xf numFmtId="0" fontId="131" fillId="0" borderId="3" xfId="0" applyFont="1" applyBorder="1" applyAlignment="1">
      <alignment horizontal="center"/>
    </xf>
    <xf numFmtId="0" fontId="132" fillId="0" borderId="3" xfId="0" applyFont="1" applyBorder="1" applyAlignment="1">
      <alignment horizontal="center"/>
    </xf>
    <xf numFmtId="0" fontId="133" fillId="0" borderId="3" xfId="0" applyFont="1" applyBorder="1" applyAlignment="1">
      <alignment horizontal="center" vertical="center"/>
    </xf>
    <xf numFmtId="0" fontId="133" fillId="0" borderId="8" xfId="0" applyFont="1" applyBorder="1" applyAlignment="1">
      <alignment horizontal="center" wrapText="1"/>
    </xf>
    <xf numFmtId="0" fontId="133" fillId="0" borderId="8" xfId="0" applyFont="1" applyBorder="1" applyAlignment="1">
      <alignment horizontal="center" vertical="center" wrapText="1"/>
    </xf>
    <xf numFmtId="0" fontId="123" fillId="0" borderId="0" xfId="0" applyFont="1" applyAlignment="1">
      <alignment horizontal="center" vertical="center"/>
    </xf>
    <xf numFmtId="0" fontId="13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34" fillId="0" borderId="0" xfId="0" applyFont="1" applyBorder="1" applyAlignment="1">
      <alignment horizontal="center" vertical="center" wrapText="1"/>
    </xf>
    <xf numFmtId="0" fontId="114" fillId="0" borderId="3" xfId="0" applyFont="1" applyBorder="1" applyAlignment="1">
      <alignment horizontal="center" vertical="center"/>
    </xf>
    <xf numFmtId="0" fontId="135" fillId="0" borderId="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36" fillId="0" borderId="0" xfId="0" applyFont="1"/>
    <xf numFmtId="0" fontId="15" fillId="0" borderId="28" xfId="0" applyFont="1" applyBorder="1" applyAlignment="1">
      <alignment horizontal="center" vertical="center" wrapText="1"/>
    </xf>
    <xf numFmtId="0" fontId="55" fillId="0" borderId="15" xfId="0" applyFont="1" applyBorder="1" applyAlignment="1">
      <alignment horizontal="center" vertical="center" wrapText="1"/>
    </xf>
    <xf numFmtId="0" fontId="56" fillId="0" borderId="3" xfId="0" applyFont="1" applyBorder="1" applyAlignment="1">
      <alignment horizontal="center" vertical="center" wrapText="1"/>
    </xf>
    <xf numFmtId="0" fontId="137" fillId="0" borderId="0" xfId="0" applyFont="1"/>
    <xf numFmtId="0" fontId="138" fillId="0" borderId="3" xfId="0" applyFont="1" applyBorder="1" applyAlignment="1">
      <alignment horizontal="center" wrapText="1"/>
    </xf>
    <xf numFmtId="0" fontId="0" fillId="0" borderId="3" xfId="0" applyBorder="1" applyAlignment="1">
      <alignment horizontal="center" vertical="center"/>
    </xf>
    <xf numFmtId="0" fontId="139" fillId="0" borderId="0" xfId="0" applyFont="1"/>
    <xf numFmtId="0" fontId="55" fillId="0" borderId="28" xfId="0" applyFont="1" applyBorder="1" applyAlignment="1">
      <alignment horizontal="center" wrapText="1"/>
    </xf>
    <xf numFmtId="0" fontId="15" fillId="0" borderId="15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top" wrapText="1"/>
    </xf>
    <xf numFmtId="1" fontId="6" fillId="0" borderId="0" xfId="0" applyNumberFormat="1" applyFont="1" applyBorder="1" applyAlignment="1">
      <alignment horizontal="center" wrapText="1"/>
    </xf>
    <xf numFmtId="16" fontId="29" fillId="0" borderId="0" xfId="0" applyNumberFormat="1" applyFont="1" applyBorder="1" applyAlignment="1">
      <alignment horizontal="center" wrapText="1"/>
    </xf>
    <xf numFmtId="0" fontId="56" fillId="0" borderId="0" xfId="0" applyNumberFormat="1" applyFont="1" applyBorder="1" applyAlignment="1">
      <alignment horizontal="center" wrapText="1"/>
    </xf>
    <xf numFmtId="1" fontId="55" fillId="0" borderId="0" xfId="0" applyNumberFormat="1" applyFont="1" applyBorder="1" applyAlignment="1">
      <alignment horizontal="center" vertical="top" wrapText="1"/>
    </xf>
    <xf numFmtId="1" fontId="55" fillId="0" borderId="0" xfId="0" applyNumberFormat="1" applyFont="1" applyBorder="1" applyAlignment="1">
      <alignment horizontal="center" wrapText="1"/>
    </xf>
    <xf numFmtId="0" fontId="140" fillId="0" borderId="0" xfId="0" applyFont="1" applyBorder="1" applyAlignment="1">
      <alignment horizontal="center" vertical="top"/>
    </xf>
    <xf numFmtId="0" fontId="140" fillId="0" borderId="0" xfId="0" applyFont="1"/>
    <xf numFmtId="0" fontId="6" fillId="0" borderId="0" xfId="0" applyFont="1" applyBorder="1" applyAlignment="1">
      <alignment horizontal="center"/>
    </xf>
    <xf numFmtId="2" fontId="55" fillId="0" borderId="0" xfId="0" applyNumberFormat="1" applyFont="1" applyBorder="1" applyAlignment="1">
      <alignment horizontal="left" wrapText="1" indent="2"/>
    </xf>
    <xf numFmtId="0" fontId="6" fillId="0" borderId="0" xfId="0" applyFont="1" applyBorder="1" applyAlignment="1">
      <alignment horizontal="center" wrapText="1"/>
    </xf>
    <xf numFmtId="0" fontId="55" fillId="0" borderId="0" xfId="0" applyFont="1" applyBorder="1" applyAlignment="1">
      <alignment horizontal="center" wrapText="1"/>
    </xf>
    <xf numFmtId="0" fontId="0" fillId="0" borderId="3" xfId="0" applyBorder="1" applyAlignment="1">
      <alignment horizontal="center" vertical="center"/>
    </xf>
    <xf numFmtId="2" fontId="6" fillId="0" borderId="0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 wrapText="1"/>
    </xf>
    <xf numFmtId="2" fontId="6" fillId="0" borderId="0" xfId="0" applyNumberFormat="1" applyFont="1" applyBorder="1" applyAlignment="1">
      <alignment horizontal="center" wrapText="1"/>
    </xf>
    <xf numFmtId="0" fontId="95" fillId="0" borderId="0" xfId="0" applyFont="1" applyBorder="1"/>
    <xf numFmtId="0" fontId="56" fillId="0" borderId="0" xfId="0" applyFont="1" applyBorder="1"/>
    <xf numFmtId="2" fontId="6" fillId="0" borderId="0" xfId="0" applyNumberFormat="1" applyFont="1" applyBorder="1" applyAlignment="1">
      <alignment horizontal="center" vertical="center" wrapText="1"/>
    </xf>
    <xf numFmtId="2" fontId="6" fillId="0" borderId="0" xfId="0" applyNumberFormat="1" applyFont="1" applyBorder="1" applyAlignment="1">
      <alignment vertical="center" wrapText="1"/>
    </xf>
    <xf numFmtId="0" fontId="55" fillId="0" borderId="7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141" fillId="0" borderId="0" xfId="0" applyFont="1" applyAlignment="1">
      <alignment horizontal="center" vertical="center"/>
    </xf>
    <xf numFmtId="0" fontId="141" fillId="0" borderId="3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5" fillId="0" borderId="3" xfId="0" applyFont="1" applyBorder="1" applyAlignment="1" applyProtection="1">
      <alignment horizontal="center" wrapText="1"/>
      <protection locked="0"/>
    </xf>
    <xf numFmtId="0" fontId="15" fillId="3" borderId="3" xfId="0" applyFont="1" applyFill="1" applyBorder="1" applyAlignment="1">
      <alignment horizontal="center" vertical="center"/>
    </xf>
    <xf numFmtId="0" fontId="144" fillId="0" borderId="0" xfId="12" applyFont="1" applyFill="1" applyAlignment="1" applyProtection="1">
      <alignment horizontal="center"/>
      <protection locked="0"/>
    </xf>
    <xf numFmtId="0" fontId="144" fillId="0" borderId="0" xfId="12" applyFont="1" applyFill="1" applyBorder="1" applyAlignment="1" applyProtection="1">
      <alignment horizontal="center"/>
      <protection locked="0"/>
    </xf>
    <xf numFmtId="0" fontId="145" fillId="0" borderId="42" xfId="0" applyFont="1" applyBorder="1" applyAlignment="1">
      <alignment horizontal="center" vertical="center" wrapText="1" readingOrder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left"/>
    </xf>
    <xf numFmtId="0" fontId="28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7" fillId="0" borderId="0" xfId="11" applyFont="1" applyFill="1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3" fillId="0" borderId="0" xfId="11" applyFont="1" applyBorder="1" applyAlignment="1">
      <alignment horizontal="left" vertical="top"/>
    </xf>
    <xf numFmtId="0" fontId="3" fillId="0" borderId="0" xfId="11" applyFont="1" applyBorder="1" applyAlignment="1">
      <alignment horizontal="center" vertical="top"/>
    </xf>
    <xf numFmtId="0" fontId="3" fillId="0" borderId="0" xfId="11" applyFont="1" applyFill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5" fillId="0" borderId="3" xfId="0" applyFont="1" applyBorder="1" applyAlignment="1">
      <alignment horizontal="left"/>
    </xf>
    <xf numFmtId="1" fontId="0" fillId="0" borderId="3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51" fillId="3" borderId="3" xfId="10" applyFont="1" applyFill="1" applyBorder="1" applyAlignment="1">
      <alignment horizontal="left" vertical="center"/>
    </xf>
    <xf numFmtId="1" fontId="15" fillId="3" borderId="3" xfId="0" applyNumberFormat="1" applyFont="1" applyFill="1" applyBorder="1" applyAlignment="1">
      <alignment horizontal="center" vertical="center" shrinkToFit="1"/>
    </xf>
    <xf numFmtId="0" fontId="146" fillId="4" borderId="3" xfId="0" applyFont="1" applyFill="1" applyBorder="1" applyAlignment="1">
      <alignment horizontal="center" vertical="center"/>
    </xf>
    <xf numFmtId="1" fontId="15" fillId="3" borderId="0" xfId="0" applyNumberFormat="1" applyFont="1" applyFill="1" applyBorder="1" applyAlignment="1">
      <alignment horizontal="center" vertical="center" shrinkToFit="1"/>
    </xf>
    <xf numFmtId="1" fontId="17" fillId="0" borderId="0" xfId="11" applyNumberFormat="1" applyFont="1" applyBorder="1" applyAlignment="1">
      <alignment horizontal="left" vertical="top"/>
    </xf>
    <xf numFmtId="0" fontId="17" fillId="0" borderId="0" xfId="11" applyFont="1" applyBorder="1" applyAlignment="1">
      <alignment horizontal="left" vertical="top"/>
    </xf>
    <xf numFmtId="0" fontId="3" fillId="0" borderId="0" xfId="0" applyFont="1"/>
    <xf numFmtId="0" fontId="3" fillId="0" borderId="0" xfId="0" applyFont="1" applyAlignment="1">
      <alignment horizontal="left"/>
    </xf>
    <xf numFmtId="1" fontId="3" fillId="6" borderId="3" xfId="0" applyNumberFormat="1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29" fillId="6" borderId="3" xfId="0" applyFont="1" applyFill="1" applyBorder="1" applyAlignment="1">
      <alignment horizontal="center" vertical="center"/>
    </xf>
    <xf numFmtId="1" fontId="29" fillId="6" borderId="3" xfId="0" applyNumberFormat="1" applyFont="1" applyFill="1" applyBorder="1" applyAlignment="1">
      <alignment horizontal="center" vertical="center"/>
    </xf>
    <xf numFmtId="1" fontId="3" fillId="9" borderId="3" xfId="0" applyNumberFormat="1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29" fillId="9" borderId="3" xfId="0" applyFont="1" applyFill="1" applyBorder="1" applyAlignment="1">
      <alignment horizontal="center" vertical="center"/>
    </xf>
    <xf numFmtId="1" fontId="29" fillId="9" borderId="3" xfId="0" applyNumberFormat="1" applyFont="1" applyFill="1" applyBorder="1" applyAlignment="1">
      <alignment horizontal="center" vertical="center"/>
    </xf>
    <xf numFmtId="1" fontId="3" fillId="10" borderId="3" xfId="0" applyNumberFormat="1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29" fillId="10" borderId="3" xfId="0" applyFont="1" applyFill="1" applyBorder="1" applyAlignment="1">
      <alignment horizontal="center" vertical="center"/>
    </xf>
    <xf numFmtId="1" fontId="29" fillId="10" borderId="3" xfId="0" applyNumberFormat="1" applyFont="1" applyFill="1" applyBorder="1" applyAlignment="1">
      <alignment horizontal="center" vertical="center"/>
    </xf>
    <xf numFmtId="1" fontId="3" fillId="11" borderId="3" xfId="0" applyNumberFormat="1" applyFont="1" applyFill="1" applyBorder="1" applyAlignment="1">
      <alignment horizontal="center" vertical="center"/>
    </xf>
    <xf numFmtId="0" fontId="3" fillId="11" borderId="3" xfId="0" applyFont="1" applyFill="1" applyBorder="1" applyAlignment="1">
      <alignment horizontal="center" vertical="center"/>
    </xf>
    <xf numFmtId="0" fontId="29" fillId="11" borderId="3" xfId="0" applyFont="1" applyFill="1" applyBorder="1" applyAlignment="1">
      <alignment horizontal="center" vertical="center"/>
    </xf>
    <xf numFmtId="1" fontId="29" fillId="11" borderId="3" xfId="0" applyNumberFormat="1" applyFont="1" applyFill="1" applyBorder="1" applyAlignment="1">
      <alignment horizontal="center" vertical="center"/>
    </xf>
    <xf numFmtId="1" fontId="3" fillId="12" borderId="3" xfId="0" applyNumberFormat="1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29" fillId="12" borderId="3" xfId="0" applyFont="1" applyFill="1" applyBorder="1" applyAlignment="1">
      <alignment horizontal="center" vertical="center"/>
    </xf>
    <xf numFmtId="1" fontId="29" fillId="12" borderId="3" xfId="0" applyNumberFormat="1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6" fillId="7" borderId="0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5" fillId="7" borderId="30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15" fillId="7" borderId="15" xfId="0" applyFont="1" applyFill="1" applyBorder="1" applyAlignment="1">
      <alignment vertical="center"/>
    </xf>
    <xf numFmtId="0" fontId="15" fillId="7" borderId="15" xfId="0" applyFont="1" applyFill="1" applyBorder="1" applyAlignment="1">
      <alignment horizontal="center" vertical="center"/>
    </xf>
    <xf numFmtId="0" fontId="15" fillId="7" borderId="28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1" fontId="3" fillId="7" borderId="29" xfId="0" applyNumberFormat="1" applyFont="1" applyFill="1" applyBorder="1" applyAlignment="1">
      <alignment horizontal="center" vertical="center"/>
    </xf>
    <xf numFmtId="1" fontId="3" fillId="7" borderId="20" xfId="0" applyNumberFormat="1" applyFont="1" applyFill="1" applyBorder="1" applyAlignment="1">
      <alignment horizontal="center" vertical="center"/>
    </xf>
    <xf numFmtId="1" fontId="3" fillId="7" borderId="3" xfId="0" applyNumberFormat="1" applyFont="1" applyFill="1" applyBorder="1" applyAlignment="1">
      <alignment horizontal="center" vertical="center"/>
    </xf>
    <xf numFmtId="0" fontId="3" fillId="0" borderId="3" xfId="13" applyFont="1" applyBorder="1" applyAlignment="1">
      <alignment horizontal="center" vertical="top" wrapText="1"/>
    </xf>
    <xf numFmtId="0" fontId="15" fillId="0" borderId="3" xfId="0" applyFont="1" applyBorder="1" applyAlignment="1">
      <alignment horizontal="center" vertical="center"/>
    </xf>
    <xf numFmtId="0" fontId="15" fillId="8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7" fillId="0" borderId="3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0" fontId="3" fillId="0" borderId="15" xfId="13" applyFont="1" applyBorder="1" applyAlignment="1">
      <alignment horizontal="center" vertical="top" wrapText="1"/>
    </xf>
    <xf numFmtId="0" fontId="15" fillId="0" borderId="15" xfId="0" applyFont="1" applyBorder="1" applyAlignment="1">
      <alignment horizontal="center" vertical="center"/>
    </xf>
    <xf numFmtId="0" fontId="15" fillId="8" borderId="15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1" fontId="3" fillId="0" borderId="15" xfId="0" applyNumberFormat="1" applyFont="1" applyBorder="1" applyAlignment="1">
      <alignment horizontal="center" vertical="center"/>
    </xf>
    <xf numFmtId="0" fontId="3" fillId="0" borderId="0" xfId="13" applyFont="1" applyBorder="1" applyAlignment="1">
      <alignment horizontal="center" vertical="top" wrapText="1"/>
    </xf>
    <xf numFmtId="0" fontId="15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128" fillId="25" borderId="0" xfId="0" applyFont="1" applyFill="1" applyAlignment="1">
      <alignment horizontal="center" vertical="center"/>
    </xf>
    <xf numFmtId="0" fontId="3" fillId="0" borderId="0" xfId="0" applyFont="1" applyBorder="1"/>
    <xf numFmtId="0" fontId="29" fillId="0" borderId="0" xfId="0" applyFont="1" applyBorder="1" applyAlignment="1">
      <alignment horizontal="center" vertical="center"/>
    </xf>
    <xf numFmtId="0" fontId="147" fillId="26" borderId="0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left" wrapText="1"/>
    </xf>
    <xf numFmtId="9" fontId="3" fillId="0" borderId="0" xfId="0" applyNumberFormat="1" applyFont="1"/>
    <xf numFmtId="0" fontId="148" fillId="15" borderId="3" xfId="2" applyFont="1" applyBorder="1" applyAlignment="1">
      <alignment horizontal="left" vertical="center"/>
    </xf>
    <xf numFmtId="0" fontId="148" fillId="15" borderId="3" xfId="2" applyFont="1" applyBorder="1"/>
    <xf numFmtId="0" fontId="149" fillId="15" borderId="3" xfId="2" applyFont="1" applyBorder="1"/>
    <xf numFmtId="0" fontId="149" fillId="15" borderId="3" xfId="2" applyFont="1" applyBorder="1" applyAlignment="1">
      <alignment horizontal="left" vertical="center"/>
    </xf>
    <xf numFmtId="0" fontId="149" fillId="15" borderId="3" xfId="2" applyFont="1" applyBorder="1" applyAlignment="1">
      <alignment horizontal="center" vertical="center"/>
    </xf>
    <xf numFmtId="0" fontId="149" fillId="15" borderId="3" xfId="2" applyFont="1" applyBorder="1" applyAlignment="1">
      <alignment horizontal="left" vertical="center" wrapText="1"/>
    </xf>
    <xf numFmtId="0" fontId="15" fillId="8" borderId="0" xfId="0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28" fillId="33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13" borderId="7" xfId="0" applyFont="1" applyFill="1" applyBorder="1" applyAlignment="1">
      <alignment horizontal="center" wrapText="1"/>
    </xf>
    <xf numFmtId="0" fontId="3" fillId="15" borderId="3" xfId="2" applyFont="1" applyBorder="1" applyAlignment="1">
      <alignment horizontal="center" vertical="center"/>
    </xf>
    <xf numFmtId="0" fontId="6" fillId="15" borderId="3" xfId="2" applyFont="1" applyBorder="1" applyAlignment="1">
      <alignment horizontal="center" vertical="center"/>
    </xf>
    <xf numFmtId="0" fontId="6" fillId="15" borderId="3" xfId="2" applyFont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0" fillId="0" borderId="3" xfId="0" applyFont="1" applyBorder="1" applyAlignment="1">
      <alignment horizontal="center" vertical="center" wrapText="1"/>
    </xf>
    <xf numFmtId="0" fontId="128" fillId="33" borderId="0" xfId="0" applyFont="1" applyFill="1" applyAlignment="1">
      <alignment horizontal="center" vertical="center"/>
    </xf>
    <xf numFmtId="0" fontId="149" fillId="15" borderId="3" xfId="2" applyFont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left" vertical="center"/>
    </xf>
    <xf numFmtId="0" fontId="149" fillId="23" borderId="0" xfId="16" applyFont="1" applyAlignment="1">
      <alignment horizontal="left"/>
    </xf>
    <xf numFmtId="0" fontId="128" fillId="0" borderId="0" xfId="0" applyFont="1" applyAlignment="1">
      <alignment horizontal="center" vertical="center"/>
    </xf>
    <xf numFmtId="0" fontId="151" fillId="0" borderId="0" xfId="0" applyFont="1" applyAlignment="1">
      <alignment horizontal="center" vertical="center"/>
    </xf>
    <xf numFmtId="0" fontId="140" fillId="0" borderId="0" xfId="0" applyFont="1" applyAlignment="1">
      <alignment horizontal="center" vertical="center"/>
    </xf>
    <xf numFmtId="0" fontId="6" fillId="25" borderId="0" xfId="0" applyFont="1" applyFill="1" applyAlignment="1">
      <alignment horizontal="left" vertical="center"/>
    </xf>
    <xf numFmtId="1" fontId="149" fillId="15" borderId="3" xfId="2" applyNumberFormat="1" applyFont="1" applyBorder="1" applyAlignment="1">
      <alignment horizontal="center" vertical="center"/>
    </xf>
    <xf numFmtId="0" fontId="149" fillId="0" borderId="3" xfId="2" applyFont="1" applyFill="1" applyBorder="1"/>
    <xf numFmtId="0" fontId="149" fillId="0" borderId="3" xfId="2" applyFont="1" applyFill="1" applyBorder="1" applyAlignment="1">
      <alignment horizontal="center" vertical="center"/>
    </xf>
    <xf numFmtId="0" fontId="149" fillId="0" borderId="3" xfId="2" applyFont="1" applyFill="1" applyBorder="1" applyAlignment="1">
      <alignment horizontal="center" vertical="center" wrapText="1"/>
    </xf>
    <xf numFmtId="1" fontId="6" fillId="0" borderId="3" xfId="0" applyNumberFormat="1" applyFont="1" applyBorder="1" applyAlignment="1">
      <alignment horizontal="center" vertical="center"/>
    </xf>
    <xf numFmtId="1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3" xfId="0" applyNumberFormat="1" applyFont="1" applyBorder="1" applyAlignment="1">
      <alignment horizontal="center"/>
    </xf>
    <xf numFmtId="0" fontId="6" fillId="0" borderId="0" xfId="0" applyFont="1" applyFill="1"/>
    <xf numFmtId="0" fontId="115" fillId="23" borderId="3" xfId="16" applyFont="1" applyBorder="1" applyAlignment="1">
      <alignment horizontal="center"/>
    </xf>
    <xf numFmtId="1" fontId="115" fillId="23" borderId="3" xfId="16" applyNumberFormat="1" applyFont="1" applyBorder="1" applyAlignment="1">
      <alignment horizontal="center"/>
    </xf>
    <xf numFmtId="0" fontId="115" fillId="23" borderId="3" xfId="16" applyFont="1" applyBorder="1"/>
    <xf numFmtId="0" fontId="120" fillId="0" borderId="3" xfId="0" applyFont="1" applyBorder="1"/>
    <xf numFmtId="0" fontId="3" fillId="33" borderId="7" xfId="0" applyFont="1" applyFill="1" applyBorder="1" applyAlignment="1">
      <alignment horizontal="left" wrapText="1"/>
    </xf>
    <xf numFmtId="0" fontId="52" fillId="3" borderId="0" xfId="7" applyFont="1" applyFill="1" applyBorder="1" applyProtection="1">
      <protection locked="0"/>
    </xf>
    <xf numFmtId="0" fontId="52" fillId="3" borderId="2" xfId="7" applyFont="1" applyFill="1" applyBorder="1" applyAlignment="1" applyProtection="1">
      <alignment vertical="center"/>
      <protection locked="0"/>
    </xf>
    <xf numFmtId="0" fontId="52" fillId="3" borderId="2" xfId="7" applyFont="1" applyFill="1" applyBorder="1" applyProtection="1">
      <protection locked="0"/>
    </xf>
    <xf numFmtId="0" fontId="52" fillId="3" borderId="2" xfId="7" applyFont="1" applyFill="1" applyBorder="1" applyAlignment="1" applyProtection="1">
      <alignment horizontal="center" vertical="center"/>
      <protection locked="0"/>
    </xf>
    <xf numFmtId="0" fontId="54" fillId="3" borderId="3" xfId="0" applyFont="1" applyFill="1" applyBorder="1" applyProtection="1">
      <protection locked="0"/>
    </xf>
    <xf numFmtId="0" fontId="52" fillId="3" borderId="0" xfId="0" applyFont="1" applyFill="1" applyAlignment="1" applyProtection="1">
      <alignment horizontal="center" vertical="center"/>
      <protection locked="0"/>
    </xf>
    <xf numFmtId="0" fontId="52" fillId="3" borderId="0" xfId="0" applyFont="1" applyFill="1" applyProtection="1">
      <protection locked="0"/>
    </xf>
    <xf numFmtId="0" fontId="54" fillId="3" borderId="5" xfId="0" applyFont="1" applyFill="1" applyBorder="1" applyProtection="1">
      <protection locked="0"/>
    </xf>
    <xf numFmtId="0" fontId="54" fillId="3" borderId="6" xfId="0" applyFont="1" applyFill="1" applyBorder="1" applyProtection="1">
      <protection locked="0"/>
    </xf>
    <xf numFmtId="0" fontId="54" fillId="3" borderId="3" xfId="0" applyFont="1" applyFill="1" applyBorder="1" applyAlignment="1" applyProtection="1">
      <alignment wrapText="1"/>
      <protection locked="0"/>
    </xf>
    <xf numFmtId="0" fontId="52" fillId="3" borderId="0" xfId="9" applyFont="1" applyFill="1" applyBorder="1" applyProtection="1">
      <protection locked="0"/>
    </xf>
    <xf numFmtId="0" fontId="52" fillId="3" borderId="0" xfId="9" applyFont="1" applyFill="1" applyBorder="1" applyAlignment="1" applyProtection="1">
      <alignment horizontal="center" vertical="center"/>
      <protection locked="0"/>
    </xf>
    <xf numFmtId="0" fontId="52" fillId="3" borderId="0" xfId="9" applyFont="1" applyFill="1" applyBorder="1" applyAlignment="1" applyProtection="1">
      <alignment horizontal="left" indent="2"/>
      <protection locked="0"/>
    </xf>
    <xf numFmtId="0" fontId="127" fillId="3" borderId="0" xfId="9" applyFont="1" applyFill="1" applyBorder="1" applyAlignment="1" applyProtection="1">
      <alignment horizontal="left" indent="2"/>
      <protection locked="0"/>
    </xf>
    <xf numFmtId="0" fontId="52" fillId="3" borderId="41" xfId="9" applyFont="1" applyFill="1" applyProtection="1">
      <protection locked="0"/>
    </xf>
    <xf numFmtId="0" fontId="52" fillId="3" borderId="41" xfId="9" applyFont="1" applyFill="1" applyAlignment="1" applyProtection="1">
      <alignment horizontal="center" vertical="center"/>
      <protection locked="0"/>
    </xf>
    <xf numFmtId="0" fontId="52" fillId="3" borderId="15" xfId="0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Protection="1">
      <protection locked="0"/>
    </xf>
    <xf numFmtId="0" fontId="52" fillId="3" borderId="3" xfId="0" applyFont="1" applyFill="1" applyBorder="1" applyProtection="1">
      <protection locked="0"/>
    </xf>
    <xf numFmtId="0" fontId="52" fillId="3" borderId="3" xfId="0" applyFont="1" applyFill="1" applyBorder="1" applyAlignment="1" applyProtection="1">
      <alignment horizontal="center" vertical="center"/>
      <protection locked="0"/>
    </xf>
    <xf numFmtId="0" fontId="15" fillId="3" borderId="3" xfId="0" applyFont="1" applyFill="1" applyBorder="1" applyAlignment="1" applyProtection="1">
      <alignment horizontal="center" vertical="center"/>
      <protection locked="0"/>
    </xf>
    <xf numFmtId="0" fontId="52" fillId="3" borderId="6" xfId="0" applyFont="1" applyFill="1" applyBorder="1" applyProtection="1">
      <protection locked="0"/>
    </xf>
    <xf numFmtId="0" fontId="143" fillId="0" borderId="3" xfId="0" applyFont="1" applyBorder="1" applyAlignment="1" applyProtection="1">
      <alignment horizontal="center" vertical="center"/>
      <protection locked="0"/>
    </xf>
    <xf numFmtId="0" fontId="52" fillId="3" borderId="3" xfId="0" applyFont="1" applyFill="1" applyBorder="1" applyAlignment="1" applyProtection="1">
      <alignment horizontal="center"/>
      <protection locked="0"/>
    </xf>
    <xf numFmtId="0" fontId="54" fillId="0" borderId="3" xfId="0" applyFont="1" applyFill="1" applyBorder="1" applyAlignment="1" applyProtection="1">
      <protection locked="0"/>
    </xf>
    <xf numFmtId="0" fontId="52" fillId="0" borderId="3" xfId="0" applyFont="1" applyFill="1" applyBorder="1" applyProtection="1">
      <protection locked="0"/>
    </xf>
    <xf numFmtId="0" fontId="52" fillId="0" borderId="3" xfId="0" applyFont="1" applyFill="1" applyBorder="1" applyAlignment="1" applyProtection="1">
      <alignment horizontal="center" vertical="center"/>
      <protection locked="0"/>
    </xf>
    <xf numFmtId="0" fontId="52" fillId="0" borderId="3" xfId="0" applyFont="1" applyFill="1" applyBorder="1" applyAlignment="1" applyProtection="1">
      <alignment horizontal="center"/>
      <protection locked="0"/>
    </xf>
    <xf numFmtId="0" fontId="52" fillId="0" borderId="0" xfId="0" applyFont="1" applyFill="1" applyBorder="1" applyProtection="1">
      <protection locked="0"/>
    </xf>
    <xf numFmtId="0" fontId="52" fillId="3" borderId="0" xfId="0" applyFont="1" applyFill="1" applyBorder="1" applyProtection="1">
      <protection locked="0"/>
    </xf>
    <xf numFmtId="0" fontId="125" fillId="0" borderId="0" xfId="0" applyFont="1" applyFill="1" applyBorder="1" applyAlignment="1" applyProtection="1">
      <protection locked="0"/>
    </xf>
    <xf numFmtId="0" fontId="101" fillId="3" borderId="0" xfId="0" applyFont="1" applyFill="1" applyBorder="1" applyProtection="1">
      <protection locked="0"/>
    </xf>
    <xf numFmtId="0" fontId="101" fillId="3" borderId="0" xfId="0" applyFont="1" applyFill="1" applyBorder="1" applyAlignment="1" applyProtection="1">
      <alignment horizontal="center" vertical="center"/>
      <protection locked="0"/>
    </xf>
    <xf numFmtId="0" fontId="128" fillId="0" borderId="3" xfId="0" applyFont="1" applyFill="1" applyBorder="1" applyAlignment="1" applyProtection="1">
      <alignment horizontal="center" vertical="center"/>
      <protection locked="0"/>
    </xf>
    <xf numFmtId="0" fontId="52" fillId="3" borderId="3" xfId="9" applyFont="1" applyFill="1" applyBorder="1" applyAlignment="1" applyProtection="1">
      <alignment horizontal="center" vertical="center" wrapText="1"/>
      <protection locked="0"/>
    </xf>
    <xf numFmtId="0" fontId="127" fillId="3" borderId="0" xfId="0" applyFont="1" applyFill="1" applyBorder="1" applyAlignment="1" applyProtection="1">
      <alignment horizontal="center"/>
      <protection locked="0"/>
    </xf>
    <xf numFmtId="0" fontId="127" fillId="3" borderId="3" xfId="0" applyFont="1" applyFill="1" applyBorder="1" applyProtection="1">
      <protection locked="0"/>
    </xf>
    <xf numFmtId="0" fontId="127" fillId="3" borderId="3" xfId="0" applyFont="1" applyFill="1" applyBorder="1" applyAlignment="1" applyProtection="1">
      <alignment horizontal="center" vertical="center"/>
      <protection locked="0"/>
    </xf>
    <xf numFmtId="0" fontId="127" fillId="3" borderId="0" xfId="0" applyFont="1" applyFill="1" applyBorder="1" applyAlignment="1" applyProtection="1">
      <alignment horizontal="center" vertical="center"/>
      <protection locked="0"/>
    </xf>
    <xf numFmtId="0" fontId="129" fillId="0" borderId="3" xfId="0" applyFont="1" applyFill="1" applyBorder="1" applyAlignment="1" applyProtection="1">
      <protection locked="0"/>
    </xf>
    <xf numFmtId="0" fontId="101" fillId="3" borderId="3" xfId="0" applyFont="1" applyFill="1" applyBorder="1" applyProtection="1">
      <protection locked="0"/>
    </xf>
    <xf numFmtId="0" fontId="101" fillId="3" borderId="3" xfId="0" applyFont="1" applyFill="1" applyBorder="1" applyAlignment="1" applyProtection="1">
      <alignment horizontal="center" vertical="center"/>
      <protection locked="0"/>
    </xf>
    <xf numFmtId="0" fontId="142" fillId="0" borderId="0" xfId="0" applyFont="1" applyProtection="1">
      <protection locked="0"/>
    </xf>
    <xf numFmtId="0" fontId="128" fillId="3" borderId="3" xfId="0" applyFont="1" applyFill="1" applyBorder="1" applyProtection="1">
      <protection locked="0"/>
    </xf>
    <xf numFmtId="0" fontId="128" fillId="0" borderId="3" xfId="0" applyFont="1" applyBorder="1" applyAlignment="1" applyProtection="1">
      <alignment wrapText="1"/>
      <protection locked="0"/>
    </xf>
    <xf numFmtId="0" fontId="52" fillId="3" borderId="3" xfId="9" applyFont="1" applyFill="1" applyBorder="1" applyAlignment="1" applyProtection="1">
      <alignment vertical="center"/>
      <protection locked="0"/>
    </xf>
    <xf numFmtId="0" fontId="52" fillId="3" borderId="3" xfId="9" applyFont="1" applyFill="1" applyBorder="1" applyProtection="1">
      <protection locked="0"/>
    </xf>
    <xf numFmtId="0" fontId="52" fillId="3" borderId="3" xfId="0" applyFont="1" applyFill="1" applyBorder="1" applyAlignment="1" applyProtection="1">
      <alignment horizontal="center" vertical="center" wrapText="1"/>
      <protection locked="0"/>
    </xf>
    <xf numFmtId="0" fontId="52" fillId="3" borderId="0" xfId="0" applyFont="1" applyFill="1" applyAlignment="1" applyProtection="1">
      <alignment horizontal="center"/>
      <protection locked="0"/>
    </xf>
    <xf numFmtId="0" fontId="101" fillId="3" borderId="0" xfId="0" applyFont="1" applyFill="1" applyProtection="1">
      <protection locked="0"/>
    </xf>
    <xf numFmtId="0" fontId="52" fillId="0" borderId="0" xfId="0" applyFont="1" applyFill="1" applyAlignment="1" applyProtection="1">
      <alignment horizontal="center" vertical="center"/>
      <protection locked="0"/>
    </xf>
    <xf numFmtId="0" fontId="52" fillId="0" borderId="0" xfId="0" applyFont="1" applyFill="1" applyProtection="1">
      <protection locked="0"/>
    </xf>
    <xf numFmtId="0" fontId="101" fillId="3" borderId="0" xfId="0" applyFont="1" applyFill="1" applyAlignment="1" applyProtection="1">
      <alignment horizontal="center" vertical="center"/>
      <protection locked="0"/>
    </xf>
    <xf numFmtId="0" fontId="113" fillId="0" borderId="0" xfId="0" applyFont="1" applyProtection="1">
      <protection locked="0"/>
    </xf>
    <xf numFmtId="0" fontId="52" fillId="3" borderId="41" xfId="9" applyFont="1" applyFill="1" applyAlignment="1" applyProtection="1">
      <alignment horizontal="left"/>
      <protection locked="0"/>
    </xf>
    <xf numFmtId="0" fontId="52" fillId="3" borderId="0" xfId="0" applyFont="1" applyFill="1" applyAlignment="1" applyProtection="1">
      <alignment horizontal="left"/>
      <protection locked="0"/>
    </xf>
    <xf numFmtId="0" fontId="0" fillId="0" borderId="0" xfId="0" applyProtection="1">
      <protection locked="0"/>
    </xf>
    <xf numFmtId="9" fontId="52" fillId="3" borderId="0" xfId="0" applyNumberFormat="1" applyFont="1" applyFill="1" applyAlignment="1" applyProtection="1">
      <alignment horizontal="center" vertical="center"/>
      <protection locked="0"/>
    </xf>
    <xf numFmtId="0" fontId="52" fillId="3" borderId="0" xfId="9" applyFont="1" applyFill="1" applyBorder="1" applyAlignment="1" applyProtection="1">
      <protection locked="0"/>
    </xf>
    <xf numFmtId="0" fontId="2" fillId="6" borderId="21" xfId="12" applyFont="1" applyFill="1" applyBorder="1" applyAlignment="1" applyProtection="1">
      <alignment horizontal="center" vertical="center" wrapText="1"/>
      <protection locked="0"/>
    </xf>
    <xf numFmtId="0" fontId="2" fillId="6" borderId="28" xfId="12" applyFont="1" applyFill="1" applyBorder="1" applyAlignment="1" applyProtection="1">
      <alignment horizontal="center" vertical="center" wrapText="1"/>
      <protection locked="0"/>
    </xf>
    <xf numFmtId="0" fontId="2" fillId="3" borderId="29" xfId="9" applyFont="1" applyFill="1" applyBorder="1" applyAlignment="1" applyProtection="1">
      <alignment horizontal="center" vertical="center" wrapText="1"/>
      <protection locked="0"/>
    </xf>
    <xf numFmtId="0" fontId="36" fillId="0" borderId="6" xfId="12" applyFont="1" applyBorder="1" applyAlignment="1" applyProtection="1">
      <alignment horizontal="center" vertical="center"/>
      <protection locked="0"/>
    </xf>
    <xf numFmtId="0" fontId="37" fillId="0" borderId="3" xfId="0" applyFont="1" applyBorder="1" applyAlignment="1" applyProtection="1">
      <alignment vertical="center"/>
      <protection locked="0"/>
    </xf>
    <xf numFmtId="2" fontId="52" fillId="3" borderId="30" xfId="9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Border="1" applyAlignment="1" applyProtection="1">
      <protection locked="0"/>
    </xf>
    <xf numFmtId="9" fontId="41" fillId="0" borderId="3" xfId="0" applyNumberFormat="1" applyFont="1" applyBorder="1" applyAlignment="1" applyProtection="1">
      <alignment vertical="center"/>
      <protection locked="0"/>
    </xf>
    <xf numFmtId="0" fontId="6" fillId="0" borderId="3" xfId="0" applyFont="1" applyBorder="1" applyAlignment="1" applyProtection="1">
      <alignment vertical="center"/>
      <protection locked="0"/>
    </xf>
    <xf numFmtId="0" fontId="36" fillId="0" borderId="27" xfId="12" applyFont="1" applyBorder="1" applyAlignment="1" applyProtection="1">
      <alignment horizontal="center" vertical="center"/>
      <protection locked="0"/>
    </xf>
    <xf numFmtId="0" fontId="6" fillId="0" borderId="15" xfId="0" applyFont="1" applyBorder="1" applyAlignment="1" applyProtection="1">
      <alignment vertical="center"/>
      <protection locked="0"/>
    </xf>
    <xf numFmtId="0" fontId="52" fillId="3" borderId="0" xfId="0" applyFont="1" applyFill="1" applyBorder="1" applyAlignment="1" applyProtection="1">
      <alignment horizontal="center"/>
      <protection locked="0"/>
    </xf>
    <xf numFmtId="9" fontId="52" fillId="3" borderId="0" xfId="0" applyNumberFormat="1" applyFont="1" applyFill="1" applyBorder="1" applyAlignment="1" applyProtection="1">
      <alignment horizontal="center"/>
      <protection locked="0"/>
    </xf>
    <xf numFmtId="0" fontId="52" fillId="3" borderId="0" xfId="0" applyFont="1" applyFill="1" applyBorder="1" applyAlignment="1" applyProtection="1">
      <alignment horizontal="center" vertical="center"/>
      <protection locked="0"/>
    </xf>
    <xf numFmtId="0" fontId="52" fillId="3" borderId="19" xfId="0" applyFont="1" applyFill="1" applyBorder="1" applyAlignment="1" applyProtection="1">
      <alignment horizontal="center"/>
      <protection locked="0"/>
    </xf>
    <xf numFmtId="9" fontId="52" fillId="3" borderId="26" xfId="0" applyNumberFormat="1" applyFont="1" applyFill="1" applyBorder="1" applyAlignment="1" applyProtection="1">
      <alignment horizontal="center"/>
      <protection locked="0"/>
    </xf>
    <xf numFmtId="9" fontId="52" fillId="3" borderId="41" xfId="9" applyNumberFormat="1" applyFont="1" applyFill="1" applyProtection="1">
      <protection locked="0"/>
    </xf>
    <xf numFmtId="0" fontId="101" fillId="3" borderId="28" xfId="0" applyFont="1" applyFill="1" applyBorder="1" applyProtection="1">
      <protection locked="0"/>
    </xf>
    <xf numFmtId="2" fontId="52" fillId="3" borderId="3" xfId="0" applyNumberFormat="1" applyFont="1" applyFill="1" applyBorder="1" applyAlignment="1" applyProtection="1">
      <alignment horizontal="center" vertical="center"/>
      <protection locked="0"/>
    </xf>
    <xf numFmtId="1" fontId="52" fillId="3" borderId="3" xfId="0" applyNumberFormat="1" applyFont="1" applyFill="1" applyBorder="1" applyAlignment="1" applyProtection="1">
      <alignment horizontal="center"/>
      <protection locked="0"/>
    </xf>
    <xf numFmtId="1" fontId="52" fillId="0" borderId="3" xfId="0" applyNumberFormat="1" applyFont="1" applyFill="1" applyBorder="1" applyAlignment="1" applyProtection="1">
      <alignment horizontal="center"/>
      <protection locked="0"/>
    </xf>
    <xf numFmtId="0" fontId="101" fillId="3" borderId="15" xfId="0" applyFont="1" applyFill="1" applyBorder="1" applyProtection="1">
      <protection locked="0"/>
    </xf>
    <xf numFmtId="2" fontId="52" fillId="3" borderId="0" xfId="0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Fill="1" applyBorder="1" applyAlignment="1" applyProtection="1">
      <alignment horizontal="center"/>
      <protection locked="0"/>
    </xf>
    <xf numFmtId="1" fontId="52" fillId="0" borderId="0" xfId="0" applyNumberFormat="1" applyFont="1" applyFill="1" applyBorder="1" applyAlignment="1" applyProtection="1">
      <alignment horizontal="center"/>
      <protection locked="0"/>
    </xf>
    <xf numFmtId="0" fontId="52" fillId="0" borderId="0" xfId="0" applyFont="1" applyFill="1" applyBorder="1" applyAlignment="1" applyProtection="1">
      <alignment horizontal="center" vertical="center"/>
      <protection locked="0"/>
    </xf>
    <xf numFmtId="0" fontId="52" fillId="3" borderId="0" xfId="6" applyFont="1" applyFill="1" applyProtection="1">
      <protection locked="0"/>
    </xf>
    <xf numFmtId="0" fontId="54" fillId="3" borderId="3" xfId="6" applyFont="1" applyFill="1" applyBorder="1" applyProtection="1">
      <protection locked="0"/>
    </xf>
    <xf numFmtId="2" fontId="52" fillId="3" borderId="3" xfId="6" applyNumberFormat="1" applyFont="1" applyFill="1" applyBorder="1" applyAlignment="1" applyProtection="1">
      <alignment horizontal="center"/>
      <protection locked="0"/>
    </xf>
    <xf numFmtId="2" fontId="52" fillId="3" borderId="3" xfId="6" applyNumberFormat="1" applyFont="1" applyFill="1" applyBorder="1" applyAlignment="1" applyProtection="1">
      <alignment horizontal="center" vertical="center"/>
      <protection locked="0"/>
    </xf>
    <xf numFmtId="0" fontId="52" fillId="3" borderId="3" xfId="6" applyFont="1" applyFill="1" applyBorder="1" applyProtection="1">
      <protection locked="0"/>
    </xf>
    <xf numFmtId="0" fontId="52" fillId="3" borderId="3" xfId="6" applyFont="1" applyFill="1" applyBorder="1" applyAlignment="1" applyProtection="1">
      <alignment horizontal="left" vertical="top"/>
      <protection locked="0"/>
    </xf>
    <xf numFmtId="0" fontId="52" fillId="3" borderId="0" xfId="1" applyFont="1" applyFill="1" applyProtection="1">
      <protection locked="0"/>
    </xf>
    <xf numFmtId="0" fontId="52" fillId="3" borderId="3" xfId="1" applyFont="1" applyFill="1" applyBorder="1" applyAlignment="1" applyProtection="1">
      <alignment horizontal="left" vertical="top"/>
      <protection locked="0"/>
    </xf>
    <xf numFmtId="2" fontId="52" fillId="3" borderId="3" xfId="14" applyNumberFormat="1" applyFont="1" applyFill="1" applyBorder="1" applyAlignment="1" applyProtection="1">
      <alignment horizontal="center"/>
      <protection locked="0"/>
    </xf>
    <xf numFmtId="2" fontId="52" fillId="3" borderId="3" xfId="14" applyNumberFormat="1" applyFont="1" applyFill="1" applyBorder="1" applyAlignment="1" applyProtection="1">
      <alignment horizontal="center" vertical="center"/>
      <protection locked="0"/>
    </xf>
    <xf numFmtId="0" fontId="52" fillId="3" borderId="0" xfId="7" applyFont="1" applyFill="1" applyAlignment="1" applyProtection="1">
      <alignment vertical="center"/>
      <protection locked="0"/>
    </xf>
    <xf numFmtId="0" fontId="52" fillId="3" borderId="3" xfId="7" applyFont="1" applyFill="1" applyBorder="1" applyAlignment="1" applyProtection="1">
      <alignment vertical="center" wrapText="1"/>
      <protection locked="0"/>
    </xf>
    <xf numFmtId="9" fontId="52" fillId="3" borderId="3" xfId="7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 applyProtection="1">
      <alignment wrapText="1"/>
      <protection locked="0"/>
    </xf>
    <xf numFmtId="0" fontId="52" fillId="3" borderId="40" xfId="8" applyFont="1" applyFill="1" applyProtection="1">
      <protection locked="0"/>
    </xf>
    <xf numFmtId="0" fontId="52" fillId="3" borderId="40" xfId="8" applyFont="1" applyFill="1" applyAlignment="1" applyProtection="1">
      <alignment horizontal="center" vertical="center"/>
      <protection locked="0"/>
    </xf>
    <xf numFmtId="0" fontId="52" fillId="3" borderId="4" xfId="0" applyFont="1" applyFill="1" applyBorder="1" applyProtection="1">
      <protection locked="0"/>
    </xf>
    <xf numFmtId="0" fontId="52" fillId="3" borderId="4" xfId="0" applyFont="1" applyFill="1" applyBorder="1" applyAlignment="1" applyProtection="1">
      <alignment horizontal="center" vertical="center"/>
      <protection locked="0"/>
    </xf>
    <xf numFmtId="0" fontId="154" fillId="34" borderId="19" xfId="0" applyFont="1" applyFill="1" applyBorder="1" applyAlignment="1">
      <alignment horizontal="center"/>
    </xf>
    <xf numFmtId="0" fontId="104" fillId="34" borderId="3" xfId="0" applyFont="1" applyFill="1" applyBorder="1" applyAlignment="1" applyProtection="1">
      <alignment horizontal="center" vertical="center" wrapText="1"/>
      <protection locked="0"/>
    </xf>
    <xf numFmtId="2" fontId="101" fillId="3" borderId="3" xfId="0" applyNumberFormat="1" applyFont="1" applyFill="1" applyBorder="1" applyAlignment="1" applyProtection="1">
      <alignment horizontal="center" vertical="center"/>
      <protection locked="0"/>
    </xf>
    <xf numFmtId="0" fontId="13" fillId="0" borderId="0" xfId="0" applyFont="1" applyAlignment="1">
      <alignment horizontal="center" vertical="center"/>
    </xf>
    <xf numFmtId="0" fontId="155" fillId="0" borderId="0" xfId="0" applyFont="1" applyAlignment="1">
      <alignment horizontal="center" vertical="center"/>
    </xf>
    <xf numFmtId="0" fontId="156" fillId="0" borderId="0" xfId="0" applyFont="1"/>
    <xf numFmtId="0" fontId="158" fillId="0" borderId="0" xfId="0" applyFont="1"/>
    <xf numFmtId="0" fontId="159" fillId="0" borderId="0" xfId="0" applyFont="1"/>
    <xf numFmtId="0" fontId="28" fillId="0" borderId="0" xfId="0" applyFont="1" applyAlignment="1">
      <alignment wrapText="1"/>
    </xf>
    <xf numFmtId="0" fontId="28" fillId="0" borderId="0" xfId="0" applyFont="1" applyAlignment="1">
      <alignment horizontal="left"/>
    </xf>
    <xf numFmtId="21" fontId="28" fillId="0" borderId="0" xfId="0" applyNumberFormat="1" applyFont="1" applyAlignment="1">
      <alignment horizontal="left"/>
    </xf>
    <xf numFmtId="0" fontId="15" fillId="3" borderId="3" xfId="0" applyFont="1" applyFill="1" applyBorder="1" applyProtection="1">
      <protection locked="0"/>
    </xf>
    <xf numFmtId="0" fontId="15" fillId="0" borderId="3" xfId="0" applyFont="1" applyFill="1" applyBorder="1" applyAlignment="1" applyProtection="1">
      <protection locked="0"/>
    </xf>
    <xf numFmtId="0" fontId="15" fillId="0" borderId="3" xfId="0" applyFont="1" applyFill="1" applyBorder="1" applyProtection="1">
      <protection locked="0"/>
    </xf>
    <xf numFmtId="0" fontId="6" fillId="0" borderId="3" xfId="0" applyFont="1" applyBorder="1" applyAlignment="1">
      <alignment horizontal="justify" vertical="center" wrapText="1"/>
    </xf>
    <xf numFmtId="0" fontId="6" fillId="0" borderId="0" xfId="0" applyFont="1" applyAlignment="1">
      <alignment vertical="center"/>
    </xf>
    <xf numFmtId="0" fontId="161" fillId="0" borderId="0" xfId="0" applyFont="1" applyAlignment="1">
      <alignment horizontal="left" vertical="center" indent="4"/>
    </xf>
    <xf numFmtId="0" fontId="15" fillId="3" borderId="0" xfId="0" applyFont="1" applyFill="1" applyProtection="1">
      <protection locked="0"/>
    </xf>
    <xf numFmtId="0" fontId="15" fillId="3" borderId="0" xfId="0" applyFont="1" applyFill="1" applyAlignment="1" applyProtection="1">
      <alignment horizontal="center" vertical="center"/>
      <protection locked="0"/>
    </xf>
    <xf numFmtId="0" fontId="28" fillId="0" borderId="0" xfId="12" applyFont="1" applyFill="1" applyAlignment="1" applyProtection="1">
      <alignment horizontal="center"/>
      <protection locked="0"/>
    </xf>
    <xf numFmtId="0" fontId="15" fillId="0" borderId="0" xfId="0" applyFont="1" applyFill="1" applyAlignment="1" applyProtection="1">
      <alignment horizontal="center" vertical="center"/>
      <protection locked="0"/>
    </xf>
    <xf numFmtId="0" fontId="15" fillId="0" borderId="0" xfId="0" applyFont="1" applyFill="1" applyProtection="1">
      <protection locked="0"/>
    </xf>
    <xf numFmtId="0" fontId="15" fillId="3" borderId="3" xfId="9" applyFont="1" applyFill="1" applyBorder="1" applyAlignment="1" applyProtection="1">
      <alignment horizontal="center" vertical="center"/>
      <protection locked="0"/>
    </xf>
    <xf numFmtId="0" fontId="15" fillId="0" borderId="3" xfId="0" applyFont="1" applyFill="1" applyBorder="1" applyAlignment="1" applyProtection="1">
      <alignment horizontal="center" vertical="center"/>
      <protection locked="0"/>
    </xf>
    <xf numFmtId="0" fontId="15" fillId="3" borderId="3" xfId="0" applyFont="1" applyFill="1" applyBorder="1" applyAlignment="1" applyProtection="1">
      <alignment wrapText="1"/>
      <protection locked="0"/>
    </xf>
    <xf numFmtId="0" fontId="28" fillId="0" borderId="0" xfId="12" applyFont="1" applyAlignment="1" applyProtection="1">
      <alignment horizontal="left"/>
      <protection locked="0"/>
    </xf>
    <xf numFmtId="0" fontId="160" fillId="0" borderId="3" xfId="0" applyFont="1" applyBorder="1" applyAlignment="1">
      <alignment horizontal="center" vertical="center"/>
    </xf>
    <xf numFmtId="0" fontId="163" fillId="22" borderId="15" xfId="15" applyFont="1" applyBorder="1" applyAlignment="1" applyProtection="1">
      <alignment horizontal="center" vertical="center"/>
      <protection locked="0"/>
    </xf>
    <xf numFmtId="0" fontId="163" fillId="22" borderId="16" xfId="15" applyFont="1" applyBorder="1" applyAlignment="1" applyProtection="1">
      <alignment horizontal="center" vertical="center"/>
      <protection locked="0"/>
    </xf>
    <xf numFmtId="0" fontId="163" fillId="22" borderId="28" xfId="15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>
      <alignment horizontal="center" vertical="center" wrapText="1"/>
    </xf>
    <xf numFmtId="0" fontId="163" fillId="35" borderId="15" xfId="15" applyFont="1" applyFill="1" applyBorder="1" applyAlignment="1" applyProtection="1">
      <alignment horizontal="center" vertical="center"/>
      <protection locked="0"/>
    </xf>
    <xf numFmtId="0" fontId="163" fillId="35" borderId="16" xfId="15" applyFont="1" applyFill="1" applyBorder="1" applyAlignment="1" applyProtection="1">
      <alignment horizontal="center" vertical="center"/>
      <protection locked="0"/>
    </xf>
    <xf numFmtId="0" fontId="163" fillId="35" borderId="28" xfId="15" applyFont="1" applyFill="1" applyBorder="1" applyAlignment="1" applyProtection="1">
      <alignment horizontal="center" vertical="center"/>
      <protection locked="0"/>
    </xf>
    <xf numFmtId="0" fontId="6" fillId="3" borderId="30" xfId="0" applyFont="1" applyFill="1" applyBorder="1" applyAlignment="1" applyProtection="1">
      <alignment horizontal="left"/>
      <protection locked="0"/>
    </xf>
    <xf numFmtId="0" fontId="6" fillId="3" borderId="6" xfId="0" applyFont="1" applyFill="1" applyBorder="1" applyAlignment="1" applyProtection="1">
      <alignment horizontal="left"/>
      <protection locked="0"/>
    </xf>
    <xf numFmtId="0" fontId="13" fillId="3" borderId="30" xfId="0" applyFont="1" applyFill="1" applyBorder="1" applyAlignment="1" applyProtection="1">
      <alignment horizontal="left"/>
      <protection locked="0"/>
    </xf>
    <xf numFmtId="0" fontId="13" fillId="3" borderId="6" xfId="0" applyFont="1" applyFill="1" applyBorder="1" applyAlignment="1" applyProtection="1">
      <alignment horizontal="left"/>
      <protection locked="0"/>
    </xf>
    <xf numFmtId="0" fontId="127" fillId="3" borderId="30" xfId="0" applyFont="1" applyFill="1" applyBorder="1" applyAlignment="1" applyProtection="1">
      <alignment horizontal="center"/>
      <protection locked="0"/>
    </xf>
    <xf numFmtId="0" fontId="127" fillId="3" borderId="5" xfId="0" applyFont="1" applyFill="1" applyBorder="1" applyAlignment="1" applyProtection="1">
      <alignment horizontal="center"/>
      <protection locked="0"/>
    </xf>
    <xf numFmtId="0" fontId="127" fillId="3" borderId="6" xfId="0" applyFont="1" applyFill="1" applyBorder="1" applyAlignment="1" applyProtection="1">
      <alignment horizontal="center"/>
      <protection locked="0"/>
    </xf>
    <xf numFmtId="0" fontId="80" fillId="4" borderId="3" xfId="3" applyFont="1" applyFill="1" applyBorder="1" applyAlignment="1">
      <alignment horizontal="center" vertical="center" wrapText="1"/>
    </xf>
    <xf numFmtId="0" fontId="79" fillId="0" borderId="15" xfId="0" applyFont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68" fillId="0" borderId="0" xfId="0" applyFont="1" applyAlignment="1">
      <alignment horizontal="center"/>
    </xf>
    <xf numFmtId="0" fontId="53" fillId="3" borderId="31" xfId="10" applyFont="1" applyFill="1" applyBorder="1" applyAlignment="1">
      <alignment horizontal="center" vertical="center"/>
    </xf>
    <xf numFmtId="0" fontId="53" fillId="3" borderId="32" xfId="10" applyFont="1" applyFill="1" applyBorder="1" applyAlignment="1">
      <alignment horizontal="center" vertical="center"/>
    </xf>
    <xf numFmtId="0" fontId="53" fillId="3" borderId="21" xfId="10" applyFont="1" applyFill="1" applyBorder="1" applyAlignment="1">
      <alignment horizontal="center" vertical="center"/>
    </xf>
    <xf numFmtId="0" fontId="53" fillId="3" borderId="33" xfId="10" applyFont="1" applyFill="1" applyBorder="1" applyAlignment="1">
      <alignment horizontal="center" vertical="center"/>
    </xf>
    <xf numFmtId="0" fontId="53" fillId="3" borderId="34" xfId="10" applyFont="1" applyFill="1" applyBorder="1" applyAlignment="1">
      <alignment horizontal="center" vertical="center"/>
    </xf>
    <xf numFmtId="0" fontId="53" fillId="3" borderId="19" xfId="10" applyFont="1" applyFill="1" applyBorder="1" applyAlignment="1">
      <alignment horizontal="center" vertical="center"/>
    </xf>
    <xf numFmtId="0" fontId="64" fillId="3" borderId="15" xfId="2" applyFont="1" applyFill="1" applyBorder="1" applyAlignment="1">
      <alignment horizontal="center" vertical="center" wrapText="1"/>
    </xf>
    <xf numFmtId="0" fontId="102" fillId="3" borderId="15" xfId="2" applyFont="1" applyFill="1" applyBorder="1" applyAlignment="1">
      <alignment horizontal="center" vertical="center" wrapText="1"/>
    </xf>
    <xf numFmtId="0" fontId="53" fillId="3" borderId="3" xfId="10" applyFont="1" applyFill="1" applyBorder="1" applyAlignment="1">
      <alignment horizontal="center" vertical="center"/>
    </xf>
    <xf numFmtId="0" fontId="53" fillId="3" borderId="35" xfId="10" applyFont="1" applyFill="1" applyBorder="1" applyAlignment="1">
      <alignment horizontal="center" vertical="center"/>
    </xf>
    <xf numFmtId="0" fontId="53" fillId="3" borderId="36" xfId="10" applyFont="1" applyFill="1" applyBorder="1" applyAlignment="1">
      <alignment horizontal="center" vertical="center"/>
    </xf>
    <xf numFmtId="0" fontId="53" fillId="3" borderId="6" xfId="10" applyFont="1" applyFill="1" applyBorder="1" applyAlignment="1">
      <alignment horizontal="center" vertical="center"/>
    </xf>
    <xf numFmtId="0" fontId="72" fillId="3" borderId="15" xfId="2" applyFont="1" applyFill="1" applyBorder="1" applyAlignment="1">
      <alignment horizontal="center" vertical="center" wrapText="1"/>
    </xf>
    <xf numFmtId="0" fontId="77" fillId="0" borderId="15" xfId="0" applyFont="1" applyBorder="1" applyAlignment="1">
      <alignment horizontal="center"/>
    </xf>
    <xf numFmtId="0" fontId="70" fillId="4" borderId="3" xfId="4" applyFont="1" applyFill="1" applyBorder="1" applyAlignment="1">
      <alignment horizontal="center" vertical="center" wrapText="1"/>
    </xf>
    <xf numFmtId="0" fontId="73" fillId="4" borderId="3" xfId="3" applyFont="1" applyFill="1" applyBorder="1" applyAlignment="1">
      <alignment horizontal="center" vertical="center" wrapText="1"/>
    </xf>
    <xf numFmtId="0" fontId="78" fillId="4" borderId="3" xfId="3" applyFont="1" applyFill="1" applyBorder="1" applyAlignment="1">
      <alignment horizontal="center" vertical="center" wrapText="1"/>
    </xf>
    <xf numFmtId="0" fontId="10" fillId="3" borderId="30" xfId="0" applyFont="1" applyFill="1" applyBorder="1" applyAlignment="1">
      <alignment horizontal="left"/>
    </xf>
    <xf numFmtId="0" fontId="10" fillId="3" borderId="6" xfId="0" applyFont="1" applyFill="1" applyBorder="1" applyAlignment="1">
      <alignment horizontal="left"/>
    </xf>
    <xf numFmtId="0" fontId="67" fillId="3" borderId="15" xfId="3" applyFont="1" applyFill="1" applyBorder="1" applyAlignment="1">
      <alignment horizontal="center" vertical="center" wrapText="1"/>
    </xf>
    <xf numFmtId="0" fontId="68" fillId="4" borderId="30" xfId="4" applyFont="1" applyFill="1" applyBorder="1" applyAlignment="1">
      <alignment horizontal="center" vertical="center" wrapText="1"/>
    </xf>
    <xf numFmtId="0" fontId="68" fillId="4" borderId="5" xfId="4" applyFont="1" applyFill="1" applyBorder="1" applyAlignment="1">
      <alignment horizontal="center" vertical="center" wrapText="1"/>
    </xf>
    <xf numFmtId="0" fontId="68" fillId="4" borderId="6" xfId="4" applyFont="1" applyFill="1" applyBorder="1" applyAlignment="1">
      <alignment horizontal="center" vertical="center" wrapText="1"/>
    </xf>
    <xf numFmtId="0" fontId="11" fillId="3" borderId="30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left"/>
    </xf>
    <xf numFmtId="0" fontId="65" fillId="4" borderId="30" xfId="2" applyFont="1" applyFill="1" applyBorder="1" applyAlignment="1">
      <alignment horizontal="center" vertical="center" wrapText="1"/>
    </xf>
    <xf numFmtId="0" fontId="65" fillId="4" borderId="5" xfId="2" applyFont="1" applyFill="1" applyBorder="1" applyAlignment="1">
      <alignment horizontal="center" vertical="center" wrapText="1"/>
    </xf>
    <xf numFmtId="0" fontId="65" fillId="4" borderId="6" xfId="2" applyFont="1" applyFill="1" applyBorder="1" applyAlignment="1">
      <alignment horizontal="center" vertical="center" wrapText="1"/>
    </xf>
    <xf numFmtId="0" fontId="55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6" fillId="0" borderId="0" xfId="0" applyFont="1" applyBorder="1" applyAlignment="1">
      <alignment horizontal="center" wrapText="1"/>
    </xf>
    <xf numFmtId="0" fontId="55" fillId="0" borderId="0" xfId="0" applyFont="1" applyBorder="1" applyAlignment="1">
      <alignment horizontal="center" wrapText="1"/>
    </xf>
    <xf numFmtId="0" fontId="15" fillId="7" borderId="30" xfId="0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15" fillId="7" borderId="30" xfId="0" applyFont="1" applyFill="1" applyBorder="1" applyAlignment="1">
      <alignment horizontal="center" vertical="center" wrapText="1"/>
    </xf>
    <xf numFmtId="0" fontId="15" fillId="7" borderId="6" xfId="0" applyFont="1" applyFill="1" applyBorder="1" applyAlignment="1">
      <alignment horizontal="center" vertical="center" wrapText="1"/>
    </xf>
    <xf numFmtId="1" fontId="3" fillId="7" borderId="37" xfId="0" applyNumberFormat="1" applyFont="1" applyFill="1" applyBorder="1" applyAlignment="1">
      <alignment horizontal="center" vertical="center"/>
    </xf>
    <xf numFmtId="1" fontId="3" fillId="7" borderId="38" xfId="0" applyNumberFormat="1" applyFont="1" applyFill="1" applyBorder="1" applyAlignment="1">
      <alignment horizontal="center" vertical="center"/>
    </xf>
    <xf numFmtId="1" fontId="3" fillId="7" borderId="26" xfId="0" applyNumberFormat="1" applyFont="1" applyFill="1" applyBorder="1" applyAlignment="1">
      <alignment horizontal="center" vertical="center"/>
    </xf>
    <xf numFmtId="1" fontId="3" fillId="7" borderId="0" xfId="0" applyNumberFormat="1" applyFont="1" applyFill="1" applyBorder="1" applyAlignment="1">
      <alignment horizontal="center" vertical="center"/>
    </xf>
    <xf numFmtId="1" fontId="3" fillId="7" borderId="29" xfId="0" applyNumberFormat="1" applyFont="1" applyFill="1" applyBorder="1" applyAlignment="1">
      <alignment horizontal="center" vertical="center"/>
    </xf>
    <xf numFmtId="1" fontId="3" fillId="7" borderId="20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 wrapText="1"/>
    </xf>
    <xf numFmtId="0" fontId="153" fillId="3" borderId="3" xfId="10" applyFont="1" applyFill="1" applyBorder="1" applyAlignment="1">
      <alignment horizontal="center"/>
    </xf>
    <xf numFmtId="0" fontId="152" fillId="25" borderId="3" xfId="0" applyFont="1" applyFill="1" applyBorder="1" applyAlignment="1">
      <alignment horizontal="center" vertical="center"/>
    </xf>
    <xf numFmtId="0" fontId="149" fillId="15" borderId="30" xfId="2" applyFont="1" applyBorder="1" applyAlignment="1">
      <alignment horizontal="center"/>
    </xf>
    <xf numFmtId="0" fontId="149" fillId="15" borderId="5" xfId="2" applyFont="1" applyBorder="1" applyAlignment="1">
      <alignment horizontal="center"/>
    </xf>
    <xf numFmtId="0" fontId="149" fillId="15" borderId="6" xfId="2" applyFont="1" applyBorder="1" applyAlignment="1">
      <alignment horizontal="center"/>
    </xf>
    <xf numFmtId="0" fontId="119" fillId="25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21" fillId="24" borderId="3" xfId="15" applyFont="1" applyFill="1" applyBorder="1" applyAlignment="1">
      <alignment horizontal="center"/>
    </xf>
    <xf numFmtId="0" fontId="154" fillId="34" borderId="26" xfId="0" applyFont="1" applyFill="1" applyBorder="1" applyAlignment="1">
      <alignment horizontal="center"/>
    </xf>
    <xf numFmtId="0" fontId="154" fillId="34" borderId="0" xfId="0" applyFont="1" applyFill="1" applyAlignment="1">
      <alignment horizontal="center"/>
    </xf>
    <xf numFmtId="0" fontId="154" fillId="34" borderId="19" xfId="0" applyFont="1" applyFill="1" applyBorder="1" applyAlignment="1">
      <alignment horizontal="center"/>
    </xf>
    <xf numFmtId="0" fontId="117" fillId="3" borderId="3" xfId="10" applyFont="1" applyFill="1" applyBorder="1" applyAlignment="1">
      <alignment horizontal="center" vertical="center"/>
    </xf>
    <xf numFmtId="0" fontId="104" fillId="7" borderId="30" xfId="0" applyFont="1" applyFill="1" applyBorder="1" applyAlignment="1">
      <alignment horizontal="center" vertical="center"/>
    </xf>
    <xf numFmtId="0" fontId="104" fillId="7" borderId="6" xfId="0" applyFont="1" applyFill="1" applyBorder="1" applyAlignment="1">
      <alignment horizontal="center" vertical="center"/>
    </xf>
    <xf numFmtId="0" fontId="104" fillId="7" borderId="5" xfId="0" applyFont="1" applyFill="1" applyBorder="1" applyAlignment="1">
      <alignment horizontal="center" vertical="center"/>
    </xf>
    <xf numFmtId="0" fontId="104" fillId="7" borderId="30" xfId="0" applyFont="1" applyFill="1" applyBorder="1" applyAlignment="1">
      <alignment horizontal="center" vertical="center" wrapText="1"/>
    </xf>
    <xf numFmtId="0" fontId="104" fillId="7" borderId="6" xfId="0" applyFont="1" applyFill="1" applyBorder="1" applyAlignment="1">
      <alignment horizontal="center" vertical="center" wrapText="1"/>
    </xf>
    <xf numFmtId="0" fontId="55" fillId="0" borderId="3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2" fillId="0" borderId="5" xfId="12" applyFont="1" applyBorder="1" applyAlignment="1">
      <alignment horizontal="center" vertical="center" wrapText="1"/>
    </xf>
    <xf numFmtId="0" fontId="2" fillId="0" borderId="6" xfId="12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</cellXfs>
  <cellStyles count="17">
    <cellStyle name="20% - Accent1" xfId="1" builtinId="30"/>
    <cellStyle name="20% - Accent2" xfId="2" builtinId="34"/>
    <cellStyle name="20% - Accent3" xfId="3" builtinId="38"/>
    <cellStyle name="20% - Accent4" xfId="4" builtinId="42"/>
    <cellStyle name="20% - Accent5" xfId="5" builtinId="46"/>
    <cellStyle name="40% - Accent4" xfId="16" builtinId="43"/>
    <cellStyle name="60% - Accent1" xfId="6" builtinId="32"/>
    <cellStyle name="Accent1" xfId="7" builtinId="29"/>
    <cellStyle name="Accent2" xfId="15" builtinId="33"/>
    <cellStyle name="Heading 2" xfId="8" builtinId="17"/>
    <cellStyle name="Heading 3" xfId="9" builtinId="18"/>
    <cellStyle name="Input" xfId="10" builtinId="20"/>
    <cellStyle name="Normal" xfId="0" builtinId="0"/>
    <cellStyle name="Normal 2" xfId="11"/>
    <cellStyle name="Normal 3" xfId="12"/>
    <cellStyle name="Normal 8" xfId="13"/>
    <cellStyle name="Percent" xfId="14" builtinId="5"/>
  </cellStyles>
  <dxfs count="109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6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30"/>
        <name val="Bookman Old Style"/>
        <scheme val="none"/>
      </font>
      <numFmt numFmtId="1" formatCode="0"/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Bookman Old Style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Bookman Old Style"/>
        <scheme val="none"/>
      </font>
      <numFmt numFmtId="1" formatCode="0"/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top" textRotation="0" wrapText="1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60"/>
        <name val="Bookman Old Style"/>
        <scheme val="none"/>
      </font>
      <fill>
        <patternFill patternType="solid">
          <fgColor indexed="8"/>
          <bgColor indexed="9"/>
        </patternFill>
      </fill>
      <alignment horizontal="center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9"/>
        <name val="Bookman Old Style"/>
        <scheme val="none"/>
      </font>
      <fill>
        <patternFill patternType="solid">
          <fgColor indexed="8"/>
          <bgColor indexed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numFmt numFmtId="2" formatCode="0.00"/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3" formatCode="0%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center" textRotation="0" wrapText="0" relative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protection locked="0" hidden="0"/>
    </dxf>
    <dxf>
      <border outline="0">
        <bottom style="thin">
          <color indexed="64"/>
        </bottom>
      </border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numFmt numFmtId="1" formatCode="0"/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numFmt numFmtId="2" formatCode="0.00"/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2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1" relative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fill>
        <patternFill patternType="solid">
          <fgColor indexed="64"/>
          <bgColor indexed="9"/>
        </patternFill>
      </fill>
      <protection locked="0" hidden="0"/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400">
                <a:latin typeface="Times New Roman" pitchFamily="18" charset="0"/>
                <a:cs typeface="Times New Roman" pitchFamily="18" charset="0"/>
              </a:defRPr>
            </a:pPr>
            <a:r>
              <a:rPr lang="en-US" sz="1400">
                <a:latin typeface="Times New Roman" pitchFamily="18" charset="0"/>
                <a:cs typeface="Times New Roman" pitchFamily="18" charset="0"/>
              </a:rPr>
              <a:t>CO - PO Mapping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'Course Assessment'!$B$133</c:f>
              <c:strCache>
                <c:ptCount val="1"/>
                <c:pt idx="0">
                  <c:v>Attainment Level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'Course Assessment'!$C$132:$Q$132</c:f>
              <c:strCache>
                <c:ptCount val="15"/>
                <c:pt idx="0">
                  <c:v>PO1</c:v>
                </c:pt>
                <c:pt idx="1">
                  <c:v>PO2</c:v>
                </c:pt>
                <c:pt idx="2">
                  <c:v>PO3</c:v>
                </c:pt>
                <c:pt idx="3">
                  <c:v>PO4</c:v>
                </c:pt>
                <c:pt idx="4">
                  <c:v>PO5</c:v>
                </c:pt>
                <c:pt idx="5">
                  <c:v>PO6</c:v>
                </c:pt>
                <c:pt idx="6">
                  <c:v>PO7</c:v>
                </c:pt>
                <c:pt idx="7">
                  <c:v>PO8</c:v>
                </c:pt>
                <c:pt idx="8">
                  <c:v>PO9</c:v>
                </c:pt>
                <c:pt idx="9">
                  <c:v>PO10</c:v>
                </c:pt>
                <c:pt idx="10">
                  <c:v>PO11</c:v>
                </c:pt>
                <c:pt idx="11">
                  <c:v>PO12</c:v>
                </c:pt>
                <c:pt idx="12">
                  <c:v>PSO1</c:v>
                </c:pt>
                <c:pt idx="13">
                  <c:v>PSO2</c:v>
                </c:pt>
                <c:pt idx="14">
                  <c:v>PSO3</c:v>
                </c:pt>
              </c:strCache>
            </c:strRef>
          </c:cat>
          <c:val>
            <c:numRef>
              <c:f>'Course Assessment'!$C$133:$Q$133</c:f>
              <c:numCache>
                <c:formatCode>0.00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</c:numCache>
            </c:numRef>
          </c:val>
        </c:ser>
        <c:ser>
          <c:idx val="1"/>
          <c:order val="1"/>
          <c:tx>
            <c:strRef>
              <c:f>'Course Assessment'!$B$134</c:f>
              <c:strCache>
                <c:ptCount val="1"/>
                <c:pt idx="0">
                  <c:v>Target Level 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'Course Assessment'!$C$132:$Q$132</c:f>
              <c:strCache>
                <c:ptCount val="15"/>
                <c:pt idx="0">
                  <c:v>PO1</c:v>
                </c:pt>
                <c:pt idx="1">
                  <c:v>PO2</c:v>
                </c:pt>
                <c:pt idx="2">
                  <c:v>PO3</c:v>
                </c:pt>
                <c:pt idx="3">
                  <c:v>PO4</c:v>
                </c:pt>
                <c:pt idx="4">
                  <c:v>PO5</c:v>
                </c:pt>
                <c:pt idx="5">
                  <c:v>PO6</c:v>
                </c:pt>
                <c:pt idx="6">
                  <c:v>PO7</c:v>
                </c:pt>
                <c:pt idx="7">
                  <c:v>PO8</c:v>
                </c:pt>
                <c:pt idx="8">
                  <c:v>PO9</c:v>
                </c:pt>
                <c:pt idx="9">
                  <c:v>PO10</c:v>
                </c:pt>
                <c:pt idx="10">
                  <c:v>PO11</c:v>
                </c:pt>
                <c:pt idx="11">
                  <c:v>PO12</c:v>
                </c:pt>
                <c:pt idx="12">
                  <c:v>PSO1</c:v>
                </c:pt>
                <c:pt idx="13">
                  <c:v>PSO2</c:v>
                </c:pt>
                <c:pt idx="14">
                  <c:v>PSO3</c:v>
                </c:pt>
              </c:strCache>
            </c:strRef>
          </c:cat>
          <c:val>
            <c:numRef>
              <c:f>'Course Assessment'!$C$134:$Q$134</c:f>
              <c:numCache>
                <c:formatCode>0.00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5757440"/>
        <c:axId val="121821952"/>
      </c:barChart>
      <c:catAx>
        <c:axId val="12575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12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200">
                    <a:latin typeface="Times New Roman" pitchFamily="18" charset="0"/>
                    <a:cs typeface="Times New Roman" pitchFamily="18" charset="0"/>
                  </a:rPr>
                  <a:t>Program Outcomes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en-IN"/>
            </a:pPr>
            <a:endParaRPr lang="en-US"/>
          </a:p>
        </c:txPr>
        <c:crossAx val="121821952"/>
        <c:crosses val="autoZero"/>
        <c:auto val="1"/>
        <c:lblAlgn val="ctr"/>
        <c:lblOffset val="100"/>
        <c:noMultiLvlLbl val="0"/>
      </c:catAx>
      <c:valAx>
        <c:axId val="121821952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lang="en-IN" sz="12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200">
                    <a:latin typeface="Times New Roman" pitchFamily="18" charset="0"/>
                    <a:cs typeface="Times New Roman" pitchFamily="18" charset="0"/>
                  </a:rPr>
                  <a:t>Level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en-IN"/>
            </a:pPr>
            <a:endParaRPr lang="en-US"/>
          </a:p>
        </c:txPr>
        <c:crossAx val="125757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464776546092317"/>
          <c:y val="0.41772218346124734"/>
          <c:w val="9.7706032285471298E-2"/>
          <c:h val="0.15189906641416809"/>
        </c:manualLayout>
      </c:layout>
      <c:overlay val="0"/>
      <c:txPr>
        <a:bodyPr/>
        <a:lstStyle/>
        <a:p>
          <a:pPr>
            <a:defRPr lang="en-IN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29"/>
    </mc:Choice>
    <mc:Fallback>
      <c:style val="29"/>
    </mc:Fallback>
  </mc:AlternateContent>
  <c:chart>
    <c:title>
      <c:tx>
        <c:rich>
          <a:bodyPr/>
          <a:lstStyle/>
          <a:p>
            <a:pPr>
              <a:defRPr lang="en-IN"/>
            </a:pPr>
            <a:r>
              <a:rPr lang="en-US"/>
              <a:t>CO</a:t>
            </a:r>
            <a:r>
              <a:rPr lang="en-US" baseline="0"/>
              <a:t> Assesment and Evaluation </a:t>
            </a:r>
            <a:endParaRPr lang="en-US"/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'Evaluation worksheet'!$C$152</c:f>
              <c:strCache>
                <c:ptCount val="1"/>
                <c:pt idx="0">
                  <c:v>No. of Students attempted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'Evaluation worksheet'!$D$151:$AT$151</c:f>
              <c:strCache>
                <c:ptCount val="43"/>
                <c:pt idx="0">
                  <c:v>A1Q1</c:v>
                </c:pt>
                <c:pt idx="1">
                  <c:v>A1Q2</c:v>
                </c:pt>
                <c:pt idx="2">
                  <c:v>A1Q3</c:v>
                </c:pt>
                <c:pt idx="3">
                  <c:v>A1Q4</c:v>
                </c:pt>
                <c:pt idx="4">
                  <c:v>A2Q1</c:v>
                </c:pt>
                <c:pt idx="5">
                  <c:v>A2Q2</c:v>
                </c:pt>
                <c:pt idx="6">
                  <c:v>A2Q3</c:v>
                </c:pt>
                <c:pt idx="7">
                  <c:v>A2Q4</c:v>
                </c:pt>
                <c:pt idx="8">
                  <c:v>A2Q5</c:v>
                </c:pt>
                <c:pt idx="9">
                  <c:v>A3Q1</c:v>
                </c:pt>
                <c:pt idx="10">
                  <c:v>A3Q2</c:v>
                </c:pt>
                <c:pt idx="11">
                  <c:v>A3Q3</c:v>
                </c:pt>
                <c:pt idx="12">
                  <c:v>A3Q4</c:v>
                </c:pt>
                <c:pt idx="13">
                  <c:v>I1.Q1</c:v>
                </c:pt>
                <c:pt idx="14">
                  <c:v>I1.Q2</c:v>
                </c:pt>
                <c:pt idx="15">
                  <c:v>I1.Q3</c:v>
                </c:pt>
                <c:pt idx="16">
                  <c:v>I1.Q4</c:v>
                </c:pt>
                <c:pt idx="17">
                  <c:v>I1.Q5</c:v>
                </c:pt>
                <c:pt idx="18">
                  <c:v>I1.Q6</c:v>
                </c:pt>
                <c:pt idx="19">
                  <c:v>I1.Q7</c:v>
                </c:pt>
                <c:pt idx="20">
                  <c:v>I1.Q8</c:v>
                </c:pt>
                <c:pt idx="21">
                  <c:v>I1.Q9</c:v>
                </c:pt>
                <c:pt idx="22">
                  <c:v>I1.Q10</c:v>
                </c:pt>
                <c:pt idx="23">
                  <c:v>I2.Q1</c:v>
                </c:pt>
                <c:pt idx="24">
                  <c:v>I2.Q2</c:v>
                </c:pt>
                <c:pt idx="25">
                  <c:v>I2.Q3</c:v>
                </c:pt>
                <c:pt idx="26">
                  <c:v>I2.Q4</c:v>
                </c:pt>
                <c:pt idx="27">
                  <c:v>I2.Q5</c:v>
                </c:pt>
                <c:pt idx="28">
                  <c:v>I2.Q6</c:v>
                </c:pt>
                <c:pt idx="29">
                  <c:v>I2.Q7</c:v>
                </c:pt>
                <c:pt idx="30">
                  <c:v>I2.Q8</c:v>
                </c:pt>
                <c:pt idx="31">
                  <c:v>I2.Q9</c:v>
                </c:pt>
                <c:pt idx="32">
                  <c:v>I2.Q10</c:v>
                </c:pt>
                <c:pt idx="33">
                  <c:v>I3.Q1</c:v>
                </c:pt>
                <c:pt idx="34">
                  <c:v>I3.Q2</c:v>
                </c:pt>
                <c:pt idx="35">
                  <c:v>I3.Q3</c:v>
                </c:pt>
                <c:pt idx="36">
                  <c:v>I3.Q4</c:v>
                </c:pt>
                <c:pt idx="37">
                  <c:v>I3.Q5</c:v>
                </c:pt>
                <c:pt idx="38">
                  <c:v>I3.Q6</c:v>
                </c:pt>
                <c:pt idx="39">
                  <c:v>I3.Q7</c:v>
                </c:pt>
                <c:pt idx="40">
                  <c:v>I3.Q8</c:v>
                </c:pt>
                <c:pt idx="41">
                  <c:v>I3.Q9</c:v>
                </c:pt>
                <c:pt idx="42">
                  <c:v>I3.Q10</c:v>
                </c:pt>
              </c:strCache>
            </c:strRef>
          </c:cat>
          <c:val>
            <c:numRef>
              <c:f>'Evaluation worksheet'!$D$152:$AT$152</c:f>
              <c:numCache>
                <c:formatCode>General</c:formatCode>
                <c:ptCount val="43"/>
                <c:pt idx="0">
                  <c:v>129</c:v>
                </c:pt>
                <c:pt idx="1">
                  <c:v>129</c:v>
                </c:pt>
                <c:pt idx="2">
                  <c:v>129</c:v>
                </c:pt>
                <c:pt idx="3">
                  <c:v>129</c:v>
                </c:pt>
                <c:pt idx="4">
                  <c:v>129</c:v>
                </c:pt>
                <c:pt idx="5">
                  <c:v>129</c:v>
                </c:pt>
                <c:pt idx="6">
                  <c:v>129</c:v>
                </c:pt>
                <c:pt idx="7">
                  <c:v>129</c:v>
                </c:pt>
                <c:pt idx="8">
                  <c:v>129</c:v>
                </c:pt>
                <c:pt idx="9">
                  <c:v>129</c:v>
                </c:pt>
                <c:pt idx="10">
                  <c:v>129</c:v>
                </c:pt>
                <c:pt idx="11">
                  <c:v>129</c:v>
                </c:pt>
                <c:pt idx="12">
                  <c:v>129</c:v>
                </c:pt>
                <c:pt idx="13">
                  <c:v>129</c:v>
                </c:pt>
                <c:pt idx="14">
                  <c:v>129</c:v>
                </c:pt>
                <c:pt idx="15">
                  <c:v>129</c:v>
                </c:pt>
                <c:pt idx="16">
                  <c:v>129</c:v>
                </c:pt>
                <c:pt idx="17">
                  <c:v>129</c:v>
                </c:pt>
                <c:pt idx="18">
                  <c:v>129</c:v>
                </c:pt>
                <c:pt idx="19">
                  <c:v>129</c:v>
                </c:pt>
                <c:pt idx="20">
                  <c:v>129</c:v>
                </c:pt>
                <c:pt idx="21">
                  <c:v>129</c:v>
                </c:pt>
                <c:pt idx="22">
                  <c:v>129</c:v>
                </c:pt>
                <c:pt idx="23">
                  <c:v>129</c:v>
                </c:pt>
                <c:pt idx="24">
                  <c:v>129</c:v>
                </c:pt>
                <c:pt idx="25">
                  <c:v>129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129</c:v>
                </c:pt>
                <c:pt idx="30">
                  <c:v>129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</c:numCache>
            </c:numRef>
          </c:val>
        </c:ser>
        <c:ser>
          <c:idx val="1"/>
          <c:order val="1"/>
          <c:tx>
            <c:strRef>
              <c:f>'Evaluation worksheet'!$C$153</c:f>
              <c:strCache>
                <c:ptCount val="1"/>
                <c:pt idx="0">
                  <c:v>No. of students who got atlest 60%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'Evaluation worksheet'!$D$151:$AT$151</c:f>
              <c:strCache>
                <c:ptCount val="43"/>
                <c:pt idx="0">
                  <c:v>A1Q1</c:v>
                </c:pt>
                <c:pt idx="1">
                  <c:v>A1Q2</c:v>
                </c:pt>
                <c:pt idx="2">
                  <c:v>A1Q3</c:v>
                </c:pt>
                <c:pt idx="3">
                  <c:v>A1Q4</c:v>
                </c:pt>
                <c:pt idx="4">
                  <c:v>A2Q1</c:v>
                </c:pt>
                <c:pt idx="5">
                  <c:v>A2Q2</c:v>
                </c:pt>
                <c:pt idx="6">
                  <c:v>A2Q3</c:v>
                </c:pt>
                <c:pt idx="7">
                  <c:v>A2Q4</c:v>
                </c:pt>
                <c:pt idx="8">
                  <c:v>A2Q5</c:v>
                </c:pt>
                <c:pt idx="9">
                  <c:v>A3Q1</c:v>
                </c:pt>
                <c:pt idx="10">
                  <c:v>A3Q2</c:v>
                </c:pt>
                <c:pt idx="11">
                  <c:v>A3Q3</c:v>
                </c:pt>
                <c:pt idx="12">
                  <c:v>A3Q4</c:v>
                </c:pt>
                <c:pt idx="13">
                  <c:v>I1.Q1</c:v>
                </c:pt>
                <c:pt idx="14">
                  <c:v>I1.Q2</c:v>
                </c:pt>
                <c:pt idx="15">
                  <c:v>I1.Q3</c:v>
                </c:pt>
                <c:pt idx="16">
                  <c:v>I1.Q4</c:v>
                </c:pt>
                <c:pt idx="17">
                  <c:v>I1.Q5</c:v>
                </c:pt>
                <c:pt idx="18">
                  <c:v>I1.Q6</c:v>
                </c:pt>
                <c:pt idx="19">
                  <c:v>I1.Q7</c:v>
                </c:pt>
                <c:pt idx="20">
                  <c:v>I1.Q8</c:v>
                </c:pt>
                <c:pt idx="21">
                  <c:v>I1.Q9</c:v>
                </c:pt>
                <c:pt idx="22">
                  <c:v>I1.Q10</c:v>
                </c:pt>
                <c:pt idx="23">
                  <c:v>I2.Q1</c:v>
                </c:pt>
                <c:pt idx="24">
                  <c:v>I2.Q2</c:v>
                </c:pt>
                <c:pt idx="25">
                  <c:v>I2.Q3</c:v>
                </c:pt>
                <c:pt idx="26">
                  <c:v>I2.Q4</c:v>
                </c:pt>
                <c:pt idx="27">
                  <c:v>I2.Q5</c:v>
                </c:pt>
                <c:pt idx="28">
                  <c:v>I2.Q6</c:v>
                </c:pt>
                <c:pt idx="29">
                  <c:v>I2.Q7</c:v>
                </c:pt>
                <c:pt idx="30">
                  <c:v>I2.Q8</c:v>
                </c:pt>
                <c:pt idx="31">
                  <c:v>I2.Q9</c:v>
                </c:pt>
                <c:pt idx="32">
                  <c:v>I2.Q10</c:v>
                </c:pt>
                <c:pt idx="33">
                  <c:v>I3.Q1</c:v>
                </c:pt>
                <c:pt idx="34">
                  <c:v>I3.Q2</c:v>
                </c:pt>
                <c:pt idx="35">
                  <c:v>I3.Q3</c:v>
                </c:pt>
                <c:pt idx="36">
                  <c:v>I3.Q4</c:v>
                </c:pt>
                <c:pt idx="37">
                  <c:v>I3.Q5</c:v>
                </c:pt>
                <c:pt idx="38">
                  <c:v>I3.Q6</c:v>
                </c:pt>
                <c:pt idx="39">
                  <c:v>I3.Q7</c:v>
                </c:pt>
                <c:pt idx="40">
                  <c:v>I3.Q8</c:v>
                </c:pt>
                <c:pt idx="41">
                  <c:v>I3.Q9</c:v>
                </c:pt>
                <c:pt idx="42">
                  <c:v>I3.Q10</c:v>
                </c:pt>
              </c:strCache>
            </c:strRef>
          </c:cat>
          <c:val>
            <c:numRef>
              <c:f>'Evaluation worksheet'!$D$153:$AT$153</c:f>
              <c:numCache>
                <c:formatCode>General</c:formatCode>
                <c:ptCount val="43"/>
                <c:pt idx="0">
                  <c:v>90</c:v>
                </c:pt>
                <c:pt idx="1">
                  <c:v>93</c:v>
                </c:pt>
                <c:pt idx="2">
                  <c:v>91</c:v>
                </c:pt>
                <c:pt idx="3">
                  <c:v>93</c:v>
                </c:pt>
                <c:pt idx="4">
                  <c:v>91</c:v>
                </c:pt>
                <c:pt idx="5">
                  <c:v>90</c:v>
                </c:pt>
                <c:pt idx="6">
                  <c:v>106</c:v>
                </c:pt>
                <c:pt idx="7">
                  <c:v>87</c:v>
                </c:pt>
                <c:pt idx="8">
                  <c:v>97</c:v>
                </c:pt>
                <c:pt idx="9">
                  <c:v>95</c:v>
                </c:pt>
                <c:pt idx="10">
                  <c:v>96</c:v>
                </c:pt>
                <c:pt idx="11">
                  <c:v>101</c:v>
                </c:pt>
                <c:pt idx="12">
                  <c:v>98</c:v>
                </c:pt>
                <c:pt idx="13">
                  <c:v>82</c:v>
                </c:pt>
                <c:pt idx="14">
                  <c:v>90</c:v>
                </c:pt>
                <c:pt idx="15">
                  <c:v>92</c:v>
                </c:pt>
                <c:pt idx="16">
                  <c:v>83</c:v>
                </c:pt>
                <c:pt idx="17">
                  <c:v>100</c:v>
                </c:pt>
                <c:pt idx="18">
                  <c:v>90</c:v>
                </c:pt>
                <c:pt idx="19">
                  <c:v>111</c:v>
                </c:pt>
                <c:pt idx="20">
                  <c:v>75</c:v>
                </c:pt>
                <c:pt idx="21">
                  <c:v>78</c:v>
                </c:pt>
                <c:pt idx="22">
                  <c:v>103</c:v>
                </c:pt>
                <c:pt idx="23">
                  <c:v>103</c:v>
                </c:pt>
                <c:pt idx="24">
                  <c:v>114</c:v>
                </c:pt>
                <c:pt idx="25">
                  <c:v>101</c:v>
                </c:pt>
                <c:pt idx="26">
                  <c:v>83</c:v>
                </c:pt>
                <c:pt idx="27">
                  <c:v>94</c:v>
                </c:pt>
                <c:pt idx="28">
                  <c:v>98</c:v>
                </c:pt>
                <c:pt idx="29">
                  <c:v>80</c:v>
                </c:pt>
                <c:pt idx="30">
                  <c:v>76</c:v>
                </c:pt>
                <c:pt idx="31">
                  <c:v>109</c:v>
                </c:pt>
                <c:pt idx="32">
                  <c:v>110</c:v>
                </c:pt>
                <c:pt idx="33">
                  <c:v>107</c:v>
                </c:pt>
                <c:pt idx="34">
                  <c:v>102</c:v>
                </c:pt>
                <c:pt idx="35">
                  <c:v>105</c:v>
                </c:pt>
                <c:pt idx="36">
                  <c:v>87</c:v>
                </c:pt>
                <c:pt idx="37">
                  <c:v>99</c:v>
                </c:pt>
                <c:pt idx="38">
                  <c:v>106</c:v>
                </c:pt>
                <c:pt idx="39">
                  <c:v>97</c:v>
                </c:pt>
                <c:pt idx="40">
                  <c:v>97</c:v>
                </c:pt>
                <c:pt idx="41">
                  <c:v>98</c:v>
                </c:pt>
                <c:pt idx="42">
                  <c:v>82</c:v>
                </c:pt>
              </c:numCache>
            </c:numRef>
          </c:val>
        </c:ser>
        <c:ser>
          <c:idx val="2"/>
          <c:order val="2"/>
          <c:tx>
            <c:strRef>
              <c:f>'Evaluation worksheet'!$C$154</c:f>
              <c:strCache>
                <c:ptCount val="1"/>
                <c:pt idx="0">
                  <c:v>% of students who got 60%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'Evaluation worksheet'!$D$151:$AT$151</c:f>
              <c:strCache>
                <c:ptCount val="43"/>
                <c:pt idx="0">
                  <c:v>A1Q1</c:v>
                </c:pt>
                <c:pt idx="1">
                  <c:v>A1Q2</c:v>
                </c:pt>
                <c:pt idx="2">
                  <c:v>A1Q3</c:v>
                </c:pt>
                <c:pt idx="3">
                  <c:v>A1Q4</c:v>
                </c:pt>
                <c:pt idx="4">
                  <c:v>A2Q1</c:v>
                </c:pt>
                <c:pt idx="5">
                  <c:v>A2Q2</c:v>
                </c:pt>
                <c:pt idx="6">
                  <c:v>A2Q3</c:v>
                </c:pt>
                <c:pt idx="7">
                  <c:v>A2Q4</c:v>
                </c:pt>
                <c:pt idx="8">
                  <c:v>A2Q5</c:v>
                </c:pt>
                <c:pt idx="9">
                  <c:v>A3Q1</c:v>
                </c:pt>
                <c:pt idx="10">
                  <c:v>A3Q2</c:v>
                </c:pt>
                <c:pt idx="11">
                  <c:v>A3Q3</c:v>
                </c:pt>
                <c:pt idx="12">
                  <c:v>A3Q4</c:v>
                </c:pt>
                <c:pt idx="13">
                  <c:v>I1.Q1</c:v>
                </c:pt>
                <c:pt idx="14">
                  <c:v>I1.Q2</c:v>
                </c:pt>
                <c:pt idx="15">
                  <c:v>I1.Q3</c:v>
                </c:pt>
                <c:pt idx="16">
                  <c:v>I1.Q4</c:v>
                </c:pt>
                <c:pt idx="17">
                  <c:v>I1.Q5</c:v>
                </c:pt>
                <c:pt idx="18">
                  <c:v>I1.Q6</c:v>
                </c:pt>
                <c:pt idx="19">
                  <c:v>I1.Q7</c:v>
                </c:pt>
                <c:pt idx="20">
                  <c:v>I1.Q8</c:v>
                </c:pt>
                <c:pt idx="21">
                  <c:v>I1.Q9</c:v>
                </c:pt>
                <c:pt idx="22">
                  <c:v>I1.Q10</c:v>
                </c:pt>
                <c:pt idx="23">
                  <c:v>I2.Q1</c:v>
                </c:pt>
                <c:pt idx="24">
                  <c:v>I2.Q2</c:v>
                </c:pt>
                <c:pt idx="25">
                  <c:v>I2.Q3</c:v>
                </c:pt>
                <c:pt idx="26">
                  <c:v>I2.Q4</c:v>
                </c:pt>
                <c:pt idx="27">
                  <c:v>I2.Q5</c:v>
                </c:pt>
                <c:pt idx="28">
                  <c:v>I2.Q6</c:v>
                </c:pt>
                <c:pt idx="29">
                  <c:v>I2.Q7</c:v>
                </c:pt>
                <c:pt idx="30">
                  <c:v>I2.Q8</c:v>
                </c:pt>
                <c:pt idx="31">
                  <c:v>I2.Q9</c:v>
                </c:pt>
                <c:pt idx="32">
                  <c:v>I2.Q10</c:v>
                </c:pt>
                <c:pt idx="33">
                  <c:v>I3.Q1</c:v>
                </c:pt>
                <c:pt idx="34">
                  <c:v>I3.Q2</c:v>
                </c:pt>
                <c:pt idx="35">
                  <c:v>I3.Q3</c:v>
                </c:pt>
                <c:pt idx="36">
                  <c:v>I3.Q4</c:v>
                </c:pt>
                <c:pt idx="37">
                  <c:v>I3.Q5</c:v>
                </c:pt>
                <c:pt idx="38">
                  <c:v>I3.Q6</c:v>
                </c:pt>
                <c:pt idx="39">
                  <c:v>I3.Q7</c:v>
                </c:pt>
                <c:pt idx="40">
                  <c:v>I3.Q8</c:v>
                </c:pt>
                <c:pt idx="41">
                  <c:v>I3.Q9</c:v>
                </c:pt>
                <c:pt idx="42">
                  <c:v>I3.Q10</c:v>
                </c:pt>
              </c:strCache>
            </c:strRef>
          </c:cat>
          <c:val>
            <c:numRef>
              <c:f>'Evaluation worksheet'!$D$154:$AT$154</c:f>
              <c:numCache>
                <c:formatCode>General</c:formatCode>
                <c:ptCount val="43"/>
                <c:pt idx="0">
                  <c:v>75</c:v>
                </c:pt>
                <c:pt idx="1">
                  <c:v>77</c:v>
                </c:pt>
                <c:pt idx="2">
                  <c:v>74</c:v>
                </c:pt>
                <c:pt idx="3">
                  <c:v>73</c:v>
                </c:pt>
                <c:pt idx="4">
                  <c:v>73</c:v>
                </c:pt>
                <c:pt idx="5">
                  <c:v>73</c:v>
                </c:pt>
                <c:pt idx="6">
                  <c:v>85</c:v>
                </c:pt>
                <c:pt idx="7">
                  <c:v>71</c:v>
                </c:pt>
                <c:pt idx="8">
                  <c:v>76</c:v>
                </c:pt>
                <c:pt idx="9">
                  <c:v>74</c:v>
                </c:pt>
                <c:pt idx="10">
                  <c:v>75</c:v>
                </c:pt>
                <c:pt idx="11">
                  <c:v>80</c:v>
                </c:pt>
                <c:pt idx="12">
                  <c:v>77</c:v>
                </c:pt>
                <c:pt idx="13">
                  <c:v>64</c:v>
                </c:pt>
                <c:pt idx="14">
                  <c:v>71</c:v>
                </c:pt>
                <c:pt idx="15">
                  <c:v>72</c:v>
                </c:pt>
                <c:pt idx="16">
                  <c:v>65</c:v>
                </c:pt>
                <c:pt idx="17">
                  <c:v>79</c:v>
                </c:pt>
                <c:pt idx="18">
                  <c:v>71</c:v>
                </c:pt>
                <c:pt idx="19">
                  <c:v>87</c:v>
                </c:pt>
                <c:pt idx="20">
                  <c:v>59</c:v>
                </c:pt>
                <c:pt idx="21">
                  <c:v>62</c:v>
                </c:pt>
                <c:pt idx="22">
                  <c:v>80</c:v>
                </c:pt>
                <c:pt idx="23">
                  <c:v>81</c:v>
                </c:pt>
                <c:pt idx="24">
                  <c:v>89</c:v>
                </c:pt>
                <c:pt idx="25">
                  <c:v>80</c:v>
                </c:pt>
                <c:pt idx="26">
                  <c:v>66</c:v>
                </c:pt>
                <c:pt idx="27">
                  <c:v>73</c:v>
                </c:pt>
                <c:pt idx="28">
                  <c:v>77</c:v>
                </c:pt>
                <c:pt idx="29">
                  <c:v>63</c:v>
                </c:pt>
                <c:pt idx="30">
                  <c:v>61</c:v>
                </c:pt>
                <c:pt idx="31">
                  <c:v>85</c:v>
                </c:pt>
                <c:pt idx="32">
                  <c:v>86</c:v>
                </c:pt>
                <c:pt idx="33">
                  <c:v>83</c:v>
                </c:pt>
                <c:pt idx="34">
                  <c:v>81</c:v>
                </c:pt>
                <c:pt idx="35">
                  <c:v>84</c:v>
                </c:pt>
                <c:pt idx="36">
                  <c:v>77</c:v>
                </c:pt>
                <c:pt idx="37">
                  <c:v>77</c:v>
                </c:pt>
                <c:pt idx="38">
                  <c:v>83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6797312"/>
        <c:axId val="122300096"/>
      </c:barChart>
      <c:catAx>
        <c:axId val="12679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lang="en-IN"/>
            </a:pPr>
            <a:endParaRPr lang="en-US"/>
          </a:p>
        </c:txPr>
        <c:crossAx val="122300096"/>
        <c:crosses val="autoZero"/>
        <c:auto val="1"/>
        <c:lblAlgn val="ctr"/>
        <c:lblOffset val="100"/>
        <c:noMultiLvlLbl val="0"/>
      </c:catAx>
      <c:valAx>
        <c:axId val="12230009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1267973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8022383994453531"/>
          <c:y val="0.10859752259474351"/>
          <c:w val="0.44095067781097941"/>
          <c:h val="5.4298642533936924E-2"/>
        </c:manualLayout>
      </c:layout>
      <c:overlay val="0"/>
      <c:txPr>
        <a:bodyPr/>
        <a:lstStyle/>
        <a:p>
          <a:pPr>
            <a:defRPr lang="en-IN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0</xdr:row>
      <xdr:rowOff>38100</xdr:rowOff>
    </xdr:from>
    <xdr:to>
      <xdr:col>12</xdr:col>
      <xdr:colOff>247650</xdr:colOff>
      <xdr:row>5</xdr:row>
      <xdr:rowOff>142875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38100"/>
          <a:ext cx="80010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0</xdr:row>
      <xdr:rowOff>95250</xdr:rowOff>
    </xdr:from>
    <xdr:to>
      <xdr:col>2</xdr:col>
      <xdr:colOff>1114425</xdr:colOff>
      <xdr:row>3</xdr:row>
      <xdr:rowOff>228600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95250"/>
          <a:ext cx="8572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139</xdr:row>
      <xdr:rowOff>123825</xdr:rowOff>
    </xdr:from>
    <xdr:to>
      <xdr:col>8</xdr:col>
      <xdr:colOff>676275</xdr:colOff>
      <xdr:row>153</xdr:row>
      <xdr:rowOff>323850</xdr:rowOff>
    </xdr:to>
    <xdr:graphicFrame macro="">
      <xdr:nvGraphicFramePr>
        <xdr:cNvPr id="515994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232834</xdr:colOff>
      <xdr:row>144</xdr:row>
      <xdr:rowOff>179916</xdr:rowOff>
    </xdr:from>
    <xdr:to>
      <xdr:col>7</xdr:col>
      <xdr:colOff>455084</xdr:colOff>
      <xdr:row>144</xdr:row>
      <xdr:rowOff>190500</xdr:rowOff>
    </xdr:to>
    <xdr:cxnSp macro="">
      <xdr:nvCxnSpPr>
        <xdr:cNvPr id="5" name="Straight Connector 4"/>
        <xdr:cNvCxnSpPr/>
      </xdr:nvCxnSpPr>
      <xdr:spPr>
        <a:xfrm flipV="1">
          <a:off x="2868084" y="19600333"/>
          <a:ext cx="9398000" cy="10584"/>
        </a:xfrm>
        <a:prstGeom prst="line">
          <a:avLst/>
        </a:prstGeom>
        <a:ln w="571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571500</xdr:colOff>
      <xdr:row>144</xdr:row>
      <xdr:rowOff>31750</xdr:rowOff>
    </xdr:from>
    <xdr:to>
      <xdr:col>8</xdr:col>
      <xdr:colOff>656167</xdr:colOff>
      <xdr:row>145</xdr:row>
      <xdr:rowOff>52917</xdr:rowOff>
    </xdr:to>
    <xdr:sp macro="" textlink="">
      <xdr:nvSpPr>
        <xdr:cNvPr id="6" name="Rectangle 5"/>
        <xdr:cNvSpPr/>
      </xdr:nvSpPr>
      <xdr:spPr>
        <a:xfrm>
          <a:off x="12382500" y="19452167"/>
          <a:ext cx="889000" cy="2222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rgbClr val="7030A0"/>
              </a:solidFill>
            </a:rPr>
            <a:t>Target Level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160</xdr:row>
      <xdr:rowOff>190500</xdr:rowOff>
    </xdr:from>
    <xdr:to>
      <xdr:col>28</xdr:col>
      <xdr:colOff>171450</xdr:colOff>
      <xdr:row>182</xdr:row>
      <xdr:rowOff>0</xdr:rowOff>
    </xdr:to>
    <xdr:graphicFrame macro="">
      <xdr:nvGraphicFramePr>
        <xdr:cNvPr id="516198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76200</xdr:rowOff>
    </xdr:from>
    <xdr:to>
      <xdr:col>7</xdr:col>
      <xdr:colOff>209550</xdr:colOff>
      <xdr:row>33</xdr:row>
      <xdr:rowOff>114300</xdr:rowOff>
    </xdr:to>
    <xdr:pic>
      <xdr:nvPicPr>
        <xdr:cNvPr id="5164035" name="Picture 2" descr="PO Stmt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825" y="762000"/>
          <a:ext cx="4352925" cy="519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8</xdr:row>
      <xdr:rowOff>19050</xdr:rowOff>
    </xdr:from>
    <xdr:to>
      <xdr:col>5</xdr:col>
      <xdr:colOff>285750</xdr:colOff>
      <xdr:row>47</xdr:row>
      <xdr:rowOff>95250</xdr:rowOff>
    </xdr:to>
    <xdr:pic>
      <xdr:nvPicPr>
        <xdr:cNvPr id="5165059" name="Picture 1" descr="syllabus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2450" y="1352550"/>
          <a:ext cx="4448175" cy="639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7:IV17" totalsRowShown="0" headerRowDxfId="1091" dataDxfId="1090" headerRowCellStyle="Heading 3">
  <autoFilter ref="A7:IV17"/>
  <tableColumns count="256">
    <tableColumn id="1" name="Column1" dataDxfId="1089"/>
    <tableColumn id="2" name="Column2" dataDxfId="1088"/>
    <tableColumn id="3" name="Column3" dataDxfId="1087"/>
    <tableColumn id="4" name="Column4" dataDxfId="1086"/>
    <tableColumn id="5" name="Column5" dataDxfId="1085"/>
    <tableColumn id="6" name="Column6" dataDxfId="1084"/>
    <tableColumn id="7" name="Column7" dataDxfId="1083"/>
    <tableColumn id="8" name="Column8" dataDxfId="1082"/>
    <tableColumn id="9" name="Column9" dataDxfId="1081"/>
    <tableColumn id="10" name="Column10" dataDxfId="1080"/>
    <tableColumn id="11" name="Column11" dataDxfId="1079"/>
    <tableColumn id="12" name="Column12" dataDxfId="1078"/>
    <tableColumn id="13" name="Column13" dataDxfId="1077"/>
    <tableColumn id="14" name="Column14" dataDxfId="1076"/>
    <tableColumn id="15" name="Column15" dataDxfId="1075"/>
    <tableColumn id="16" name="Column16" dataDxfId="1074"/>
    <tableColumn id="17" name="Column17" dataDxfId="1073"/>
    <tableColumn id="18" name="Column18" dataDxfId="1072"/>
    <tableColumn id="19" name="Column19" dataDxfId="1071"/>
    <tableColumn id="20" name="Column20" dataDxfId="1070"/>
    <tableColumn id="21" name="Column21" dataDxfId="1069"/>
    <tableColumn id="22" name="Column22" dataDxfId="1068"/>
    <tableColumn id="23" name="Column23" dataDxfId="1067"/>
    <tableColumn id="24" name="Column24" dataDxfId="1066"/>
    <tableColumn id="25" name="Column25" dataDxfId="1065"/>
    <tableColumn id="26" name="Column26" dataDxfId="1064"/>
    <tableColumn id="27" name="Column27" dataDxfId="1063"/>
    <tableColumn id="28" name="Column28" dataDxfId="1062"/>
    <tableColumn id="29" name="Column29" dataDxfId="1061"/>
    <tableColumn id="30" name="Column30" dataDxfId="1060"/>
    <tableColumn id="31" name="Column31" dataDxfId="1059"/>
    <tableColumn id="32" name="Column32" dataDxfId="1058"/>
    <tableColumn id="33" name="Column33" dataDxfId="1057"/>
    <tableColumn id="34" name="Column34" dataDxfId="1056"/>
    <tableColumn id="35" name="Column35" dataDxfId="1055"/>
    <tableColumn id="36" name="Column36" dataDxfId="1054"/>
    <tableColumn id="37" name="Column37" dataDxfId="1053"/>
    <tableColumn id="38" name="Column38" dataDxfId="1052"/>
    <tableColumn id="39" name="Column39" dataDxfId="1051"/>
    <tableColumn id="40" name="Column40" dataDxfId="1050"/>
    <tableColumn id="41" name="Column41" dataDxfId="1049"/>
    <tableColumn id="42" name="Column42" dataDxfId="1048"/>
    <tableColumn id="43" name="Column43" dataDxfId="1047"/>
    <tableColumn id="44" name="Column44" dataDxfId="1046"/>
    <tableColumn id="45" name="Column45" dataDxfId="1045"/>
    <tableColumn id="46" name="Column46" dataDxfId="1044"/>
    <tableColumn id="47" name="Column47" dataDxfId="1043"/>
    <tableColumn id="48" name="Column48" dataDxfId="1042"/>
    <tableColumn id="49" name="Column49" dataDxfId="1041"/>
    <tableColumn id="50" name="Column50" dataDxfId="1040"/>
    <tableColumn id="51" name="Column51" dataDxfId="1039"/>
    <tableColumn id="52" name="Column52" dataDxfId="1038"/>
    <tableColumn id="53" name="Column53" dataDxfId="1037"/>
    <tableColumn id="54" name="Column54" dataDxfId="1036"/>
    <tableColumn id="55" name="Column55" dataDxfId="1035"/>
    <tableColumn id="56" name="Column56" dataDxfId="1034"/>
    <tableColumn id="57" name="Column57" dataDxfId="1033"/>
    <tableColumn id="58" name="Column58" dataDxfId="1032"/>
    <tableColumn id="59" name="Column59" dataDxfId="1031"/>
    <tableColumn id="60" name="Column60" dataDxfId="1030"/>
    <tableColumn id="61" name="Column61" dataDxfId="1029"/>
    <tableColumn id="62" name="Column62" dataDxfId="1028"/>
    <tableColumn id="63" name="Column63" dataDxfId="1027"/>
    <tableColumn id="64" name="Column64" dataDxfId="1026"/>
    <tableColumn id="65" name="Column65" dataDxfId="1025"/>
    <tableColumn id="66" name="Column66" dataDxfId="1024"/>
    <tableColumn id="67" name="Column67" dataDxfId="1023"/>
    <tableColumn id="68" name="Column68" dataDxfId="1022"/>
    <tableColumn id="69" name="Column69" dataDxfId="1021"/>
    <tableColumn id="70" name="Column70" dataDxfId="1020"/>
    <tableColumn id="71" name="Column71" dataDxfId="1019"/>
    <tableColumn id="72" name="Column72" dataDxfId="1018"/>
    <tableColumn id="73" name="Column73" dataDxfId="1017"/>
    <tableColumn id="74" name="Column74" dataDxfId="1016"/>
    <tableColumn id="75" name="Column75" dataDxfId="1015"/>
    <tableColumn id="76" name="Column76" dataDxfId="1014"/>
    <tableColumn id="77" name="Column77" dataDxfId="1013"/>
    <tableColumn id="78" name="Column78" dataDxfId="1012"/>
    <tableColumn id="79" name="Column79" dataDxfId="1011"/>
    <tableColumn id="80" name="Column80" dataDxfId="1010"/>
    <tableColumn id="81" name="Column81" dataDxfId="1009"/>
    <tableColumn id="82" name="Column82" dataDxfId="1008"/>
    <tableColumn id="83" name="Column83" dataDxfId="1007"/>
    <tableColumn id="84" name="Column84" dataDxfId="1006"/>
    <tableColumn id="85" name="Column85" dataDxfId="1005"/>
    <tableColumn id="86" name="Column86" dataDxfId="1004"/>
    <tableColumn id="87" name="Column87" dataDxfId="1003"/>
    <tableColumn id="88" name="Column88" dataDxfId="1002"/>
    <tableColumn id="89" name="Column89" dataDxfId="1001"/>
    <tableColumn id="90" name="Column90" dataDxfId="1000"/>
    <tableColumn id="91" name="Column91" dataDxfId="999"/>
    <tableColumn id="92" name="Column92" dataDxfId="998"/>
    <tableColumn id="93" name="Column93" dataDxfId="997"/>
    <tableColumn id="94" name="Column94" dataDxfId="996"/>
    <tableColumn id="95" name="Column95" dataDxfId="995"/>
    <tableColumn id="96" name="Column96" dataDxfId="994"/>
    <tableColumn id="97" name="Column97" dataDxfId="993"/>
    <tableColumn id="98" name="Column98" dataDxfId="992"/>
    <tableColumn id="99" name="Column99" dataDxfId="991"/>
    <tableColumn id="100" name="Column100" dataDxfId="990"/>
    <tableColumn id="101" name="Column101" dataDxfId="989"/>
    <tableColumn id="102" name="Column102" dataDxfId="988"/>
    <tableColumn id="103" name="Column103" dataDxfId="987"/>
    <tableColumn id="104" name="Column104" dataDxfId="986"/>
    <tableColumn id="105" name="Column105" dataDxfId="985"/>
    <tableColumn id="106" name="Column106" dataDxfId="984"/>
    <tableColumn id="107" name="Column107" dataDxfId="983"/>
    <tableColumn id="108" name="Column108" dataDxfId="982"/>
    <tableColumn id="109" name="Column109" dataDxfId="981"/>
    <tableColumn id="110" name="Column110" dataDxfId="980"/>
    <tableColumn id="111" name="Column111" dataDxfId="979"/>
    <tableColumn id="112" name="Column112" dataDxfId="978"/>
    <tableColumn id="113" name="Column113" dataDxfId="977"/>
    <tableColumn id="114" name="Column114" dataDxfId="976"/>
    <tableColumn id="115" name="Column115" dataDxfId="975"/>
    <tableColumn id="116" name="Column116" dataDxfId="974"/>
    <tableColumn id="117" name="Column117" dataDxfId="973"/>
    <tableColumn id="118" name="Column118" dataDxfId="972"/>
    <tableColumn id="119" name="Column119" dataDxfId="971"/>
    <tableColumn id="120" name="Column120" dataDxfId="970"/>
    <tableColumn id="121" name="Column121" dataDxfId="969"/>
    <tableColumn id="122" name="Column122" dataDxfId="968"/>
    <tableColumn id="123" name="Column123" dataDxfId="967"/>
    <tableColumn id="124" name="Column124" dataDxfId="966"/>
    <tableColumn id="125" name="Column125" dataDxfId="965"/>
    <tableColumn id="126" name="Column126" dataDxfId="964"/>
    <tableColumn id="127" name="Column127" dataDxfId="963"/>
    <tableColumn id="128" name="Column128" dataDxfId="962"/>
    <tableColumn id="129" name="Column129" dataDxfId="961"/>
    <tableColumn id="130" name="Column130" dataDxfId="960"/>
    <tableColumn id="131" name="Column131" dataDxfId="959"/>
    <tableColumn id="132" name="Column132" dataDxfId="958"/>
    <tableColumn id="133" name="Column133" dataDxfId="957"/>
    <tableColumn id="134" name="Column134" dataDxfId="956"/>
    <tableColumn id="135" name="Column135" dataDxfId="955"/>
    <tableColumn id="136" name="Column136" dataDxfId="954"/>
    <tableColumn id="137" name="Column137" dataDxfId="953"/>
    <tableColumn id="138" name="Column138" dataDxfId="952"/>
    <tableColumn id="139" name="Column139" dataDxfId="951"/>
    <tableColumn id="140" name="Column140" dataDxfId="950"/>
    <tableColumn id="141" name="Column141" dataDxfId="949"/>
    <tableColumn id="142" name="Column142" dataDxfId="948"/>
    <tableColumn id="143" name="Column143" dataDxfId="947"/>
    <tableColumn id="144" name="Column144" dataDxfId="946"/>
    <tableColumn id="145" name="Column145" dataDxfId="945"/>
    <tableColumn id="146" name="Column146" dataDxfId="944"/>
    <tableColumn id="147" name="Column147" dataDxfId="943"/>
    <tableColumn id="148" name="Column148" dataDxfId="942"/>
    <tableColumn id="149" name="Column149" dataDxfId="941"/>
    <tableColumn id="150" name="Column150" dataDxfId="940"/>
    <tableColumn id="151" name="Column151" dataDxfId="939"/>
    <tableColumn id="152" name="Column152" dataDxfId="938"/>
    <tableColumn id="153" name="Column153" dataDxfId="937"/>
    <tableColumn id="154" name="Column154" dataDxfId="936"/>
    <tableColumn id="155" name="Column155" dataDxfId="935"/>
    <tableColumn id="156" name="Column156" dataDxfId="934"/>
    <tableColumn id="157" name="Column157" dataDxfId="933"/>
    <tableColumn id="158" name="Column158" dataDxfId="932"/>
    <tableColumn id="159" name="Column159" dataDxfId="931"/>
    <tableColumn id="160" name="Column160" dataDxfId="930"/>
    <tableColumn id="161" name="Column161" dataDxfId="929"/>
    <tableColumn id="162" name="Column162" dataDxfId="928"/>
    <tableColumn id="163" name="Column163" dataDxfId="927"/>
    <tableColumn id="164" name="Column164" dataDxfId="926"/>
    <tableColumn id="165" name="Column165" dataDxfId="925"/>
    <tableColumn id="166" name="Column166" dataDxfId="924"/>
    <tableColumn id="167" name="Column167" dataDxfId="923"/>
    <tableColumn id="168" name="Column168" dataDxfId="922"/>
    <tableColumn id="169" name="Column169" dataDxfId="921"/>
    <tableColumn id="170" name="Column170" dataDxfId="920"/>
    <tableColumn id="171" name="Column171" dataDxfId="919"/>
    <tableColumn id="172" name="Column172" dataDxfId="918"/>
    <tableColumn id="173" name="Column173" dataDxfId="917"/>
    <tableColumn id="174" name="Column174" dataDxfId="916"/>
    <tableColumn id="175" name="Column175" dataDxfId="915"/>
    <tableColumn id="176" name="Column176" dataDxfId="914"/>
    <tableColumn id="177" name="Column177" dataDxfId="913"/>
    <tableColumn id="178" name="Column178" dataDxfId="912"/>
    <tableColumn id="179" name="Column179" dataDxfId="911"/>
    <tableColumn id="180" name="Column180" dataDxfId="910"/>
    <tableColumn id="181" name="Column181" dataDxfId="909"/>
    <tableColumn id="182" name="Column182" dataDxfId="908"/>
    <tableColumn id="183" name="Column183" dataDxfId="907"/>
    <tableColumn id="184" name="Column184" dataDxfId="906"/>
    <tableColumn id="185" name="Column185" dataDxfId="905"/>
    <tableColumn id="186" name="Column186" dataDxfId="904"/>
    <tableColumn id="187" name="Column187" dataDxfId="903"/>
    <tableColumn id="188" name="Column188" dataDxfId="902"/>
    <tableColumn id="189" name="Column189" dataDxfId="901"/>
    <tableColumn id="190" name="Column190" dataDxfId="900"/>
    <tableColumn id="191" name="Column191" dataDxfId="899"/>
    <tableColumn id="192" name="Column192" dataDxfId="898"/>
    <tableColumn id="193" name="Column193" dataDxfId="897"/>
    <tableColumn id="194" name="Column194" dataDxfId="896"/>
    <tableColumn id="195" name="Column195" dataDxfId="895"/>
    <tableColumn id="196" name="Column196" dataDxfId="894"/>
    <tableColumn id="197" name="Column197" dataDxfId="893"/>
    <tableColumn id="198" name="Column198" dataDxfId="892"/>
    <tableColumn id="199" name="Column199" dataDxfId="891"/>
    <tableColumn id="200" name="Column200" dataDxfId="890"/>
    <tableColumn id="201" name="Column201" dataDxfId="889"/>
    <tableColumn id="202" name="Column202" dataDxfId="888"/>
    <tableColumn id="203" name="Column203" dataDxfId="887"/>
    <tableColumn id="204" name="Column204" dataDxfId="886"/>
    <tableColumn id="205" name="Column205" dataDxfId="885"/>
    <tableColumn id="206" name="Column206" dataDxfId="884"/>
    <tableColumn id="207" name="Column207" dataDxfId="883"/>
    <tableColumn id="208" name="Column208" dataDxfId="882"/>
    <tableColumn id="209" name="Column209" dataDxfId="881"/>
    <tableColumn id="210" name="Column210" dataDxfId="880"/>
    <tableColumn id="211" name="Column211" dataDxfId="879"/>
    <tableColumn id="212" name="Column212" dataDxfId="878"/>
    <tableColumn id="213" name="Column213" dataDxfId="877"/>
    <tableColumn id="214" name="Column214" dataDxfId="876"/>
    <tableColumn id="215" name="Column215" dataDxfId="875"/>
    <tableColumn id="216" name="Column216" dataDxfId="874"/>
    <tableColumn id="217" name="Column217" dataDxfId="873"/>
    <tableColumn id="218" name="Column218" dataDxfId="872"/>
    <tableColumn id="219" name="Column219" dataDxfId="871"/>
    <tableColumn id="220" name="Column220" dataDxfId="870"/>
    <tableColumn id="221" name="Column221" dataDxfId="869"/>
    <tableColumn id="222" name="Column222" dataDxfId="868"/>
    <tableColumn id="223" name="Column223" dataDxfId="867"/>
    <tableColumn id="224" name="Column224" dataDxfId="866"/>
    <tableColumn id="225" name="Column225" dataDxfId="865"/>
    <tableColumn id="226" name="Column226" dataDxfId="864"/>
    <tableColumn id="227" name="Column227" dataDxfId="863"/>
    <tableColumn id="228" name="Column228" dataDxfId="862"/>
    <tableColumn id="229" name="Column229" dataDxfId="861"/>
    <tableColumn id="230" name="Column230" dataDxfId="860"/>
    <tableColumn id="231" name="Column231" dataDxfId="859"/>
    <tableColumn id="232" name="Column232" dataDxfId="858"/>
    <tableColumn id="233" name="Column233" dataDxfId="857"/>
    <tableColumn id="234" name="Column234" dataDxfId="856"/>
    <tableColumn id="235" name="Column235" dataDxfId="855"/>
    <tableColumn id="236" name="Column236" dataDxfId="854"/>
    <tableColumn id="237" name="Column237" dataDxfId="853"/>
    <tableColumn id="238" name="Column238" dataDxfId="852"/>
    <tableColumn id="239" name="Column239" dataDxfId="851"/>
    <tableColumn id="240" name="Column240" dataDxfId="850"/>
    <tableColumn id="241" name="Column241" dataDxfId="849"/>
    <tableColumn id="242" name="Column242" dataDxfId="848"/>
    <tableColumn id="243" name="Column243" dataDxfId="847"/>
    <tableColumn id="244" name="Column244" dataDxfId="846"/>
    <tableColumn id="245" name="Column245" dataDxfId="845"/>
    <tableColumn id="246" name="Column246" dataDxfId="844"/>
    <tableColumn id="247" name="Column247" dataDxfId="843"/>
    <tableColumn id="248" name="Column248" dataDxfId="842"/>
    <tableColumn id="249" name="Column249" dataDxfId="841"/>
    <tableColumn id="250" name="Column250" dataDxfId="840"/>
    <tableColumn id="251" name="Column251" dataDxfId="839"/>
    <tableColumn id="252" name="Column252" dataDxfId="838"/>
    <tableColumn id="253" name="Column253" dataDxfId="837"/>
    <tableColumn id="254" name="Column254" dataDxfId="836"/>
    <tableColumn id="255" name="Column255" dataDxfId="835"/>
    <tableColumn id="256" name="Column256" dataDxfId="83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94:IV102" totalsRowShown="0" headerRowDxfId="833" dataDxfId="832">
  <autoFilter ref="A94:IV102"/>
  <tableColumns count="256">
    <tableColumn id="1" name="Column1" dataDxfId="831">
      <calculatedColumnFormula>A10</calculatedColumnFormula>
    </tableColumn>
    <tableColumn id="2" name="Column2" dataDxfId="830"/>
    <tableColumn id="3" name="Column3" dataDxfId="829">
      <calculatedColumnFormula>'CO Attain'!E8</calculatedColumnFormula>
    </tableColumn>
    <tableColumn id="4" name="Column4" dataDxfId="828">
      <calculatedColumnFormula>'CO Attain'!D8</calculatedColumnFormula>
    </tableColumn>
    <tableColumn id="5" name="Column5" dataDxfId="827"/>
    <tableColumn id="6" name="Column6" dataDxfId="826"/>
    <tableColumn id="7" name="Column7" dataDxfId="825"/>
    <tableColumn id="8" name="Column8" dataDxfId="824"/>
    <tableColumn id="9" name="Column9" dataDxfId="823"/>
    <tableColumn id="10" name="Column10" dataDxfId="822"/>
    <tableColumn id="11" name="Column11" dataDxfId="821"/>
    <tableColumn id="12" name="Column12" dataDxfId="820"/>
    <tableColumn id="13" name="Column13" dataDxfId="819"/>
    <tableColumn id="14" name="Column14" dataDxfId="818"/>
    <tableColumn id="15" name="Column15" dataDxfId="817"/>
    <tableColumn id="16" name="Column16" dataDxfId="816"/>
    <tableColumn id="17" name="Column17" dataDxfId="815"/>
    <tableColumn id="18" name="Column18" dataDxfId="814"/>
    <tableColumn id="19" name="Column19" dataDxfId="813"/>
    <tableColumn id="20" name="Column20" dataDxfId="812"/>
    <tableColumn id="21" name="Column21" dataDxfId="811"/>
    <tableColumn id="22" name="Column22" dataDxfId="810"/>
    <tableColumn id="23" name="Column23" dataDxfId="809"/>
    <tableColumn id="24" name="Column24" dataDxfId="808"/>
    <tableColumn id="25" name="Column25" dataDxfId="807"/>
    <tableColumn id="26" name="Column26" dataDxfId="806"/>
    <tableColumn id="27" name="Column27" dataDxfId="805"/>
    <tableColumn id="28" name="Column28" dataDxfId="804"/>
    <tableColumn id="29" name="Column29" dataDxfId="803"/>
    <tableColumn id="30" name="Column30" dataDxfId="802"/>
    <tableColumn id="31" name="Column31" dataDxfId="801"/>
    <tableColumn id="32" name="Column32" dataDxfId="800"/>
    <tableColumn id="33" name="Column33" dataDxfId="799"/>
    <tableColumn id="34" name="Column34" dataDxfId="798"/>
    <tableColumn id="35" name="Column35" dataDxfId="797"/>
    <tableColumn id="36" name="Column36" dataDxfId="796"/>
    <tableColumn id="37" name="Column37" dataDxfId="795"/>
    <tableColumn id="38" name="Column38" dataDxfId="794"/>
    <tableColumn id="39" name="Column39" dataDxfId="793"/>
    <tableColumn id="40" name="Column40" dataDxfId="792"/>
    <tableColumn id="41" name="Column41" dataDxfId="791"/>
    <tableColumn id="42" name="Column42" dataDxfId="790"/>
    <tableColumn id="43" name="Column43" dataDxfId="789"/>
    <tableColumn id="44" name="Column44" dataDxfId="788"/>
    <tableColumn id="45" name="Column45" dataDxfId="787"/>
    <tableColumn id="46" name="Column46" dataDxfId="786"/>
    <tableColumn id="47" name="Column47" dataDxfId="785"/>
    <tableColumn id="48" name="Column48" dataDxfId="784"/>
    <tableColumn id="49" name="Column49" dataDxfId="783"/>
    <tableColumn id="50" name="Column50" dataDxfId="782"/>
    <tableColumn id="51" name="Column51" dataDxfId="781"/>
    <tableColumn id="52" name="Column52" dataDxfId="780"/>
    <tableColumn id="53" name="Column53" dataDxfId="779"/>
    <tableColumn id="54" name="Column54" dataDxfId="778"/>
    <tableColumn id="55" name="Column55" dataDxfId="777"/>
    <tableColumn id="56" name="Column56" dataDxfId="776"/>
    <tableColumn id="57" name="Column57" dataDxfId="775"/>
    <tableColumn id="58" name="Column58" dataDxfId="774"/>
    <tableColumn id="59" name="Column59" dataDxfId="773"/>
    <tableColumn id="60" name="Column60" dataDxfId="772"/>
    <tableColumn id="61" name="Column61" dataDxfId="771"/>
    <tableColumn id="62" name="Column62" dataDxfId="770"/>
    <tableColumn id="63" name="Column63" dataDxfId="769"/>
    <tableColumn id="64" name="Column64" dataDxfId="768"/>
    <tableColumn id="65" name="Column65" dataDxfId="767"/>
    <tableColumn id="66" name="Column66" dataDxfId="766"/>
    <tableColumn id="67" name="Column67" dataDxfId="765"/>
    <tableColumn id="68" name="Column68" dataDxfId="764"/>
    <tableColumn id="69" name="Column69" dataDxfId="763"/>
    <tableColumn id="70" name="Column70" dataDxfId="762"/>
    <tableColumn id="71" name="Column71" dataDxfId="761"/>
    <tableColumn id="72" name="Column72" dataDxfId="760"/>
    <tableColumn id="73" name="Column73" dataDxfId="759"/>
    <tableColumn id="74" name="Column74" dataDxfId="758"/>
    <tableColumn id="75" name="Column75" dataDxfId="757"/>
    <tableColumn id="76" name="Column76" dataDxfId="756"/>
    <tableColumn id="77" name="Column77" dataDxfId="755"/>
    <tableColumn id="78" name="Column78" dataDxfId="754"/>
    <tableColumn id="79" name="Column79" dataDxfId="753"/>
    <tableColumn id="80" name="Column80" dataDxfId="752"/>
    <tableColumn id="81" name="Column81" dataDxfId="751"/>
    <tableColumn id="82" name="Column82" dataDxfId="750"/>
    <tableColumn id="83" name="Column83" dataDxfId="749"/>
    <tableColumn id="84" name="Column84" dataDxfId="748"/>
    <tableColumn id="85" name="Column85" dataDxfId="747"/>
    <tableColumn id="86" name="Column86" dataDxfId="746"/>
    <tableColumn id="87" name="Column87" dataDxfId="745"/>
    <tableColumn id="88" name="Column88" dataDxfId="744"/>
    <tableColumn id="89" name="Column89" dataDxfId="743"/>
    <tableColumn id="90" name="Column90" dataDxfId="742"/>
    <tableColumn id="91" name="Column91" dataDxfId="741"/>
    <tableColumn id="92" name="Column92" dataDxfId="740"/>
    <tableColumn id="93" name="Column93" dataDxfId="739"/>
    <tableColumn id="94" name="Column94" dataDxfId="738"/>
    <tableColumn id="95" name="Column95" dataDxfId="737"/>
    <tableColumn id="96" name="Column96" dataDxfId="736"/>
    <tableColumn id="97" name="Column97" dataDxfId="735"/>
    <tableColumn id="98" name="Column98" dataDxfId="734"/>
    <tableColumn id="99" name="Column99" dataDxfId="733"/>
    <tableColumn id="100" name="Column100" dataDxfId="732"/>
    <tableColumn id="101" name="Column101" dataDxfId="731"/>
    <tableColumn id="102" name="Column102" dataDxfId="730"/>
    <tableColumn id="103" name="Column103" dataDxfId="729"/>
    <tableColumn id="104" name="Column104" dataDxfId="728"/>
    <tableColumn id="105" name="Column105" dataDxfId="727"/>
    <tableColumn id="106" name="Column106" dataDxfId="726"/>
    <tableColumn id="107" name="Column107" dataDxfId="725"/>
    <tableColumn id="108" name="Column108" dataDxfId="724"/>
    <tableColumn id="109" name="Column109" dataDxfId="723"/>
    <tableColumn id="110" name="Column110" dataDxfId="722"/>
    <tableColumn id="111" name="Column111" dataDxfId="721"/>
    <tableColumn id="112" name="Column112" dataDxfId="720"/>
    <tableColumn id="113" name="Column113" dataDxfId="719"/>
    <tableColumn id="114" name="Column114" dataDxfId="718"/>
    <tableColumn id="115" name="Column115" dataDxfId="717"/>
    <tableColumn id="116" name="Column116" dataDxfId="716"/>
    <tableColumn id="117" name="Column117" dataDxfId="715"/>
    <tableColumn id="118" name="Column118" dataDxfId="714"/>
    <tableColumn id="119" name="Column119" dataDxfId="713"/>
    <tableColumn id="120" name="Column120" dataDxfId="712"/>
    <tableColumn id="121" name="Column121" dataDxfId="711"/>
    <tableColumn id="122" name="Column122" dataDxfId="710"/>
    <tableColumn id="123" name="Column123" dataDxfId="709"/>
    <tableColumn id="124" name="Column124" dataDxfId="708"/>
    <tableColumn id="125" name="Column125" dataDxfId="707"/>
    <tableColumn id="126" name="Column126" dataDxfId="706"/>
    <tableColumn id="127" name="Column127" dataDxfId="705"/>
    <tableColumn id="128" name="Column128" dataDxfId="704"/>
    <tableColumn id="129" name="Column129" dataDxfId="703"/>
    <tableColumn id="130" name="Column130" dataDxfId="702"/>
    <tableColumn id="131" name="Column131" dataDxfId="701"/>
    <tableColumn id="132" name="Column132" dataDxfId="700"/>
    <tableColumn id="133" name="Column133" dataDxfId="699"/>
    <tableColumn id="134" name="Column134" dataDxfId="698"/>
    <tableColumn id="135" name="Column135" dataDxfId="697"/>
    <tableColumn id="136" name="Column136" dataDxfId="696"/>
    <tableColumn id="137" name="Column137" dataDxfId="695"/>
    <tableColumn id="138" name="Column138" dataDxfId="694"/>
    <tableColumn id="139" name="Column139" dataDxfId="693"/>
    <tableColumn id="140" name="Column140" dataDxfId="692"/>
    <tableColumn id="141" name="Column141" dataDxfId="691"/>
    <tableColumn id="142" name="Column142" dataDxfId="690"/>
    <tableColumn id="143" name="Column143" dataDxfId="689"/>
    <tableColumn id="144" name="Column144" dataDxfId="688"/>
    <tableColumn id="145" name="Column145" dataDxfId="687"/>
    <tableColumn id="146" name="Column146" dataDxfId="686"/>
    <tableColumn id="147" name="Column147" dataDxfId="685"/>
    <tableColumn id="148" name="Column148" dataDxfId="684"/>
    <tableColumn id="149" name="Column149" dataDxfId="683"/>
    <tableColumn id="150" name="Column150" dataDxfId="682"/>
    <tableColumn id="151" name="Column151" dataDxfId="681"/>
    <tableColumn id="152" name="Column152" dataDxfId="680"/>
    <tableColumn id="153" name="Column153" dataDxfId="679"/>
    <tableColumn id="154" name="Column154" dataDxfId="678"/>
    <tableColumn id="155" name="Column155" dataDxfId="677"/>
    <tableColumn id="156" name="Column156" dataDxfId="676"/>
    <tableColumn id="157" name="Column157" dataDxfId="675"/>
    <tableColumn id="158" name="Column158" dataDxfId="674"/>
    <tableColumn id="159" name="Column159" dataDxfId="673"/>
    <tableColumn id="160" name="Column160" dataDxfId="672"/>
    <tableColumn id="161" name="Column161" dataDxfId="671"/>
    <tableColumn id="162" name="Column162" dataDxfId="670"/>
    <tableColumn id="163" name="Column163" dataDxfId="669"/>
    <tableColumn id="164" name="Column164" dataDxfId="668"/>
    <tableColumn id="165" name="Column165" dataDxfId="667"/>
    <tableColumn id="166" name="Column166" dataDxfId="666"/>
    <tableColumn id="167" name="Column167" dataDxfId="665"/>
    <tableColumn id="168" name="Column168" dataDxfId="664"/>
    <tableColumn id="169" name="Column169" dataDxfId="663"/>
    <tableColumn id="170" name="Column170" dataDxfId="662"/>
    <tableColumn id="171" name="Column171" dataDxfId="661"/>
    <tableColumn id="172" name="Column172" dataDxfId="660"/>
    <tableColumn id="173" name="Column173" dataDxfId="659"/>
    <tableColumn id="174" name="Column174" dataDxfId="658"/>
    <tableColumn id="175" name="Column175" dataDxfId="657"/>
    <tableColumn id="176" name="Column176" dataDxfId="656"/>
    <tableColumn id="177" name="Column177" dataDxfId="655"/>
    <tableColumn id="178" name="Column178" dataDxfId="654"/>
    <tableColumn id="179" name="Column179" dataDxfId="653"/>
    <tableColumn id="180" name="Column180" dataDxfId="652"/>
    <tableColumn id="181" name="Column181" dataDxfId="651"/>
    <tableColumn id="182" name="Column182" dataDxfId="650"/>
    <tableColumn id="183" name="Column183" dataDxfId="649"/>
    <tableColumn id="184" name="Column184" dataDxfId="648"/>
    <tableColumn id="185" name="Column185" dataDxfId="647"/>
    <tableColumn id="186" name="Column186" dataDxfId="646"/>
    <tableColumn id="187" name="Column187" dataDxfId="645"/>
    <tableColumn id="188" name="Column188" dataDxfId="644"/>
    <tableColumn id="189" name="Column189" dataDxfId="643"/>
    <tableColumn id="190" name="Column190" dataDxfId="642"/>
    <tableColumn id="191" name="Column191" dataDxfId="641"/>
    <tableColumn id="192" name="Column192" dataDxfId="640"/>
    <tableColumn id="193" name="Column193" dataDxfId="639"/>
    <tableColumn id="194" name="Column194" dataDxfId="638"/>
    <tableColumn id="195" name="Column195" dataDxfId="637"/>
    <tableColumn id="196" name="Column196" dataDxfId="636"/>
    <tableColumn id="197" name="Column197" dataDxfId="635"/>
    <tableColumn id="198" name="Column198" dataDxfId="634"/>
    <tableColumn id="199" name="Column199" dataDxfId="633"/>
    <tableColumn id="200" name="Column200" dataDxfId="632"/>
    <tableColumn id="201" name="Column201" dataDxfId="631"/>
    <tableColumn id="202" name="Column202" dataDxfId="630"/>
    <tableColumn id="203" name="Column203" dataDxfId="629"/>
    <tableColumn id="204" name="Column204" dataDxfId="628"/>
    <tableColumn id="205" name="Column205" dataDxfId="627"/>
    <tableColumn id="206" name="Column206" dataDxfId="626"/>
    <tableColumn id="207" name="Column207" dataDxfId="625"/>
    <tableColumn id="208" name="Column208" dataDxfId="624"/>
    <tableColumn id="209" name="Column209" dataDxfId="623"/>
    <tableColumn id="210" name="Column210" dataDxfId="622"/>
    <tableColumn id="211" name="Column211" dataDxfId="621"/>
    <tableColumn id="212" name="Column212" dataDxfId="620"/>
    <tableColumn id="213" name="Column213" dataDxfId="619"/>
    <tableColumn id="214" name="Column214" dataDxfId="618"/>
    <tableColumn id="215" name="Column215" dataDxfId="617"/>
    <tableColumn id="216" name="Column216" dataDxfId="616"/>
    <tableColumn id="217" name="Column217" dataDxfId="615"/>
    <tableColumn id="218" name="Column218" dataDxfId="614"/>
    <tableColumn id="219" name="Column219" dataDxfId="613"/>
    <tableColumn id="220" name="Column220" dataDxfId="612"/>
    <tableColumn id="221" name="Column221" dataDxfId="611"/>
    <tableColumn id="222" name="Column222" dataDxfId="610"/>
    <tableColumn id="223" name="Column223" dataDxfId="609"/>
    <tableColumn id="224" name="Column224" dataDxfId="608"/>
    <tableColumn id="225" name="Column225" dataDxfId="607"/>
    <tableColumn id="226" name="Column226" dataDxfId="606"/>
    <tableColumn id="227" name="Column227" dataDxfId="605"/>
    <tableColumn id="228" name="Column228" dataDxfId="604"/>
    <tableColumn id="229" name="Column229" dataDxfId="603"/>
    <tableColumn id="230" name="Column230" dataDxfId="602"/>
    <tableColumn id="231" name="Column231" dataDxfId="601"/>
    <tableColumn id="232" name="Column232" dataDxfId="600"/>
    <tableColumn id="233" name="Column233" dataDxfId="599"/>
    <tableColumn id="234" name="Column234" dataDxfId="598"/>
    <tableColumn id="235" name="Column235" dataDxfId="597"/>
    <tableColumn id="236" name="Column236" dataDxfId="596"/>
    <tableColumn id="237" name="Column237" dataDxfId="595"/>
    <tableColumn id="238" name="Column238" dataDxfId="594"/>
    <tableColumn id="239" name="Column239" dataDxfId="593"/>
    <tableColumn id="240" name="Column240" dataDxfId="592"/>
    <tableColumn id="241" name="Column241" dataDxfId="591"/>
    <tableColumn id="242" name="Column242" dataDxfId="590"/>
    <tableColumn id="243" name="Column243" dataDxfId="589"/>
    <tableColumn id="244" name="Column244" dataDxfId="588"/>
    <tableColumn id="245" name="Column245" dataDxfId="587"/>
    <tableColumn id="246" name="Column246" dataDxfId="586"/>
    <tableColumn id="247" name="Column247" dataDxfId="585"/>
    <tableColumn id="248" name="Column248" dataDxfId="584"/>
    <tableColumn id="249" name="Column249" dataDxfId="583"/>
    <tableColumn id="250" name="Column250" dataDxfId="582"/>
    <tableColumn id="251" name="Column251" dataDxfId="581"/>
    <tableColumn id="252" name="Column252" dataDxfId="580"/>
    <tableColumn id="253" name="Column253" dataDxfId="579"/>
    <tableColumn id="254" name="Column254" dataDxfId="578"/>
    <tableColumn id="255" name="Column255" dataDxfId="577"/>
    <tableColumn id="256" name="Column256" dataDxfId="576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7" name="Table7" displayName="Table7" ref="A127:IU128" insertRowShift="1" totalsRowShown="0" headerRowDxfId="575" dataDxfId="574">
  <autoFilter ref="A127:IU128"/>
  <tableColumns count="255">
    <tableColumn id="1" name="Column1" dataDxfId="573"/>
    <tableColumn id="2" name="Column2" dataDxfId="572"/>
    <tableColumn id="3" name="Column3" dataDxfId="571">
      <calculatedColumnFormula>'CO Attain'!D34</calculatedColumnFormula>
    </tableColumn>
    <tableColumn id="4" name="Column4" dataDxfId="570">
      <calculatedColumnFormula>'CO Attain'!E34</calculatedColumnFormula>
    </tableColumn>
    <tableColumn id="5" name="Column5" dataDxfId="569">
      <calculatedColumnFormula>'CO Attain'!F34</calculatedColumnFormula>
    </tableColumn>
    <tableColumn id="7" name="Column7" dataDxfId="568">
      <calculatedColumnFormula>'CO Attain'!G34</calculatedColumnFormula>
    </tableColumn>
    <tableColumn id="8" name="Column8" dataDxfId="567">
      <calculatedColumnFormula>'CO Attain'!H34</calculatedColumnFormula>
    </tableColumn>
    <tableColumn id="9" name="Column9" dataDxfId="566">
      <calculatedColumnFormula>'CO Attain'!I34</calculatedColumnFormula>
    </tableColumn>
    <tableColumn id="10" name="Column10" dataDxfId="565">
      <calculatedColumnFormula>'CO Attain'!J34</calculatedColumnFormula>
    </tableColumn>
    <tableColumn id="11" name="Column11" dataDxfId="564">
      <calculatedColumnFormula>'CO Attain'!K34</calculatedColumnFormula>
    </tableColumn>
    <tableColumn id="12" name="Column12" dataDxfId="563">
      <calculatedColumnFormula>'CO Attain'!L34</calculatedColumnFormula>
    </tableColumn>
    <tableColumn id="13" name="Column13" dataDxfId="562">
      <calculatedColumnFormula>'CO Attain'!M34</calculatedColumnFormula>
    </tableColumn>
    <tableColumn id="14" name="Column14" dataDxfId="561">
      <calculatedColumnFormula>'CO Attain'!N34</calculatedColumnFormula>
    </tableColumn>
    <tableColumn id="15" name="Column15" dataDxfId="560">
      <calculatedColumnFormula>'CO Attain'!O34</calculatedColumnFormula>
    </tableColumn>
    <tableColumn id="16" name="Column16" dataDxfId="559">
      <calculatedColumnFormula>'CO Attain'!P34</calculatedColumnFormula>
    </tableColumn>
    <tableColumn id="17" name="Column17" dataDxfId="558">
      <calculatedColumnFormula>'CO Attain'!Q34</calculatedColumnFormula>
    </tableColumn>
    <tableColumn id="18" name="Column18" dataDxfId="557">
      <calculatedColumnFormula>'CO Attain'!R34</calculatedColumnFormula>
    </tableColumn>
    <tableColumn id="19" name="Column19" dataDxfId="556"/>
    <tableColumn id="20" name="Column20" dataDxfId="555"/>
    <tableColumn id="21" name="Column21" dataDxfId="554"/>
    <tableColumn id="22" name="Column22" dataDxfId="553"/>
    <tableColumn id="23" name="Column23" dataDxfId="552"/>
    <tableColumn id="24" name="Column24" dataDxfId="551"/>
    <tableColumn id="25" name="Column25" dataDxfId="550"/>
    <tableColumn id="26" name="Column26" dataDxfId="549"/>
    <tableColumn id="27" name="Column27" dataDxfId="548"/>
    <tableColumn id="28" name="Column28" dataDxfId="547"/>
    <tableColumn id="29" name="Column29" dataDxfId="546"/>
    <tableColumn id="30" name="Column30" dataDxfId="545"/>
    <tableColumn id="31" name="Column31" dataDxfId="544"/>
    <tableColumn id="32" name="Column32" dataDxfId="543"/>
    <tableColumn id="33" name="Column33" dataDxfId="542"/>
    <tableColumn id="34" name="Column34" dataDxfId="541"/>
    <tableColumn id="35" name="Column35" dataDxfId="540"/>
    <tableColumn id="36" name="Column36" dataDxfId="539"/>
    <tableColumn id="37" name="Column37" dataDxfId="538"/>
    <tableColumn id="38" name="Column38" dataDxfId="537"/>
    <tableColumn id="39" name="Column39" dataDxfId="536"/>
    <tableColumn id="40" name="Column40" dataDxfId="535"/>
    <tableColumn id="41" name="Column41" dataDxfId="534"/>
    <tableColumn id="42" name="Column42" dataDxfId="533"/>
    <tableColumn id="43" name="Column43" dataDxfId="532"/>
    <tableColumn id="44" name="Column44" dataDxfId="531"/>
    <tableColumn id="45" name="Column45" dataDxfId="530"/>
    <tableColumn id="46" name="Column46" dataDxfId="529"/>
    <tableColumn id="47" name="Column47" dataDxfId="528"/>
    <tableColumn id="48" name="Column48" dataDxfId="527"/>
    <tableColumn id="49" name="Column49" dataDxfId="526"/>
    <tableColumn id="50" name="Column50" dataDxfId="525"/>
    <tableColumn id="51" name="Column51" dataDxfId="524"/>
    <tableColumn id="52" name="Column52" dataDxfId="523"/>
    <tableColumn id="53" name="Column53" dataDxfId="522"/>
    <tableColumn id="54" name="Column54" dataDxfId="521"/>
    <tableColumn id="55" name="Column55" dataDxfId="520"/>
    <tableColumn id="56" name="Column56" dataDxfId="519"/>
    <tableColumn id="57" name="Column57" dataDxfId="518"/>
    <tableColumn id="58" name="Column58" dataDxfId="517"/>
    <tableColumn id="59" name="Column59" dataDxfId="516"/>
    <tableColumn id="60" name="Column60" dataDxfId="515"/>
    <tableColumn id="61" name="Column61" dataDxfId="514"/>
    <tableColumn id="62" name="Column62" dataDxfId="513"/>
    <tableColumn id="63" name="Column63" dataDxfId="512"/>
    <tableColumn id="64" name="Column64" dataDxfId="511"/>
    <tableColumn id="65" name="Column65" dataDxfId="510"/>
    <tableColumn id="66" name="Column66" dataDxfId="509"/>
    <tableColumn id="67" name="Column67" dataDxfId="508"/>
    <tableColumn id="68" name="Column68" dataDxfId="507"/>
    <tableColumn id="69" name="Column69" dataDxfId="506"/>
    <tableColumn id="70" name="Column70" dataDxfId="505"/>
    <tableColumn id="71" name="Column71" dataDxfId="504"/>
    <tableColumn id="72" name="Column72" dataDxfId="503"/>
    <tableColumn id="73" name="Column73" dataDxfId="502"/>
    <tableColumn id="74" name="Column74" dataDxfId="501"/>
    <tableColumn id="75" name="Column75" dataDxfId="500"/>
    <tableColumn id="76" name="Column76" dataDxfId="499"/>
    <tableColumn id="77" name="Column77" dataDxfId="498"/>
    <tableColumn id="78" name="Column78" dataDxfId="497"/>
    <tableColumn id="79" name="Column79" dataDxfId="496"/>
    <tableColumn id="80" name="Column80" dataDxfId="495"/>
    <tableColumn id="81" name="Column81" dataDxfId="494"/>
    <tableColumn id="82" name="Column82" dataDxfId="493"/>
    <tableColumn id="83" name="Column83" dataDxfId="492"/>
    <tableColumn id="84" name="Column84" dataDxfId="491"/>
    <tableColumn id="85" name="Column85" dataDxfId="490"/>
    <tableColumn id="86" name="Column86" dataDxfId="489"/>
    <tableColumn id="87" name="Column87" dataDxfId="488"/>
    <tableColumn id="88" name="Column88" dataDxfId="487"/>
    <tableColumn id="89" name="Column89" dataDxfId="486"/>
    <tableColumn id="90" name="Column90" dataDxfId="485"/>
    <tableColumn id="91" name="Column91" dataDxfId="484"/>
    <tableColumn id="92" name="Column92" dataDxfId="483"/>
    <tableColumn id="93" name="Column93" dataDxfId="482"/>
    <tableColumn id="94" name="Column94" dataDxfId="481"/>
    <tableColumn id="95" name="Column95" dataDxfId="480"/>
    <tableColumn id="96" name="Column96" dataDxfId="479"/>
    <tableColumn id="97" name="Column97" dataDxfId="478"/>
    <tableColumn id="98" name="Column98" dataDxfId="477"/>
    <tableColumn id="99" name="Column99" dataDxfId="476"/>
    <tableColumn id="100" name="Column100" dataDxfId="475"/>
    <tableColumn id="101" name="Column101" dataDxfId="474"/>
    <tableColumn id="102" name="Column102" dataDxfId="473"/>
    <tableColumn id="103" name="Column103" dataDxfId="472"/>
    <tableColumn id="104" name="Column104" dataDxfId="471"/>
    <tableColumn id="105" name="Column105" dataDxfId="470"/>
    <tableColumn id="106" name="Column106" dataDxfId="469"/>
    <tableColumn id="107" name="Column107" dataDxfId="468"/>
    <tableColumn id="108" name="Column108" dataDxfId="467"/>
    <tableColumn id="109" name="Column109" dataDxfId="466"/>
    <tableColumn id="110" name="Column110" dataDxfId="465"/>
    <tableColumn id="111" name="Column111" dataDxfId="464"/>
    <tableColumn id="112" name="Column112" dataDxfId="463"/>
    <tableColumn id="113" name="Column113" dataDxfId="462"/>
    <tableColumn id="114" name="Column114" dataDxfId="461"/>
    <tableColumn id="115" name="Column115" dataDxfId="460"/>
    <tableColumn id="116" name="Column116" dataDxfId="459"/>
    <tableColumn id="117" name="Column117" dataDxfId="458"/>
    <tableColumn id="118" name="Column118" dataDxfId="457"/>
    <tableColumn id="119" name="Column119" dataDxfId="456"/>
    <tableColumn id="120" name="Column120" dataDxfId="455"/>
    <tableColumn id="121" name="Column121" dataDxfId="454"/>
    <tableColumn id="122" name="Column122" dataDxfId="453"/>
    <tableColumn id="123" name="Column123" dataDxfId="452"/>
    <tableColumn id="124" name="Column124" dataDxfId="451"/>
    <tableColumn id="125" name="Column125" dataDxfId="450"/>
    <tableColumn id="126" name="Column126" dataDxfId="449"/>
    <tableColumn id="127" name="Column127" dataDxfId="448"/>
    <tableColumn id="128" name="Column128" dataDxfId="447"/>
    <tableColumn id="129" name="Column129" dataDxfId="446"/>
    <tableColumn id="130" name="Column130" dataDxfId="445"/>
    <tableColumn id="131" name="Column131" dataDxfId="444"/>
    <tableColumn id="132" name="Column132" dataDxfId="443"/>
    <tableColumn id="133" name="Column133" dataDxfId="442"/>
    <tableColumn id="134" name="Column134" dataDxfId="441"/>
    <tableColumn id="135" name="Column135" dataDxfId="440"/>
    <tableColumn id="136" name="Column136" dataDxfId="439"/>
    <tableColumn id="137" name="Column137" dataDxfId="438"/>
    <tableColumn id="138" name="Column138" dataDxfId="437"/>
    <tableColumn id="139" name="Column139" dataDxfId="436"/>
    <tableColumn id="140" name="Column140" dataDxfId="435"/>
    <tableColumn id="141" name="Column141" dataDxfId="434"/>
    <tableColumn id="142" name="Column142" dataDxfId="433"/>
    <tableColumn id="143" name="Column143" dataDxfId="432"/>
    <tableColumn id="144" name="Column144" dataDxfId="431"/>
    <tableColumn id="145" name="Column145" dataDxfId="430"/>
    <tableColumn id="146" name="Column146" dataDxfId="429"/>
    <tableColumn id="147" name="Column147" dataDxfId="428"/>
    <tableColumn id="148" name="Column148" dataDxfId="427"/>
    <tableColumn id="149" name="Column149" dataDxfId="426"/>
    <tableColumn id="150" name="Column150" dataDxfId="425"/>
    <tableColumn id="151" name="Column151" dataDxfId="424"/>
    <tableColumn id="152" name="Column152" dataDxfId="423"/>
    <tableColumn id="153" name="Column153" dataDxfId="422"/>
    <tableColumn id="154" name="Column154" dataDxfId="421"/>
    <tableColumn id="155" name="Column155" dataDxfId="420"/>
    <tableColumn id="156" name="Column156" dataDxfId="419"/>
    <tableColumn id="157" name="Column157" dataDxfId="418"/>
    <tableColumn id="158" name="Column158" dataDxfId="417"/>
    <tableColumn id="159" name="Column159" dataDxfId="416"/>
    <tableColumn id="160" name="Column160" dataDxfId="415"/>
    <tableColumn id="161" name="Column161" dataDxfId="414"/>
    <tableColumn id="162" name="Column162" dataDxfId="413"/>
    <tableColumn id="163" name="Column163" dataDxfId="412"/>
    <tableColumn id="164" name="Column164" dataDxfId="411"/>
    <tableColumn id="165" name="Column165" dataDxfId="410"/>
    <tableColumn id="166" name="Column166" dataDxfId="409"/>
    <tableColumn id="167" name="Column167" dataDxfId="408"/>
    <tableColumn id="168" name="Column168" dataDxfId="407"/>
    <tableColumn id="169" name="Column169" dataDxfId="406"/>
    <tableColumn id="170" name="Column170" dataDxfId="405"/>
    <tableColumn id="171" name="Column171" dataDxfId="404"/>
    <tableColumn id="172" name="Column172" dataDxfId="403"/>
    <tableColumn id="173" name="Column173" dataDxfId="402"/>
    <tableColumn id="174" name="Column174" dataDxfId="401"/>
    <tableColumn id="175" name="Column175" dataDxfId="400"/>
    <tableColumn id="176" name="Column176" dataDxfId="399"/>
    <tableColumn id="177" name="Column177" dataDxfId="398"/>
    <tableColumn id="178" name="Column178" dataDxfId="397"/>
    <tableColumn id="179" name="Column179" dataDxfId="396"/>
    <tableColumn id="180" name="Column180" dataDxfId="395"/>
    <tableColumn id="181" name="Column181" dataDxfId="394"/>
    <tableColumn id="182" name="Column182" dataDxfId="393"/>
    <tableColumn id="183" name="Column183" dataDxfId="392"/>
    <tableColumn id="184" name="Column184" dataDxfId="391"/>
    <tableColumn id="185" name="Column185" dataDxfId="390"/>
    <tableColumn id="186" name="Column186" dataDxfId="389"/>
    <tableColumn id="187" name="Column187" dataDxfId="388"/>
    <tableColumn id="188" name="Column188" dataDxfId="387"/>
    <tableColumn id="189" name="Column189" dataDxfId="386"/>
    <tableColumn id="190" name="Column190" dataDxfId="385"/>
    <tableColumn id="191" name="Column191" dataDxfId="384"/>
    <tableColumn id="192" name="Column192" dataDxfId="383"/>
    <tableColumn id="193" name="Column193" dataDxfId="382"/>
    <tableColumn id="194" name="Column194" dataDxfId="381"/>
    <tableColumn id="195" name="Column195" dataDxfId="380"/>
    <tableColumn id="196" name="Column196" dataDxfId="379"/>
    <tableColumn id="197" name="Column197" dataDxfId="378"/>
    <tableColumn id="198" name="Column198" dataDxfId="377"/>
    <tableColumn id="199" name="Column199" dataDxfId="376"/>
    <tableColumn id="200" name="Column200" dataDxfId="375"/>
    <tableColumn id="201" name="Column201" dataDxfId="374"/>
    <tableColumn id="202" name="Column202" dataDxfId="373"/>
    <tableColumn id="203" name="Column203" dataDxfId="372"/>
    <tableColumn id="204" name="Column204" dataDxfId="371"/>
    <tableColumn id="205" name="Column205" dataDxfId="370"/>
    <tableColumn id="206" name="Column206" dataDxfId="369"/>
    <tableColumn id="207" name="Column207" dataDxfId="368"/>
    <tableColumn id="208" name="Column208" dataDxfId="367"/>
    <tableColumn id="209" name="Column209" dataDxfId="366"/>
    <tableColumn id="210" name="Column210" dataDxfId="365"/>
    <tableColumn id="211" name="Column211" dataDxfId="364"/>
    <tableColumn id="212" name="Column212" dataDxfId="363"/>
    <tableColumn id="213" name="Column213" dataDxfId="362"/>
    <tableColumn id="214" name="Column214" dataDxfId="361"/>
    <tableColumn id="215" name="Column215" dataDxfId="360"/>
    <tableColumn id="216" name="Column216" dataDxfId="359"/>
    <tableColumn id="217" name="Column217" dataDxfId="358"/>
    <tableColumn id="218" name="Column218" dataDxfId="357"/>
    <tableColumn id="219" name="Column219" dataDxfId="356"/>
    <tableColumn id="220" name="Column220" dataDxfId="355"/>
    <tableColumn id="221" name="Column221" dataDxfId="354"/>
    <tableColumn id="222" name="Column222" dataDxfId="353"/>
    <tableColumn id="223" name="Column223" dataDxfId="352"/>
    <tableColumn id="224" name="Column224" dataDxfId="351"/>
    <tableColumn id="225" name="Column225" dataDxfId="350"/>
    <tableColumn id="226" name="Column226" dataDxfId="349"/>
    <tableColumn id="227" name="Column227" dataDxfId="348"/>
    <tableColumn id="228" name="Column228" dataDxfId="347"/>
    <tableColumn id="229" name="Column229" dataDxfId="346"/>
    <tableColumn id="230" name="Column230" dataDxfId="345"/>
    <tableColumn id="231" name="Column231" dataDxfId="344"/>
    <tableColumn id="232" name="Column232" dataDxfId="343"/>
    <tableColumn id="233" name="Column233" dataDxfId="342"/>
    <tableColumn id="234" name="Column234" dataDxfId="341"/>
    <tableColumn id="235" name="Column235" dataDxfId="340"/>
    <tableColumn id="236" name="Column236" dataDxfId="339"/>
    <tableColumn id="237" name="Column237" dataDxfId="338"/>
    <tableColumn id="238" name="Column238" dataDxfId="337"/>
    <tableColumn id="239" name="Column239" dataDxfId="336"/>
    <tableColumn id="240" name="Column240" dataDxfId="335"/>
    <tableColumn id="241" name="Column241" dataDxfId="334"/>
    <tableColumn id="242" name="Column242" dataDxfId="333"/>
    <tableColumn id="243" name="Column243" dataDxfId="332"/>
    <tableColumn id="244" name="Column244" dataDxfId="331"/>
    <tableColumn id="245" name="Column245" dataDxfId="330"/>
    <tableColumn id="246" name="Column246" dataDxfId="329"/>
    <tableColumn id="247" name="Column247" dataDxfId="328"/>
    <tableColumn id="248" name="Column248" dataDxfId="327"/>
    <tableColumn id="249" name="Column249" dataDxfId="326"/>
    <tableColumn id="250" name="Column250" dataDxfId="325"/>
    <tableColumn id="251" name="Column251" dataDxfId="324"/>
    <tableColumn id="252" name="Column252" dataDxfId="323"/>
    <tableColumn id="253" name="Column253" dataDxfId="322"/>
    <tableColumn id="254" name="Column254" dataDxfId="321"/>
    <tableColumn id="255" name="Column255" dataDxfId="320"/>
    <tableColumn id="256" name="Column256" dataDxfId="319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8" name="Table8" displayName="Table8" ref="A37:IV49" totalsRowShown="0" headerRowDxfId="318" dataDxfId="317">
  <autoFilter ref="A37:IV49"/>
  <tableColumns count="256">
    <tableColumn id="1" name="Column1" dataDxfId="316" dataCellStyle="Normal 3"/>
    <tableColumn id="2" name="Column2" dataDxfId="315"/>
    <tableColumn id="3" name="Column3" dataDxfId="314"/>
    <tableColumn id="4" name="Column4" dataDxfId="313"/>
    <tableColumn id="5" name="Column5" dataDxfId="312"/>
    <tableColumn id="6" name="Column6" dataDxfId="311"/>
    <tableColumn id="7" name="Column7" dataDxfId="310"/>
    <tableColumn id="8" name="Column8" dataDxfId="309"/>
    <tableColumn id="9" name="Column9" dataDxfId="308"/>
    <tableColumn id="10" name="Column10" dataDxfId="307"/>
    <tableColumn id="11" name="Column11" dataDxfId="306"/>
    <tableColumn id="12" name="Column12" dataDxfId="305"/>
    <tableColumn id="13" name="Column13" dataDxfId="304"/>
    <tableColumn id="14" name="Column14" dataDxfId="303"/>
    <tableColumn id="15" name="Column15" dataDxfId="302"/>
    <tableColumn id="16" name="Column16" dataDxfId="301"/>
    <tableColumn id="17" name="Column17" dataDxfId="300"/>
    <tableColumn id="18" name="Column18" dataDxfId="299"/>
    <tableColumn id="19" name="Column19" dataDxfId="298"/>
    <tableColumn id="20" name="Column20" dataDxfId="297"/>
    <tableColumn id="21" name="Column21" dataDxfId="296"/>
    <tableColumn id="22" name="Column22" dataDxfId="295"/>
    <tableColumn id="23" name="Column23" dataDxfId="294"/>
    <tableColumn id="24" name="Column24" dataDxfId="293"/>
    <tableColumn id="25" name="Column25" dataDxfId="292"/>
    <tableColumn id="26" name="Column26" dataDxfId="291"/>
    <tableColumn id="27" name="Column27" dataDxfId="290"/>
    <tableColumn id="28" name="Column28" dataDxfId="289"/>
    <tableColumn id="29" name="Column29" dataDxfId="288"/>
    <tableColumn id="30" name="Column30" dataDxfId="287"/>
    <tableColumn id="31" name="Column31" dataDxfId="286"/>
    <tableColumn id="32" name="Column32" dataDxfId="285"/>
    <tableColumn id="33" name="Column33" dataDxfId="284"/>
    <tableColumn id="34" name="Column34" dataDxfId="283"/>
    <tableColumn id="35" name="Column35" dataDxfId="282"/>
    <tableColumn id="36" name="Column36" dataDxfId="281"/>
    <tableColumn id="37" name="Column37" dataDxfId="280"/>
    <tableColumn id="38" name="Column38" dataDxfId="279"/>
    <tableColumn id="39" name="Column39" dataDxfId="278"/>
    <tableColumn id="40" name="Column40" dataDxfId="277"/>
    <tableColumn id="41" name="Column41" dataDxfId="276"/>
    <tableColumn id="42" name="Column42" dataDxfId="275"/>
    <tableColumn id="43" name="Column43" dataDxfId="274"/>
    <tableColumn id="44" name="Column44" dataDxfId="273"/>
    <tableColumn id="45" name="Column45" dataDxfId="272"/>
    <tableColumn id="46" name="Column46" dataDxfId="271"/>
    <tableColumn id="47" name="Column47" dataDxfId="270"/>
    <tableColumn id="48" name="Column48" dataDxfId="269"/>
    <tableColumn id="49" name="Column49" dataDxfId="268"/>
    <tableColumn id="50" name="Column50" dataDxfId="267"/>
    <tableColumn id="51" name="Column51" dataDxfId="266"/>
    <tableColumn id="52" name="Column52" dataDxfId="265"/>
    <tableColumn id="53" name="Column53" dataDxfId="264"/>
    <tableColumn id="54" name="Column54" dataDxfId="263"/>
    <tableColumn id="55" name="Column55" dataDxfId="262"/>
    <tableColumn id="56" name="Column56" dataDxfId="261"/>
    <tableColumn id="57" name="Column57" dataDxfId="260"/>
    <tableColumn id="58" name="Column58" dataDxfId="259"/>
    <tableColumn id="59" name="Column59" dataDxfId="258"/>
    <tableColumn id="60" name="Column60" dataDxfId="257"/>
    <tableColumn id="61" name="Column61" dataDxfId="256"/>
    <tableColumn id="62" name="Column62" dataDxfId="255"/>
    <tableColumn id="63" name="Column63" dataDxfId="254"/>
    <tableColumn id="64" name="Column64" dataDxfId="253"/>
    <tableColumn id="65" name="Column65" dataDxfId="252"/>
    <tableColumn id="66" name="Column66" dataDxfId="251"/>
    <tableColumn id="67" name="Column67" dataDxfId="250"/>
    <tableColumn id="68" name="Column68" dataDxfId="249"/>
    <tableColumn id="69" name="Column69" dataDxfId="248"/>
    <tableColumn id="70" name="Column70" dataDxfId="247"/>
    <tableColumn id="71" name="Column71" dataDxfId="246"/>
    <tableColumn id="72" name="Column72" dataDxfId="245"/>
    <tableColumn id="73" name="Column73" dataDxfId="244"/>
    <tableColumn id="74" name="Column74" dataDxfId="243"/>
    <tableColumn id="75" name="Column75" dataDxfId="242"/>
    <tableColumn id="76" name="Column76" dataDxfId="241"/>
    <tableColumn id="77" name="Column77" dataDxfId="240"/>
    <tableColumn id="78" name="Column78" dataDxfId="239"/>
    <tableColumn id="79" name="Column79" dataDxfId="238"/>
    <tableColumn id="80" name="Column80" dataDxfId="237"/>
    <tableColumn id="81" name="Column81" dataDxfId="236"/>
    <tableColumn id="82" name="Column82" dataDxfId="235"/>
    <tableColumn id="83" name="Column83" dataDxfId="234"/>
    <tableColumn id="84" name="Column84" dataDxfId="233"/>
    <tableColumn id="85" name="Column85" dataDxfId="232"/>
    <tableColumn id="86" name="Column86" dataDxfId="231"/>
    <tableColumn id="87" name="Column87" dataDxfId="230"/>
    <tableColumn id="88" name="Column88" dataDxfId="229"/>
    <tableColumn id="89" name="Column89" dataDxfId="228"/>
    <tableColumn id="90" name="Column90" dataDxfId="227"/>
    <tableColumn id="91" name="Column91" dataDxfId="226"/>
    <tableColumn id="92" name="Column92" dataDxfId="225"/>
    <tableColumn id="93" name="Column93" dataDxfId="224"/>
    <tableColumn id="94" name="Column94" dataDxfId="223"/>
    <tableColumn id="95" name="Column95" dataDxfId="222"/>
    <tableColumn id="96" name="Column96" dataDxfId="221"/>
    <tableColumn id="97" name="Column97" dataDxfId="220"/>
    <tableColumn id="98" name="Column98" dataDxfId="219"/>
    <tableColumn id="99" name="Column99" dataDxfId="218"/>
    <tableColumn id="100" name="Column100" dataDxfId="217"/>
    <tableColumn id="101" name="Column101" dataDxfId="216"/>
    <tableColumn id="102" name="Column102" dataDxfId="215"/>
    <tableColumn id="103" name="Column103" dataDxfId="214"/>
    <tableColumn id="104" name="Column104" dataDxfId="213"/>
    <tableColumn id="105" name="Column105" dataDxfId="212"/>
    <tableColumn id="106" name="Column106" dataDxfId="211"/>
    <tableColumn id="107" name="Column107" dataDxfId="210"/>
    <tableColumn id="108" name="Column108" dataDxfId="209"/>
    <tableColumn id="109" name="Column109" dataDxfId="208"/>
    <tableColumn id="110" name="Column110" dataDxfId="207"/>
    <tableColumn id="111" name="Column111" dataDxfId="206"/>
    <tableColumn id="112" name="Column112" dataDxfId="205"/>
    <tableColumn id="113" name="Column113" dataDxfId="204"/>
    <tableColumn id="114" name="Column114" dataDxfId="203"/>
    <tableColumn id="115" name="Column115" dataDxfId="202"/>
    <tableColumn id="116" name="Column116" dataDxfId="201"/>
    <tableColumn id="117" name="Column117" dataDxfId="200"/>
    <tableColumn id="118" name="Column118" dataDxfId="199"/>
    <tableColumn id="119" name="Column119" dataDxfId="198"/>
    <tableColumn id="120" name="Column120" dataDxfId="197"/>
    <tableColumn id="121" name="Column121" dataDxfId="196"/>
    <tableColumn id="122" name="Column122" dataDxfId="195"/>
    <tableColumn id="123" name="Column123" dataDxfId="194"/>
    <tableColumn id="124" name="Column124" dataDxfId="193"/>
    <tableColumn id="125" name="Column125" dataDxfId="192"/>
    <tableColumn id="126" name="Column126" dataDxfId="191"/>
    <tableColumn id="127" name="Column127" dataDxfId="190"/>
    <tableColumn id="128" name="Column128" dataDxfId="189"/>
    <tableColumn id="129" name="Column129" dataDxfId="188"/>
    <tableColumn id="130" name="Column130" dataDxfId="187"/>
    <tableColumn id="131" name="Column131" dataDxfId="186"/>
    <tableColumn id="132" name="Column132" dataDxfId="185"/>
    <tableColumn id="133" name="Column133" dataDxfId="184"/>
    <tableColumn id="134" name="Column134" dataDxfId="183"/>
    <tableColumn id="135" name="Column135" dataDxfId="182"/>
    <tableColumn id="136" name="Column136" dataDxfId="181"/>
    <tableColumn id="137" name="Column137" dataDxfId="180"/>
    <tableColumn id="138" name="Column138" dataDxfId="179"/>
    <tableColumn id="139" name="Column139" dataDxfId="178"/>
    <tableColumn id="140" name="Column140" dataDxfId="177"/>
    <tableColumn id="141" name="Column141" dataDxfId="176"/>
    <tableColumn id="142" name="Column142" dataDxfId="175"/>
    <tableColumn id="143" name="Column143" dataDxfId="174"/>
    <tableColumn id="144" name="Column144" dataDxfId="173"/>
    <tableColumn id="145" name="Column145" dataDxfId="172"/>
    <tableColumn id="146" name="Column146" dataDxfId="171"/>
    <tableColumn id="147" name="Column147" dataDxfId="170"/>
    <tableColumn id="148" name="Column148" dataDxfId="169"/>
    <tableColumn id="149" name="Column149" dataDxfId="168"/>
    <tableColumn id="150" name="Column150" dataDxfId="167"/>
    <tableColumn id="151" name="Column151" dataDxfId="166"/>
    <tableColumn id="152" name="Column152" dataDxfId="165"/>
    <tableColumn id="153" name="Column153" dataDxfId="164"/>
    <tableColumn id="154" name="Column154" dataDxfId="163"/>
    <tableColumn id="155" name="Column155" dataDxfId="162"/>
    <tableColumn id="156" name="Column156" dataDxfId="161"/>
    <tableColumn id="157" name="Column157" dataDxfId="160"/>
    <tableColumn id="158" name="Column158" dataDxfId="159"/>
    <tableColumn id="159" name="Column159" dataDxfId="158"/>
    <tableColumn id="160" name="Column160" dataDxfId="157"/>
    <tableColumn id="161" name="Column161" dataDxfId="156"/>
    <tableColumn id="162" name="Column162" dataDxfId="155"/>
    <tableColumn id="163" name="Column163" dataDxfId="154"/>
    <tableColumn id="164" name="Column164" dataDxfId="153"/>
    <tableColumn id="165" name="Column165" dataDxfId="152"/>
    <tableColumn id="166" name="Column166" dataDxfId="151"/>
    <tableColumn id="167" name="Column167" dataDxfId="150"/>
    <tableColumn id="168" name="Column168" dataDxfId="149"/>
    <tableColumn id="169" name="Column169" dataDxfId="148"/>
    <tableColumn id="170" name="Column170" dataDxfId="147"/>
    <tableColumn id="171" name="Column171" dataDxfId="146"/>
    <tableColumn id="172" name="Column172" dataDxfId="145"/>
    <tableColumn id="173" name="Column173" dataDxfId="144"/>
    <tableColumn id="174" name="Column174" dataDxfId="143"/>
    <tableColumn id="175" name="Column175" dataDxfId="142"/>
    <tableColumn id="176" name="Column176" dataDxfId="141"/>
    <tableColumn id="177" name="Column177" dataDxfId="140"/>
    <tableColumn id="178" name="Column178" dataDxfId="139"/>
    <tableColumn id="179" name="Column179" dataDxfId="138"/>
    <tableColumn id="180" name="Column180" dataDxfId="137"/>
    <tableColumn id="181" name="Column181" dataDxfId="136"/>
    <tableColumn id="182" name="Column182" dataDxfId="135"/>
    <tableColumn id="183" name="Column183" dataDxfId="134"/>
    <tableColumn id="184" name="Column184" dataDxfId="133"/>
    <tableColumn id="185" name="Column185" dataDxfId="132"/>
    <tableColumn id="186" name="Column186" dataDxfId="131"/>
    <tableColumn id="187" name="Column187" dataDxfId="130"/>
    <tableColumn id="188" name="Column188" dataDxfId="129"/>
    <tableColumn id="189" name="Column189" dataDxfId="128"/>
    <tableColumn id="190" name="Column190" dataDxfId="127"/>
    <tableColumn id="191" name="Column191" dataDxfId="126"/>
    <tableColumn id="192" name="Column192" dataDxfId="125"/>
    <tableColumn id="193" name="Column193" dataDxfId="124"/>
    <tableColumn id="194" name="Column194" dataDxfId="123"/>
    <tableColumn id="195" name="Column195" dataDxfId="122"/>
    <tableColumn id="196" name="Column196" dataDxfId="121"/>
    <tableColumn id="197" name="Column197" dataDxfId="120"/>
    <tableColumn id="198" name="Column198" dataDxfId="119"/>
    <tableColumn id="199" name="Column199" dataDxfId="118"/>
    <tableColumn id="200" name="Column200" dataDxfId="117"/>
    <tableColumn id="201" name="Column201" dataDxfId="116"/>
    <tableColumn id="202" name="Column202" dataDxfId="115"/>
    <tableColumn id="203" name="Column203" dataDxfId="114"/>
    <tableColumn id="204" name="Column204" dataDxfId="113"/>
    <tableColumn id="205" name="Column205" dataDxfId="112"/>
    <tableColumn id="206" name="Column206" dataDxfId="111"/>
    <tableColumn id="207" name="Column207" dataDxfId="110"/>
    <tableColumn id="208" name="Column208" dataDxfId="109"/>
    <tableColumn id="209" name="Column209" dataDxfId="108"/>
    <tableColumn id="210" name="Column210" dataDxfId="107"/>
    <tableColumn id="211" name="Column211" dataDxfId="106"/>
    <tableColumn id="212" name="Column212" dataDxfId="105"/>
    <tableColumn id="213" name="Column213" dataDxfId="104"/>
    <tableColumn id="214" name="Column214" dataDxfId="103"/>
    <tableColumn id="215" name="Column215" dataDxfId="102"/>
    <tableColumn id="216" name="Column216" dataDxfId="101"/>
    <tableColumn id="217" name="Column217" dataDxfId="100"/>
    <tableColumn id="218" name="Column218" dataDxfId="99"/>
    <tableColumn id="219" name="Column219" dataDxfId="98"/>
    <tableColumn id="220" name="Column220" dataDxfId="97"/>
    <tableColumn id="221" name="Column221" dataDxfId="96"/>
    <tableColumn id="222" name="Column222" dataDxfId="95"/>
    <tableColumn id="223" name="Column223" dataDxfId="94"/>
    <tableColumn id="224" name="Column224" dataDxfId="93"/>
    <tableColumn id="225" name="Column225" dataDxfId="92"/>
    <tableColumn id="226" name="Column226" dataDxfId="91"/>
    <tableColumn id="227" name="Column227" dataDxfId="90"/>
    <tableColumn id="228" name="Column228" dataDxfId="89"/>
    <tableColumn id="229" name="Column229" dataDxfId="88"/>
    <tableColumn id="230" name="Column230" dataDxfId="87"/>
    <tableColumn id="231" name="Column231" dataDxfId="86"/>
    <tableColumn id="232" name="Column232" dataDxfId="85"/>
    <tableColumn id="233" name="Column233" dataDxfId="84"/>
    <tableColumn id="234" name="Column234" dataDxfId="83"/>
    <tableColumn id="235" name="Column235" dataDxfId="82"/>
    <tableColumn id="236" name="Column236" dataDxfId="81"/>
    <tableColumn id="237" name="Column237" dataDxfId="80"/>
    <tableColumn id="238" name="Column238" dataDxfId="79"/>
    <tableColumn id="239" name="Column239" dataDxfId="78"/>
    <tableColumn id="240" name="Column240" dataDxfId="77"/>
    <tableColumn id="241" name="Column241" dataDxfId="76"/>
    <tableColumn id="242" name="Column242" dataDxfId="75"/>
    <tableColumn id="243" name="Column243" dataDxfId="74"/>
    <tableColumn id="244" name="Column244" dataDxfId="73"/>
    <tableColumn id="245" name="Column245" dataDxfId="72"/>
    <tableColumn id="246" name="Column246" dataDxfId="71"/>
    <tableColumn id="247" name="Column247" dataDxfId="70"/>
    <tableColumn id="248" name="Column248" dataDxfId="69"/>
    <tableColumn id="249" name="Column249" dataDxfId="68"/>
    <tableColumn id="250" name="Column250" dataDxfId="67"/>
    <tableColumn id="251" name="Column251" dataDxfId="66"/>
    <tableColumn id="252" name="Column252" dataDxfId="65"/>
    <tableColumn id="253" name="Column253" dataDxfId="64"/>
    <tableColumn id="254" name="Column254" dataDxfId="63"/>
    <tableColumn id="255" name="Column255" dataDxfId="62"/>
    <tableColumn id="256" name="Column256" dataDxfId="6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356" name="Table3357" displayName="Table3357" ref="B72:D88" totalsRowShown="0" headerRowDxfId="60" dataDxfId="58" headerRowBorderDxfId="59" totalsRowBorderDxfId="57">
  <tableColumns count="3">
    <tableColumn id="1" name="Program Outcome" dataDxfId="56" dataCellStyle="Normal 3"/>
    <tableColumn id="2" name="contribution" dataDxfId="55"/>
    <tableColumn id="3" name="% of PO attainment " dataDxfId="54" dataCellStyle="Heading 3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id="1" name="Table152" displayName="Table152" ref="A10:AM140" totalsRowShown="0" headerRowDxfId="53" dataDxfId="52">
  <tableColumns count="39">
    <tableColumn id="1" name="Column1" dataDxfId="51"/>
    <tableColumn id="2" name="Column2" dataDxfId="50"/>
    <tableColumn id="3" name="Column3" dataDxfId="49"/>
    <tableColumn id="4" name="Column4" dataDxfId="48"/>
    <tableColumn id="5" name="Column5" dataDxfId="47"/>
    <tableColumn id="6" name="Column6" dataDxfId="46"/>
    <tableColumn id="7" name="Column7" dataDxfId="45"/>
    <tableColumn id="8" name="Column8" dataDxfId="44"/>
    <tableColumn id="258" name="Column9" dataDxfId="43"/>
    <tableColumn id="45" name="Column10" dataDxfId="42"/>
    <tableColumn id="46" name="Column11" dataDxfId="41"/>
    <tableColumn id="50" name="Column12" dataDxfId="40"/>
    <tableColumn id="10" name="Column13" dataDxfId="39"/>
    <tableColumn id="11" name="Column14" dataDxfId="38"/>
    <tableColumn id="12" name="Column15" dataDxfId="37"/>
    <tableColumn id="13" name="Column16" dataDxfId="36"/>
    <tableColumn id="14" name="Column17" dataDxfId="35"/>
    <tableColumn id="260" name="Column18" dataDxfId="34"/>
    <tableColumn id="259" name="Column19" dataDxfId="33"/>
    <tableColumn id="15" name="Column20" dataDxfId="32"/>
    <tableColumn id="16" name="Column21" dataDxfId="31"/>
    <tableColumn id="17" name="Column22" dataDxfId="30"/>
    <tableColumn id="18" name="Column23" dataDxfId="29"/>
    <tableColumn id="19" name="Column24" dataDxfId="28"/>
    <tableColumn id="20" name="Column25" dataDxfId="27"/>
    <tableColumn id="48" name="Column26" dataDxfId="26"/>
    <tableColumn id="21" name="Column27" dataDxfId="25"/>
    <tableColumn id="22" name="Column28" dataDxfId="24"/>
    <tableColumn id="23" name="Column29" dataDxfId="23"/>
    <tableColumn id="24" name="Column30" dataDxfId="22"/>
    <tableColumn id="25" name="Column31" dataDxfId="21"/>
    <tableColumn id="26" name="Column32" dataDxfId="20"/>
    <tableColumn id="38" name="Column33" dataDxfId="19"/>
    <tableColumn id="37" name="Column34" dataDxfId="18"/>
    <tableColumn id="27" name="Column35" dataDxfId="17"/>
    <tableColumn id="42" name="Column36" dataDxfId="16"/>
    <tableColumn id="31" name="Column37" dataDxfId="15"/>
    <tableColumn id="32" name="Column38" dataDxfId="14"/>
    <tableColumn id="33" name="Column39" dataDxfId="13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72"/>
  <sheetViews>
    <sheetView zoomScale="85" zoomScaleNormal="85" workbookViewId="0">
      <selection activeCell="C25" sqref="C25"/>
    </sheetView>
  </sheetViews>
  <sheetFormatPr defaultRowHeight="12.75" x14ac:dyDescent="0.2"/>
  <cols>
    <col min="1" max="1" width="4.42578125" customWidth="1"/>
    <col min="2" max="2" width="18" customWidth="1"/>
    <col min="3" max="3" width="31" customWidth="1"/>
    <col min="4" max="4" width="23.42578125" customWidth="1"/>
    <col min="5" max="5" width="15.28515625" customWidth="1"/>
    <col min="6" max="6" width="11.5703125" customWidth="1"/>
    <col min="7" max="7" width="13.85546875" customWidth="1"/>
    <col min="8" max="8" width="16.42578125" customWidth="1"/>
    <col min="9" max="9" width="11" customWidth="1"/>
  </cols>
  <sheetData>
    <row r="1" spans="2:8" ht="26.25" x14ac:dyDescent="0.4">
      <c r="E1" s="687" t="s">
        <v>1259</v>
      </c>
    </row>
    <row r="2" spans="2:8" ht="18.75" x14ac:dyDescent="0.2">
      <c r="H2" s="684" t="s">
        <v>1260</v>
      </c>
    </row>
    <row r="3" spans="2:8" ht="18.75" x14ac:dyDescent="0.2">
      <c r="H3" s="685" t="s">
        <v>1261</v>
      </c>
    </row>
    <row r="4" spans="2:8" ht="18.75" x14ac:dyDescent="0.3">
      <c r="F4" s="688" t="s">
        <v>1263</v>
      </c>
    </row>
    <row r="5" spans="2:8" ht="15" x14ac:dyDescent="0.25">
      <c r="E5" s="686" t="s">
        <v>1262</v>
      </c>
    </row>
    <row r="7" spans="2:8" x14ac:dyDescent="0.2">
      <c r="B7" s="223" t="s">
        <v>1264</v>
      </c>
      <c r="C7" s="690" t="s">
        <v>1269</v>
      </c>
      <c r="G7" s="223" t="s">
        <v>1272</v>
      </c>
    </row>
    <row r="8" spans="2:8" x14ac:dyDescent="0.2">
      <c r="B8" s="223" t="s">
        <v>1265</v>
      </c>
      <c r="C8" s="690" t="s">
        <v>319</v>
      </c>
      <c r="G8" s="223" t="s">
        <v>1271</v>
      </c>
    </row>
    <row r="9" spans="2:8" x14ac:dyDescent="0.2">
      <c r="B9" s="223" t="s">
        <v>1266</v>
      </c>
      <c r="C9" s="690" t="s">
        <v>1270</v>
      </c>
    </row>
    <row r="10" spans="2:8" ht="38.25" x14ac:dyDescent="0.2">
      <c r="B10" s="689" t="s">
        <v>1267</v>
      </c>
      <c r="C10" s="691">
        <v>0.12502314814814816</v>
      </c>
    </row>
    <row r="11" spans="2:8" x14ac:dyDescent="0.2">
      <c r="B11" s="223" t="s">
        <v>1268</v>
      </c>
      <c r="C11" s="690">
        <v>4</v>
      </c>
    </row>
    <row r="12" spans="2:8" x14ac:dyDescent="0.2">
      <c r="B12" s="223"/>
      <c r="C12" s="690"/>
    </row>
    <row r="13" spans="2:8" x14ac:dyDescent="0.2">
      <c r="B13" s="223" t="s">
        <v>1275</v>
      </c>
      <c r="C13" s="690"/>
    </row>
    <row r="15" spans="2:8" x14ac:dyDescent="0.2">
      <c r="B15" s="223" t="s">
        <v>1273</v>
      </c>
    </row>
    <row r="23" spans="2:4" x14ac:dyDescent="0.2">
      <c r="B23" s="223" t="s">
        <v>1274</v>
      </c>
    </row>
    <row r="24" spans="2:4" x14ac:dyDescent="0.2">
      <c r="B24" t="s">
        <v>3</v>
      </c>
    </row>
    <row r="25" spans="2:4" ht="15.75" x14ac:dyDescent="0.25">
      <c r="B25" s="446" t="s">
        <v>1106</v>
      </c>
      <c r="C25" s="594" t="s">
        <v>322</v>
      </c>
      <c r="D25" s="692"/>
    </row>
    <row r="26" spans="2:4" ht="15.75" x14ac:dyDescent="0.25">
      <c r="B26" s="446" t="s">
        <v>1107</v>
      </c>
      <c r="C26" s="594" t="s">
        <v>323</v>
      </c>
      <c r="D26" s="692"/>
    </row>
    <row r="27" spans="2:4" ht="15.75" x14ac:dyDescent="0.25">
      <c r="B27" s="446" t="s">
        <v>1108</v>
      </c>
      <c r="C27" s="594" t="s">
        <v>324</v>
      </c>
      <c r="D27" s="692"/>
    </row>
    <row r="28" spans="2:4" ht="15.75" x14ac:dyDescent="0.25">
      <c r="B28" s="446" t="s">
        <v>1109</v>
      </c>
      <c r="C28" s="594" t="s">
        <v>325</v>
      </c>
      <c r="D28" s="692"/>
    </row>
    <row r="29" spans="2:4" ht="15.75" x14ac:dyDescent="0.25">
      <c r="B29" s="446" t="s">
        <v>1110</v>
      </c>
      <c r="C29" s="594" t="s">
        <v>326</v>
      </c>
      <c r="D29" s="692"/>
    </row>
    <row r="30" spans="2:4" ht="15.75" x14ac:dyDescent="0.25">
      <c r="B30" s="446" t="s">
        <v>1111</v>
      </c>
      <c r="C30" s="693" t="s">
        <v>1112</v>
      </c>
      <c r="D30" s="694"/>
    </row>
    <row r="33" spans="2:9" ht="32.25" customHeight="1" x14ac:dyDescent="0.2">
      <c r="B33" s="707" t="s">
        <v>1295</v>
      </c>
      <c r="C33" s="707"/>
      <c r="D33" s="707"/>
      <c r="E33" s="707"/>
      <c r="F33" s="707"/>
      <c r="G33" s="707"/>
      <c r="H33" s="707"/>
      <c r="I33" s="707"/>
    </row>
    <row r="34" spans="2:9" ht="44.25" customHeight="1" x14ac:dyDescent="0.2">
      <c r="B34" s="225" t="s">
        <v>1276</v>
      </c>
      <c r="C34" s="225" t="s">
        <v>1277</v>
      </c>
      <c r="D34" s="225" t="s">
        <v>1278</v>
      </c>
      <c r="E34" s="225" t="s">
        <v>1279</v>
      </c>
      <c r="F34" s="225" t="s">
        <v>1280</v>
      </c>
      <c r="G34" s="225" t="s">
        <v>1281</v>
      </c>
      <c r="H34" s="225" t="s">
        <v>1282</v>
      </c>
      <c r="I34" s="225" t="s">
        <v>1283</v>
      </c>
    </row>
    <row r="35" spans="2:9" ht="29.25" customHeight="1" x14ac:dyDescent="0.2">
      <c r="B35" s="711" t="s">
        <v>1284</v>
      </c>
      <c r="C35" s="711" t="s">
        <v>1285</v>
      </c>
      <c r="D35" s="695" t="s">
        <v>1286</v>
      </c>
      <c r="E35" s="225">
        <v>100</v>
      </c>
      <c r="F35" s="225">
        <v>60</v>
      </c>
      <c r="G35" s="711">
        <v>100</v>
      </c>
      <c r="H35" s="711">
        <v>200</v>
      </c>
      <c r="I35" s="711">
        <v>40</v>
      </c>
    </row>
    <row r="36" spans="2:9" ht="47.25" x14ac:dyDescent="0.2">
      <c r="B36" s="711"/>
      <c r="C36" s="711"/>
      <c r="D36" s="695" t="s">
        <v>1293</v>
      </c>
      <c r="E36" s="225" t="s">
        <v>1294</v>
      </c>
      <c r="F36" s="225">
        <v>40</v>
      </c>
      <c r="G36" s="711"/>
      <c r="H36" s="711"/>
      <c r="I36" s="711"/>
    </row>
    <row r="37" spans="2:9" ht="36" customHeight="1" x14ac:dyDescent="0.2">
      <c r="B37" s="711"/>
      <c r="C37" s="711" t="s">
        <v>1287</v>
      </c>
      <c r="D37" s="695" t="s">
        <v>1288</v>
      </c>
      <c r="E37" s="225">
        <v>100</v>
      </c>
      <c r="F37" s="225">
        <v>60</v>
      </c>
      <c r="G37" s="711">
        <v>100</v>
      </c>
      <c r="H37" s="711"/>
      <c r="I37" s="711"/>
    </row>
    <row r="38" spans="2:9" ht="52.5" customHeight="1" x14ac:dyDescent="0.2">
      <c r="B38" s="711"/>
      <c r="C38" s="711"/>
      <c r="D38" s="695" t="s">
        <v>1293</v>
      </c>
      <c r="E38" s="225" t="s">
        <v>1294</v>
      </c>
      <c r="F38" s="225">
        <v>40</v>
      </c>
      <c r="G38" s="711"/>
      <c r="H38" s="711"/>
      <c r="I38" s="711"/>
    </row>
    <row r="39" spans="2:9" ht="27.75" customHeight="1" x14ac:dyDescent="0.2">
      <c r="B39" s="711"/>
      <c r="C39" s="695" t="s">
        <v>1289</v>
      </c>
      <c r="D39" s="695" t="s">
        <v>1289</v>
      </c>
      <c r="E39" s="225">
        <v>100</v>
      </c>
      <c r="F39" s="225" t="s">
        <v>430</v>
      </c>
      <c r="G39" s="225" t="s">
        <v>430</v>
      </c>
      <c r="H39" s="225">
        <v>100</v>
      </c>
      <c r="I39" s="225">
        <v>60</v>
      </c>
    </row>
    <row r="40" spans="2:9" ht="47.25" customHeight="1" x14ac:dyDescent="0.2">
      <c r="B40" s="711" t="s">
        <v>1290</v>
      </c>
      <c r="C40" s="711" t="s">
        <v>1291</v>
      </c>
      <c r="D40" s="711" t="s">
        <v>1292</v>
      </c>
      <c r="E40" s="711">
        <v>100</v>
      </c>
      <c r="F40" s="711">
        <v>100</v>
      </c>
      <c r="G40" s="711">
        <v>100</v>
      </c>
      <c r="H40" s="711">
        <v>100</v>
      </c>
      <c r="I40" s="711">
        <v>100</v>
      </c>
    </row>
    <row r="41" spans="2:9" x14ac:dyDescent="0.2">
      <c r="B41" s="711"/>
      <c r="C41" s="711"/>
      <c r="D41" s="711"/>
      <c r="E41" s="711"/>
      <c r="F41" s="711"/>
      <c r="G41" s="711"/>
      <c r="H41" s="711"/>
      <c r="I41" s="711"/>
    </row>
    <row r="42" spans="2:9" x14ac:dyDescent="0.2">
      <c r="B42" s="387" t="s">
        <v>1041</v>
      </c>
    </row>
    <row r="43" spans="2:9" ht="15.75" x14ac:dyDescent="0.2">
      <c r="B43" s="696" t="s">
        <v>1296</v>
      </c>
    </row>
    <row r="44" spans="2:9" ht="15.75" x14ac:dyDescent="0.2">
      <c r="B44" s="697" t="s">
        <v>1305</v>
      </c>
    </row>
    <row r="45" spans="2:9" ht="15.75" x14ac:dyDescent="0.2">
      <c r="B45" s="697" t="s">
        <v>1306</v>
      </c>
    </row>
    <row r="46" spans="2:9" ht="15.75" x14ac:dyDescent="0.2">
      <c r="B46" s="696" t="s">
        <v>1297</v>
      </c>
    </row>
    <row r="47" spans="2:9" ht="15.75" x14ac:dyDescent="0.2">
      <c r="B47" s="697" t="s">
        <v>1307</v>
      </c>
    </row>
    <row r="48" spans="2:9" ht="15.75" x14ac:dyDescent="0.2">
      <c r="B48" s="696" t="s">
        <v>1298</v>
      </c>
    </row>
    <row r="49" spans="2:18" ht="15.75" x14ac:dyDescent="0.2">
      <c r="B49" s="697" t="s">
        <v>1304</v>
      </c>
    </row>
    <row r="51" spans="2:18" ht="15.75" x14ac:dyDescent="0.2">
      <c r="B51" s="703" t="s">
        <v>1061</v>
      </c>
      <c r="C51" s="703" t="s">
        <v>1037</v>
      </c>
      <c r="D51" s="703" t="s">
        <v>1060</v>
      </c>
    </row>
    <row r="52" spans="2:18" ht="31.5" x14ac:dyDescent="0.25">
      <c r="B52" s="708" t="s">
        <v>1299</v>
      </c>
      <c r="C52" s="705" t="s">
        <v>1301</v>
      </c>
      <c r="D52" s="597">
        <v>20</v>
      </c>
    </row>
    <row r="53" spans="2:18" ht="31.5" x14ac:dyDescent="0.25">
      <c r="B53" s="709"/>
      <c r="C53" s="705" t="s">
        <v>1302</v>
      </c>
      <c r="D53" s="597">
        <v>20</v>
      </c>
    </row>
    <row r="54" spans="2:18" ht="31.5" x14ac:dyDescent="0.25">
      <c r="B54" s="709"/>
      <c r="C54" s="705" t="s">
        <v>1303</v>
      </c>
      <c r="D54" s="597">
        <v>20</v>
      </c>
    </row>
    <row r="55" spans="2:18" ht="15.75" x14ac:dyDescent="0.25">
      <c r="B55" s="710"/>
      <c r="C55" s="705" t="s">
        <v>855</v>
      </c>
      <c r="D55" s="704">
        <v>100</v>
      </c>
    </row>
    <row r="56" spans="2:18" ht="31.5" x14ac:dyDescent="0.25">
      <c r="B56" s="712" t="s">
        <v>1300</v>
      </c>
      <c r="C56" s="705" t="s">
        <v>1301</v>
      </c>
      <c r="D56" s="597">
        <v>20</v>
      </c>
    </row>
    <row r="57" spans="2:18" ht="31.5" x14ac:dyDescent="0.25">
      <c r="B57" s="713"/>
      <c r="C57" s="705" t="s">
        <v>1302</v>
      </c>
      <c r="D57" s="597">
        <v>20</v>
      </c>
    </row>
    <row r="58" spans="2:18" ht="31.5" x14ac:dyDescent="0.25">
      <c r="B58" s="713"/>
      <c r="C58" s="705" t="s">
        <v>1303</v>
      </c>
      <c r="D58" s="597">
        <v>20</v>
      </c>
    </row>
    <row r="59" spans="2:18" ht="15.75" x14ac:dyDescent="0.25">
      <c r="B59" s="714"/>
      <c r="C59" s="692" t="s">
        <v>856</v>
      </c>
      <c r="D59" s="597">
        <v>100</v>
      </c>
    </row>
    <row r="60" spans="2:18" ht="15.75" x14ac:dyDescent="0.25">
      <c r="B60" s="700"/>
      <c r="D60" s="698"/>
      <c r="E60" s="699"/>
    </row>
    <row r="61" spans="2:18" ht="15.75" x14ac:dyDescent="0.25">
      <c r="B61" s="706" t="s">
        <v>1308</v>
      </c>
      <c r="D61" s="702"/>
      <c r="E61" s="701"/>
    </row>
    <row r="63" spans="2:18" x14ac:dyDescent="0.2">
      <c r="C63" s="75" t="s">
        <v>1309</v>
      </c>
      <c r="D63" s="75" t="s">
        <v>804</v>
      </c>
      <c r="E63" s="75" t="s">
        <v>806</v>
      </c>
      <c r="F63" s="75" t="s">
        <v>807</v>
      </c>
      <c r="G63" s="75" t="s">
        <v>808</v>
      </c>
      <c r="H63" s="75" t="s">
        <v>809</v>
      </c>
      <c r="I63" s="75" t="s">
        <v>810</v>
      </c>
      <c r="J63" s="75" t="s">
        <v>811</v>
      </c>
      <c r="K63" s="75" t="s">
        <v>812</v>
      </c>
      <c r="L63" s="75" t="s">
        <v>813</v>
      </c>
      <c r="M63" s="75" t="s">
        <v>814</v>
      </c>
      <c r="N63" s="75" t="s">
        <v>816</v>
      </c>
      <c r="O63" s="75" t="s">
        <v>817</v>
      </c>
      <c r="P63" s="75" t="s">
        <v>818</v>
      </c>
      <c r="Q63" s="75" t="s">
        <v>819</v>
      </c>
      <c r="R63" s="75" t="s">
        <v>820</v>
      </c>
    </row>
    <row r="64" spans="2:18" x14ac:dyDescent="0.2">
      <c r="C64" s="75" t="s">
        <v>309</v>
      </c>
      <c r="D64" s="75">
        <v>3</v>
      </c>
      <c r="E64" s="75">
        <v>2</v>
      </c>
      <c r="F64" s="75">
        <v>2</v>
      </c>
      <c r="G64" s="75">
        <v>2</v>
      </c>
      <c r="H64" s="75">
        <v>1</v>
      </c>
      <c r="I64" s="75">
        <v>0</v>
      </c>
      <c r="J64" s="75">
        <v>0</v>
      </c>
      <c r="K64" s="75"/>
      <c r="L64" s="75"/>
      <c r="M64" s="75"/>
      <c r="N64" s="75"/>
      <c r="O64" s="75"/>
      <c r="P64" s="75"/>
      <c r="Q64" s="75"/>
      <c r="R64" s="75"/>
    </row>
    <row r="65" spans="3:18" x14ac:dyDescent="0.2">
      <c r="C65" s="75" t="s">
        <v>305</v>
      </c>
      <c r="D65" s="75">
        <v>2</v>
      </c>
      <c r="E65" s="75">
        <v>1</v>
      </c>
      <c r="F65" s="75">
        <v>2</v>
      </c>
      <c r="G65" s="75">
        <v>2</v>
      </c>
      <c r="H65" s="75">
        <v>2</v>
      </c>
      <c r="I65" s="75"/>
      <c r="J65" s="75"/>
      <c r="K65" s="75">
        <v>0</v>
      </c>
      <c r="L65" s="75">
        <v>0</v>
      </c>
      <c r="M65" s="75">
        <v>0</v>
      </c>
      <c r="N65" s="75">
        <v>0</v>
      </c>
      <c r="O65" s="75">
        <v>3</v>
      </c>
      <c r="P65" s="75">
        <v>2</v>
      </c>
      <c r="Q65" s="75">
        <v>2</v>
      </c>
      <c r="R65" s="75"/>
    </row>
    <row r="66" spans="3:18" x14ac:dyDescent="0.2">
      <c r="C66" s="75" t="s">
        <v>306</v>
      </c>
      <c r="D66" s="75">
        <v>3</v>
      </c>
      <c r="E66" s="75">
        <v>3</v>
      </c>
      <c r="F66" s="75">
        <v>3</v>
      </c>
      <c r="G66" s="75">
        <v>2</v>
      </c>
      <c r="H66" s="75">
        <v>1</v>
      </c>
      <c r="I66" s="75"/>
      <c r="J66" s="75"/>
      <c r="K66" s="75"/>
      <c r="L66" s="75"/>
      <c r="M66" s="75"/>
      <c r="N66" s="75"/>
      <c r="O66" s="75"/>
      <c r="P66" s="75"/>
      <c r="Q66" s="75"/>
      <c r="R66" s="75">
        <v>3</v>
      </c>
    </row>
    <row r="67" spans="3:18" x14ac:dyDescent="0.2">
      <c r="C67" s="75" t="s">
        <v>307</v>
      </c>
      <c r="D67" s="75">
        <v>2</v>
      </c>
      <c r="E67" s="75">
        <v>2</v>
      </c>
      <c r="F67" s="75">
        <v>2</v>
      </c>
      <c r="G67" s="75">
        <v>2</v>
      </c>
      <c r="H67" s="75">
        <v>2</v>
      </c>
      <c r="I67" s="75"/>
      <c r="J67" s="75"/>
      <c r="K67" s="75"/>
      <c r="L67" s="75"/>
      <c r="M67" s="75"/>
      <c r="N67" s="75"/>
      <c r="O67" s="75"/>
      <c r="P67" s="75"/>
      <c r="Q67" s="75"/>
      <c r="R67" s="75"/>
    </row>
    <row r="68" spans="3:18" x14ac:dyDescent="0.2">
      <c r="C68" s="75" t="s">
        <v>308</v>
      </c>
      <c r="D68" s="75">
        <v>2</v>
      </c>
      <c r="E68" s="75">
        <v>1</v>
      </c>
      <c r="F68" s="75">
        <v>2</v>
      </c>
      <c r="G68" s="75">
        <v>2</v>
      </c>
      <c r="H68" s="75">
        <v>1</v>
      </c>
      <c r="I68" s="75"/>
      <c r="J68" s="75"/>
      <c r="K68" s="75"/>
      <c r="L68" s="75"/>
      <c r="M68" s="75"/>
      <c r="N68" s="75"/>
      <c r="O68" s="75"/>
      <c r="P68" s="75"/>
      <c r="Q68" s="75"/>
      <c r="R68" s="75"/>
    </row>
    <row r="69" spans="3:18" x14ac:dyDescent="0.2">
      <c r="C69" s="75" t="s">
        <v>570</v>
      </c>
      <c r="D69" s="75">
        <v>2</v>
      </c>
      <c r="E69" s="75">
        <v>2</v>
      </c>
      <c r="F69" s="75">
        <v>3</v>
      </c>
      <c r="G69" s="75">
        <v>3</v>
      </c>
      <c r="H69" s="75">
        <v>2</v>
      </c>
      <c r="I69" s="75"/>
      <c r="J69" s="75"/>
      <c r="K69" s="75"/>
      <c r="L69" s="75"/>
      <c r="M69" s="75"/>
      <c r="N69" s="75"/>
      <c r="O69" s="75"/>
      <c r="P69" s="75"/>
      <c r="Q69" s="75"/>
      <c r="R69" s="75"/>
    </row>
    <row r="70" spans="3:18" x14ac:dyDescent="0.2">
      <c r="C70" s="75" t="s">
        <v>1310</v>
      </c>
      <c r="D70" s="75">
        <f>ROUND(AVERAGE(D64:D69),2)</f>
        <v>2.33</v>
      </c>
      <c r="E70" s="75">
        <f t="shared" ref="E70:R70" si="0">ROUND(AVERAGE(E64:E69),2)</f>
        <v>1.83</v>
      </c>
      <c r="F70" s="75">
        <f t="shared" si="0"/>
        <v>2.33</v>
      </c>
      <c r="G70" s="75">
        <f t="shared" si="0"/>
        <v>2.17</v>
      </c>
      <c r="H70" s="75">
        <f t="shared" si="0"/>
        <v>1.5</v>
      </c>
      <c r="I70" s="75">
        <f t="shared" si="0"/>
        <v>0</v>
      </c>
      <c r="J70" s="75">
        <f t="shared" si="0"/>
        <v>0</v>
      </c>
      <c r="K70" s="75">
        <f t="shared" si="0"/>
        <v>0</v>
      </c>
      <c r="L70" s="75">
        <f t="shared" si="0"/>
        <v>0</v>
      </c>
      <c r="M70" s="75">
        <f t="shared" si="0"/>
        <v>0</v>
      </c>
      <c r="N70" s="75">
        <f t="shared" si="0"/>
        <v>0</v>
      </c>
      <c r="O70" s="75">
        <f t="shared" si="0"/>
        <v>3</v>
      </c>
      <c r="P70" s="75">
        <f t="shared" si="0"/>
        <v>2</v>
      </c>
      <c r="Q70" s="75">
        <f t="shared" si="0"/>
        <v>2</v>
      </c>
      <c r="R70" s="75">
        <f t="shared" si="0"/>
        <v>3</v>
      </c>
    </row>
    <row r="72" spans="3:18" x14ac:dyDescent="0.2">
      <c r="D72" s="1" t="s">
        <v>1311</v>
      </c>
    </row>
  </sheetData>
  <mergeCells count="18">
    <mergeCell ref="B56:B59"/>
    <mergeCell ref="I40:I41"/>
    <mergeCell ref="B35:B39"/>
    <mergeCell ref="B40:B41"/>
    <mergeCell ref="B33:I33"/>
    <mergeCell ref="B52:B55"/>
    <mergeCell ref="C40:C41"/>
    <mergeCell ref="D40:D41"/>
    <mergeCell ref="E40:E41"/>
    <mergeCell ref="F40:F41"/>
    <mergeCell ref="G40:G41"/>
    <mergeCell ref="H40:H41"/>
    <mergeCell ref="C35:C36"/>
    <mergeCell ref="G35:G36"/>
    <mergeCell ref="H35:H38"/>
    <mergeCell ref="I35:I38"/>
    <mergeCell ref="C37:C38"/>
    <mergeCell ref="G37:G3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IV160"/>
  <sheetViews>
    <sheetView zoomScale="90" zoomScaleNormal="90" workbookViewId="0">
      <selection activeCell="B6" sqref="B6"/>
    </sheetView>
  </sheetViews>
  <sheetFormatPr defaultColWidth="13" defaultRowHeight="15.75" x14ac:dyDescent="0.25"/>
  <cols>
    <col min="1" max="1" width="18" style="583" customWidth="1"/>
    <col min="2" max="2" width="34.85546875" style="583" customWidth="1"/>
    <col min="3" max="3" width="54.7109375" style="583" customWidth="1"/>
    <col min="4" max="4" width="25.85546875" style="582" customWidth="1"/>
    <col min="5" max="5" width="21" style="583" customWidth="1"/>
    <col min="6" max="6" width="22.5703125" style="583" customWidth="1"/>
    <col min="7" max="7" width="29.42578125" style="583" customWidth="1"/>
    <col min="8" max="8" width="16" style="583" customWidth="1"/>
    <col min="9" max="9" width="12" style="583" customWidth="1"/>
    <col min="10" max="12" width="13.28515625" style="583" customWidth="1"/>
    <col min="13" max="99" width="12" style="583" customWidth="1"/>
    <col min="100" max="16384" width="13" style="583"/>
  </cols>
  <sheetData>
    <row r="1" spans="1:256" s="579" customFormat="1" ht="29.25" customHeight="1" thickBot="1" x14ac:dyDescent="0.3">
      <c r="A1" s="577"/>
      <c r="B1" s="578" t="s">
        <v>9</v>
      </c>
      <c r="D1" s="580"/>
      <c r="E1" s="580" t="s">
        <v>313</v>
      </c>
      <c r="F1" s="580"/>
      <c r="G1" s="580"/>
    </row>
    <row r="2" spans="1:256" ht="16.5" thickTop="1" x14ac:dyDescent="0.25">
      <c r="A2" s="581" t="s">
        <v>10</v>
      </c>
      <c r="B2" s="715" t="s">
        <v>320</v>
      </c>
      <c r="C2" s="716"/>
      <c r="E2" s="582"/>
      <c r="F2" s="582"/>
      <c r="G2" s="582"/>
    </row>
    <row r="3" spans="1:256" ht="18.75" x14ac:dyDescent="0.3">
      <c r="A3" s="581" t="s">
        <v>11</v>
      </c>
      <c r="B3" s="717" t="s">
        <v>319</v>
      </c>
      <c r="C3" s="718"/>
      <c r="E3" s="582"/>
      <c r="F3" s="582"/>
      <c r="G3" s="582"/>
    </row>
    <row r="4" spans="1:256" x14ac:dyDescent="0.25">
      <c r="A4" s="581" t="s">
        <v>12</v>
      </c>
      <c r="B4" s="584" t="s">
        <v>330</v>
      </c>
      <c r="C4" s="585"/>
      <c r="E4" s="582"/>
      <c r="F4" s="582"/>
      <c r="G4" s="582"/>
    </row>
    <row r="5" spans="1:256" x14ac:dyDescent="0.25">
      <c r="A5" s="581" t="s">
        <v>13</v>
      </c>
      <c r="B5" s="584" t="s">
        <v>331</v>
      </c>
      <c r="C5" s="585"/>
    </row>
    <row r="6" spans="1:256" x14ac:dyDescent="0.25">
      <c r="A6" s="586" t="s">
        <v>289</v>
      </c>
      <c r="B6" s="584" t="s">
        <v>316</v>
      </c>
      <c r="C6" s="585"/>
    </row>
    <row r="7" spans="1:256" s="587" customFormat="1" hidden="1" x14ac:dyDescent="0.25">
      <c r="A7" s="587" t="s">
        <v>14</v>
      </c>
      <c r="B7" s="587" t="s">
        <v>15</v>
      </c>
      <c r="C7" s="587" t="s">
        <v>16</v>
      </c>
      <c r="D7" s="588" t="s">
        <v>17</v>
      </c>
      <c r="E7" s="587" t="s">
        <v>18</v>
      </c>
      <c r="F7" s="587" t="s">
        <v>19</v>
      </c>
      <c r="G7" s="587" t="s">
        <v>20</v>
      </c>
      <c r="H7" s="587" t="s">
        <v>21</v>
      </c>
      <c r="I7" s="587" t="s">
        <v>22</v>
      </c>
      <c r="J7" s="587" t="s">
        <v>23</v>
      </c>
      <c r="K7" s="587" t="s">
        <v>24</v>
      </c>
      <c r="L7" s="587" t="s">
        <v>25</v>
      </c>
      <c r="M7" s="587" t="s">
        <v>26</v>
      </c>
      <c r="N7" s="587" t="s">
        <v>27</v>
      </c>
      <c r="O7" s="587" t="s">
        <v>28</v>
      </c>
      <c r="P7" s="587" t="s">
        <v>29</v>
      </c>
      <c r="Q7" s="587" t="s">
        <v>30</v>
      </c>
      <c r="R7" s="587" t="s">
        <v>31</v>
      </c>
      <c r="S7" s="587" t="s">
        <v>32</v>
      </c>
      <c r="T7" s="587" t="s">
        <v>33</v>
      </c>
      <c r="U7" s="587" t="s">
        <v>34</v>
      </c>
      <c r="V7" s="587" t="s">
        <v>35</v>
      </c>
      <c r="W7" s="587" t="s">
        <v>36</v>
      </c>
      <c r="X7" s="587" t="s">
        <v>37</v>
      </c>
      <c r="Y7" s="587" t="s">
        <v>38</v>
      </c>
      <c r="Z7" s="587" t="s">
        <v>39</v>
      </c>
      <c r="AA7" s="587" t="s">
        <v>40</v>
      </c>
      <c r="AB7" s="587" t="s">
        <v>41</v>
      </c>
      <c r="AC7" s="587" t="s">
        <v>42</v>
      </c>
      <c r="AD7" s="587" t="s">
        <v>43</v>
      </c>
      <c r="AE7" s="587" t="s">
        <v>44</v>
      </c>
      <c r="AF7" s="587" t="s">
        <v>45</v>
      </c>
      <c r="AG7" s="587" t="s">
        <v>46</v>
      </c>
      <c r="AH7" s="587" t="s">
        <v>47</v>
      </c>
      <c r="AI7" s="587" t="s">
        <v>48</v>
      </c>
      <c r="AJ7" s="587" t="s">
        <v>49</v>
      </c>
      <c r="AK7" s="587" t="s">
        <v>50</v>
      </c>
      <c r="AL7" s="587" t="s">
        <v>51</v>
      </c>
      <c r="AM7" s="587" t="s">
        <v>52</v>
      </c>
      <c r="AN7" s="587" t="s">
        <v>53</v>
      </c>
      <c r="AO7" s="587" t="s">
        <v>54</v>
      </c>
      <c r="AP7" s="587" t="s">
        <v>55</v>
      </c>
      <c r="AQ7" s="587" t="s">
        <v>56</v>
      </c>
      <c r="AR7" s="587" t="s">
        <v>57</v>
      </c>
      <c r="AS7" s="587" t="s">
        <v>58</v>
      </c>
      <c r="AT7" s="587" t="s">
        <v>59</v>
      </c>
      <c r="AU7" s="587" t="s">
        <v>60</v>
      </c>
      <c r="AV7" s="587" t="s">
        <v>61</v>
      </c>
      <c r="AW7" s="587" t="s">
        <v>62</v>
      </c>
      <c r="AX7" s="587" t="s">
        <v>63</v>
      </c>
      <c r="AY7" s="587" t="s">
        <v>64</v>
      </c>
      <c r="AZ7" s="587" t="s">
        <v>65</v>
      </c>
      <c r="BA7" s="587" t="s">
        <v>66</v>
      </c>
      <c r="BB7" s="587" t="s">
        <v>67</v>
      </c>
      <c r="BC7" s="587" t="s">
        <v>68</v>
      </c>
      <c r="BD7" s="587" t="s">
        <v>69</v>
      </c>
      <c r="BE7" s="587" t="s">
        <v>70</v>
      </c>
      <c r="BF7" s="587" t="s">
        <v>71</v>
      </c>
      <c r="BG7" s="587" t="s">
        <v>72</v>
      </c>
      <c r="BH7" s="587" t="s">
        <v>73</v>
      </c>
      <c r="BI7" s="587" t="s">
        <v>74</v>
      </c>
      <c r="BJ7" s="587" t="s">
        <v>75</v>
      </c>
      <c r="BK7" s="587" t="s">
        <v>76</v>
      </c>
      <c r="BL7" s="587" t="s">
        <v>77</v>
      </c>
      <c r="BM7" s="587" t="s">
        <v>78</v>
      </c>
      <c r="BN7" s="587" t="s">
        <v>79</v>
      </c>
      <c r="BO7" s="587" t="s">
        <v>80</v>
      </c>
      <c r="BP7" s="587" t="s">
        <v>81</v>
      </c>
      <c r="BQ7" s="587" t="s">
        <v>82</v>
      </c>
      <c r="BR7" s="587" t="s">
        <v>83</v>
      </c>
      <c r="BS7" s="587" t="s">
        <v>84</v>
      </c>
      <c r="BT7" s="587" t="s">
        <v>85</v>
      </c>
      <c r="BU7" s="587" t="s">
        <v>86</v>
      </c>
      <c r="BV7" s="587" t="s">
        <v>87</v>
      </c>
      <c r="BW7" s="587" t="s">
        <v>88</v>
      </c>
      <c r="BX7" s="587" t="s">
        <v>89</v>
      </c>
      <c r="BY7" s="587" t="s">
        <v>90</v>
      </c>
      <c r="BZ7" s="587" t="s">
        <v>91</v>
      </c>
      <c r="CA7" s="587" t="s">
        <v>92</v>
      </c>
      <c r="CB7" s="587" t="s">
        <v>93</v>
      </c>
      <c r="CC7" s="587" t="s">
        <v>94</v>
      </c>
      <c r="CD7" s="587" t="s">
        <v>95</v>
      </c>
      <c r="CE7" s="587" t="s">
        <v>96</v>
      </c>
      <c r="CF7" s="587" t="s">
        <v>97</v>
      </c>
      <c r="CG7" s="587" t="s">
        <v>98</v>
      </c>
      <c r="CH7" s="587" t="s">
        <v>99</v>
      </c>
      <c r="CI7" s="587" t="s">
        <v>100</v>
      </c>
      <c r="CJ7" s="587" t="s">
        <v>101</v>
      </c>
      <c r="CK7" s="587" t="s">
        <v>102</v>
      </c>
      <c r="CL7" s="587" t="s">
        <v>103</v>
      </c>
      <c r="CM7" s="587" t="s">
        <v>104</v>
      </c>
      <c r="CN7" s="587" t="s">
        <v>105</v>
      </c>
      <c r="CO7" s="587" t="s">
        <v>106</v>
      </c>
      <c r="CP7" s="587" t="s">
        <v>107</v>
      </c>
      <c r="CQ7" s="587" t="s">
        <v>108</v>
      </c>
      <c r="CR7" s="587" t="s">
        <v>109</v>
      </c>
      <c r="CS7" s="587" t="s">
        <v>110</v>
      </c>
      <c r="CT7" s="587" t="s">
        <v>111</v>
      </c>
      <c r="CU7" s="587" t="s">
        <v>112</v>
      </c>
      <c r="CV7" s="587" t="s">
        <v>113</v>
      </c>
      <c r="CW7" s="587" t="s">
        <v>114</v>
      </c>
      <c r="CX7" s="587" t="s">
        <v>115</v>
      </c>
      <c r="CY7" s="587" t="s">
        <v>116</v>
      </c>
      <c r="CZ7" s="587" t="s">
        <v>117</v>
      </c>
      <c r="DA7" s="587" t="s">
        <v>118</v>
      </c>
      <c r="DB7" s="587" t="s">
        <v>119</v>
      </c>
      <c r="DC7" s="587" t="s">
        <v>120</v>
      </c>
      <c r="DD7" s="587" t="s">
        <v>121</v>
      </c>
      <c r="DE7" s="587" t="s">
        <v>122</v>
      </c>
      <c r="DF7" s="587" t="s">
        <v>123</v>
      </c>
      <c r="DG7" s="587" t="s">
        <v>124</v>
      </c>
      <c r="DH7" s="587" t="s">
        <v>125</v>
      </c>
      <c r="DI7" s="587" t="s">
        <v>126</v>
      </c>
      <c r="DJ7" s="587" t="s">
        <v>127</v>
      </c>
      <c r="DK7" s="587" t="s">
        <v>128</v>
      </c>
      <c r="DL7" s="587" t="s">
        <v>129</v>
      </c>
      <c r="DM7" s="587" t="s">
        <v>130</v>
      </c>
      <c r="DN7" s="587" t="s">
        <v>131</v>
      </c>
      <c r="DO7" s="587" t="s">
        <v>132</v>
      </c>
      <c r="DP7" s="587" t="s">
        <v>133</v>
      </c>
      <c r="DQ7" s="587" t="s">
        <v>134</v>
      </c>
      <c r="DR7" s="587" t="s">
        <v>135</v>
      </c>
      <c r="DS7" s="587" t="s">
        <v>136</v>
      </c>
      <c r="DT7" s="587" t="s">
        <v>137</v>
      </c>
      <c r="DU7" s="587" t="s">
        <v>138</v>
      </c>
      <c r="DV7" s="587" t="s">
        <v>139</v>
      </c>
      <c r="DW7" s="587" t="s">
        <v>140</v>
      </c>
      <c r="DX7" s="587" t="s">
        <v>141</v>
      </c>
      <c r="DY7" s="587" t="s">
        <v>142</v>
      </c>
      <c r="DZ7" s="587" t="s">
        <v>143</v>
      </c>
      <c r="EA7" s="587" t="s">
        <v>144</v>
      </c>
      <c r="EB7" s="587" t="s">
        <v>145</v>
      </c>
      <c r="EC7" s="587" t="s">
        <v>146</v>
      </c>
      <c r="ED7" s="587" t="s">
        <v>147</v>
      </c>
      <c r="EE7" s="587" t="s">
        <v>148</v>
      </c>
      <c r="EF7" s="587" t="s">
        <v>149</v>
      </c>
      <c r="EG7" s="587" t="s">
        <v>150</v>
      </c>
      <c r="EH7" s="587" t="s">
        <v>151</v>
      </c>
      <c r="EI7" s="587" t="s">
        <v>152</v>
      </c>
      <c r="EJ7" s="587" t="s">
        <v>153</v>
      </c>
      <c r="EK7" s="587" t="s">
        <v>154</v>
      </c>
      <c r="EL7" s="587" t="s">
        <v>155</v>
      </c>
      <c r="EM7" s="587" t="s">
        <v>156</v>
      </c>
      <c r="EN7" s="587" t="s">
        <v>157</v>
      </c>
      <c r="EO7" s="587" t="s">
        <v>158</v>
      </c>
      <c r="EP7" s="587" t="s">
        <v>159</v>
      </c>
      <c r="EQ7" s="587" t="s">
        <v>160</v>
      </c>
      <c r="ER7" s="587" t="s">
        <v>161</v>
      </c>
      <c r="ES7" s="587" t="s">
        <v>162</v>
      </c>
      <c r="ET7" s="587" t="s">
        <v>163</v>
      </c>
      <c r="EU7" s="587" t="s">
        <v>164</v>
      </c>
      <c r="EV7" s="587" t="s">
        <v>165</v>
      </c>
      <c r="EW7" s="587" t="s">
        <v>166</v>
      </c>
      <c r="EX7" s="587" t="s">
        <v>167</v>
      </c>
      <c r="EY7" s="587" t="s">
        <v>168</v>
      </c>
      <c r="EZ7" s="587" t="s">
        <v>169</v>
      </c>
      <c r="FA7" s="587" t="s">
        <v>170</v>
      </c>
      <c r="FB7" s="587" t="s">
        <v>171</v>
      </c>
      <c r="FC7" s="587" t="s">
        <v>172</v>
      </c>
      <c r="FD7" s="587" t="s">
        <v>173</v>
      </c>
      <c r="FE7" s="587" t="s">
        <v>174</v>
      </c>
      <c r="FF7" s="587" t="s">
        <v>175</v>
      </c>
      <c r="FG7" s="587" t="s">
        <v>176</v>
      </c>
      <c r="FH7" s="587" t="s">
        <v>177</v>
      </c>
      <c r="FI7" s="587" t="s">
        <v>178</v>
      </c>
      <c r="FJ7" s="587" t="s">
        <v>179</v>
      </c>
      <c r="FK7" s="587" t="s">
        <v>180</v>
      </c>
      <c r="FL7" s="587" t="s">
        <v>181</v>
      </c>
      <c r="FM7" s="587" t="s">
        <v>182</v>
      </c>
      <c r="FN7" s="587" t="s">
        <v>183</v>
      </c>
      <c r="FO7" s="587" t="s">
        <v>184</v>
      </c>
      <c r="FP7" s="587" t="s">
        <v>185</v>
      </c>
      <c r="FQ7" s="587" t="s">
        <v>186</v>
      </c>
      <c r="FR7" s="587" t="s">
        <v>187</v>
      </c>
      <c r="FS7" s="587" t="s">
        <v>188</v>
      </c>
      <c r="FT7" s="587" t="s">
        <v>189</v>
      </c>
      <c r="FU7" s="587" t="s">
        <v>190</v>
      </c>
      <c r="FV7" s="587" t="s">
        <v>191</v>
      </c>
      <c r="FW7" s="587" t="s">
        <v>192</v>
      </c>
      <c r="FX7" s="587" t="s">
        <v>193</v>
      </c>
      <c r="FY7" s="587" t="s">
        <v>194</v>
      </c>
      <c r="FZ7" s="587" t="s">
        <v>195</v>
      </c>
      <c r="GA7" s="587" t="s">
        <v>196</v>
      </c>
      <c r="GB7" s="587" t="s">
        <v>197</v>
      </c>
      <c r="GC7" s="587" t="s">
        <v>198</v>
      </c>
      <c r="GD7" s="587" t="s">
        <v>199</v>
      </c>
      <c r="GE7" s="587" t="s">
        <v>200</v>
      </c>
      <c r="GF7" s="587" t="s">
        <v>201</v>
      </c>
      <c r="GG7" s="587" t="s">
        <v>202</v>
      </c>
      <c r="GH7" s="587" t="s">
        <v>203</v>
      </c>
      <c r="GI7" s="587" t="s">
        <v>204</v>
      </c>
      <c r="GJ7" s="587" t="s">
        <v>205</v>
      </c>
      <c r="GK7" s="587" t="s">
        <v>206</v>
      </c>
      <c r="GL7" s="587" t="s">
        <v>207</v>
      </c>
      <c r="GM7" s="587" t="s">
        <v>208</v>
      </c>
      <c r="GN7" s="587" t="s">
        <v>209</v>
      </c>
      <c r="GO7" s="587" t="s">
        <v>210</v>
      </c>
      <c r="GP7" s="587" t="s">
        <v>211</v>
      </c>
      <c r="GQ7" s="587" t="s">
        <v>212</v>
      </c>
      <c r="GR7" s="587" t="s">
        <v>213</v>
      </c>
      <c r="GS7" s="587" t="s">
        <v>214</v>
      </c>
      <c r="GT7" s="587" t="s">
        <v>215</v>
      </c>
      <c r="GU7" s="587" t="s">
        <v>216</v>
      </c>
      <c r="GV7" s="587" t="s">
        <v>217</v>
      </c>
      <c r="GW7" s="587" t="s">
        <v>218</v>
      </c>
      <c r="GX7" s="587" t="s">
        <v>219</v>
      </c>
      <c r="GY7" s="587" t="s">
        <v>220</v>
      </c>
      <c r="GZ7" s="587" t="s">
        <v>221</v>
      </c>
      <c r="HA7" s="587" t="s">
        <v>222</v>
      </c>
      <c r="HB7" s="587" t="s">
        <v>223</v>
      </c>
      <c r="HC7" s="587" t="s">
        <v>224</v>
      </c>
      <c r="HD7" s="587" t="s">
        <v>225</v>
      </c>
      <c r="HE7" s="587" t="s">
        <v>226</v>
      </c>
      <c r="HF7" s="587" t="s">
        <v>227</v>
      </c>
      <c r="HG7" s="587" t="s">
        <v>228</v>
      </c>
      <c r="HH7" s="587" t="s">
        <v>229</v>
      </c>
      <c r="HI7" s="587" t="s">
        <v>230</v>
      </c>
      <c r="HJ7" s="587" t="s">
        <v>231</v>
      </c>
      <c r="HK7" s="587" t="s">
        <v>232</v>
      </c>
      <c r="HL7" s="587" t="s">
        <v>233</v>
      </c>
      <c r="HM7" s="587" t="s">
        <v>234</v>
      </c>
      <c r="HN7" s="587" t="s">
        <v>235</v>
      </c>
      <c r="HO7" s="587" t="s">
        <v>236</v>
      </c>
      <c r="HP7" s="587" t="s">
        <v>237</v>
      </c>
      <c r="HQ7" s="587" t="s">
        <v>238</v>
      </c>
      <c r="HR7" s="587" t="s">
        <v>239</v>
      </c>
      <c r="HS7" s="587" t="s">
        <v>240</v>
      </c>
      <c r="HT7" s="587" t="s">
        <v>241</v>
      </c>
      <c r="HU7" s="587" t="s">
        <v>242</v>
      </c>
      <c r="HV7" s="587" t="s">
        <v>243</v>
      </c>
      <c r="HW7" s="587" t="s">
        <v>244</v>
      </c>
      <c r="HX7" s="587" t="s">
        <v>245</v>
      </c>
      <c r="HY7" s="587" t="s">
        <v>246</v>
      </c>
      <c r="HZ7" s="587" t="s">
        <v>247</v>
      </c>
      <c r="IA7" s="587" t="s">
        <v>248</v>
      </c>
      <c r="IB7" s="587" t="s">
        <v>249</v>
      </c>
      <c r="IC7" s="587" t="s">
        <v>250</v>
      </c>
      <c r="ID7" s="587" t="s">
        <v>251</v>
      </c>
      <c r="IE7" s="587" t="s">
        <v>252</v>
      </c>
      <c r="IF7" s="587" t="s">
        <v>253</v>
      </c>
      <c r="IG7" s="587" t="s">
        <v>254</v>
      </c>
      <c r="IH7" s="587" t="s">
        <v>255</v>
      </c>
      <c r="II7" s="587" t="s">
        <v>256</v>
      </c>
      <c r="IJ7" s="587" t="s">
        <v>257</v>
      </c>
      <c r="IK7" s="587" t="s">
        <v>258</v>
      </c>
      <c r="IL7" s="587" t="s">
        <v>259</v>
      </c>
      <c r="IM7" s="587" t="s">
        <v>260</v>
      </c>
      <c r="IN7" s="587" t="s">
        <v>261</v>
      </c>
      <c r="IO7" s="587" t="s">
        <v>262</v>
      </c>
      <c r="IP7" s="587" t="s">
        <v>263</v>
      </c>
      <c r="IQ7" s="587" t="s">
        <v>264</v>
      </c>
      <c r="IR7" s="587" t="s">
        <v>265</v>
      </c>
      <c r="IS7" s="587" t="s">
        <v>266</v>
      </c>
      <c r="IT7" s="587" t="s">
        <v>267</v>
      </c>
      <c r="IU7" s="587" t="s">
        <v>268</v>
      </c>
      <c r="IV7" s="587" t="s">
        <v>269</v>
      </c>
    </row>
    <row r="8" spans="1:256" s="587" customFormat="1" x14ac:dyDescent="0.25">
      <c r="B8" s="589"/>
      <c r="D8" s="588"/>
    </row>
    <row r="9" spans="1:256" s="587" customFormat="1" x14ac:dyDescent="0.25">
      <c r="B9" s="590" t="s">
        <v>1132</v>
      </c>
      <c r="D9" s="588"/>
    </row>
    <row r="10" spans="1:256" s="591" customFormat="1" ht="16.5" thickBot="1" x14ac:dyDescent="0.3">
      <c r="A10" s="591" t="s">
        <v>3</v>
      </c>
      <c r="D10" s="592"/>
      <c r="E10" s="587"/>
      <c r="F10" s="587"/>
    </row>
    <row r="11" spans="1:256" x14ac:dyDescent="0.25">
      <c r="E11" s="593"/>
      <c r="F11" s="593" t="s">
        <v>1218</v>
      </c>
    </row>
    <row r="12" spans="1:256" s="595" customFormat="1" x14ac:dyDescent="0.25">
      <c r="A12" s="381" t="s">
        <v>1106</v>
      </c>
      <c r="B12" s="594" t="s">
        <v>322</v>
      </c>
      <c r="D12" s="596"/>
      <c r="E12" s="596" t="s">
        <v>941</v>
      </c>
      <c r="F12" s="597" t="s">
        <v>410</v>
      </c>
      <c r="G12" s="598"/>
    </row>
    <row r="13" spans="1:256" s="595" customFormat="1" x14ac:dyDescent="0.25">
      <c r="A13" s="381" t="s">
        <v>1107</v>
      </c>
      <c r="B13" s="594" t="s">
        <v>323</v>
      </c>
      <c r="D13" s="596"/>
      <c r="E13" s="596" t="s">
        <v>1245</v>
      </c>
      <c r="F13" s="599" t="s">
        <v>1232</v>
      </c>
      <c r="G13" s="598"/>
    </row>
    <row r="14" spans="1:256" s="595" customFormat="1" x14ac:dyDescent="0.25">
      <c r="A14" s="381" t="s">
        <v>1108</v>
      </c>
      <c r="B14" s="594" t="s">
        <v>324</v>
      </c>
      <c r="D14" s="596"/>
      <c r="E14" s="596" t="s">
        <v>1246</v>
      </c>
      <c r="F14" s="599" t="s">
        <v>1233</v>
      </c>
      <c r="G14" s="598"/>
    </row>
    <row r="15" spans="1:256" s="595" customFormat="1" x14ac:dyDescent="0.25">
      <c r="A15" s="381" t="s">
        <v>1109</v>
      </c>
      <c r="B15" s="594" t="s">
        <v>325</v>
      </c>
      <c r="D15" s="596"/>
      <c r="E15" s="596" t="s">
        <v>1247</v>
      </c>
      <c r="F15" s="599" t="s">
        <v>1234</v>
      </c>
      <c r="G15" s="598"/>
    </row>
    <row r="16" spans="1:256" s="595" customFormat="1" x14ac:dyDescent="0.25">
      <c r="A16" s="381" t="s">
        <v>1110</v>
      </c>
      <c r="B16" s="594" t="s">
        <v>326</v>
      </c>
      <c r="D16" s="596"/>
      <c r="E16" s="600" t="s">
        <v>1248</v>
      </c>
      <c r="F16" s="597" t="s">
        <v>1235</v>
      </c>
      <c r="G16" s="598"/>
    </row>
    <row r="17" spans="1:256" s="606" customFormat="1" x14ac:dyDescent="0.25">
      <c r="A17" s="381" t="s">
        <v>1111</v>
      </c>
      <c r="B17" s="601" t="s">
        <v>1112</v>
      </c>
      <c r="C17" s="602"/>
      <c r="D17" s="603"/>
      <c r="E17" s="604" t="s">
        <v>1249</v>
      </c>
      <c r="F17" s="599" t="s">
        <v>1236</v>
      </c>
      <c r="G17" s="605"/>
      <c r="H17" s="605"/>
      <c r="I17" s="605"/>
      <c r="J17" s="605"/>
      <c r="K17" s="605"/>
      <c r="L17" s="605"/>
      <c r="M17" s="605"/>
      <c r="N17" s="605"/>
      <c r="O17" s="605"/>
      <c r="P17" s="605"/>
      <c r="Q17" s="605"/>
      <c r="R17" s="605"/>
      <c r="S17" s="605"/>
      <c r="T17" s="605"/>
      <c r="U17" s="605"/>
      <c r="V17" s="605"/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605"/>
      <c r="AL17" s="605"/>
      <c r="AM17" s="605"/>
      <c r="AN17" s="605"/>
      <c r="AO17" s="605"/>
      <c r="AP17" s="605"/>
      <c r="AQ17" s="605"/>
      <c r="AR17" s="605"/>
      <c r="AS17" s="605"/>
      <c r="AT17" s="605"/>
      <c r="AU17" s="605"/>
      <c r="AV17" s="605"/>
      <c r="AW17" s="605"/>
      <c r="AX17" s="605"/>
      <c r="AY17" s="605"/>
      <c r="AZ17" s="605"/>
      <c r="BA17" s="605"/>
      <c r="BB17" s="605"/>
      <c r="BC17" s="605"/>
      <c r="BD17" s="605"/>
      <c r="BE17" s="605"/>
      <c r="BF17" s="605"/>
      <c r="BG17" s="605"/>
      <c r="BH17" s="605"/>
      <c r="BI17" s="605"/>
      <c r="BJ17" s="605"/>
      <c r="BK17" s="605"/>
      <c r="BL17" s="605"/>
      <c r="BM17" s="605"/>
      <c r="BN17" s="605"/>
      <c r="BO17" s="605"/>
      <c r="BP17" s="605"/>
      <c r="BQ17" s="605"/>
      <c r="BR17" s="605"/>
      <c r="BS17" s="605"/>
      <c r="BT17" s="605"/>
      <c r="BU17" s="605"/>
      <c r="BV17" s="605"/>
      <c r="BW17" s="605"/>
      <c r="BX17" s="605"/>
      <c r="BY17" s="605"/>
      <c r="BZ17" s="605"/>
      <c r="CA17" s="605"/>
      <c r="CB17" s="605"/>
      <c r="CC17" s="605"/>
      <c r="CD17" s="605"/>
      <c r="CE17" s="605"/>
      <c r="CF17" s="605"/>
      <c r="CG17" s="605"/>
      <c r="CH17" s="605"/>
      <c r="CI17" s="605"/>
      <c r="CJ17" s="605"/>
      <c r="CK17" s="605"/>
      <c r="CL17" s="605"/>
      <c r="CM17" s="605"/>
      <c r="CN17" s="605"/>
      <c r="CO17" s="605"/>
      <c r="CP17" s="605"/>
      <c r="CQ17" s="605"/>
      <c r="CR17" s="605"/>
      <c r="CS17" s="605"/>
      <c r="CT17" s="605"/>
      <c r="CU17" s="605"/>
      <c r="CV17" s="605"/>
      <c r="CW17" s="605"/>
      <c r="CX17" s="605"/>
      <c r="CY17" s="605"/>
      <c r="CZ17" s="605"/>
      <c r="DA17" s="605"/>
      <c r="DB17" s="605"/>
      <c r="DC17" s="605"/>
      <c r="DD17" s="605"/>
      <c r="DE17" s="605"/>
      <c r="DF17" s="605"/>
      <c r="DG17" s="605"/>
      <c r="DH17" s="605"/>
      <c r="DI17" s="605"/>
      <c r="DJ17" s="605"/>
      <c r="DK17" s="605"/>
      <c r="DL17" s="605"/>
      <c r="DM17" s="605"/>
      <c r="DN17" s="605"/>
      <c r="DO17" s="605"/>
      <c r="DP17" s="605"/>
      <c r="DQ17" s="605"/>
      <c r="DR17" s="605"/>
      <c r="DS17" s="605"/>
      <c r="DT17" s="605"/>
      <c r="DU17" s="605"/>
      <c r="DV17" s="605"/>
      <c r="DW17" s="605"/>
      <c r="DX17" s="605"/>
      <c r="DY17" s="605"/>
      <c r="DZ17" s="605"/>
      <c r="EA17" s="605"/>
      <c r="EB17" s="605"/>
      <c r="EC17" s="605"/>
      <c r="ED17" s="605"/>
      <c r="EE17" s="605"/>
      <c r="EF17" s="605"/>
      <c r="EG17" s="605"/>
      <c r="EH17" s="605"/>
      <c r="EI17" s="605"/>
      <c r="EJ17" s="605"/>
      <c r="EK17" s="605"/>
      <c r="EL17" s="605"/>
      <c r="EM17" s="605"/>
      <c r="EN17" s="605"/>
      <c r="EO17" s="605"/>
      <c r="EP17" s="605"/>
      <c r="EQ17" s="605"/>
      <c r="ER17" s="605"/>
      <c r="ES17" s="605"/>
      <c r="ET17" s="605"/>
      <c r="EU17" s="605"/>
      <c r="EV17" s="605"/>
      <c r="EW17" s="605"/>
      <c r="EX17" s="605"/>
      <c r="EY17" s="605"/>
      <c r="EZ17" s="605"/>
      <c r="FA17" s="605"/>
      <c r="FB17" s="605"/>
      <c r="FC17" s="605"/>
      <c r="FD17" s="605"/>
      <c r="FE17" s="605"/>
      <c r="FF17" s="605"/>
      <c r="FG17" s="605"/>
      <c r="FH17" s="605"/>
      <c r="FI17" s="605"/>
      <c r="FJ17" s="605"/>
      <c r="FK17" s="605"/>
      <c r="FL17" s="605"/>
      <c r="FM17" s="605"/>
      <c r="FN17" s="605"/>
      <c r="FO17" s="605"/>
      <c r="FP17" s="605"/>
      <c r="FQ17" s="605"/>
      <c r="FR17" s="605"/>
      <c r="FS17" s="605"/>
      <c r="FT17" s="605"/>
      <c r="FU17" s="605"/>
      <c r="FV17" s="605"/>
      <c r="FW17" s="605"/>
      <c r="FX17" s="605"/>
      <c r="FY17" s="605"/>
      <c r="FZ17" s="605"/>
      <c r="GA17" s="605"/>
      <c r="GB17" s="605"/>
      <c r="GC17" s="605"/>
      <c r="GD17" s="605"/>
      <c r="GE17" s="605"/>
      <c r="GF17" s="605"/>
      <c r="GG17" s="605"/>
      <c r="GH17" s="605"/>
      <c r="GI17" s="605"/>
      <c r="GJ17" s="605"/>
      <c r="GK17" s="605"/>
      <c r="GL17" s="605"/>
      <c r="GM17" s="605"/>
      <c r="GN17" s="605"/>
      <c r="GO17" s="605"/>
      <c r="GP17" s="605"/>
      <c r="GQ17" s="605"/>
      <c r="GR17" s="605"/>
      <c r="GS17" s="605"/>
      <c r="GT17" s="605"/>
      <c r="GU17" s="605"/>
      <c r="GV17" s="605"/>
      <c r="GW17" s="605"/>
      <c r="GX17" s="605"/>
      <c r="GY17" s="605"/>
      <c r="GZ17" s="605"/>
      <c r="HA17" s="605"/>
      <c r="HB17" s="605"/>
      <c r="HC17" s="605"/>
      <c r="HD17" s="605"/>
      <c r="HE17" s="605"/>
      <c r="HF17" s="605"/>
      <c r="HG17" s="605"/>
      <c r="HH17" s="605"/>
      <c r="HI17" s="605"/>
      <c r="HJ17" s="605"/>
      <c r="HK17" s="605"/>
      <c r="HL17" s="605"/>
      <c r="HM17" s="605"/>
      <c r="HN17" s="605"/>
      <c r="HO17" s="605"/>
      <c r="HP17" s="605"/>
      <c r="HQ17" s="605"/>
      <c r="HR17" s="605"/>
      <c r="HS17" s="605"/>
      <c r="HT17" s="605"/>
      <c r="HU17" s="605"/>
      <c r="HV17" s="605"/>
      <c r="HW17" s="605"/>
      <c r="HX17" s="605"/>
      <c r="HY17" s="605"/>
      <c r="HZ17" s="605"/>
      <c r="IA17" s="605"/>
      <c r="IB17" s="605"/>
      <c r="IC17" s="605"/>
      <c r="ID17" s="605"/>
      <c r="IE17" s="605"/>
      <c r="IF17" s="605"/>
      <c r="IG17" s="605"/>
      <c r="IH17" s="605"/>
      <c r="II17" s="605"/>
      <c r="IJ17" s="605"/>
      <c r="IK17" s="605"/>
      <c r="IL17" s="605"/>
      <c r="IM17" s="605"/>
      <c r="IN17" s="605"/>
      <c r="IO17" s="605"/>
      <c r="IP17" s="605"/>
      <c r="IQ17" s="605"/>
      <c r="IR17" s="605"/>
      <c r="IS17" s="605"/>
      <c r="IT17" s="605"/>
      <c r="IU17" s="605"/>
      <c r="IV17" s="605"/>
    </row>
    <row r="18" spans="1:256" s="606" customFormat="1" x14ac:dyDescent="0.25">
      <c r="A18" s="378"/>
      <c r="B18" s="607"/>
      <c r="C18" s="608"/>
      <c r="D18" s="609"/>
      <c r="E18" s="608"/>
      <c r="F18" s="608"/>
      <c r="G18" s="608"/>
      <c r="H18" s="608"/>
      <c r="I18" s="608"/>
      <c r="J18" s="608"/>
      <c r="K18" s="608"/>
      <c r="L18" s="608"/>
      <c r="M18" s="608"/>
      <c r="N18" s="608"/>
      <c r="O18" s="608"/>
      <c r="P18" s="608"/>
      <c r="Q18" s="608"/>
      <c r="R18" s="608"/>
      <c r="S18" s="608"/>
      <c r="T18" s="608"/>
      <c r="U18" s="608"/>
      <c r="V18" s="608"/>
      <c r="W18" s="608"/>
      <c r="X18" s="608"/>
      <c r="Y18" s="608"/>
      <c r="Z18" s="608"/>
      <c r="AA18" s="608"/>
      <c r="AB18" s="608"/>
      <c r="AC18" s="608"/>
      <c r="AD18" s="608"/>
      <c r="AE18" s="608"/>
      <c r="AF18" s="608"/>
      <c r="AG18" s="608"/>
      <c r="AH18" s="608"/>
      <c r="AI18" s="608"/>
      <c r="AJ18" s="608"/>
      <c r="AK18" s="608"/>
      <c r="AL18" s="608"/>
      <c r="AM18" s="608"/>
      <c r="AN18" s="608"/>
      <c r="AO18" s="608"/>
      <c r="AP18" s="608"/>
      <c r="AQ18" s="608"/>
      <c r="AR18" s="608"/>
      <c r="AS18" s="608"/>
      <c r="AT18" s="608"/>
      <c r="AU18" s="608"/>
      <c r="AV18" s="608"/>
      <c r="AW18" s="608"/>
      <c r="AX18" s="608"/>
      <c r="AY18" s="608"/>
      <c r="AZ18" s="608"/>
      <c r="BA18" s="608"/>
      <c r="BB18" s="608"/>
      <c r="BC18" s="608"/>
      <c r="BD18" s="608"/>
      <c r="BE18" s="608"/>
      <c r="BF18" s="608"/>
      <c r="BG18" s="608"/>
      <c r="BH18" s="608"/>
      <c r="BI18" s="608"/>
      <c r="BJ18" s="608"/>
      <c r="BK18" s="608"/>
      <c r="BL18" s="608"/>
      <c r="BM18" s="608"/>
      <c r="BN18" s="608"/>
      <c r="BO18" s="608"/>
      <c r="BP18" s="608"/>
      <c r="BQ18" s="608"/>
      <c r="BR18" s="608"/>
      <c r="BS18" s="608"/>
      <c r="BT18" s="608"/>
      <c r="BU18" s="608"/>
      <c r="BV18" s="608"/>
      <c r="BW18" s="608"/>
      <c r="BX18" s="608"/>
      <c r="BY18" s="608"/>
      <c r="BZ18" s="608"/>
      <c r="CA18" s="608"/>
      <c r="CB18" s="608"/>
      <c r="CC18" s="608"/>
      <c r="CD18" s="608"/>
      <c r="CE18" s="608"/>
      <c r="CF18" s="608"/>
      <c r="CG18" s="608"/>
      <c r="CH18" s="608"/>
      <c r="CI18" s="608"/>
      <c r="CJ18" s="608"/>
      <c r="CK18" s="608"/>
      <c r="CL18" s="608"/>
      <c r="CM18" s="608"/>
      <c r="CN18" s="608"/>
      <c r="CO18" s="608"/>
      <c r="CP18" s="608"/>
      <c r="CQ18" s="608"/>
      <c r="CR18" s="608"/>
      <c r="CS18" s="608"/>
      <c r="CT18" s="608"/>
      <c r="CU18" s="608"/>
      <c r="CV18" s="608"/>
      <c r="CW18" s="608"/>
      <c r="CX18" s="608"/>
      <c r="CY18" s="608"/>
      <c r="CZ18" s="608"/>
      <c r="DA18" s="608"/>
      <c r="DB18" s="608"/>
      <c r="DC18" s="608"/>
      <c r="DD18" s="608"/>
      <c r="DE18" s="608"/>
      <c r="DF18" s="608"/>
      <c r="DG18" s="608"/>
      <c r="DH18" s="608"/>
      <c r="DI18" s="608"/>
      <c r="DJ18" s="608"/>
      <c r="DK18" s="608"/>
      <c r="DL18" s="608"/>
      <c r="DM18" s="608"/>
      <c r="DN18" s="608"/>
      <c r="DO18" s="608"/>
      <c r="DP18" s="608"/>
      <c r="DQ18" s="608"/>
      <c r="DR18" s="608"/>
      <c r="DS18" s="608"/>
      <c r="DT18" s="608"/>
      <c r="DU18" s="608"/>
      <c r="DV18" s="608"/>
      <c r="DW18" s="608"/>
      <c r="DX18" s="608"/>
      <c r="DY18" s="608"/>
      <c r="DZ18" s="608"/>
      <c r="EA18" s="608"/>
      <c r="EB18" s="608"/>
      <c r="EC18" s="608"/>
      <c r="ED18" s="608"/>
      <c r="EE18" s="608"/>
      <c r="EF18" s="608"/>
      <c r="EG18" s="608"/>
      <c r="EH18" s="608"/>
      <c r="EI18" s="608"/>
      <c r="EJ18" s="608"/>
      <c r="EK18" s="608"/>
      <c r="EL18" s="608"/>
      <c r="EM18" s="608"/>
      <c r="EN18" s="608"/>
      <c r="EO18" s="608"/>
      <c r="EP18" s="608"/>
      <c r="EQ18" s="608"/>
      <c r="ER18" s="608"/>
      <c r="ES18" s="608"/>
      <c r="ET18" s="608"/>
      <c r="EU18" s="608"/>
      <c r="EV18" s="608"/>
      <c r="EW18" s="608"/>
      <c r="EX18" s="608"/>
      <c r="EY18" s="608"/>
      <c r="EZ18" s="608"/>
      <c r="FA18" s="608"/>
      <c r="FB18" s="608"/>
      <c r="FC18" s="608"/>
      <c r="FD18" s="608"/>
      <c r="FE18" s="608"/>
      <c r="FF18" s="608"/>
      <c r="FG18" s="608"/>
      <c r="FH18" s="608"/>
      <c r="FI18" s="608"/>
      <c r="FJ18" s="608"/>
      <c r="FK18" s="608"/>
      <c r="FL18" s="608"/>
      <c r="FM18" s="608"/>
      <c r="FN18" s="608"/>
      <c r="FO18" s="608"/>
      <c r="FP18" s="608"/>
      <c r="FQ18" s="608"/>
      <c r="FR18" s="608"/>
      <c r="FS18" s="608"/>
      <c r="FT18" s="608"/>
      <c r="FU18" s="608"/>
      <c r="FV18" s="608"/>
      <c r="FW18" s="608"/>
      <c r="FX18" s="608"/>
      <c r="FY18" s="608"/>
      <c r="FZ18" s="608"/>
      <c r="GA18" s="608"/>
      <c r="GB18" s="608"/>
      <c r="GC18" s="608"/>
      <c r="GD18" s="608"/>
      <c r="GE18" s="608"/>
      <c r="GF18" s="608"/>
      <c r="GG18" s="608"/>
      <c r="GH18" s="608"/>
      <c r="GI18" s="608"/>
      <c r="GJ18" s="608"/>
      <c r="GK18" s="608"/>
      <c r="GL18" s="608"/>
      <c r="GM18" s="608"/>
      <c r="GN18" s="608"/>
      <c r="GO18" s="608"/>
      <c r="GP18" s="608"/>
      <c r="GQ18" s="608"/>
      <c r="GR18" s="608"/>
      <c r="GS18" s="608"/>
      <c r="GT18" s="608"/>
      <c r="GU18" s="608"/>
      <c r="GV18" s="608"/>
      <c r="GW18" s="608"/>
      <c r="GX18" s="608"/>
      <c r="GY18" s="608"/>
      <c r="GZ18" s="608"/>
      <c r="HA18" s="608"/>
      <c r="HB18" s="608"/>
      <c r="HC18" s="608"/>
      <c r="HD18" s="608"/>
      <c r="HE18" s="608"/>
      <c r="HF18" s="608"/>
      <c r="HG18" s="608"/>
      <c r="HH18" s="608"/>
      <c r="HI18" s="608"/>
      <c r="HJ18" s="608"/>
      <c r="HK18" s="608"/>
      <c r="HL18" s="608"/>
      <c r="HM18" s="608"/>
      <c r="HN18" s="608"/>
      <c r="HO18" s="608"/>
      <c r="HP18" s="608"/>
      <c r="HQ18" s="608"/>
      <c r="HR18" s="608"/>
      <c r="HS18" s="608"/>
      <c r="HT18" s="608"/>
      <c r="HU18" s="608"/>
      <c r="HV18" s="608"/>
      <c r="HW18" s="608"/>
      <c r="HX18" s="608"/>
      <c r="HY18" s="608"/>
      <c r="HZ18" s="608"/>
      <c r="IA18" s="608"/>
      <c r="IB18" s="608"/>
      <c r="IC18" s="608"/>
      <c r="ID18" s="608"/>
      <c r="IE18" s="608"/>
      <c r="IF18" s="608"/>
      <c r="IG18" s="608"/>
      <c r="IH18" s="608"/>
      <c r="II18" s="608"/>
      <c r="IJ18" s="608"/>
      <c r="IK18" s="608"/>
      <c r="IL18" s="608"/>
      <c r="IM18" s="608"/>
      <c r="IN18" s="608"/>
      <c r="IO18" s="608"/>
      <c r="IP18" s="608"/>
      <c r="IQ18" s="608"/>
      <c r="IR18" s="608"/>
      <c r="IS18" s="608"/>
      <c r="IT18" s="608"/>
      <c r="IU18" s="608"/>
      <c r="IV18" s="608"/>
    </row>
    <row r="19" spans="1:256" s="606" customFormat="1" x14ac:dyDescent="0.25">
      <c r="A19" s="378"/>
      <c r="B19" s="607"/>
      <c r="C19" s="608"/>
      <c r="D19" s="609"/>
      <c r="E19" s="608"/>
      <c r="F19" s="608"/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8"/>
      <c r="U19" s="608"/>
      <c r="V19" s="608"/>
      <c r="W19" s="608"/>
      <c r="X19" s="608"/>
      <c r="Y19" s="608"/>
      <c r="Z19" s="608"/>
      <c r="AA19" s="608"/>
      <c r="AB19" s="608"/>
      <c r="AC19" s="608"/>
      <c r="AD19" s="608"/>
      <c r="AE19" s="608"/>
      <c r="AF19" s="608"/>
      <c r="AG19" s="608"/>
      <c r="AH19" s="608"/>
      <c r="AI19" s="608"/>
      <c r="AJ19" s="608"/>
      <c r="AK19" s="608"/>
      <c r="AL19" s="608"/>
      <c r="AM19" s="608"/>
      <c r="AN19" s="608"/>
      <c r="AO19" s="608"/>
      <c r="AP19" s="608"/>
      <c r="AQ19" s="608"/>
      <c r="AR19" s="608"/>
      <c r="AS19" s="608"/>
      <c r="AT19" s="608"/>
      <c r="AU19" s="608"/>
      <c r="AV19" s="608"/>
      <c r="AW19" s="608"/>
      <c r="AX19" s="608"/>
      <c r="AY19" s="608"/>
      <c r="AZ19" s="608"/>
      <c r="BA19" s="608"/>
      <c r="BB19" s="608"/>
      <c r="BC19" s="608"/>
      <c r="BD19" s="608"/>
      <c r="BE19" s="608"/>
      <c r="BF19" s="608"/>
      <c r="BG19" s="608"/>
      <c r="BH19" s="608"/>
      <c r="BI19" s="608"/>
      <c r="BJ19" s="608"/>
      <c r="BK19" s="608"/>
      <c r="BL19" s="608"/>
      <c r="BM19" s="608"/>
      <c r="BN19" s="608"/>
      <c r="BO19" s="608"/>
      <c r="BP19" s="608"/>
      <c r="BQ19" s="608"/>
      <c r="BR19" s="608"/>
      <c r="BS19" s="608"/>
      <c r="BT19" s="608"/>
      <c r="BU19" s="608"/>
      <c r="BV19" s="608"/>
      <c r="BW19" s="608"/>
      <c r="BX19" s="608"/>
      <c r="BY19" s="608"/>
      <c r="BZ19" s="608"/>
      <c r="CA19" s="608"/>
      <c r="CB19" s="608"/>
      <c r="CC19" s="608"/>
      <c r="CD19" s="608"/>
      <c r="CE19" s="608"/>
      <c r="CF19" s="608"/>
      <c r="CG19" s="608"/>
      <c r="CH19" s="608"/>
      <c r="CI19" s="608"/>
      <c r="CJ19" s="608"/>
      <c r="CK19" s="608"/>
      <c r="CL19" s="608"/>
      <c r="CM19" s="608"/>
      <c r="CN19" s="608"/>
      <c r="CO19" s="608"/>
      <c r="CP19" s="608"/>
      <c r="CQ19" s="608"/>
      <c r="CR19" s="608"/>
      <c r="CS19" s="608"/>
      <c r="CT19" s="608"/>
      <c r="CU19" s="608"/>
      <c r="CV19" s="608"/>
      <c r="CW19" s="608"/>
      <c r="CX19" s="608"/>
      <c r="CY19" s="608"/>
      <c r="CZ19" s="608"/>
      <c r="DA19" s="608"/>
      <c r="DB19" s="608"/>
      <c r="DC19" s="608"/>
      <c r="DD19" s="608"/>
      <c r="DE19" s="608"/>
      <c r="DF19" s="608"/>
      <c r="DG19" s="608"/>
      <c r="DH19" s="608"/>
      <c r="DI19" s="608"/>
      <c r="DJ19" s="608"/>
      <c r="DK19" s="608"/>
      <c r="DL19" s="608"/>
      <c r="DM19" s="608"/>
      <c r="DN19" s="608"/>
      <c r="DO19" s="608"/>
      <c r="DP19" s="608"/>
      <c r="DQ19" s="608"/>
      <c r="DR19" s="608"/>
      <c r="DS19" s="608"/>
      <c r="DT19" s="608"/>
      <c r="DU19" s="608"/>
      <c r="DV19" s="608"/>
      <c r="DW19" s="608"/>
      <c r="DX19" s="608"/>
      <c r="DY19" s="608"/>
      <c r="DZ19" s="608"/>
      <c r="EA19" s="608"/>
      <c r="EB19" s="608"/>
      <c r="EC19" s="608"/>
      <c r="ED19" s="608"/>
      <c r="EE19" s="608"/>
      <c r="EF19" s="608"/>
      <c r="EG19" s="608"/>
      <c r="EH19" s="608"/>
      <c r="EI19" s="608"/>
      <c r="EJ19" s="608"/>
      <c r="EK19" s="608"/>
      <c r="EL19" s="608"/>
      <c r="EM19" s="608"/>
      <c r="EN19" s="608"/>
      <c r="EO19" s="608"/>
      <c r="EP19" s="608"/>
      <c r="EQ19" s="608"/>
      <c r="ER19" s="608"/>
      <c r="ES19" s="608"/>
      <c r="ET19" s="608"/>
      <c r="EU19" s="608"/>
      <c r="EV19" s="608"/>
      <c r="EW19" s="608"/>
      <c r="EX19" s="608"/>
      <c r="EY19" s="608"/>
      <c r="EZ19" s="608"/>
      <c r="FA19" s="608"/>
      <c r="FB19" s="608"/>
      <c r="FC19" s="608"/>
      <c r="FD19" s="608"/>
      <c r="FE19" s="608"/>
      <c r="FF19" s="608"/>
      <c r="FG19" s="608"/>
      <c r="FH19" s="608"/>
      <c r="FI19" s="608"/>
      <c r="FJ19" s="608"/>
      <c r="FK19" s="608"/>
      <c r="FL19" s="608"/>
      <c r="FM19" s="608"/>
      <c r="FN19" s="608"/>
      <c r="FO19" s="608"/>
      <c r="FP19" s="608"/>
      <c r="FQ19" s="608"/>
      <c r="FR19" s="608"/>
      <c r="FS19" s="608"/>
      <c r="FT19" s="608"/>
      <c r="FU19" s="608"/>
      <c r="FV19" s="608"/>
      <c r="FW19" s="608"/>
      <c r="FX19" s="608"/>
      <c r="FY19" s="608"/>
      <c r="FZ19" s="608"/>
      <c r="GA19" s="608"/>
      <c r="GB19" s="608"/>
      <c r="GC19" s="608"/>
      <c r="GD19" s="608"/>
      <c r="GE19" s="608"/>
      <c r="GF19" s="608"/>
      <c r="GG19" s="608"/>
      <c r="GH19" s="608"/>
      <c r="GI19" s="608"/>
      <c r="GJ19" s="608"/>
      <c r="GK19" s="608"/>
      <c r="GL19" s="608"/>
      <c r="GM19" s="608"/>
      <c r="GN19" s="608"/>
      <c r="GO19" s="608"/>
      <c r="GP19" s="608"/>
      <c r="GQ19" s="608"/>
      <c r="GR19" s="608"/>
      <c r="GS19" s="608"/>
      <c r="GT19" s="608"/>
      <c r="GU19" s="608"/>
      <c r="GV19" s="608"/>
      <c r="GW19" s="608"/>
      <c r="GX19" s="608"/>
      <c r="GY19" s="608"/>
      <c r="GZ19" s="608"/>
      <c r="HA19" s="608"/>
      <c r="HB19" s="608"/>
      <c r="HC19" s="608"/>
      <c r="HD19" s="608"/>
      <c r="HE19" s="608"/>
      <c r="HF19" s="608"/>
      <c r="HG19" s="608"/>
      <c r="HH19" s="608"/>
      <c r="HI19" s="608"/>
      <c r="HJ19" s="608"/>
      <c r="HK19" s="608"/>
      <c r="HL19" s="608"/>
      <c r="HM19" s="608"/>
      <c r="HN19" s="608"/>
      <c r="HO19" s="608"/>
      <c r="HP19" s="608"/>
      <c r="HQ19" s="608"/>
      <c r="HR19" s="608"/>
      <c r="HS19" s="608"/>
      <c r="HT19" s="608"/>
      <c r="HU19" s="608"/>
      <c r="HV19" s="608"/>
      <c r="HW19" s="608"/>
      <c r="HX19" s="608"/>
      <c r="HY19" s="608"/>
      <c r="HZ19" s="608"/>
      <c r="IA19" s="608"/>
      <c r="IB19" s="608"/>
      <c r="IC19" s="608"/>
      <c r="ID19" s="608"/>
      <c r="IE19" s="608"/>
      <c r="IF19" s="608"/>
      <c r="IG19" s="608"/>
      <c r="IH19" s="608"/>
      <c r="II19" s="608"/>
      <c r="IJ19" s="608"/>
      <c r="IK19" s="608"/>
      <c r="IL19" s="608"/>
      <c r="IM19" s="608"/>
      <c r="IN19" s="608"/>
      <c r="IO19" s="608"/>
      <c r="IP19" s="608"/>
      <c r="IQ19" s="608"/>
      <c r="IR19" s="608"/>
      <c r="IS19" s="608"/>
      <c r="IT19" s="608"/>
      <c r="IU19" s="608"/>
      <c r="IV19" s="608"/>
    </row>
    <row r="20" spans="1:256" s="606" customFormat="1" x14ac:dyDescent="0.25">
      <c r="A20" s="378"/>
      <c r="B20" s="607" t="s">
        <v>1129</v>
      </c>
      <c r="C20" s="608"/>
      <c r="D20" s="609"/>
      <c r="E20" s="608"/>
      <c r="F20" s="608"/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8"/>
      <c r="AK20" s="608"/>
      <c r="AL20" s="608"/>
      <c r="AM20" s="608"/>
      <c r="AN20" s="608"/>
      <c r="AO20" s="608"/>
      <c r="AP20" s="608"/>
      <c r="AQ20" s="608"/>
      <c r="AR20" s="608"/>
      <c r="AS20" s="608"/>
      <c r="AT20" s="608"/>
      <c r="AU20" s="608"/>
      <c r="AV20" s="608"/>
      <c r="AW20" s="608"/>
      <c r="AX20" s="608"/>
      <c r="AY20" s="608"/>
      <c r="AZ20" s="608"/>
      <c r="BA20" s="608"/>
      <c r="BB20" s="608"/>
      <c r="BC20" s="608"/>
      <c r="BD20" s="608"/>
      <c r="BE20" s="608"/>
      <c r="BF20" s="608"/>
      <c r="BG20" s="608"/>
      <c r="BH20" s="608"/>
      <c r="BI20" s="608"/>
      <c r="BJ20" s="608"/>
      <c r="BK20" s="608"/>
      <c r="BL20" s="608"/>
      <c r="BM20" s="608"/>
      <c r="BN20" s="608"/>
      <c r="BO20" s="608"/>
      <c r="BP20" s="608"/>
      <c r="BQ20" s="608"/>
      <c r="BR20" s="608"/>
      <c r="BS20" s="608"/>
      <c r="BT20" s="608"/>
      <c r="BU20" s="608"/>
      <c r="BV20" s="608"/>
      <c r="BW20" s="608"/>
      <c r="BX20" s="608"/>
      <c r="BY20" s="608"/>
      <c r="BZ20" s="608"/>
      <c r="CA20" s="608"/>
      <c r="CB20" s="608"/>
      <c r="CC20" s="608"/>
      <c r="CD20" s="608"/>
      <c r="CE20" s="608"/>
      <c r="CF20" s="608"/>
      <c r="CG20" s="608"/>
      <c r="CH20" s="608"/>
      <c r="CI20" s="608"/>
      <c r="CJ20" s="608"/>
      <c r="CK20" s="608"/>
      <c r="CL20" s="608"/>
      <c r="CM20" s="608"/>
      <c r="CN20" s="608"/>
      <c r="CO20" s="608"/>
      <c r="CP20" s="608"/>
      <c r="CQ20" s="608"/>
      <c r="CR20" s="608"/>
      <c r="CS20" s="608"/>
      <c r="CT20" s="608"/>
      <c r="CU20" s="608"/>
      <c r="CV20" s="608"/>
      <c r="CW20" s="608"/>
      <c r="CX20" s="608"/>
      <c r="CY20" s="608"/>
      <c r="CZ20" s="608"/>
      <c r="DA20" s="608"/>
      <c r="DB20" s="608"/>
      <c r="DC20" s="608"/>
      <c r="DD20" s="608"/>
      <c r="DE20" s="608"/>
      <c r="DF20" s="608"/>
      <c r="DG20" s="608"/>
      <c r="DH20" s="608"/>
      <c r="DI20" s="608"/>
      <c r="DJ20" s="608"/>
      <c r="DK20" s="608"/>
      <c r="DL20" s="608"/>
      <c r="DM20" s="608"/>
      <c r="DN20" s="608"/>
      <c r="DO20" s="608"/>
      <c r="DP20" s="608"/>
      <c r="DQ20" s="608"/>
      <c r="DR20" s="608"/>
      <c r="DS20" s="608"/>
      <c r="DT20" s="608"/>
      <c r="DU20" s="608"/>
      <c r="DV20" s="608"/>
      <c r="DW20" s="608"/>
      <c r="DX20" s="608"/>
      <c r="DY20" s="608"/>
      <c r="DZ20" s="608"/>
      <c r="EA20" s="608"/>
      <c r="EB20" s="608"/>
      <c r="EC20" s="608"/>
      <c r="ED20" s="608"/>
      <c r="EE20" s="608"/>
      <c r="EF20" s="608"/>
      <c r="EG20" s="608"/>
      <c r="EH20" s="608"/>
      <c r="EI20" s="608"/>
      <c r="EJ20" s="608"/>
      <c r="EK20" s="608"/>
      <c r="EL20" s="608"/>
      <c r="EM20" s="608"/>
      <c r="EN20" s="608"/>
      <c r="EO20" s="608"/>
      <c r="EP20" s="608"/>
      <c r="EQ20" s="608"/>
      <c r="ER20" s="608"/>
      <c r="ES20" s="608"/>
      <c r="ET20" s="608"/>
      <c r="EU20" s="608"/>
      <c r="EV20" s="608"/>
      <c r="EW20" s="608"/>
      <c r="EX20" s="608"/>
      <c r="EY20" s="608"/>
      <c r="EZ20" s="608"/>
      <c r="FA20" s="608"/>
      <c r="FB20" s="608"/>
      <c r="FC20" s="608"/>
      <c r="FD20" s="608"/>
      <c r="FE20" s="608"/>
      <c r="FF20" s="608"/>
      <c r="FG20" s="608"/>
      <c r="FH20" s="608"/>
      <c r="FI20" s="608"/>
      <c r="FJ20" s="608"/>
      <c r="FK20" s="608"/>
      <c r="FL20" s="608"/>
      <c r="FM20" s="608"/>
      <c r="FN20" s="608"/>
      <c r="FO20" s="608"/>
      <c r="FP20" s="608"/>
      <c r="FQ20" s="608"/>
      <c r="FR20" s="608"/>
      <c r="FS20" s="608"/>
      <c r="FT20" s="608"/>
      <c r="FU20" s="608"/>
      <c r="FV20" s="608"/>
      <c r="FW20" s="608"/>
      <c r="FX20" s="608"/>
      <c r="FY20" s="608"/>
      <c r="FZ20" s="608"/>
      <c r="GA20" s="608"/>
      <c r="GB20" s="608"/>
      <c r="GC20" s="608"/>
      <c r="GD20" s="608"/>
      <c r="GE20" s="608"/>
      <c r="GF20" s="608"/>
      <c r="GG20" s="608"/>
      <c r="GH20" s="608"/>
      <c r="GI20" s="608"/>
      <c r="GJ20" s="608"/>
      <c r="GK20" s="608"/>
      <c r="GL20" s="608"/>
      <c r="GM20" s="608"/>
      <c r="GN20" s="608"/>
      <c r="GO20" s="608"/>
      <c r="GP20" s="608"/>
      <c r="GQ20" s="608"/>
      <c r="GR20" s="608"/>
      <c r="GS20" s="608"/>
      <c r="GT20" s="608"/>
      <c r="GU20" s="608"/>
      <c r="GV20" s="608"/>
      <c r="GW20" s="608"/>
      <c r="GX20" s="608"/>
      <c r="GY20" s="608"/>
      <c r="GZ20" s="608"/>
      <c r="HA20" s="608"/>
      <c r="HB20" s="608"/>
      <c r="HC20" s="608"/>
      <c r="HD20" s="608"/>
      <c r="HE20" s="608"/>
      <c r="HF20" s="608"/>
      <c r="HG20" s="608"/>
      <c r="HH20" s="608"/>
      <c r="HI20" s="608"/>
      <c r="HJ20" s="608"/>
      <c r="HK20" s="608"/>
      <c r="HL20" s="608"/>
      <c r="HM20" s="608"/>
      <c r="HN20" s="608"/>
      <c r="HO20" s="608"/>
      <c r="HP20" s="608"/>
      <c r="HQ20" s="608"/>
      <c r="HR20" s="608"/>
      <c r="HS20" s="608"/>
      <c r="HT20" s="608"/>
      <c r="HU20" s="608"/>
      <c r="HV20" s="608"/>
      <c r="HW20" s="608"/>
      <c r="HX20" s="608"/>
      <c r="HY20" s="608"/>
      <c r="HZ20" s="608"/>
      <c r="IA20" s="608"/>
      <c r="IB20" s="608"/>
      <c r="IC20" s="608"/>
      <c r="ID20" s="608"/>
      <c r="IE20" s="608"/>
      <c r="IF20" s="608"/>
      <c r="IG20" s="608"/>
      <c r="IH20" s="608"/>
      <c r="II20" s="608"/>
      <c r="IJ20" s="608"/>
      <c r="IK20" s="608"/>
      <c r="IL20" s="608"/>
      <c r="IM20" s="608"/>
      <c r="IN20" s="608"/>
      <c r="IO20" s="608"/>
      <c r="IP20" s="608"/>
      <c r="IQ20" s="608"/>
      <c r="IR20" s="608"/>
      <c r="IS20" s="608"/>
      <c r="IT20" s="608"/>
      <c r="IU20" s="608"/>
      <c r="IV20" s="608"/>
    </row>
    <row r="21" spans="1:256" s="606" customFormat="1" ht="31.5" x14ac:dyDescent="0.25">
      <c r="A21" s="610" t="s">
        <v>1130</v>
      </c>
      <c r="B21" s="611" t="s">
        <v>1223</v>
      </c>
      <c r="C21" s="719" t="s">
        <v>1131</v>
      </c>
      <c r="D21" s="720"/>
      <c r="E21" s="720"/>
      <c r="F21" s="720"/>
      <c r="G21" s="720"/>
      <c r="H21" s="721"/>
      <c r="I21" s="612"/>
      <c r="J21" s="612"/>
      <c r="K21" s="608"/>
      <c r="L21" s="608"/>
      <c r="M21" s="608"/>
      <c r="N21" s="608"/>
      <c r="O21" s="608"/>
      <c r="P21" s="608"/>
      <c r="Q21" s="608"/>
      <c r="R21" s="608"/>
      <c r="S21" s="608"/>
      <c r="T21" s="608"/>
      <c r="U21" s="608"/>
      <c r="V21" s="608"/>
      <c r="W21" s="608"/>
      <c r="X21" s="608"/>
      <c r="Y21" s="608"/>
      <c r="Z21" s="608"/>
      <c r="AA21" s="608"/>
      <c r="AB21" s="608"/>
      <c r="AC21" s="608"/>
      <c r="AD21" s="608"/>
      <c r="AE21" s="608"/>
      <c r="AF21" s="608"/>
      <c r="AG21" s="608"/>
      <c r="AH21" s="608"/>
      <c r="AI21" s="608"/>
      <c r="AJ21" s="608"/>
      <c r="AK21" s="608"/>
      <c r="AL21" s="608"/>
      <c r="AM21" s="608"/>
      <c r="AN21" s="608"/>
      <c r="AO21" s="608"/>
      <c r="AP21" s="608"/>
      <c r="AQ21" s="608"/>
      <c r="AR21" s="608"/>
      <c r="AS21" s="608"/>
      <c r="AT21" s="608"/>
      <c r="AU21" s="608"/>
      <c r="AV21" s="608"/>
      <c r="AW21" s="608"/>
      <c r="AX21" s="608"/>
      <c r="AY21" s="608"/>
      <c r="AZ21" s="608"/>
      <c r="BA21" s="608"/>
      <c r="BB21" s="608"/>
      <c r="BC21" s="608"/>
      <c r="BD21" s="608"/>
      <c r="BE21" s="608"/>
      <c r="BF21" s="608"/>
      <c r="BG21" s="608"/>
      <c r="BH21" s="608"/>
      <c r="BI21" s="608"/>
      <c r="BJ21" s="608"/>
      <c r="BK21" s="608"/>
      <c r="BL21" s="608"/>
      <c r="BM21" s="608"/>
      <c r="BN21" s="608"/>
      <c r="BO21" s="608"/>
      <c r="BP21" s="608"/>
      <c r="BQ21" s="608"/>
      <c r="BR21" s="608"/>
      <c r="BS21" s="608"/>
      <c r="BT21" s="608"/>
      <c r="BU21" s="608"/>
      <c r="BV21" s="608"/>
      <c r="BW21" s="608"/>
      <c r="BX21" s="608"/>
      <c r="BY21" s="608"/>
      <c r="BZ21" s="608"/>
      <c r="CA21" s="608"/>
      <c r="CB21" s="608"/>
      <c r="CC21" s="608"/>
      <c r="CD21" s="608"/>
      <c r="CE21" s="608"/>
      <c r="CF21" s="608"/>
      <c r="CG21" s="608"/>
      <c r="CH21" s="608"/>
      <c r="CI21" s="608"/>
      <c r="CJ21" s="608"/>
      <c r="CK21" s="608"/>
      <c r="CL21" s="608"/>
      <c r="CM21" s="608"/>
      <c r="CN21" s="608"/>
      <c r="CO21" s="608"/>
      <c r="CP21" s="608"/>
      <c r="CQ21" s="608"/>
      <c r="CR21" s="608"/>
      <c r="CS21" s="608"/>
      <c r="CT21" s="608"/>
      <c r="CU21" s="608"/>
      <c r="CV21" s="608"/>
      <c r="CW21" s="608"/>
      <c r="CX21" s="608"/>
      <c r="CY21" s="608"/>
      <c r="CZ21" s="608"/>
      <c r="DA21" s="608"/>
      <c r="DB21" s="608"/>
      <c r="DC21" s="608"/>
      <c r="DD21" s="608"/>
      <c r="DE21" s="608"/>
      <c r="DF21" s="608"/>
      <c r="DG21" s="608"/>
      <c r="DH21" s="608"/>
      <c r="DI21" s="608"/>
      <c r="DJ21" s="608"/>
      <c r="DK21" s="608"/>
      <c r="DL21" s="608"/>
      <c r="DM21" s="608"/>
      <c r="DN21" s="608"/>
      <c r="DO21" s="608"/>
      <c r="DP21" s="608"/>
      <c r="DQ21" s="608"/>
      <c r="DR21" s="608"/>
      <c r="DS21" s="608"/>
      <c r="DT21" s="608"/>
      <c r="DU21" s="608"/>
      <c r="DV21" s="608"/>
      <c r="DW21" s="608"/>
      <c r="DX21" s="608"/>
      <c r="DY21" s="608"/>
      <c r="DZ21" s="608"/>
      <c r="EA21" s="608"/>
      <c r="EB21" s="608"/>
      <c r="EC21" s="608"/>
      <c r="ED21" s="608"/>
      <c r="EE21" s="608"/>
      <c r="EF21" s="608"/>
      <c r="EG21" s="608"/>
      <c r="EH21" s="608"/>
      <c r="EI21" s="608"/>
      <c r="EJ21" s="608"/>
      <c r="EK21" s="608"/>
      <c r="EL21" s="608"/>
      <c r="EM21" s="608"/>
      <c r="EN21" s="608"/>
      <c r="EO21" s="608"/>
      <c r="EP21" s="608"/>
      <c r="EQ21" s="608"/>
      <c r="ER21" s="608"/>
      <c r="ES21" s="608"/>
      <c r="ET21" s="608"/>
      <c r="EU21" s="608"/>
      <c r="EV21" s="608"/>
      <c r="EW21" s="608"/>
      <c r="EX21" s="608"/>
      <c r="EY21" s="608"/>
      <c r="EZ21" s="608"/>
      <c r="FA21" s="608"/>
      <c r="FB21" s="608"/>
      <c r="FC21" s="608"/>
      <c r="FD21" s="608"/>
      <c r="FE21" s="608"/>
      <c r="FF21" s="608"/>
      <c r="FG21" s="608"/>
      <c r="FH21" s="608"/>
      <c r="FI21" s="608"/>
      <c r="FJ21" s="608"/>
      <c r="FK21" s="608"/>
      <c r="FL21" s="608"/>
      <c r="FM21" s="608"/>
      <c r="FN21" s="608"/>
      <c r="FO21" s="608"/>
      <c r="FP21" s="608"/>
      <c r="FQ21" s="608"/>
      <c r="FR21" s="608"/>
      <c r="FS21" s="608"/>
      <c r="FT21" s="608"/>
      <c r="FU21" s="608"/>
      <c r="FV21" s="608"/>
      <c r="FW21" s="608"/>
      <c r="FX21" s="608"/>
      <c r="FY21" s="608"/>
      <c r="FZ21" s="608"/>
      <c r="GA21" s="608"/>
      <c r="GB21" s="608"/>
      <c r="GC21" s="608"/>
      <c r="GD21" s="608"/>
      <c r="GE21" s="608"/>
      <c r="GF21" s="608"/>
      <c r="GG21" s="608"/>
      <c r="GH21" s="608"/>
      <c r="GI21" s="608"/>
      <c r="GJ21" s="608"/>
      <c r="GK21" s="608"/>
      <c r="GL21" s="608"/>
      <c r="GM21" s="608"/>
      <c r="GN21" s="608"/>
      <c r="GO21" s="608"/>
      <c r="GP21" s="608"/>
      <c r="GQ21" s="608"/>
      <c r="GR21" s="608"/>
      <c r="GS21" s="608"/>
      <c r="GT21" s="608"/>
      <c r="GU21" s="608"/>
      <c r="GV21" s="608"/>
      <c r="GW21" s="608"/>
      <c r="GX21" s="608"/>
      <c r="GY21" s="608"/>
      <c r="GZ21" s="608"/>
      <c r="HA21" s="608"/>
      <c r="HB21" s="608"/>
      <c r="HC21" s="608"/>
      <c r="HD21" s="608"/>
      <c r="HE21" s="608"/>
      <c r="HF21" s="608"/>
      <c r="HG21" s="608"/>
      <c r="HH21" s="608"/>
      <c r="HI21" s="608"/>
      <c r="HJ21" s="608"/>
      <c r="HK21" s="608"/>
      <c r="HL21" s="608"/>
      <c r="HM21" s="608"/>
      <c r="HN21" s="608"/>
      <c r="HO21" s="608"/>
      <c r="HP21" s="608"/>
      <c r="HQ21" s="608"/>
      <c r="HR21" s="608"/>
      <c r="HS21" s="608"/>
      <c r="HT21" s="608"/>
      <c r="HU21" s="608"/>
      <c r="HV21" s="608"/>
      <c r="HW21" s="608"/>
      <c r="HX21" s="608"/>
      <c r="HY21" s="608"/>
      <c r="HZ21" s="608"/>
      <c r="IA21" s="608"/>
      <c r="IB21" s="608"/>
      <c r="IC21" s="608"/>
      <c r="ID21" s="608"/>
      <c r="IE21" s="608"/>
      <c r="IF21" s="608"/>
      <c r="IG21" s="608"/>
      <c r="IH21" s="608"/>
      <c r="II21" s="608"/>
      <c r="IJ21" s="608"/>
      <c r="IK21" s="608"/>
      <c r="IL21" s="608"/>
      <c r="IM21" s="608"/>
      <c r="IN21" s="608"/>
      <c r="IO21" s="608"/>
      <c r="IP21" s="608"/>
      <c r="IQ21" s="608"/>
      <c r="IR21" s="608"/>
      <c r="IS21" s="608"/>
      <c r="IT21" s="608"/>
      <c r="IU21" s="608"/>
      <c r="IV21" s="608"/>
    </row>
    <row r="22" spans="1:256" s="606" customFormat="1" x14ac:dyDescent="0.25">
      <c r="A22" s="381"/>
      <c r="B22" s="613"/>
      <c r="C22" s="614" t="s">
        <v>309</v>
      </c>
      <c r="D22" s="614" t="s">
        <v>305</v>
      </c>
      <c r="E22" s="614" t="s">
        <v>306</v>
      </c>
      <c r="F22" s="614" t="s">
        <v>307</v>
      </c>
      <c r="G22" s="614" t="s">
        <v>308</v>
      </c>
      <c r="H22" s="614" t="s">
        <v>570</v>
      </c>
      <c r="I22" s="615"/>
      <c r="J22" s="615"/>
      <c r="K22" s="608"/>
      <c r="L22" s="608"/>
      <c r="M22" s="608"/>
      <c r="N22" s="608"/>
      <c r="O22" s="608"/>
      <c r="P22" s="608"/>
      <c r="Q22" s="608"/>
      <c r="R22" s="608"/>
      <c r="S22" s="608"/>
      <c r="T22" s="608"/>
      <c r="U22" s="608"/>
      <c r="V22" s="608"/>
      <c r="W22" s="608"/>
      <c r="X22" s="608"/>
      <c r="Y22" s="608"/>
      <c r="Z22" s="608"/>
      <c r="AA22" s="608"/>
      <c r="AB22" s="608"/>
      <c r="AC22" s="608"/>
      <c r="AD22" s="608"/>
      <c r="AE22" s="608"/>
      <c r="AF22" s="608"/>
      <c r="AG22" s="608"/>
      <c r="AH22" s="608"/>
      <c r="AI22" s="608"/>
      <c r="AJ22" s="608"/>
      <c r="AK22" s="608"/>
      <c r="AL22" s="608"/>
      <c r="AM22" s="608"/>
      <c r="AN22" s="608"/>
      <c r="AO22" s="608"/>
      <c r="AP22" s="608"/>
      <c r="AQ22" s="608"/>
      <c r="AR22" s="608"/>
      <c r="AS22" s="608"/>
      <c r="AT22" s="608"/>
      <c r="AU22" s="608"/>
      <c r="AV22" s="608"/>
      <c r="AW22" s="608"/>
      <c r="AX22" s="608"/>
      <c r="AY22" s="608"/>
      <c r="AZ22" s="608"/>
      <c r="BA22" s="608"/>
      <c r="BB22" s="608"/>
      <c r="BC22" s="608"/>
      <c r="BD22" s="608"/>
      <c r="BE22" s="608"/>
      <c r="BF22" s="608"/>
      <c r="BG22" s="608"/>
      <c r="BH22" s="608"/>
      <c r="BI22" s="608"/>
      <c r="BJ22" s="608"/>
      <c r="BK22" s="608"/>
      <c r="BL22" s="608"/>
      <c r="BM22" s="608"/>
      <c r="BN22" s="608"/>
      <c r="BO22" s="608"/>
      <c r="BP22" s="608"/>
      <c r="BQ22" s="608"/>
      <c r="BR22" s="608"/>
      <c r="BS22" s="608"/>
      <c r="BT22" s="608"/>
      <c r="BU22" s="608"/>
      <c r="BV22" s="608"/>
      <c r="BW22" s="608"/>
      <c r="BX22" s="608"/>
      <c r="BY22" s="608"/>
      <c r="BZ22" s="608"/>
      <c r="CA22" s="608"/>
      <c r="CB22" s="608"/>
      <c r="CC22" s="608"/>
      <c r="CD22" s="608"/>
      <c r="CE22" s="608"/>
      <c r="CF22" s="608"/>
      <c r="CG22" s="608"/>
      <c r="CH22" s="608"/>
      <c r="CI22" s="608"/>
      <c r="CJ22" s="608"/>
      <c r="CK22" s="608"/>
      <c r="CL22" s="608"/>
      <c r="CM22" s="608"/>
      <c r="CN22" s="608"/>
      <c r="CO22" s="608"/>
      <c r="CP22" s="608"/>
      <c r="CQ22" s="608"/>
      <c r="CR22" s="608"/>
      <c r="CS22" s="608"/>
      <c r="CT22" s="608"/>
      <c r="CU22" s="608"/>
      <c r="CV22" s="608"/>
      <c r="CW22" s="608"/>
      <c r="CX22" s="608"/>
      <c r="CY22" s="608"/>
      <c r="CZ22" s="608"/>
      <c r="DA22" s="608"/>
      <c r="DB22" s="608"/>
      <c r="DC22" s="608"/>
      <c r="DD22" s="608"/>
      <c r="DE22" s="608"/>
      <c r="DF22" s="608"/>
      <c r="DG22" s="608"/>
      <c r="DH22" s="608"/>
      <c r="DI22" s="608"/>
      <c r="DJ22" s="608"/>
      <c r="DK22" s="608"/>
      <c r="DL22" s="608"/>
      <c r="DM22" s="608"/>
      <c r="DN22" s="608"/>
      <c r="DO22" s="608"/>
      <c r="DP22" s="608"/>
      <c r="DQ22" s="608"/>
      <c r="DR22" s="608"/>
      <c r="DS22" s="608"/>
      <c r="DT22" s="608"/>
      <c r="DU22" s="608"/>
      <c r="DV22" s="608"/>
      <c r="DW22" s="608"/>
      <c r="DX22" s="608"/>
      <c r="DY22" s="608"/>
      <c r="DZ22" s="608"/>
      <c r="EA22" s="608"/>
      <c r="EB22" s="608"/>
      <c r="EC22" s="608"/>
      <c r="ED22" s="608"/>
      <c r="EE22" s="608"/>
      <c r="EF22" s="608"/>
      <c r="EG22" s="608"/>
      <c r="EH22" s="608"/>
      <c r="EI22" s="608"/>
      <c r="EJ22" s="608"/>
      <c r="EK22" s="608"/>
      <c r="EL22" s="608"/>
      <c r="EM22" s="608"/>
      <c r="EN22" s="608"/>
      <c r="EO22" s="608"/>
      <c r="EP22" s="608"/>
      <c r="EQ22" s="608"/>
      <c r="ER22" s="608"/>
      <c r="ES22" s="608"/>
      <c r="ET22" s="608"/>
      <c r="EU22" s="608"/>
      <c r="EV22" s="608"/>
      <c r="EW22" s="608"/>
      <c r="EX22" s="608"/>
      <c r="EY22" s="608"/>
      <c r="EZ22" s="608"/>
      <c r="FA22" s="608"/>
      <c r="FB22" s="608"/>
      <c r="FC22" s="608"/>
      <c r="FD22" s="608"/>
      <c r="FE22" s="608"/>
      <c r="FF22" s="608"/>
      <c r="FG22" s="608"/>
      <c r="FH22" s="608"/>
      <c r="FI22" s="608"/>
      <c r="FJ22" s="608"/>
      <c r="FK22" s="608"/>
      <c r="FL22" s="608"/>
      <c r="FM22" s="608"/>
      <c r="FN22" s="608"/>
      <c r="FO22" s="608"/>
      <c r="FP22" s="608"/>
      <c r="FQ22" s="608"/>
      <c r="FR22" s="608"/>
      <c r="FS22" s="608"/>
      <c r="FT22" s="608"/>
      <c r="FU22" s="608"/>
      <c r="FV22" s="608"/>
      <c r="FW22" s="608"/>
      <c r="FX22" s="608"/>
      <c r="FY22" s="608"/>
      <c r="FZ22" s="608"/>
      <c r="GA22" s="608"/>
      <c r="GB22" s="608"/>
      <c r="GC22" s="608"/>
      <c r="GD22" s="608"/>
      <c r="GE22" s="608"/>
      <c r="GF22" s="608"/>
      <c r="GG22" s="608"/>
      <c r="GH22" s="608"/>
      <c r="GI22" s="608"/>
      <c r="GJ22" s="608"/>
      <c r="GK22" s="608"/>
      <c r="GL22" s="608"/>
      <c r="GM22" s="608"/>
      <c r="GN22" s="608"/>
      <c r="GO22" s="608"/>
      <c r="GP22" s="608"/>
      <c r="GQ22" s="608"/>
      <c r="GR22" s="608"/>
      <c r="GS22" s="608"/>
      <c r="GT22" s="608"/>
      <c r="GU22" s="608"/>
      <c r="GV22" s="608"/>
      <c r="GW22" s="608"/>
      <c r="GX22" s="608"/>
      <c r="GY22" s="608"/>
      <c r="GZ22" s="608"/>
      <c r="HA22" s="608"/>
      <c r="HB22" s="608"/>
      <c r="HC22" s="608"/>
      <c r="HD22" s="608"/>
      <c r="HE22" s="608"/>
      <c r="HF22" s="608"/>
      <c r="HG22" s="608"/>
      <c r="HH22" s="608"/>
      <c r="HI22" s="608"/>
      <c r="HJ22" s="608"/>
      <c r="HK22" s="608"/>
      <c r="HL22" s="608"/>
      <c r="HM22" s="608"/>
      <c r="HN22" s="608"/>
      <c r="HO22" s="608"/>
      <c r="HP22" s="608"/>
      <c r="HQ22" s="608"/>
      <c r="HR22" s="608"/>
      <c r="HS22" s="608"/>
      <c r="HT22" s="608"/>
      <c r="HU22" s="608"/>
      <c r="HV22" s="608"/>
      <c r="HW22" s="608"/>
      <c r="HX22" s="608"/>
      <c r="HY22" s="608"/>
      <c r="HZ22" s="608"/>
      <c r="IA22" s="608"/>
      <c r="IB22" s="608"/>
      <c r="IC22" s="608"/>
      <c r="ID22" s="608"/>
      <c r="IE22" s="608"/>
      <c r="IF22" s="608"/>
      <c r="IG22" s="608"/>
      <c r="IH22" s="608"/>
      <c r="II22" s="608"/>
      <c r="IJ22" s="608"/>
      <c r="IK22" s="608"/>
      <c r="IL22" s="608"/>
      <c r="IM22" s="608"/>
      <c r="IN22" s="608"/>
      <c r="IO22" s="608"/>
      <c r="IP22" s="608"/>
      <c r="IQ22" s="608"/>
      <c r="IR22" s="608"/>
      <c r="IS22" s="608"/>
      <c r="IT22" s="608"/>
      <c r="IU22" s="608"/>
      <c r="IV22" s="608"/>
    </row>
    <row r="23" spans="1:256" s="606" customFormat="1" x14ac:dyDescent="0.25">
      <c r="A23" s="446"/>
      <c r="B23" s="616" t="s">
        <v>1133</v>
      </c>
      <c r="C23" s="618"/>
      <c r="D23" s="618"/>
      <c r="E23" s="618"/>
      <c r="F23" s="618"/>
      <c r="G23" s="618"/>
      <c r="H23" s="61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/>
      <c r="T23" s="608"/>
      <c r="U23" s="608"/>
      <c r="V23" s="608"/>
      <c r="W23" s="608"/>
      <c r="X23" s="608"/>
      <c r="Y23" s="608"/>
      <c r="Z23" s="608"/>
      <c r="AA23" s="608"/>
      <c r="AB23" s="608"/>
      <c r="AC23" s="608"/>
      <c r="AD23" s="608"/>
      <c r="AE23" s="608"/>
      <c r="AF23" s="608"/>
      <c r="AG23" s="608"/>
      <c r="AH23" s="608"/>
      <c r="AI23" s="608"/>
      <c r="AJ23" s="608"/>
      <c r="AK23" s="608"/>
      <c r="AL23" s="608"/>
      <c r="AM23" s="608"/>
      <c r="AN23" s="608"/>
      <c r="AO23" s="608"/>
      <c r="AP23" s="608"/>
      <c r="AQ23" s="608"/>
      <c r="AR23" s="608"/>
      <c r="AS23" s="608"/>
      <c r="AT23" s="608"/>
      <c r="AU23" s="608"/>
      <c r="AV23" s="608"/>
      <c r="AW23" s="608"/>
      <c r="AX23" s="608"/>
      <c r="AY23" s="608"/>
      <c r="AZ23" s="608"/>
      <c r="BA23" s="608"/>
      <c r="BB23" s="608"/>
      <c r="BC23" s="608"/>
      <c r="BD23" s="608"/>
      <c r="BE23" s="608"/>
      <c r="BF23" s="608"/>
      <c r="BG23" s="608"/>
      <c r="BH23" s="608"/>
      <c r="BI23" s="608"/>
      <c r="BJ23" s="608"/>
      <c r="BK23" s="608"/>
      <c r="BL23" s="608"/>
      <c r="BM23" s="608"/>
      <c r="BN23" s="608"/>
      <c r="BO23" s="608"/>
      <c r="BP23" s="608"/>
      <c r="BQ23" s="608"/>
      <c r="BR23" s="608"/>
      <c r="BS23" s="608"/>
      <c r="BT23" s="608"/>
      <c r="BU23" s="608"/>
      <c r="BV23" s="608"/>
      <c r="BW23" s="608"/>
      <c r="BX23" s="608"/>
      <c r="BY23" s="608"/>
      <c r="BZ23" s="608"/>
      <c r="CA23" s="608"/>
      <c r="CB23" s="608"/>
      <c r="CC23" s="608"/>
      <c r="CD23" s="608"/>
      <c r="CE23" s="608"/>
      <c r="CF23" s="608"/>
      <c r="CG23" s="608"/>
      <c r="CH23" s="608"/>
      <c r="CI23" s="608"/>
      <c r="CJ23" s="608"/>
      <c r="CK23" s="608"/>
      <c r="CL23" s="608"/>
      <c r="CM23" s="608"/>
      <c r="CN23" s="608"/>
      <c r="CO23" s="608"/>
      <c r="CP23" s="608"/>
      <c r="CQ23" s="608"/>
      <c r="CR23" s="608"/>
      <c r="CS23" s="608"/>
      <c r="CT23" s="608"/>
      <c r="CU23" s="608"/>
      <c r="CV23" s="608"/>
      <c r="CW23" s="608"/>
      <c r="CX23" s="608"/>
      <c r="CY23" s="608"/>
      <c r="CZ23" s="608"/>
      <c r="DA23" s="608"/>
      <c r="DB23" s="608"/>
      <c r="DC23" s="608"/>
      <c r="DD23" s="608"/>
      <c r="DE23" s="608"/>
      <c r="DF23" s="608"/>
      <c r="DG23" s="608"/>
      <c r="DH23" s="608"/>
      <c r="DI23" s="608"/>
      <c r="DJ23" s="608"/>
      <c r="DK23" s="608"/>
      <c r="DL23" s="608"/>
      <c r="DM23" s="608"/>
      <c r="DN23" s="608"/>
      <c r="DO23" s="608"/>
      <c r="DP23" s="608"/>
      <c r="DQ23" s="608"/>
      <c r="DR23" s="608"/>
      <c r="DS23" s="608"/>
      <c r="DT23" s="608"/>
      <c r="DU23" s="608"/>
      <c r="DV23" s="608"/>
      <c r="DW23" s="608"/>
      <c r="DX23" s="608"/>
      <c r="DY23" s="608"/>
      <c r="DZ23" s="608"/>
      <c r="EA23" s="608"/>
      <c r="EB23" s="608"/>
      <c r="EC23" s="608"/>
      <c r="ED23" s="608"/>
      <c r="EE23" s="608"/>
      <c r="EF23" s="608"/>
      <c r="EG23" s="608"/>
      <c r="EH23" s="608"/>
      <c r="EI23" s="608"/>
      <c r="EJ23" s="608"/>
      <c r="EK23" s="608"/>
      <c r="EL23" s="608"/>
      <c r="EM23" s="608"/>
      <c r="EN23" s="608"/>
      <c r="EO23" s="608"/>
      <c r="EP23" s="608"/>
      <c r="EQ23" s="608"/>
      <c r="ER23" s="608"/>
      <c r="ES23" s="608"/>
      <c r="ET23" s="608"/>
      <c r="EU23" s="608"/>
      <c r="EV23" s="608"/>
      <c r="EW23" s="608"/>
      <c r="EX23" s="608"/>
      <c r="EY23" s="608"/>
      <c r="EZ23" s="608"/>
      <c r="FA23" s="608"/>
      <c r="FB23" s="608"/>
      <c r="FC23" s="608"/>
      <c r="FD23" s="608"/>
      <c r="FE23" s="608"/>
      <c r="FF23" s="608"/>
      <c r="FG23" s="608"/>
      <c r="FH23" s="608"/>
      <c r="FI23" s="608"/>
      <c r="FJ23" s="608"/>
      <c r="FK23" s="608"/>
      <c r="FL23" s="608"/>
      <c r="FM23" s="608"/>
      <c r="FN23" s="608"/>
      <c r="FO23" s="608"/>
      <c r="FP23" s="608"/>
      <c r="FQ23" s="608"/>
      <c r="FR23" s="608"/>
      <c r="FS23" s="608"/>
      <c r="FT23" s="608"/>
      <c r="FU23" s="608"/>
      <c r="FV23" s="608"/>
      <c r="FW23" s="608"/>
      <c r="FX23" s="608"/>
      <c r="FY23" s="608"/>
      <c r="FZ23" s="608"/>
      <c r="GA23" s="608"/>
      <c r="GB23" s="608"/>
      <c r="GC23" s="608"/>
      <c r="GD23" s="608"/>
      <c r="GE23" s="608"/>
      <c r="GF23" s="608"/>
      <c r="GG23" s="608"/>
      <c r="GH23" s="608"/>
      <c r="GI23" s="608"/>
      <c r="GJ23" s="608"/>
      <c r="GK23" s="608"/>
      <c r="GL23" s="608"/>
      <c r="GM23" s="608"/>
      <c r="GN23" s="608"/>
      <c r="GO23" s="608"/>
      <c r="GP23" s="608"/>
      <c r="GQ23" s="608"/>
      <c r="GR23" s="608"/>
      <c r="GS23" s="608"/>
      <c r="GT23" s="608"/>
      <c r="GU23" s="608"/>
      <c r="GV23" s="608"/>
      <c r="GW23" s="608"/>
      <c r="GX23" s="608"/>
      <c r="GY23" s="608"/>
      <c r="GZ23" s="608"/>
      <c r="HA23" s="608"/>
      <c r="HB23" s="608"/>
      <c r="HC23" s="608"/>
      <c r="HD23" s="608"/>
      <c r="HE23" s="608"/>
      <c r="HF23" s="608"/>
      <c r="HG23" s="608"/>
      <c r="HH23" s="608"/>
      <c r="HI23" s="608"/>
      <c r="HJ23" s="608"/>
      <c r="HK23" s="608"/>
      <c r="HL23" s="608"/>
      <c r="HM23" s="608"/>
      <c r="HN23" s="608"/>
      <c r="HO23" s="608"/>
      <c r="HP23" s="608"/>
      <c r="HQ23" s="608"/>
      <c r="HR23" s="608"/>
      <c r="HS23" s="608"/>
      <c r="HT23" s="608"/>
      <c r="HU23" s="608"/>
      <c r="HV23" s="608"/>
      <c r="HW23" s="608"/>
      <c r="HX23" s="608"/>
      <c r="HY23" s="608"/>
      <c r="HZ23" s="608"/>
      <c r="IA23" s="608"/>
      <c r="IB23" s="608"/>
      <c r="IC23" s="608"/>
      <c r="ID23" s="608"/>
      <c r="IE23" s="608"/>
      <c r="IF23" s="608"/>
      <c r="IG23" s="608"/>
      <c r="IH23" s="608"/>
      <c r="II23" s="608"/>
      <c r="IJ23" s="608"/>
      <c r="IK23" s="608"/>
      <c r="IL23" s="608"/>
      <c r="IM23" s="608"/>
      <c r="IN23" s="608"/>
      <c r="IO23" s="608"/>
      <c r="IP23" s="608"/>
      <c r="IQ23" s="608"/>
      <c r="IR23" s="608"/>
      <c r="IS23" s="608"/>
      <c r="IT23" s="608"/>
      <c r="IU23" s="608"/>
      <c r="IV23" s="608"/>
    </row>
    <row r="24" spans="1:256" s="606" customFormat="1" x14ac:dyDescent="0.25">
      <c r="A24" s="446" t="s">
        <v>1136</v>
      </c>
      <c r="B24" s="616" t="s">
        <v>1225</v>
      </c>
      <c r="C24" s="683">
        <f ca="1">'Evaluation-N'!N162</f>
        <v>54.333333333333336</v>
      </c>
      <c r="D24" s="683">
        <f>'Evaluation-N'!O162</f>
        <v>66.666666666666671</v>
      </c>
      <c r="E24" s="683">
        <f>'Evaluation-N'!P162</f>
        <v>49.666666666666664</v>
      </c>
      <c r="F24" s="683">
        <f>'Evaluation-N'!Q162</f>
        <v>62.666666666666664</v>
      </c>
      <c r="G24" s="683">
        <f>'Evaluation-N'!R162</f>
        <v>56</v>
      </c>
      <c r="H24" s="683">
        <f>'Evaluation-N'!S162</f>
        <v>86.333333333333329</v>
      </c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8"/>
      <c r="U24" s="608"/>
      <c r="V24" s="608"/>
      <c r="W24" s="608"/>
      <c r="X24" s="608"/>
      <c r="Y24" s="608"/>
      <c r="Z24" s="608"/>
      <c r="AA24" s="608"/>
      <c r="AB24" s="608"/>
      <c r="AC24" s="608"/>
      <c r="AD24" s="608"/>
      <c r="AE24" s="608"/>
      <c r="AF24" s="608"/>
      <c r="AG24" s="608"/>
      <c r="AH24" s="608"/>
      <c r="AI24" s="608"/>
      <c r="AJ24" s="608"/>
      <c r="AK24" s="608"/>
      <c r="AL24" s="608"/>
      <c r="AM24" s="608"/>
      <c r="AN24" s="608"/>
      <c r="AO24" s="608"/>
      <c r="AP24" s="608"/>
      <c r="AQ24" s="608"/>
      <c r="AR24" s="608"/>
      <c r="AS24" s="608"/>
      <c r="AT24" s="608"/>
      <c r="AU24" s="608"/>
      <c r="AV24" s="608"/>
      <c r="AW24" s="608"/>
      <c r="AX24" s="608"/>
      <c r="AY24" s="608"/>
      <c r="AZ24" s="608"/>
      <c r="BA24" s="608"/>
      <c r="BB24" s="608"/>
      <c r="BC24" s="608"/>
      <c r="BD24" s="608"/>
      <c r="BE24" s="608"/>
      <c r="BF24" s="608"/>
      <c r="BG24" s="608"/>
      <c r="BH24" s="608"/>
      <c r="BI24" s="608"/>
      <c r="BJ24" s="608"/>
      <c r="BK24" s="608"/>
      <c r="BL24" s="608"/>
      <c r="BM24" s="608"/>
      <c r="BN24" s="608"/>
      <c r="BO24" s="608"/>
      <c r="BP24" s="608"/>
      <c r="BQ24" s="608"/>
      <c r="BR24" s="608"/>
      <c r="BS24" s="608"/>
      <c r="BT24" s="608"/>
      <c r="BU24" s="608"/>
      <c r="BV24" s="608"/>
      <c r="BW24" s="608"/>
      <c r="BX24" s="608"/>
      <c r="BY24" s="608"/>
      <c r="BZ24" s="608"/>
      <c r="CA24" s="608"/>
      <c r="CB24" s="608"/>
      <c r="CC24" s="608"/>
      <c r="CD24" s="608"/>
      <c r="CE24" s="608"/>
      <c r="CF24" s="608"/>
      <c r="CG24" s="608"/>
      <c r="CH24" s="608"/>
      <c r="CI24" s="608"/>
      <c r="CJ24" s="608"/>
      <c r="CK24" s="608"/>
      <c r="CL24" s="608"/>
      <c r="CM24" s="608"/>
      <c r="CN24" s="608"/>
      <c r="CO24" s="608"/>
      <c r="CP24" s="608"/>
      <c r="CQ24" s="608"/>
      <c r="CR24" s="608"/>
      <c r="CS24" s="608"/>
      <c r="CT24" s="608"/>
      <c r="CU24" s="608"/>
      <c r="CV24" s="608"/>
      <c r="CW24" s="608"/>
      <c r="CX24" s="608"/>
      <c r="CY24" s="608"/>
      <c r="CZ24" s="608"/>
      <c r="DA24" s="608"/>
      <c r="DB24" s="608"/>
      <c r="DC24" s="608"/>
      <c r="DD24" s="608"/>
      <c r="DE24" s="608"/>
      <c r="DF24" s="608"/>
      <c r="DG24" s="608"/>
      <c r="DH24" s="608"/>
      <c r="DI24" s="608"/>
      <c r="DJ24" s="608"/>
      <c r="DK24" s="608"/>
      <c r="DL24" s="608"/>
      <c r="DM24" s="608"/>
      <c r="DN24" s="608"/>
      <c r="DO24" s="608"/>
      <c r="DP24" s="608"/>
      <c r="DQ24" s="608"/>
      <c r="DR24" s="608"/>
      <c r="DS24" s="608"/>
      <c r="DT24" s="608"/>
      <c r="DU24" s="608"/>
      <c r="DV24" s="608"/>
      <c r="DW24" s="608"/>
      <c r="DX24" s="608"/>
      <c r="DY24" s="608"/>
      <c r="DZ24" s="608"/>
      <c r="EA24" s="608"/>
      <c r="EB24" s="608"/>
      <c r="EC24" s="608"/>
      <c r="ED24" s="608"/>
      <c r="EE24" s="608"/>
      <c r="EF24" s="608"/>
      <c r="EG24" s="608"/>
      <c r="EH24" s="608"/>
      <c r="EI24" s="608"/>
      <c r="EJ24" s="608"/>
      <c r="EK24" s="608"/>
      <c r="EL24" s="608"/>
      <c r="EM24" s="608"/>
      <c r="EN24" s="608"/>
      <c r="EO24" s="608"/>
      <c r="EP24" s="608"/>
      <c r="EQ24" s="608"/>
      <c r="ER24" s="608"/>
      <c r="ES24" s="608"/>
      <c r="ET24" s="608"/>
      <c r="EU24" s="608"/>
      <c r="EV24" s="608"/>
      <c r="EW24" s="608"/>
      <c r="EX24" s="608"/>
      <c r="EY24" s="608"/>
      <c r="EZ24" s="608"/>
      <c r="FA24" s="608"/>
      <c r="FB24" s="608"/>
      <c r="FC24" s="608"/>
      <c r="FD24" s="608"/>
      <c r="FE24" s="608"/>
      <c r="FF24" s="608"/>
      <c r="FG24" s="608"/>
      <c r="FH24" s="608"/>
      <c r="FI24" s="608"/>
      <c r="FJ24" s="608"/>
      <c r="FK24" s="608"/>
      <c r="FL24" s="608"/>
      <c r="FM24" s="608"/>
      <c r="FN24" s="608"/>
      <c r="FO24" s="608"/>
      <c r="FP24" s="608"/>
      <c r="FQ24" s="608"/>
      <c r="FR24" s="608"/>
      <c r="FS24" s="608"/>
      <c r="FT24" s="608"/>
      <c r="FU24" s="608"/>
      <c r="FV24" s="608"/>
      <c r="FW24" s="608"/>
      <c r="FX24" s="608"/>
      <c r="FY24" s="608"/>
      <c r="FZ24" s="608"/>
      <c r="GA24" s="608"/>
      <c r="GB24" s="608"/>
      <c r="GC24" s="608"/>
      <c r="GD24" s="608"/>
      <c r="GE24" s="608"/>
      <c r="GF24" s="608"/>
      <c r="GG24" s="608"/>
      <c r="GH24" s="608"/>
      <c r="GI24" s="608"/>
      <c r="GJ24" s="608"/>
      <c r="GK24" s="608"/>
      <c r="GL24" s="608"/>
      <c r="GM24" s="608"/>
      <c r="GN24" s="608"/>
      <c r="GO24" s="608"/>
      <c r="GP24" s="608"/>
      <c r="GQ24" s="608"/>
      <c r="GR24" s="608"/>
      <c r="GS24" s="608"/>
      <c r="GT24" s="608"/>
      <c r="GU24" s="608"/>
      <c r="GV24" s="608"/>
      <c r="GW24" s="608"/>
      <c r="GX24" s="608"/>
      <c r="GY24" s="608"/>
      <c r="GZ24" s="608"/>
      <c r="HA24" s="608"/>
      <c r="HB24" s="608"/>
      <c r="HC24" s="608"/>
      <c r="HD24" s="608"/>
      <c r="HE24" s="608"/>
      <c r="HF24" s="608"/>
      <c r="HG24" s="608"/>
      <c r="HH24" s="608"/>
      <c r="HI24" s="608"/>
      <c r="HJ24" s="608"/>
      <c r="HK24" s="608"/>
      <c r="HL24" s="608"/>
      <c r="HM24" s="608"/>
      <c r="HN24" s="608"/>
      <c r="HO24" s="608"/>
      <c r="HP24" s="608"/>
      <c r="HQ24" s="608"/>
      <c r="HR24" s="608"/>
      <c r="HS24" s="608"/>
      <c r="HT24" s="608"/>
      <c r="HU24" s="608"/>
      <c r="HV24" s="608"/>
      <c r="HW24" s="608"/>
      <c r="HX24" s="608"/>
      <c r="HY24" s="608"/>
      <c r="HZ24" s="608"/>
      <c r="IA24" s="608"/>
      <c r="IB24" s="608"/>
      <c r="IC24" s="608"/>
      <c r="ID24" s="608"/>
      <c r="IE24" s="608"/>
      <c r="IF24" s="608"/>
      <c r="IG24" s="608"/>
      <c r="IH24" s="608"/>
      <c r="II24" s="608"/>
      <c r="IJ24" s="608"/>
      <c r="IK24" s="608"/>
      <c r="IL24" s="608"/>
      <c r="IM24" s="608"/>
      <c r="IN24" s="608"/>
      <c r="IO24" s="608"/>
      <c r="IP24" s="608"/>
      <c r="IQ24" s="608"/>
      <c r="IR24" s="608"/>
      <c r="IS24" s="608"/>
      <c r="IT24" s="608"/>
      <c r="IU24" s="608"/>
      <c r="IV24" s="608"/>
    </row>
    <row r="25" spans="1:256" s="606" customFormat="1" x14ac:dyDescent="0.25">
      <c r="A25" s="446"/>
      <c r="B25" s="616" t="s">
        <v>1134</v>
      </c>
      <c r="C25" s="618"/>
      <c r="D25" s="618"/>
      <c r="E25" s="618"/>
      <c r="F25" s="618"/>
      <c r="G25" s="618"/>
      <c r="H25" s="61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8"/>
      <c r="AK25" s="608"/>
      <c r="AL25" s="608"/>
      <c r="AM25" s="608"/>
      <c r="AN25" s="608"/>
      <c r="AO25" s="608"/>
      <c r="AP25" s="608"/>
      <c r="AQ25" s="608"/>
      <c r="AR25" s="608"/>
      <c r="AS25" s="608"/>
      <c r="AT25" s="608"/>
      <c r="AU25" s="608"/>
      <c r="AV25" s="608"/>
      <c r="AW25" s="608"/>
      <c r="AX25" s="608"/>
      <c r="AY25" s="608"/>
      <c r="AZ25" s="608"/>
      <c r="BA25" s="608"/>
      <c r="BB25" s="608"/>
      <c r="BC25" s="608"/>
      <c r="BD25" s="608"/>
      <c r="BE25" s="608"/>
      <c r="BF25" s="608"/>
      <c r="BG25" s="608"/>
      <c r="BH25" s="608"/>
      <c r="BI25" s="608"/>
      <c r="BJ25" s="608"/>
      <c r="BK25" s="608"/>
      <c r="BL25" s="608"/>
      <c r="BM25" s="608"/>
      <c r="BN25" s="608"/>
      <c r="BO25" s="608"/>
      <c r="BP25" s="608"/>
      <c r="BQ25" s="608"/>
      <c r="BR25" s="608"/>
      <c r="BS25" s="608"/>
      <c r="BT25" s="608"/>
      <c r="BU25" s="608"/>
      <c r="BV25" s="608"/>
      <c r="BW25" s="608"/>
      <c r="BX25" s="608"/>
      <c r="BY25" s="608"/>
      <c r="BZ25" s="608"/>
      <c r="CA25" s="608"/>
      <c r="CB25" s="608"/>
      <c r="CC25" s="608"/>
      <c r="CD25" s="608"/>
      <c r="CE25" s="608"/>
      <c r="CF25" s="608"/>
      <c r="CG25" s="608"/>
      <c r="CH25" s="608"/>
      <c r="CI25" s="608"/>
      <c r="CJ25" s="608"/>
      <c r="CK25" s="608"/>
      <c r="CL25" s="608"/>
      <c r="CM25" s="608"/>
      <c r="CN25" s="608"/>
      <c r="CO25" s="608"/>
      <c r="CP25" s="608"/>
      <c r="CQ25" s="608"/>
      <c r="CR25" s="608"/>
      <c r="CS25" s="608"/>
      <c r="CT25" s="608"/>
      <c r="CU25" s="608"/>
      <c r="CV25" s="608"/>
      <c r="CW25" s="608"/>
      <c r="CX25" s="608"/>
      <c r="CY25" s="608"/>
      <c r="CZ25" s="608"/>
      <c r="DA25" s="608"/>
      <c r="DB25" s="608"/>
      <c r="DC25" s="608"/>
      <c r="DD25" s="608"/>
      <c r="DE25" s="608"/>
      <c r="DF25" s="608"/>
      <c r="DG25" s="608"/>
      <c r="DH25" s="608"/>
      <c r="DI25" s="608"/>
      <c r="DJ25" s="608"/>
      <c r="DK25" s="608"/>
      <c r="DL25" s="608"/>
      <c r="DM25" s="608"/>
      <c r="DN25" s="608"/>
      <c r="DO25" s="608"/>
      <c r="DP25" s="608"/>
      <c r="DQ25" s="608"/>
      <c r="DR25" s="608"/>
      <c r="DS25" s="608"/>
      <c r="DT25" s="608"/>
      <c r="DU25" s="608"/>
      <c r="DV25" s="608"/>
      <c r="DW25" s="608"/>
      <c r="DX25" s="608"/>
      <c r="DY25" s="608"/>
      <c r="DZ25" s="608"/>
      <c r="EA25" s="608"/>
      <c r="EB25" s="608"/>
      <c r="EC25" s="608"/>
      <c r="ED25" s="608"/>
      <c r="EE25" s="608"/>
      <c r="EF25" s="608"/>
      <c r="EG25" s="608"/>
      <c r="EH25" s="608"/>
      <c r="EI25" s="608"/>
      <c r="EJ25" s="608"/>
      <c r="EK25" s="608"/>
      <c r="EL25" s="608"/>
      <c r="EM25" s="608"/>
      <c r="EN25" s="608"/>
      <c r="EO25" s="608"/>
      <c r="EP25" s="608"/>
      <c r="EQ25" s="608"/>
      <c r="ER25" s="608"/>
      <c r="ES25" s="608"/>
      <c r="ET25" s="608"/>
      <c r="EU25" s="608"/>
      <c r="EV25" s="608"/>
      <c r="EW25" s="608"/>
      <c r="EX25" s="608"/>
      <c r="EY25" s="608"/>
      <c r="EZ25" s="608"/>
      <c r="FA25" s="608"/>
      <c r="FB25" s="608"/>
      <c r="FC25" s="608"/>
      <c r="FD25" s="608"/>
      <c r="FE25" s="608"/>
      <c r="FF25" s="608"/>
      <c r="FG25" s="608"/>
      <c r="FH25" s="608"/>
      <c r="FI25" s="608"/>
      <c r="FJ25" s="608"/>
      <c r="FK25" s="608"/>
      <c r="FL25" s="608"/>
      <c r="FM25" s="608"/>
      <c r="FN25" s="608"/>
      <c r="FO25" s="608"/>
      <c r="FP25" s="608"/>
      <c r="FQ25" s="608"/>
      <c r="FR25" s="608"/>
      <c r="FS25" s="608"/>
      <c r="FT25" s="608"/>
      <c r="FU25" s="608"/>
      <c r="FV25" s="608"/>
      <c r="FW25" s="608"/>
      <c r="FX25" s="608"/>
      <c r="FY25" s="608"/>
      <c r="FZ25" s="608"/>
      <c r="GA25" s="608"/>
      <c r="GB25" s="608"/>
      <c r="GC25" s="608"/>
      <c r="GD25" s="608"/>
      <c r="GE25" s="608"/>
      <c r="GF25" s="608"/>
      <c r="GG25" s="608"/>
      <c r="GH25" s="608"/>
      <c r="GI25" s="608"/>
      <c r="GJ25" s="608"/>
      <c r="GK25" s="608"/>
      <c r="GL25" s="608"/>
      <c r="GM25" s="608"/>
      <c r="GN25" s="608"/>
      <c r="GO25" s="608"/>
      <c r="GP25" s="608"/>
      <c r="GQ25" s="608"/>
      <c r="GR25" s="608"/>
      <c r="GS25" s="608"/>
      <c r="GT25" s="608"/>
      <c r="GU25" s="608"/>
      <c r="GV25" s="608"/>
      <c r="GW25" s="608"/>
      <c r="GX25" s="608"/>
      <c r="GY25" s="608"/>
      <c r="GZ25" s="608"/>
      <c r="HA25" s="608"/>
      <c r="HB25" s="608"/>
      <c r="HC25" s="608"/>
      <c r="HD25" s="608"/>
      <c r="HE25" s="608"/>
      <c r="HF25" s="608"/>
      <c r="HG25" s="608"/>
      <c r="HH25" s="608"/>
      <c r="HI25" s="608"/>
      <c r="HJ25" s="608"/>
      <c r="HK25" s="608"/>
      <c r="HL25" s="608"/>
      <c r="HM25" s="608"/>
      <c r="HN25" s="608"/>
      <c r="HO25" s="608"/>
      <c r="HP25" s="608"/>
      <c r="HQ25" s="608"/>
      <c r="HR25" s="608"/>
      <c r="HS25" s="608"/>
      <c r="HT25" s="608"/>
      <c r="HU25" s="608"/>
      <c r="HV25" s="608"/>
      <c r="HW25" s="608"/>
      <c r="HX25" s="608"/>
      <c r="HY25" s="608"/>
      <c r="HZ25" s="608"/>
      <c r="IA25" s="608"/>
      <c r="IB25" s="608"/>
      <c r="IC25" s="608"/>
      <c r="ID25" s="608"/>
      <c r="IE25" s="608"/>
      <c r="IF25" s="608"/>
      <c r="IG25" s="608"/>
      <c r="IH25" s="608"/>
      <c r="II25" s="608"/>
      <c r="IJ25" s="608"/>
      <c r="IK25" s="608"/>
      <c r="IL25" s="608"/>
      <c r="IM25" s="608"/>
      <c r="IN25" s="608"/>
      <c r="IO25" s="608"/>
      <c r="IP25" s="608"/>
      <c r="IQ25" s="608"/>
      <c r="IR25" s="608"/>
      <c r="IS25" s="608"/>
      <c r="IT25" s="608"/>
      <c r="IU25" s="608"/>
      <c r="IV25" s="608"/>
    </row>
    <row r="26" spans="1:256" s="606" customFormat="1" x14ac:dyDescent="0.25">
      <c r="A26" s="446"/>
      <c r="B26" s="616" t="s">
        <v>1135</v>
      </c>
      <c r="C26" s="683">
        <f>'Evaluation-N'!G162</f>
        <v>58</v>
      </c>
      <c r="D26" s="683">
        <f>'Evaluation-N'!H162</f>
        <v>62</v>
      </c>
      <c r="E26" s="683">
        <f>'Evaluation-N'!I162</f>
        <v>48.5</v>
      </c>
      <c r="F26" s="683">
        <f>'Evaluation-N'!J162</f>
        <v>70</v>
      </c>
      <c r="G26" s="683">
        <f>'Evaluation-N'!K162</f>
        <v>66</v>
      </c>
      <c r="H26" s="683">
        <f>'Evaluation-N'!L162</f>
        <v>56</v>
      </c>
      <c r="I26" s="608"/>
      <c r="J26" s="608"/>
      <c r="K26" s="608"/>
      <c r="L26" s="608"/>
      <c r="M26" s="608"/>
      <c r="N26" s="608"/>
      <c r="O26" s="608"/>
      <c r="P26" s="608"/>
      <c r="Q26" s="608"/>
      <c r="R26" s="608"/>
      <c r="S26" s="608"/>
      <c r="T26" s="608"/>
      <c r="U26" s="608"/>
      <c r="V26" s="608"/>
      <c r="W26" s="608"/>
      <c r="X26" s="608"/>
      <c r="Y26" s="608"/>
      <c r="Z26" s="608"/>
      <c r="AA26" s="608"/>
      <c r="AB26" s="608"/>
      <c r="AC26" s="608"/>
      <c r="AD26" s="608"/>
      <c r="AE26" s="608"/>
      <c r="AF26" s="608"/>
      <c r="AG26" s="608"/>
      <c r="AH26" s="608"/>
      <c r="AI26" s="608"/>
      <c r="AJ26" s="608"/>
      <c r="AK26" s="608"/>
      <c r="AL26" s="608"/>
      <c r="AM26" s="608"/>
      <c r="AN26" s="608"/>
      <c r="AO26" s="608"/>
      <c r="AP26" s="608"/>
      <c r="AQ26" s="608"/>
      <c r="AR26" s="608"/>
      <c r="AS26" s="608"/>
      <c r="AT26" s="608"/>
      <c r="AU26" s="608"/>
      <c r="AV26" s="608"/>
      <c r="AW26" s="608"/>
      <c r="AX26" s="608"/>
      <c r="AY26" s="608"/>
      <c r="AZ26" s="608"/>
      <c r="BA26" s="608"/>
      <c r="BB26" s="608"/>
      <c r="BC26" s="608"/>
      <c r="BD26" s="608"/>
      <c r="BE26" s="608"/>
      <c r="BF26" s="608"/>
      <c r="BG26" s="608"/>
      <c r="BH26" s="608"/>
      <c r="BI26" s="608"/>
      <c r="BJ26" s="608"/>
      <c r="BK26" s="608"/>
      <c r="BL26" s="608"/>
      <c r="BM26" s="608"/>
      <c r="BN26" s="608"/>
      <c r="BO26" s="608"/>
      <c r="BP26" s="608"/>
      <c r="BQ26" s="608"/>
      <c r="BR26" s="608"/>
      <c r="BS26" s="608"/>
      <c r="BT26" s="608"/>
      <c r="BU26" s="608"/>
      <c r="BV26" s="608"/>
      <c r="BW26" s="608"/>
      <c r="BX26" s="608"/>
      <c r="BY26" s="608"/>
      <c r="BZ26" s="608"/>
      <c r="CA26" s="608"/>
      <c r="CB26" s="608"/>
      <c r="CC26" s="608"/>
      <c r="CD26" s="608"/>
      <c r="CE26" s="608"/>
      <c r="CF26" s="608"/>
      <c r="CG26" s="608"/>
      <c r="CH26" s="608"/>
      <c r="CI26" s="608"/>
      <c r="CJ26" s="608"/>
      <c r="CK26" s="608"/>
      <c r="CL26" s="608"/>
      <c r="CM26" s="608"/>
      <c r="CN26" s="608"/>
      <c r="CO26" s="608"/>
      <c r="CP26" s="608"/>
      <c r="CQ26" s="608"/>
      <c r="CR26" s="608"/>
      <c r="CS26" s="608"/>
      <c r="CT26" s="608"/>
      <c r="CU26" s="608"/>
      <c r="CV26" s="608"/>
      <c r="CW26" s="608"/>
      <c r="CX26" s="608"/>
      <c r="CY26" s="608"/>
      <c r="CZ26" s="608"/>
      <c r="DA26" s="608"/>
      <c r="DB26" s="608"/>
      <c r="DC26" s="608"/>
      <c r="DD26" s="608"/>
      <c r="DE26" s="608"/>
      <c r="DF26" s="608"/>
      <c r="DG26" s="608"/>
      <c r="DH26" s="608"/>
      <c r="DI26" s="608"/>
      <c r="DJ26" s="608"/>
      <c r="DK26" s="608"/>
      <c r="DL26" s="608"/>
      <c r="DM26" s="608"/>
      <c r="DN26" s="608"/>
      <c r="DO26" s="608"/>
      <c r="DP26" s="608"/>
      <c r="DQ26" s="608"/>
      <c r="DR26" s="608"/>
      <c r="DS26" s="608"/>
      <c r="DT26" s="608"/>
      <c r="DU26" s="608"/>
      <c r="DV26" s="608"/>
      <c r="DW26" s="608"/>
      <c r="DX26" s="608"/>
      <c r="DY26" s="608"/>
      <c r="DZ26" s="608"/>
      <c r="EA26" s="608"/>
      <c r="EB26" s="608"/>
      <c r="EC26" s="608"/>
      <c r="ED26" s="608"/>
      <c r="EE26" s="608"/>
      <c r="EF26" s="608"/>
      <c r="EG26" s="608"/>
      <c r="EH26" s="608"/>
      <c r="EI26" s="608"/>
      <c r="EJ26" s="608"/>
      <c r="EK26" s="608"/>
      <c r="EL26" s="608"/>
      <c r="EM26" s="608"/>
      <c r="EN26" s="608"/>
      <c r="EO26" s="608"/>
      <c r="EP26" s="608"/>
      <c r="EQ26" s="608"/>
      <c r="ER26" s="608"/>
      <c r="ES26" s="608"/>
      <c r="ET26" s="608"/>
      <c r="EU26" s="608"/>
      <c r="EV26" s="608"/>
      <c r="EW26" s="608"/>
      <c r="EX26" s="608"/>
      <c r="EY26" s="608"/>
      <c r="EZ26" s="608"/>
      <c r="FA26" s="608"/>
      <c r="FB26" s="608"/>
      <c r="FC26" s="608"/>
      <c r="FD26" s="608"/>
      <c r="FE26" s="608"/>
      <c r="FF26" s="608"/>
      <c r="FG26" s="608"/>
      <c r="FH26" s="608"/>
      <c r="FI26" s="608"/>
      <c r="FJ26" s="608"/>
      <c r="FK26" s="608"/>
      <c r="FL26" s="608"/>
      <c r="FM26" s="608"/>
      <c r="FN26" s="608"/>
      <c r="FO26" s="608"/>
      <c r="FP26" s="608"/>
      <c r="FQ26" s="608"/>
      <c r="FR26" s="608"/>
      <c r="FS26" s="608"/>
      <c r="FT26" s="608"/>
      <c r="FU26" s="608"/>
      <c r="FV26" s="608"/>
      <c r="FW26" s="608"/>
      <c r="FX26" s="608"/>
      <c r="FY26" s="608"/>
      <c r="FZ26" s="608"/>
      <c r="GA26" s="608"/>
      <c r="GB26" s="608"/>
      <c r="GC26" s="608"/>
      <c r="GD26" s="608"/>
      <c r="GE26" s="608"/>
      <c r="GF26" s="608"/>
      <c r="GG26" s="608"/>
      <c r="GH26" s="608"/>
      <c r="GI26" s="608"/>
      <c r="GJ26" s="608"/>
      <c r="GK26" s="608"/>
      <c r="GL26" s="608"/>
      <c r="GM26" s="608"/>
      <c r="GN26" s="608"/>
      <c r="GO26" s="608"/>
      <c r="GP26" s="608"/>
      <c r="GQ26" s="608"/>
      <c r="GR26" s="608"/>
      <c r="GS26" s="608"/>
      <c r="GT26" s="608"/>
      <c r="GU26" s="608"/>
      <c r="GV26" s="608"/>
      <c r="GW26" s="608"/>
      <c r="GX26" s="608"/>
      <c r="GY26" s="608"/>
      <c r="GZ26" s="608"/>
      <c r="HA26" s="608"/>
      <c r="HB26" s="608"/>
      <c r="HC26" s="608"/>
      <c r="HD26" s="608"/>
      <c r="HE26" s="608"/>
      <c r="HF26" s="608"/>
      <c r="HG26" s="608"/>
      <c r="HH26" s="608"/>
      <c r="HI26" s="608"/>
      <c r="HJ26" s="608"/>
      <c r="HK26" s="608"/>
      <c r="HL26" s="608"/>
      <c r="HM26" s="608"/>
      <c r="HN26" s="608"/>
      <c r="HO26" s="608"/>
      <c r="HP26" s="608"/>
      <c r="HQ26" s="608"/>
      <c r="HR26" s="608"/>
      <c r="HS26" s="608"/>
      <c r="HT26" s="608"/>
      <c r="HU26" s="608"/>
      <c r="HV26" s="608"/>
      <c r="HW26" s="608"/>
      <c r="HX26" s="608"/>
      <c r="HY26" s="608"/>
      <c r="HZ26" s="608"/>
      <c r="IA26" s="608"/>
      <c r="IB26" s="608"/>
      <c r="IC26" s="608"/>
      <c r="ID26" s="608"/>
      <c r="IE26" s="608"/>
      <c r="IF26" s="608"/>
      <c r="IG26" s="608"/>
      <c r="IH26" s="608"/>
      <c r="II26" s="608"/>
      <c r="IJ26" s="608"/>
      <c r="IK26" s="608"/>
      <c r="IL26" s="608"/>
      <c r="IM26" s="608"/>
      <c r="IN26" s="608"/>
      <c r="IO26" s="608"/>
      <c r="IP26" s="608"/>
      <c r="IQ26" s="608"/>
      <c r="IR26" s="608"/>
      <c r="IS26" s="608"/>
      <c r="IT26" s="608"/>
      <c r="IU26" s="608"/>
      <c r="IV26" s="608"/>
    </row>
    <row r="27" spans="1:256" s="606" customFormat="1" x14ac:dyDescent="0.25">
      <c r="A27" s="446"/>
      <c r="B27" s="616" t="s">
        <v>1226</v>
      </c>
      <c r="C27" s="618"/>
      <c r="D27" s="618"/>
      <c r="E27" s="618"/>
      <c r="F27" s="618"/>
      <c r="G27" s="618"/>
      <c r="H27" s="61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8"/>
      <c r="U27" s="608"/>
      <c r="V27" s="608"/>
      <c r="W27" s="608"/>
      <c r="X27" s="608"/>
      <c r="Y27" s="608"/>
      <c r="Z27" s="608"/>
      <c r="AA27" s="608"/>
      <c r="AB27" s="608"/>
      <c r="AC27" s="608"/>
      <c r="AD27" s="608"/>
      <c r="AE27" s="608"/>
      <c r="AF27" s="608"/>
      <c r="AG27" s="608"/>
      <c r="AH27" s="608"/>
      <c r="AI27" s="608"/>
      <c r="AJ27" s="608"/>
      <c r="AK27" s="608"/>
      <c r="AL27" s="608"/>
      <c r="AM27" s="608"/>
      <c r="AN27" s="608"/>
      <c r="AO27" s="608"/>
      <c r="AP27" s="608"/>
      <c r="AQ27" s="608"/>
      <c r="AR27" s="608"/>
      <c r="AS27" s="608"/>
      <c r="AT27" s="608"/>
      <c r="AU27" s="608"/>
      <c r="AV27" s="608"/>
      <c r="AW27" s="608"/>
      <c r="AX27" s="608"/>
      <c r="AY27" s="608"/>
      <c r="AZ27" s="608"/>
      <c r="BA27" s="608"/>
      <c r="BB27" s="608"/>
      <c r="BC27" s="608"/>
      <c r="BD27" s="608"/>
      <c r="BE27" s="608"/>
      <c r="BF27" s="608"/>
      <c r="BG27" s="608"/>
      <c r="BH27" s="608"/>
      <c r="BI27" s="608"/>
      <c r="BJ27" s="608"/>
      <c r="BK27" s="608"/>
      <c r="BL27" s="608"/>
      <c r="BM27" s="608"/>
      <c r="BN27" s="608"/>
      <c r="BO27" s="608"/>
      <c r="BP27" s="608"/>
      <c r="BQ27" s="608"/>
      <c r="BR27" s="608"/>
      <c r="BS27" s="608"/>
      <c r="BT27" s="608"/>
      <c r="BU27" s="608"/>
      <c r="BV27" s="608"/>
      <c r="BW27" s="608"/>
      <c r="BX27" s="608"/>
      <c r="BY27" s="608"/>
      <c r="BZ27" s="608"/>
      <c r="CA27" s="608"/>
      <c r="CB27" s="608"/>
      <c r="CC27" s="608"/>
      <c r="CD27" s="608"/>
      <c r="CE27" s="608"/>
      <c r="CF27" s="608"/>
      <c r="CG27" s="608"/>
      <c r="CH27" s="608"/>
      <c r="CI27" s="608"/>
      <c r="CJ27" s="608"/>
      <c r="CK27" s="608"/>
      <c r="CL27" s="608"/>
      <c r="CM27" s="608"/>
      <c r="CN27" s="608"/>
      <c r="CO27" s="608"/>
      <c r="CP27" s="608"/>
      <c r="CQ27" s="608"/>
      <c r="CR27" s="608"/>
      <c r="CS27" s="608"/>
      <c r="CT27" s="608"/>
      <c r="CU27" s="608"/>
      <c r="CV27" s="608"/>
      <c r="CW27" s="608"/>
      <c r="CX27" s="608"/>
      <c r="CY27" s="608"/>
      <c r="CZ27" s="608"/>
      <c r="DA27" s="608"/>
      <c r="DB27" s="608"/>
      <c r="DC27" s="608"/>
      <c r="DD27" s="608"/>
      <c r="DE27" s="608"/>
      <c r="DF27" s="608"/>
      <c r="DG27" s="608"/>
      <c r="DH27" s="608"/>
      <c r="DI27" s="608"/>
      <c r="DJ27" s="608"/>
      <c r="DK27" s="608"/>
      <c r="DL27" s="608"/>
      <c r="DM27" s="608"/>
      <c r="DN27" s="608"/>
      <c r="DO27" s="608"/>
      <c r="DP27" s="608"/>
      <c r="DQ27" s="608"/>
      <c r="DR27" s="608"/>
      <c r="DS27" s="608"/>
      <c r="DT27" s="608"/>
      <c r="DU27" s="608"/>
      <c r="DV27" s="608"/>
      <c r="DW27" s="608"/>
      <c r="DX27" s="608"/>
      <c r="DY27" s="608"/>
      <c r="DZ27" s="608"/>
      <c r="EA27" s="608"/>
      <c r="EB27" s="608"/>
      <c r="EC27" s="608"/>
      <c r="ED27" s="608"/>
      <c r="EE27" s="608"/>
      <c r="EF27" s="608"/>
      <c r="EG27" s="608"/>
      <c r="EH27" s="608"/>
      <c r="EI27" s="608"/>
      <c r="EJ27" s="608"/>
      <c r="EK27" s="608"/>
      <c r="EL27" s="608"/>
      <c r="EM27" s="608"/>
      <c r="EN27" s="608"/>
      <c r="EO27" s="608"/>
      <c r="EP27" s="608"/>
      <c r="EQ27" s="608"/>
      <c r="ER27" s="608"/>
      <c r="ES27" s="608"/>
      <c r="ET27" s="608"/>
      <c r="EU27" s="608"/>
      <c r="EV27" s="608"/>
      <c r="EW27" s="608"/>
      <c r="EX27" s="608"/>
      <c r="EY27" s="608"/>
      <c r="EZ27" s="608"/>
      <c r="FA27" s="608"/>
      <c r="FB27" s="608"/>
      <c r="FC27" s="608"/>
      <c r="FD27" s="608"/>
      <c r="FE27" s="608"/>
      <c r="FF27" s="608"/>
      <c r="FG27" s="608"/>
      <c r="FH27" s="608"/>
      <c r="FI27" s="608"/>
      <c r="FJ27" s="608"/>
      <c r="FK27" s="608"/>
      <c r="FL27" s="608"/>
      <c r="FM27" s="608"/>
      <c r="FN27" s="608"/>
      <c r="FO27" s="608"/>
      <c r="FP27" s="608"/>
      <c r="FQ27" s="608"/>
      <c r="FR27" s="608"/>
      <c r="FS27" s="608"/>
      <c r="FT27" s="608"/>
      <c r="FU27" s="608"/>
      <c r="FV27" s="608"/>
      <c r="FW27" s="608"/>
      <c r="FX27" s="608"/>
      <c r="FY27" s="608"/>
      <c r="FZ27" s="608"/>
      <c r="GA27" s="608"/>
      <c r="GB27" s="608"/>
      <c r="GC27" s="608"/>
      <c r="GD27" s="608"/>
      <c r="GE27" s="608"/>
      <c r="GF27" s="608"/>
      <c r="GG27" s="608"/>
      <c r="GH27" s="608"/>
      <c r="GI27" s="608"/>
      <c r="GJ27" s="608"/>
      <c r="GK27" s="608"/>
      <c r="GL27" s="608"/>
      <c r="GM27" s="608"/>
      <c r="GN27" s="608"/>
      <c r="GO27" s="608"/>
      <c r="GP27" s="608"/>
      <c r="GQ27" s="608"/>
      <c r="GR27" s="608"/>
      <c r="GS27" s="608"/>
      <c r="GT27" s="608"/>
      <c r="GU27" s="608"/>
      <c r="GV27" s="608"/>
      <c r="GW27" s="608"/>
      <c r="GX27" s="608"/>
      <c r="GY27" s="608"/>
      <c r="GZ27" s="608"/>
      <c r="HA27" s="608"/>
      <c r="HB27" s="608"/>
      <c r="HC27" s="608"/>
      <c r="HD27" s="608"/>
      <c r="HE27" s="608"/>
      <c r="HF27" s="608"/>
      <c r="HG27" s="608"/>
      <c r="HH27" s="608"/>
      <c r="HI27" s="608"/>
      <c r="HJ27" s="608"/>
      <c r="HK27" s="608"/>
      <c r="HL27" s="608"/>
      <c r="HM27" s="608"/>
      <c r="HN27" s="608"/>
      <c r="HO27" s="608"/>
      <c r="HP27" s="608"/>
      <c r="HQ27" s="608"/>
      <c r="HR27" s="608"/>
      <c r="HS27" s="608"/>
      <c r="HT27" s="608"/>
      <c r="HU27" s="608"/>
      <c r="HV27" s="608"/>
      <c r="HW27" s="608"/>
      <c r="HX27" s="608"/>
      <c r="HY27" s="608"/>
      <c r="HZ27" s="608"/>
      <c r="IA27" s="608"/>
      <c r="IB27" s="608"/>
      <c r="IC27" s="608"/>
      <c r="ID27" s="608"/>
      <c r="IE27" s="608"/>
      <c r="IF27" s="608"/>
      <c r="IG27" s="608"/>
      <c r="IH27" s="608"/>
      <c r="II27" s="608"/>
      <c r="IJ27" s="608"/>
      <c r="IK27" s="608"/>
      <c r="IL27" s="608"/>
      <c r="IM27" s="608"/>
      <c r="IN27" s="608"/>
      <c r="IO27" s="608"/>
      <c r="IP27" s="608"/>
      <c r="IQ27" s="608"/>
      <c r="IR27" s="608"/>
      <c r="IS27" s="608"/>
      <c r="IT27" s="608"/>
      <c r="IU27" s="608"/>
      <c r="IV27" s="608"/>
    </row>
    <row r="28" spans="1:256" s="606" customFormat="1" x14ac:dyDescent="0.25">
      <c r="A28" s="446"/>
      <c r="B28" s="616" t="s">
        <v>1224</v>
      </c>
      <c r="C28" s="618"/>
      <c r="D28" s="618"/>
      <c r="E28" s="618"/>
      <c r="F28" s="618"/>
      <c r="G28" s="618"/>
      <c r="H28" s="61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8"/>
      <c r="U28" s="608"/>
      <c r="V28" s="608"/>
      <c r="W28" s="608"/>
      <c r="X28" s="608"/>
      <c r="Y28" s="608"/>
      <c r="Z28" s="608"/>
      <c r="AA28" s="608"/>
      <c r="AB28" s="608"/>
      <c r="AC28" s="608"/>
      <c r="AD28" s="608"/>
      <c r="AE28" s="608"/>
      <c r="AF28" s="608"/>
      <c r="AG28" s="608"/>
      <c r="AH28" s="608"/>
      <c r="AI28" s="608"/>
      <c r="AJ28" s="608"/>
      <c r="AK28" s="608"/>
      <c r="AL28" s="608"/>
      <c r="AM28" s="608"/>
      <c r="AN28" s="608"/>
      <c r="AO28" s="608"/>
      <c r="AP28" s="608"/>
      <c r="AQ28" s="608"/>
      <c r="AR28" s="608"/>
      <c r="AS28" s="608"/>
      <c r="AT28" s="608"/>
      <c r="AU28" s="608"/>
      <c r="AV28" s="608"/>
      <c r="AW28" s="608"/>
      <c r="AX28" s="608"/>
      <c r="AY28" s="608"/>
      <c r="AZ28" s="608"/>
      <c r="BA28" s="608"/>
      <c r="BB28" s="608"/>
      <c r="BC28" s="608"/>
      <c r="BD28" s="608"/>
      <c r="BE28" s="608"/>
      <c r="BF28" s="608"/>
      <c r="BG28" s="608"/>
      <c r="BH28" s="608"/>
      <c r="BI28" s="608"/>
      <c r="BJ28" s="608"/>
      <c r="BK28" s="608"/>
      <c r="BL28" s="608"/>
      <c r="BM28" s="608"/>
      <c r="BN28" s="608"/>
      <c r="BO28" s="608"/>
      <c r="BP28" s="608"/>
      <c r="BQ28" s="608"/>
      <c r="BR28" s="608"/>
      <c r="BS28" s="608"/>
      <c r="BT28" s="608"/>
      <c r="BU28" s="608"/>
      <c r="BV28" s="608"/>
      <c r="BW28" s="608"/>
      <c r="BX28" s="608"/>
      <c r="BY28" s="608"/>
      <c r="BZ28" s="608"/>
      <c r="CA28" s="608"/>
      <c r="CB28" s="608"/>
      <c r="CC28" s="608"/>
      <c r="CD28" s="608"/>
      <c r="CE28" s="608"/>
      <c r="CF28" s="608"/>
      <c r="CG28" s="608"/>
      <c r="CH28" s="608"/>
      <c r="CI28" s="608"/>
      <c r="CJ28" s="608"/>
      <c r="CK28" s="608"/>
      <c r="CL28" s="608"/>
      <c r="CM28" s="608"/>
      <c r="CN28" s="608"/>
      <c r="CO28" s="608"/>
      <c r="CP28" s="608"/>
      <c r="CQ28" s="608"/>
      <c r="CR28" s="608"/>
      <c r="CS28" s="608"/>
      <c r="CT28" s="608"/>
      <c r="CU28" s="608"/>
      <c r="CV28" s="608"/>
      <c r="CW28" s="608"/>
      <c r="CX28" s="608"/>
      <c r="CY28" s="608"/>
      <c r="CZ28" s="608"/>
      <c r="DA28" s="608"/>
      <c r="DB28" s="608"/>
      <c r="DC28" s="608"/>
      <c r="DD28" s="608"/>
      <c r="DE28" s="608"/>
      <c r="DF28" s="608"/>
      <c r="DG28" s="608"/>
      <c r="DH28" s="608"/>
      <c r="DI28" s="608"/>
      <c r="DJ28" s="608"/>
      <c r="DK28" s="608"/>
      <c r="DL28" s="608"/>
      <c r="DM28" s="608"/>
      <c r="DN28" s="608"/>
      <c r="DO28" s="608"/>
      <c r="DP28" s="608"/>
      <c r="DQ28" s="608"/>
      <c r="DR28" s="608"/>
      <c r="DS28" s="608"/>
      <c r="DT28" s="608"/>
      <c r="DU28" s="608"/>
      <c r="DV28" s="608"/>
      <c r="DW28" s="608"/>
      <c r="DX28" s="608"/>
      <c r="DY28" s="608"/>
      <c r="DZ28" s="608"/>
      <c r="EA28" s="608"/>
      <c r="EB28" s="608"/>
      <c r="EC28" s="608"/>
      <c r="ED28" s="608"/>
      <c r="EE28" s="608"/>
      <c r="EF28" s="608"/>
      <c r="EG28" s="608"/>
      <c r="EH28" s="608"/>
      <c r="EI28" s="608"/>
      <c r="EJ28" s="608"/>
      <c r="EK28" s="608"/>
      <c r="EL28" s="608"/>
      <c r="EM28" s="608"/>
      <c r="EN28" s="608"/>
      <c r="EO28" s="608"/>
      <c r="EP28" s="608"/>
      <c r="EQ28" s="608"/>
      <c r="ER28" s="608"/>
      <c r="ES28" s="608"/>
      <c r="ET28" s="608"/>
      <c r="EU28" s="608"/>
      <c r="EV28" s="608"/>
      <c r="EW28" s="608"/>
      <c r="EX28" s="608"/>
      <c r="EY28" s="608"/>
      <c r="EZ28" s="608"/>
      <c r="FA28" s="608"/>
      <c r="FB28" s="608"/>
      <c r="FC28" s="608"/>
      <c r="FD28" s="608"/>
      <c r="FE28" s="608"/>
      <c r="FF28" s="608"/>
      <c r="FG28" s="608"/>
      <c r="FH28" s="608"/>
      <c r="FI28" s="608"/>
      <c r="FJ28" s="608"/>
      <c r="FK28" s="608"/>
      <c r="FL28" s="608"/>
      <c r="FM28" s="608"/>
      <c r="FN28" s="608"/>
      <c r="FO28" s="608"/>
      <c r="FP28" s="608"/>
      <c r="FQ28" s="608"/>
      <c r="FR28" s="608"/>
      <c r="FS28" s="608"/>
      <c r="FT28" s="608"/>
      <c r="FU28" s="608"/>
      <c r="FV28" s="608"/>
      <c r="FW28" s="608"/>
      <c r="FX28" s="608"/>
      <c r="FY28" s="608"/>
      <c r="FZ28" s="608"/>
      <c r="GA28" s="608"/>
      <c r="GB28" s="608"/>
      <c r="GC28" s="608"/>
      <c r="GD28" s="608"/>
      <c r="GE28" s="608"/>
      <c r="GF28" s="608"/>
      <c r="GG28" s="608"/>
      <c r="GH28" s="608"/>
      <c r="GI28" s="608"/>
      <c r="GJ28" s="608"/>
      <c r="GK28" s="608"/>
      <c r="GL28" s="608"/>
      <c r="GM28" s="608"/>
      <c r="GN28" s="608"/>
      <c r="GO28" s="608"/>
      <c r="GP28" s="608"/>
      <c r="GQ28" s="608"/>
      <c r="GR28" s="608"/>
      <c r="GS28" s="608"/>
      <c r="GT28" s="608"/>
      <c r="GU28" s="608"/>
      <c r="GV28" s="608"/>
      <c r="GW28" s="608"/>
      <c r="GX28" s="608"/>
      <c r="GY28" s="608"/>
      <c r="GZ28" s="608"/>
      <c r="HA28" s="608"/>
      <c r="HB28" s="608"/>
      <c r="HC28" s="608"/>
      <c r="HD28" s="608"/>
      <c r="HE28" s="608"/>
      <c r="HF28" s="608"/>
      <c r="HG28" s="608"/>
      <c r="HH28" s="608"/>
      <c r="HI28" s="608"/>
      <c r="HJ28" s="608"/>
      <c r="HK28" s="608"/>
      <c r="HL28" s="608"/>
      <c r="HM28" s="608"/>
      <c r="HN28" s="608"/>
      <c r="HO28" s="608"/>
      <c r="HP28" s="608"/>
      <c r="HQ28" s="608"/>
      <c r="HR28" s="608"/>
      <c r="HS28" s="608"/>
      <c r="HT28" s="608"/>
      <c r="HU28" s="608"/>
      <c r="HV28" s="608"/>
      <c r="HW28" s="608"/>
      <c r="HX28" s="608"/>
      <c r="HY28" s="608"/>
      <c r="HZ28" s="608"/>
      <c r="IA28" s="608"/>
      <c r="IB28" s="608"/>
      <c r="IC28" s="608"/>
      <c r="ID28" s="608"/>
      <c r="IE28" s="608"/>
      <c r="IF28" s="608"/>
      <c r="IG28" s="608"/>
      <c r="IH28" s="608"/>
      <c r="II28" s="608"/>
      <c r="IJ28" s="608"/>
      <c r="IK28" s="608"/>
      <c r="IL28" s="608"/>
      <c r="IM28" s="608"/>
      <c r="IN28" s="608"/>
      <c r="IO28" s="608"/>
      <c r="IP28" s="608"/>
      <c r="IQ28" s="608"/>
      <c r="IR28" s="608"/>
      <c r="IS28" s="608"/>
      <c r="IT28" s="608"/>
      <c r="IU28" s="608"/>
      <c r="IV28" s="608"/>
    </row>
    <row r="29" spans="1:256" s="606" customFormat="1" x14ac:dyDescent="0.25">
      <c r="A29" s="446"/>
      <c r="B29" s="619" t="s">
        <v>1231</v>
      </c>
      <c r="C29" s="618"/>
      <c r="D29" s="618"/>
      <c r="E29" s="618"/>
      <c r="F29" s="618"/>
      <c r="G29" s="618"/>
      <c r="H29" s="618"/>
      <c r="I29" s="608"/>
      <c r="J29" s="608"/>
      <c r="K29" s="608"/>
      <c r="L29" s="608"/>
      <c r="M29" s="608"/>
      <c r="N29" s="608"/>
      <c r="O29" s="608"/>
      <c r="P29" s="608"/>
      <c r="Q29" s="608"/>
      <c r="R29" s="608"/>
      <c r="S29" s="608"/>
      <c r="T29" s="608"/>
      <c r="U29" s="608"/>
      <c r="V29" s="608"/>
      <c r="W29" s="608"/>
      <c r="X29" s="608"/>
      <c r="Y29" s="608"/>
      <c r="Z29" s="608"/>
      <c r="AA29" s="608"/>
      <c r="AB29" s="608"/>
      <c r="AC29" s="608"/>
      <c r="AD29" s="608"/>
      <c r="AE29" s="608"/>
      <c r="AF29" s="608"/>
      <c r="AG29" s="608"/>
      <c r="AH29" s="608"/>
      <c r="AI29" s="608"/>
      <c r="AJ29" s="608"/>
      <c r="AK29" s="608"/>
      <c r="AL29" s="608"/>
      <c r="AM29" s="608"/>
      <c r="AN29" s="608"/>
      <c r="AO29" s="608"/>
      <c r="AP29" s="608"/>
      <c r="AQ29" s="608"/>
      <c r="AR29" s="608"/>
      <c r="AS29" s="608"/>
      <c r="AT29" s="608"/>
      <c r="AU29" s="608"/>
      <c r="AV29" s="608"/>
      <c r="AW29" s="608"/>
      <c r="AX29" s="608"/>
      <c r="AY29" s="608"/>
      <c r="AZ29" s="608"/>
      <c r="BA29" s="608"/>
      <c r="BB29" s="608"/>
      <c r="BC29" s="608"/>
      <c r="BD29" s="608"/>
      <c r="BE29" s="608"/>
      <c r="BF29" s="608"/>
      <c r="BG29" s="608"/>
      <c r="BH29" s="608"/>
      <c r="BI29" s="608"/>
      <c r="BJ29" s="608"/>
      <c r="BK29" s="608"/>
      <c r="BL29" s="608"/>
      <c r="BM29" s="608"/>
      <c r="BN29" s="608"/>
      <c r="BO29" s="608"/>
      <c r="BP29" s="608"/>
      <c r="BQ29" s="608"/>
      <c r="BR29" s="608"/>
      <c r="BS29" s="608"/>
      <c r="BT29" s="608"/>
      <c r="BU29" s="608"/>
      <c r="BV29" s="608"/>
      <c r="BW29" s="608"/>
      <c r="BX29" s="608"/>
      <c r="BY29" s="608"/>
      <c r="BZ29" s="608"/>
      <c r="CA29" s="608"/>
      <c r="CB29" s="608"/>
      <c r="CC29" s="608"/>
      <c r="CD29" s="608"/>
      <c r="CE29" s="608"/>
      <c r="CF29" s="608"/>
      <c r="CG29" s="608"/>
      <c r="CH29" s="608"/>
      <c r="CI29" s="608"/>
      <c r="CJ29" s="608"/>
      <c r="CK29" s="608"/>
      <c r="CL29" s="608"/>
      <c r="CM29" s="608"/>
      <c r="CN29" s="608"/>
      <c r="CO29" s="608"/>
      <c r="CP29" s="608"/>
      <c r="CQ29" s="608"/>
      <c r="CR29" s="608"/>
      <c r="CS29" s="608"/>
      <c r="CT29" s="608"/>
      <c r="CU29" s="608"/>
      <c r="CV29" s="608"/>
      <c r="CW29" s="608"/>
      <c r="CX29" s="608"/>
      <c r="CY29" s="608"/>
      <c r="CZ29" s="608"/>
      <c r="DA29" s="608"/>
      <c r="DB29" s="608"/>
      <c r="DC29" s="608"/>
      <c r="DD29" s="608"/>
      <c r="DE29" s="608"/>
      <c r="DF29" s="608"/>
      <c r="DG29" s="608"/>
      <c r="DH29" s="608"/>
      <c r="DI29" s="608"/>
      <c r="DJ29" s="608"/>
      <c r="DK29" s="608"/>
      <c r="DL29" s="608"/>
      <c r="DM29" s="608"/>
      <c r="DN29" s="608"/>
      <c r="DO29" s="608"/>
      <c r="DP29" s="608"/>
      <c r="DQ29" s="608"/>
      <c r="DR29" s="608"/>
      <c r="DS29" s="608"/>
      <c r="DT29" s="608"/>
      <c r="DU29" s="608"/>
      <c r="DV29" s="608"/>
      <c r="DW29" s="608"/>
      <c r="DX29" s="608"/>
      <c r="DY29" s="608"/>
      <c r="DZ29" s="608"/>
      <c r="EA29" s="608"/>
      <c r="EB29" s="608"/>
      <c r="EC29" s="608"/>
      <c r="ED29" s="608"/>
      <c r="EE29" s="608"/>
      <c r="EF29" s="608"/>
      <c r="EG29" s="608"/>
      <c r="EH29" s="608"/>
      <c r="EI29" s="608"/>
      <c r="EJ29" s="608"/>
      <c r="EK29" s="608"/>
      <c r="EL29" s="608"/>
      <c r="EM29" s="608"/>
      <c r="EN29" s="608"/>
      <c r="EO29" s="608"/>
      <c r="EP29" s="608"/>
      <c r="EQ29" s="608"/>
      <c r="ER29" s="608"/>
      <c r="ES29" s="608"/>
      <c r="ET29" s="608"/>
      <c r="EU29" s="608"/>
      <c r="EV29" s="608"/>
      <c r="EW29" s="608"/>
      <c r="EX29" s="608"/>
      <c r="EY29" s="608"/>
      <c r="EZ29" s="608"/>
      <c r="FA29" s="608"/>
      <c r="FB29" s="608"/>
      <c r="FC29" s="608"/>
      <c r="FD29" s="608"/>
      <c r="FE29" s="608"/>
      <c r="FF29" s="608"/>
      <c r="FG29" s="608"/>
      <c r="FH29" s="608"/>
      <c r="FI29" s="608"/>
      <c r="FJ29" s="608"/>
      <c r="FK29" s="608"/>
      <c r="FL29" s="608"/>
      <c r="FM29" s="608"/>
      <c r="FN29" s="608"/>
      <c r="FO29" s="608"/>
      <c r="FP29" s="608"/>
      <c r="FQ29" s="608"/>
      <c r="FR29" s="608"/>
      <c r="FS29" s="608"/>
      <c r="FT29" s="608"/>
      <c r="FU29" s="608"/>
      <c r="FV29" s="608"/>
      <c r="FW29" s="608"/>
      <c r="FX29" s="608"/>
      <c r="FY29" s="608"/>
      <c r="FZ29" s="608"/>
      <c r="GA29" s="608"/>
      <c r="GB29" s="608"/>
      <c r="GC29" s="608"/>
      <c r="GD29" s="608"/>
      <c r="GE29" s="608"/>
      <c r="GF29" s="608"/>
      <c r="GG29" s="608"/>
      <c r="GH29" s="608"/>
      <c r="GI29" s="608"/>
      <c r="GJ29" s="608"/>
      <c r="GK29" s="608"/>
      <c r="GL29" s="608"/>
      <c r="GM29" s="608"/>
      <c r="GN29" s="608"/>
      <c r="GO29" s="608"/>
      <c r="GP29" s="608"/>
      <c r="GQ29" s="608"/>
      <c r="GR29" s="608"/>
      <c r="GS29" s="608"/>
      <c r="GT29" s="608"/>
      <c r="GU29" s="608"/>
      <c r="GV29" s="608"/>
      <c r="GW29" s="608"/>
      <c r="GX29" s="608"/>
      <c r="GY29" s="608"/>
      <c r="GZ29" s="608"/>
      <c r="HA29" s="608"/>
      <c r="HB29" s="608"/>
      <c r="HC29" s="608"/>
      <c r="HD29" s="608"/>
      <c r="HE29" s="608"/>
      <c r="HF29" s="608"/>
      <c r="HG29" s="608"/>
      <c r="HH29" s="608"/>
      <c r="HI29" s="608"/>
      <c r="HJ29" s="608"/>
      <c r="HK29" s="608"/>
      <c r="HL29" s="608"/>
      <c r="HM29" s="608"/>
      <c r="HN29" s="608"/>
      <c r="HO29" s="608"/>
      <c r="HP29" s="608"/>
      <c r="HQ29" s="608"/>
      <c r="HR29" s="608"/>
      <c r="HS29" s="608"/>
      <c r="HT29" s="608"/>
      <c r="HU29" s="608"/>
      <c r="HV29" s="608"/>
      <c r="HW29" s="608"/>
      <c r="HX29" s="608"/>
      <c r="HY29" s="608"/>
      <c r="HZ29" s="608"/>
      <c r="IA29" s="608"/>
      <c r="IB29" s="608"/>
      <c r="IC29" s="608"/>
      <c r="ID29" s="608"/>
      <c r="IE29" s="608"/>
      <c r="IF29" s="608"/>
      <c r="IG29" s="608"/>
      <c r="IH29" s="608"/>
      <c r="II29" s="608"/>
      <c r="IJ29" s="608"/>
      <c r="IK29" s="608"/>
      <c r="IL29" s="608"/>
      <c r="IM29" s="608"/>
      <c r="IN29" s="608"/>
      <c r="IO29" s="608"/>
      <c r="IP29" s="608"/>
      <c r="IQ29" s="608"/>
      <c r="IR29" s="608"/>
      <c r="IS29" s="608"/>
      <c r="IT29" s="608"/>
      <c r="IU29" s="608"/>
      <c r="IV29" s="608"/>
    </row>
    <row r="30" spans="1:256" s="606" customFormat="1" x14ac:dyDescent="0.25">
      <c r="A30" s="446"/>
      <c r="B30" s="619" t="s">
        <v>1230</v>
      </c>
      <c r="C30" s="618"/>
      <c r="D30" s="618"/>
      <c r="E30" s="618"/>
      <c r="F30" s="618"/>
      <c r="G30" s="618"/>
      <c r="H30" s="61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8"/>
      <c r="AK30" s="608"/>
      <c r="AL30" s="608"/>
      <c r="AM30" s="608"/>
      <c r="AN30" s="608"/>
      <c r="AO30" s="608"/>
      <c r="AP30" s="608"/>
      <c r="AQ30" s="608"/>
      <c r="AR30" s="608"/>
      <c r="AS30" s="608"/>
      <c r="AT30" s="608"/>
      <c r="AU30" s="608"/>
      <c r="AV30" s="608"/>
      <c r="AW30" s="608"/>
      <c r="AX30" s="608"/>
      <c r="AY30" s="608"/>
      <c r="AZ30" s="608"/>
      <c r="BA30" s="608"/>
      <c r="BB30" s="608"/>
      <c r="BC30" s="608"/>
      <c r="BD30" s="608"/>
      <c r="BE30" s="608"/>
      <c r="BF30" s="608"/>
      <c r="BG30" s="608"/>
      <c r="BH30" s="608"/>
      <c r="BI30" s="608"/>
      <c r="BJ30" s="608"/>
      <c r="BK30" s="608"/>
      <c r="BL30" s="608"/>
      <c r="BM30" s="608"/>
      <c r="BN30" s="608"/>
      <c r="BO30" s="608"/>
      <c r="BP30" s="608"/>
      <c r="BQ30" s="608"/>
      <c r="BR30" s="608"/>
      <c r="BS30" s="608"/>
      <c r="BT30" s="608"/>
      <c r="BU30" s="608"/>
      <c r="BV30" s="608"/>
      <c r="BW30" s="608"/>
      <c r="BX30" s="608"/>
      <c r="BY30" s="608"/>
      <c r="BZ30" s="608"/>
      <c r="CA30" s="608"/>
      <c r="CB30" s="608"/>
      <c r="CC30" s="608"/>
      <c r="CD30" s="608"/>
      <c r="CE30" s="608"/>
      <c r="CF30" s="608"/>
      <c r="CG30" s="608"/>
      <c r="CH30" s="608"/>
      <c r="CI30" s="608"/>
      <c r="CJ30" s="608"/>
      <c r="CK30" s="608"/>
      <c r="CL30" s="608"/>
      <c r="CM30" s="608"/>
      <c r="CN30" s="608"/>
      <c r="CO30" s="608"/>
      <c r="CP30" s="608"/>
      <c r="CQ30" s="608"/>
      <c r="CR30" s="608"/>
      <c r="CS30" s="608"/>
      <c r="CT30" s="608"/>
      <c r="CU30" s="608"/>
      <c r="CV30" s="608"/>
      <c r="CW30" s="608"/>
      <c r="CX30" s="608"/>
      <c r="CY30" s="608"/>
      <c r="CZ30" s="608"/>
      <c r="DA30" s="608"/>
      <c r="DB30" s="608"/>
      <c r="DC30" s="608"/>
      <c r="DD30" s="608"/>
      <c r="DE30" s="608"/>
      <c r="DF30" s="608"/>
      <c r="DG30" s="608"/>
      <c r="DH30" s="608"/>
      <c r="DI30" s="608"/>
      <c r="DJ30" s="608"/>
      <c r="DK30" s="608"/>
      <c r="DL30" s="608"/>
      <c r="DM30" s="608"/>
      <c r="DN30" s="608"/>
      <c r="DO30" s="608"/>
      <c r="DP30" s="608"/>
      <c r="DQ30" s="608"/>
      <c r="DR30" s="608"/>
      <c r="DS30" s="608"/>
      <c r="DT30" s="608"/>
      <c r="DU30" s="608"/>
      <c r="DV30" s="608"/>
      <c r="DW30" s="608"/>
      <c r="DX30" s="608"/>
      <c r="DY30" s="608"/>
      <c r="DZ30" s="608"/>
      <c r="EA30" s="608"/>
      <c r="EB30" s="608"/>
      <c r="EC30" s="608"/>
      <c r="ED30" s="608"/>
      <c r="EE30" s="608"/>
      <c r="EF30" s="608"/>
      <c r="EG30" s="608"/>
      <c r="EH30" s="608"/>
      <c r="EI30" s="608"/>
      <c r="EJ30" s="608"/>
      <c r="EK30" s="608"/>
      <c r="EL30" s="608"/>
      <c r="EM30" s="608"/>
      <c r="EN30" s="608"/>
      <c r="EO30" s="608"/>
      <c r="EP30" s="608"/>
      <c r="EQ30" s="608"/>
      <c r="ER30" s="608"/>
      <c r="ES30" s="608"/>
      <c r="ET30" s="608"/>
      <c r="EU30" s="608"/>
      <c r="EV30" s="608"/>
      <c r="EW30" s="608"/>
      <c r="EX30" s="608"/>
      <c r="EY30" s="608"/>
      <c r="EZ30" s="608"/>
      <c r="FA30" s="608"/>
      <c r="FB30" s="608"/>
      <c r="FC30" s="608"/>
      <c r="FD30" s="608"/>
      <c r="FE30" s="608"/>
      <c r="FF30" s="608"/>
      <c r="FG30" s="608"/>
      <c r="FH30" s="608"/>
      <c r="FI30" s="608"/>
      <c r="FJ30" s="608"/>
      <c r="FK30" s="608"/>
      <c r="FL30" s="608"/>
      <c r="FM30" s="608"/>
      <c r="FN30" s="608"/>
      <c r="FO30" s="608"/>
      <c r="FP30" s="608"/>
      <c r="FQ30" s="608"/>
      <c r="FR30" s="608"/>
      <c r="FS30" s="608"/>
      <c r="FT30" s="608"/>
      <c r="FU30" s="608"/>
      <c r="FV30" s="608"/>
      <c r="FW30" s="608"/>
      <c r="FX30" s="608"/>
      <c r="FY30" s="608"/>
      <c r="FZ30" s="608"/>
      <c r="GA30" s="608"/>
      <c r="GB30" s="608"/>
      <c r="GC30" s="608"/>
      <c r="GD30" s="608"/>
      <c r="GE30" s="608"/>
      <c r="GF30" s="608"/>
      <c r="GG30" s="608"/>
      <c r="GH30" s="608"/>
      <c r="GI30" s="608"/>
      <c r="GJ30" s="608"/>
      <c r="GK30" s="608"/>
      <c r="GL30" s="608"/>
      <c r="GM30" s="608"/>
      <c r="GN30" s="608"/>
      <c r="GO30" s="608"/>
      <c r="GP30" s="608"/>
      <c r="GQ30" s="608"/>
      <c r="GR30" s="608"/>
      <c r="GS30" s="608"/>
      <c r="GT30" s="608"/>
      <c r="GU30" s="608"/>
      <c r="GV30" s="608"/>
      <c r="GW30" s="608"/>
      <c r="GX30" s="608"/>
      <c r="GY30" s="608"/>
      <c r="GZ30" s="608"/>
      <c r="HA30" s="608"/>
      <c r="HB30" s="608"/>
      <c r="HC30" s="608"/>
      <c r="HD30" s="608"/>
      <c r="HE30" s="608"/>
      <c r="HF30" s="608"/>
      <c r="HG30" s="608"/>
      <c r="HH30" s="608"/>
      <c r="HI30" s="608"/>
      <c r="HJ30" s="608"/>
      <c r="HK30" s="608"/>
      <c r="HL30" s="608"/>
      <c r="HM30" s="608"/>
      <c r="HN30" s="608"/>
      <c r="HO30" s="608"/>
      <c r="HP30" s="608"/>
      <c r="HQ30" s="608"/>
      <c r="HR30" s="608"/>
      <c r="HS30" s="608"/>
      <c r="HT30" s="608"/>
      <c r="HU30" s="608"/>
      <c r="HV30" s="608"/>
      <c r="HW30" s="608"/>
      <c r="HX30" s="608"/>
      <c r="HY30" s="608"/>
      <c r="HZ30" s="608"/>
      <c r="IA30" s="608"/>
      <c r="IB30" s="608"/>
      <c r="IC30" s="608"/>
      <c r="ID30" s="608"/>
      <c r="IE30" s="608"/>
      <c r="IF30" s="608"/>
      <c r="IG30" s="608"/>
      <c r="IH30" s="608"/>
      <c r="II30" s="608"/>
      <c r="IJ30" s="608"/>
      <c r="IK30" s="608"/>
      <c r="IL30" s="608"/>
      <c r="IM30" s="608"/>
      <c r="IN30" s="608"/>
      <c r="IO30" s="608"/>
      <c r="IP30" s="608"/>
      <c r="IQ30" s="608"/>
      <c r="IR30" s="608"/>
      <c r="IS30" s="608"/>
      <c r="IT30" s="608"/>
      <c r="IU30" s="608"/>
      <c r="IV30" s="608"/>
    </row>
    <row r="31" spans="1:256" s="606" customFormat="1" x14ac:dyDescent="0.25">
      <c r="A31" s="446" t="s">
        <v>1137</v>
      </c>
      <c r="B31" s="594" t="s">
        <v>1228</v>
      </c>
      <c r="C31" s="596"/>
      <c r="D31" s="618"/>
      <c r="E31" s="618"/>
      <c r="F31" s="618"/>
      <c r="G31" s="618"/>
      <c r="H31" s="618"/>
      <c r="I31" s="608"/>
      <c r="J31" s="608"/>
      <c r="K31" s="608"/>
      <c r="L31" s="608"/>
      <c r="M31" s="608"/>
      <c r="N31" s="608"/>
      <c r="O31" s="608"/>
      <c r="P31" s="608"/>
      <c r="Q31" s="608"/>
      <c r="R31" s="608"/>
      <c r="S31" s="608"/>
      <c r="T31" s="608"/>
      <c r="U31" s="608"/>
      <c r="V31" s="608"/>
      <c r="W31" s="608"/>
      <c r="X31" s="608"/>
      <c r="Y31" s="608"/>
      <c r="Z31" s="608"/>
      <c r="AA31" s="608"/>
      <c r="AB31" s="608"/>
      <c r="AC31" s="608"/>
      <c r="AD31" s="608"/>
      <c r="AE31" s="608"/>
      <c r="AF31" s="608"/>
      <c r="AG31" s="608"/>
      <c r="AH31" s="608"/>
      <c r="AI31" s="608"/>
      <c r="AJ31" s="608"/>
      <c r="AK31" s="608"/>
      <c r="AL31" s="608"/>
      <c r="AM31" s="608"/>
      <c r="AN31" s="608"/>
      <c r="AO31" s="608"/>
      <c r="AP31" s="608"/>
      <c r="AQ31" s="608"/>
      <c r="AR31" s="608"/>
      <c r="AS31" s="608"/>
      <c r="AT31" s="608"/>
      <c r="AU31" s="608"/>
      <c r="AV31" s="608"/>
      <c r="AW31" s="608"/>
      <c r="AX31" s="608"/>
      <c r="AY31" s="608"/>
      <c r="AZ31" s="608"/>
      <c r="BA31" s="608"/>
      <c r="BB31" s="608"/>
      <c r="BC31" s="608"/>
      <c r="BD31" s="608"/>
      <c r="BE31" s="608"/>
      <c r="BF31" s="608"/>
      <c r="BG31" s="608"/>
      <c r="BH31" s="608"/>
      <c r="BI31" s="608"/>
      <c r="BJ31" s="608"/>
      <c r="BK31" s="608"/>
      <c r="BL31" s="608"/>
      <c r="BM31" s="608"/>
      <c r="BN31" s="608"/>
      <c r="BO31" s="608"/>
      <c r="BP31" s="608"/>
      <c r="BQ31" s="608"/>
      <c r="BR31" s="608"/>
      <c r="BS31" s="608"/>
      <c r="BT31" s="608"/>
      <c r="BU31" s="608"/>
      <c r="BV31" s="608"/>
      <c r="BW31" s="608"/>
      <c r="BX31" s="608"/>
      <c r="BY31" s="608"/>
      <c r="BZ31" s="608"/>
      <c r="CA31" s="608"/>
      <c r="CB31" s="608"/>
      <c r="CC31" s="608"/>
      <c r="CD31" s="608"/>
      <c r="CE31" s="608"/>
      <c r="CF31" s="608"/>
      <c r="CG31" s="608"/>
      <c r="CH31" s="608"/>
      <c r="CI31" s="608"/>
      <c r="CJ31" s="608"/>
      <c r="CK31" s="608"/>
      <c r="CL31" s="608"/>
      <c r="CM31" s="608"/>
      <c r="CN31" s="608"/>
      <c r="CO31" s="608"/>
      <c r="CP31" s="608"/>
      <c r="CQ31" s="608"/>
      <c r="CR31" s="608"/>
      <c r="CS31" s="608"/>
      <c r="CT31" s="608"/>
      <c r="CU31" s="608"/>
      <c r="CV31" s="608"/>
      <c r="CW31" s="608"/>
      <c r="CX31" s="608"/>
      <c r="CY31" s="608"/>
      <c r="CZ31" s="608"/>
      <c r="DA31" s="608"/>
      <c r="DB31" s="608"/>
      <c r="DC31" s="608"/>
      <c r="DD31" s="608"/>
      <c r="DE31" s="608"/>
      <c r="DF31" s="608"/>
      <c r="DG31" s="608"/>
      <c r="DH31" s="608"/>
      <c r="DI31" s="608"/>
      <c r="DJ31" s="608"/>
      <c r="DK31" s="608"/>
      <c r="DL31" s="608"/>
      <c r="DM31" s="608"/>
      <c r="DN31" s="608"/>
      <c r="DO31" s="608"/>
      <c r="DP31" s="608"/>
      <c r="DQ31" s="608"/>
      <c r="DR31" s="608"/>
      <c r="DS31" s="608"/>
      <c r="DT31" s="608"/>
      <c r="DU31" s="608"/>
      <c r="DV31" s="608"/>
      <c r="DW31" s="608"/>
      <c r="DX31" s="608"/>
      <c r="DY31" s="608"/>
      <c r="DZ31" s="608"/>
      <c r="EA31" s="608"/>
      <c r="EB31" s="608"/>
      <c r="EC31" s="608"/>
      <c r="ED31" s="608"/>
      <c r="EE31" s="608"/>
      <c r="EF31" s="608"/>
      <c r="EG31" s="608"/>
      <c r="EH31" s="608"/>
      <c r="EI31" s="608"/>
      <c r="EJ31" s="608"/>
      <c r="EK31" s="608"/>
      <c r="EL31" s="608"/>
      <c r="EM31" s="608"/>
      <c r="EN31" s="608"/>
      <c r="EO31" s="608"/>
      <c r="EP31" s="608"/>
      <c r="EQ31" s="608"/>
      <c r="ER31" s="608"/>
      <c r="ES31" s="608"/>
      <c r="ET31" s="608"/>
      <c r="EU31" s="608"/>
      <c r="EV31" s="608"/>
      <c r="EW31" s="608"/>
      <c r="EX31" s="608"/>
      <c r="EY31" s="608"/>
      <c r="EZ31" s="608"/>
      <c r="FA31" s="608"/>
      <c r="FB31" s="608"/>
      <c r="FC31" s="608"/>
      <c r="FD31" s="608"/>
      <c r="FE31" s="608"/>
      <c r="FF31" s="608"/>
      <c r="FG31" s="608"/>
      <c r="FH31" s="608"/>
      <c r="FI31" s="608"/>
      <c r="FJ31" s="608"/>
      <c r="FK31" s="608"/>
      <c r="FL31" s="608"/>
      <c r="FM31" s="608"/>
      <c r="FN31" s="608"/>
      <c r="FO31" s="608"/>
      <c r="FP31" s="608"/>
      <c r="FQ31" s="608"/>
      <c r="FR31" s="608"/>
      <c r="FS31" s="608"/>
      <c r="FT31" s="608"/>
      <c r="FU31" s="608"/>
      <c r="FV31" s="608"/>
      <c r="FW31" s="608"/>
      <c r="FX31" s="608"/>
      <c r="FY31" s="608"/>
      <c r="FZ31" s="608"/>
      <c r="GA31" s="608"/>
      <c r="GB31" s="608"/>
      <c r="GC31" s="608"/>
      <c r="GD31" s="608"/>
      <c r="GE31" s="608"/>
      <c r="GF31" s="608"/>
      <c r="GG31" s="608"/>
      <c r="GH31" s="608"/>
      <c r="GI31" s="608"/>
      <c r="GJ31" s="608"/>
      <c r="GK31" s="608"/>
      <c r="GL31" s="608"/>
      <c r="GM31" s="608"/>
      <c r="GN31" s="608"/>
      <c r="GO31" s="608"/>
      <c r="GP31" s="608"/>
      <c r="GQ31" s="608"/>
      <c r="GR31" s="608"/>
      <c r="GS31" s="608"/>
      <c r="GT31" s="608"/>
      <c r="GU31" s="608"/>
      <c r="GV31" s="608"/>
      <c r="GW31" s="608"/>
      <c r="GX31" s="608"/>
      <c r="GY31" s="608"/>
      <c r="GZ31" s="608"/>
      <c r="HA31" s="608"/>
      <c r="HB31" s="608"/>
      <c r="HC31" s="608"/>
      <c r="HD31" s="608"/>
      <c r="HE31" s="608"/>
      <c r="HF31" s="608"/>
      <c r="HG31" s="608"/>
      <c r="HH31" s="608"/>
      <c r="HI31" s="608"/>
      <c r="HJ31" s="608"/>
      <c r="HK31" s="608"/>
      <c r="HL31" s="608"/>
      <c r="HM31" s="608"/>
      <c r="HN31" s="608"/>
      <c r="HO31" s="608"/>
      <c r="HP31" s="608"/>
      <c r="HQ31" s="608"/>
      <c r="HR31" s="608"/>
      <c r="HS31" s="608"/>
      <c r="HT31" s="608"/>
      <c r="HU31" s="608"/>
      <c r="HV31" s="608"/>
      <c r="HW31" s="608"/>
      <c r="HX31" s="608"/>
      <c r="HY31" s="608"/>
      <c r="HZ31" s="608"/>
      <c r="IA31" s="608"/>
      <c r="IB31" s="608"/>
      <c r="IC31" s="608"/>
      <c r="ID31" s="608"/>
      <c r="IE31" s="608"/>
      <c r="IF31" s="608"/>
      <c r="IG31" s="608"/>
      <c r="IH31" s="608"/>
      <c r="II31" s="608"/>
      <c r="IJ31" s="608"/>
      <c r="IK31" s="608"/>
      <c r="IL31" s="608"/>
      <c r="IM31" s="608"/>
      <c r="IN31" s="608"/>
      <c r="IO31" s="608"/>
      <c r="IP31" s="608"/>
      <c r="IQ31" s="608"/>
      <c r="IR31" s="608"/>
      <c r="IS31" s="608"/>
      <c r="IT31" s="608"/>
      <c r="IU31" s="608"/>
      <c r="IV31" s="608"/>
    </row>
    <row r="32" spans="1:256" s="606" customFormat="1" x14ac:dyDescent="0.25">
      <c r="A32" s="446"/>
      <c r="B32" s="620" t="s">
        <v>1227</v>
      </c>
      <c r="C32" s="596"/>
      <c r="D32" s="618"/>
      <c r="E32" s="618"/>
      <c r="F32" s="618"/>
      <c r="G32" s="618"/>
      <c r="H32" s="618"/>
      <c r="I32" s="608"/>
      <c r="J32" s="608"/>
      <c r="K32" s="608"/>
      <c r="L32" s="608"/>
      <c r="M32" s="608"/>
      <c r="N32" s="608"/>
      <c r="O32" s="608"/>
      <c r="P32" s="608"/>
      <c r="Q32" s="608"/>
      <c r="R32" s="608"/>
      <c r="S32" s="608"/>
      <c r="T32" s="608"/>
      <c r="U32" s="608"/>
      <c r="V32" s="608"/>
      <c r="W32" s="608"/>
      <c r="X32" s="608"/>
      <c r="Y32" s="608"/>
      <c r="Z32" s="608"/>
      <c r="AA32" s="608"/>
      <c r="AB32" s="608"/>
      <c r="AC32" s="608"/>
      <c r="AD32" s="608"/>
      <c r="AE32" s="608"/>
      <c r="AF32" s="608"/>
      <c r="AG32" s="608"/>
      <c r="AH32" s="608"/>
      <c r="AI32" s="608"/>
      <c r="AJ32" s="608"/>
      <c r="AK32" s="608"/>
      <c r="AL32" s="608"/>
      <c r="AM32" s="608"/>
      <c r="AN32" s="608"/>
      <c r="AO32" s="608"/>
      <c r="AP32" s="608"/>
      <c r="AQ32" s="608"/>
      <c r="AR32" s="608"/>
      <c r="AS32" s="608"/>
      <c r="AT32" s="608"/>
      <c r="AU32" s="608"/>
      <c r="AV32" s="608"/>
      <c r="AW32" s="608"/>
      <c r="AX32" s="608"/>
      <c r="AY32" s="608"/>
      <c r="AZ32" s="608"/>
      <c r="BA32" s="608"/>
      <c r="BB32" s="608"/>
      <c r="BC32" s="608"/>
      <c r="BD32" s="608"/>
      <c r="BE32" s="608"/>
      <c r="BF32" s="608"/>
      <c r="BG32" s="608"/>
      <c r="BH32" s="608"/>
      <c r="BI32" s="608"/>
      <c r="BJ32" s="608"/>
      <c r="BK32" s="608"/>
      <c r="BL32" s="608"/>
      <c r="BM32" s="608"/>
      <c r="BN32" s="608"/>
      <c r="BO32" s="608"/>
      <c r="BP32" s="608"/>
      <c r="BQ32" s="608"/>
      <c r="BR32" s="608"/>
      <c r="BS32" s="608"/>
      <c r="BT32" s="608"/>
      <c r="BU32" s="608"/>
      <c r="BV32" s="608"/>
      <c r="BW32" s="608"/>
      <c r="BX32" s="608"/>
      <c r="BY32" s="608"/>
      <c r="BZ32" s="608"/>
      <c r="CA32" s="608"/>
      <c r="CB32" s="608"/>
      <c r="CC32" s="608"/>
      <c r="CD32" s="608"/>
      <c r="CE32" s="608"/>
      <c r="CF32" s="608"/>
      <c r="CG32" s="608"/>
      <c r="CH32" s="608"/>
      <c r="CI32" s="608"/>
      <c r="CJ32" s="608"/>
      <c r="CK32" s="608"/>
      <c r="CL32" s="608"/>
      <c r="CM32" s="608"/>
      <c r="CN32" s="608"/>
      <c r="CO32" s="608"/>
      <c r="CP32" s="608"/>
      <c r="CQ32" s="608"/>
      <c r="CR32" s="608"/>
      <c r="CS32" s="608"/>
      <c r="CT32" s="608"/>
      <c r="CU32" s="608"/>
      <c r="CV32" s="608"/>
      <c r="CW32" s="608"/>
      <c r="CX32" s="608"/>
      <c r="CY32" s="608"/>
      <c r="CZ32" s="608"/>
      <c r="DA32" s="608"/>
      <c r="DB32" s="608"/>
      <c r="DC32" s="608"/>
      <c r="DD32" s="608"/>
      <c r="DE32" s="608"/>
      <c r="DF32" s="608"/>
      <c r="DG32" s="608"/>
      <c r="DH32" s="608"/>
      <c r="DI32" s="608"/>
      <c r="DJ32" s="608"/>
      <c r="DK32" s="608"/>
      <c r="DL32" s="608"/>
      <c r="DM32" s="608"/>
      <c r="DN32" s="608"/>
      <c r="DO32" s="608"/>
      <c r="DP32" s="608"/>
      <c r="DQ32" s="608"/>
      <c r="DR32" s="608"/>
      <c r="DS32" s="608"/>
      <c r="DT32" s="608"/>
      <c r="DU32" s="608"/>
      <c r="DV32" s="608"/>
      <c r="DW32" s="608"/>
      <c r="DX32" s="608"/>
      <c r="DY32" s="608"/>
      <c r="DZ32" s="608"/>
      <c r="EA32" s="608"/>
      <c r="EB32" s="608"/>
      <c r="EC32" s="608"/>
      <c r="ED32" s="608"/>
      <c r="EE32" s="608"/>
      <c r="EF32" s="608"/>
      <c r="EG32" s="608"/>
      <c r="EH32" s="608"/>
      <c r="EI32" s="608"/>
      <c r="EJ32" s="608"/>
      <c r="EK32" s="608"/>
      <c r="EL32" s="608"/>
      <c r="EM32" s="608"/>
      <c r="EN32" s="608"/>
      <c r="EO32" s="608"/>
      <c r="EP32" s="608"/>
      <c r="EQ32" s="608"/>
      <c r="ER32" s="608"/>
      <c r="ES32" s="608"/>
      <c r="ET32" s="608"/>
      <c r="EU32" s="608"/>
      <c r="EV32" s="608"/>
      <c r="EW32" s="608"/>
      <c r="EX32" s="608"/>
      <c r="EY32" s="608"/>
      <c r="EZ32" s="608"/>
      <c r="FA32" s="608"/>
      <c r="FB32" s="608"/>
      <c r="FC32" s="608"/>
      <c r="FD32" s="608"/>
      <c r="FE32" s="608"/>
      <c r="FF32" s="608"/>
      <c r="FG32" s="608"/>
      <c r="FH32" s="608"/>
      <c r="FI32" s="608"/>
      <c r="FJ32" s="608"/>
      <c r="FK32" s="608"/>
      <c r="FL32" s="608"/>
      <c r="FM32" s="608"/>
      <c r="FN32" s="608"/>
      <c r="FO32" s="608"/>
      <c r="FP32" s="608"/>
      <c r="FQ32" s="608"/>
      <c r="FR32" s="608"/>
      <c r="FS32" s="608"/>
      <c r="FT32" s="608"/>
      <c r="FU32" s="608"/>
      <c r="FV32" s="608"/>
      <c r="FW32" s="608"/>
      <c r="FX32" s="608"/>
      <c r="FY32" s="608"/>
      <c r="FZ32" s="608"/>
      <c r="GA32" s="608"/>
      <c r="GB32" s="608"/>
      <c r="GC32" s="608"/>
      <c r="GD32" s="608"/>
      <c r="GE32" s="608"/>
      <c r="GF32" s="608"/>
      <c r="GG32" s="608"/>
      <c r="GH32" s="608"/>
      <c r="GI32" s="608"/>
      <c r="GJ32" s="608"/>
      <c r="GK32" s="608"/>
      <c r="GL32" s="608"/>
      <c r="GM32" s="608"/>
      <c r="GN32" s="608"/>
      <c r="GO32" s="608"/>
      <c r="GP32" s="608"/>
      <c r="GQ32" s="608"/>
      <c r="GR32" s="608"/>
      <c r="GS32" s="608"/>
      <c r="GT32" s="608"/>
      <c r="GU32" s="608"/>
      <c r="GV32" s="608"/>
      <c r="GW32" s="608"/>
      <c r="GX32" s="608"/>
      <c r="GY32" s="608"/>
      <c r="GZ32" s="608"/>
      <c r="HA32" s="608"/>
      <c r="HB32" s="608"/>
      <c r="HC32" s="608"/>
      <c r="HD32" s="608"/>
      <c r="HE32" s="608"/>
      <c r="HF32" s="608"/>
      <c r="HG32" s="608"/>
      <c r="HH32" s="608"/>
      <c r="HI32" s="608"/>
      <c r="HJ32" s="608"/>
      <c r="HK32" s="608"/>
      <c r="HL32" s="608"/>
      <c r="HM32" s="608"/>
      <c r="HN32" s="608"/>
      <c r="HO32" s="608"/>
      <c r="HP32" s="608"/>
      <c r="HQ32" s="608"/>
      <c r="HR32" s="608"/>
      <c r="HS32" s="608"/>
      <c r="HT32" s="608"/>
      <c r="HU32" s="608"/>
      <c r="HV32" s="608"/>
      <c r="HW32" s="608"/>
      <c r="HX32" s="608"/>
      <c r="HY32" s="608"/>
      <c r="HZ32" s="608"/>
      <c r="IA32" s="608"/>
      <c r="IB32" s="608"/>
      <c r="IC32" s="608"/>
      <c r="ID32" s="608"/>
      <c r="IE32" s="608"/>
      <c r="IF32" s="608"/>
      <c r="IG32" s="608"/>
      <c r="IH32" s="608"/>
      <c r="II32" s="608"/>
      <c r="IJ32" s="608"/>
      <c r="IK32" s="608"/>
      <c r="IL32" s="608"/>
      <c r="IM32" s="608"/>
      <c r="IN32" s="608"/>
      <c r="IO32" s="608"/>
      <c r="IP32" s="608"/>
      <c r="IQ32" s="608"/>
      <c r="IR32" s="608"/>
      <c r="IS32" s="608"/>
      <c r="IT32" s="608"/>
      <c r="IU32" s="608"/>
      <c r="IV32" s="608"/>
    </row>
    <row r="33" spans="1:256" ht="31.5" x14ac:dyDescent="0.25">
      <c r="A33" s="595"/>
      <c r="B33" s="621" t="s">
        <v>1229</v>
      </c>
      <c r="C33" s="596"/>
      <c r="D33" s="596"/>
      <c r="E33" s="596"/>
      <c r="F33" s="596"/>
      <c r="G33" s="596"/>
      <c r="H33" s="596"/>
    </row>
    <row r="34" spans="1:256" ht="63.75" customHeight="1" x14ac:dyDescent="0.25">
      <c r="A34" s="622" t="s">
        <v>1138</v>
      </c>
      <c r="B34" s="623"/>
      <c r="C34" s="624" t="str">
        <f>'CO-PO-PSO Map'!E14</f>
        <v>PO1 , PO2 , PO4 , PO7 , PO 10 , PO8 , PSO1</v>
      </c>
      <c r="D34" s="624" t="str">
        <f>'CO-PO-PSO Map'!E15</f>
        <v>PO1 , PO2 , PO7 , PO4 , PO6 ,  PO 11  , PSO2 , PSO1</v>
      </c>
      <c r="E34" s="624" t="str">
        <f>'CO-PO-PSO Map'!E16</f>
        <v>PO3 , PO4 , PO7 , PO8 , PO 10 , PSO2 , PSO3</v>
      </c>
      <c r="F34" s="624" t="str">
        <f>'CO-PO-PSO Map'!E17</f>
        <v>PO3 , PO4 , PO5 , PO6 , PO 11 , PSO2</v>
      </c>
      <c r="G34" s="624" t="str">
        <f>'CO-PO-PSO Map'!E18</f>
        <v>PO1 ,  PO2 , PO5 , PO7 , PSO2 , PSO3</v>
      </c>
      <c r="H34" s="624" t="str">
        <f>'CO-PO-PSO Map'!E19</f>
        <v>PO2 , PO4 , PO5 , PO 12 , PSO1</v>
      </c>
    </row>
    <row r="36" spans="1:256" s="587" customFormat="1" x14ac:dyDescent="0.25">
      <c r="A36" s="587" t="s">
        <v>1061</v>
      </c>
      <c r="B36" s="587" t="s">
        <v>1037</v>
      </c>
      <c r="D36" s="588" t="s">
        <v>1060</v>
      </c>
    </row>
    <row r="37" spans="1:256" hidden="1" x14ac:dyDescent="0.25">
      <c r="A37" s="625" t="s">
        <v>14</v>
      </c>
      <c r="B37" s="583" t="s">
        <v>15</v>
      </c>
      <c r="C37" s="583" t="s">
        <v>16</v>
      </c>
      <c r="D37" s="582" t="s">
        <v>17</v>
      </c>
      <c r="E37" s="583" t="s">
        <v>18</v>
      </c>
      <c r="F37" s="583" t="s">
        <v>19</v>
      </c>
      <c r="G37" s="583" t="s">
        <v>20</v>
      </c>
      <c r="H37" s="583" t="s">
        <v>21</v>
      </c>
      <c r="I37" s="583" t="s">
        <v>22</v>
      </c>
      <c r="J37" s="583" t="s">
        <v>23</v>
      </c>
      <c r="K37" s="583" t="s">
        <v>24</v>
      </c>
      <c r="L37" s="583" t="s">
        <v>25</v>
      </c>
      <c r="M37" s="583" t="s">
        <v>26</v>
      </c>
      <c r="N37" s="583" t="s">
        <v>27</v>
      </c>
      <c r="O37" s="583" t="s">
        <v>28</v>
      </c>
      <c r="P37" s="583" t="s">
        <v>29</v>
      </c>
      <c r="Q37" s="583" t="s">
        <v>30</v>
      </c>
      <c r="R37" s="583" t="s">
        <v>31</v>
      </c>
      <c r="S37" s="583" t="s">
        <v>32</v>
      </c>
      <c r="T37" s="583" t="s">
        <v>33</v>
      </c>
      <c r="U37" s="583" t="s">
        <v>34</v>
      </c>
      <c r="V37" s="583" t="s">
        <v>35</v>
      </c>
      <c r="W37" s="583" t="s">
        <v>36</v>
      </c>
      <c r="X37" s="583" t="s">
        <v>37</v>
      </c>
      <c r="Y37" s="583" t="s">
        <v>38</v>
      </c>
      <c r="Z37" s="583" t="s">
        <v>39</v>
      </c>
      <c r="AA37" s="583" t="s">
        <v>40</v>
      </c>
      <c r="AB37" s="583" t="s">
        <v>41</v>
      </c>
      <c r="AC37" s="583" t="s">
        <v>42</v>
      </c>
      <c r="AD37" s="583" t="s">
        <v>43</v>
      </c>
      <c r="AE37" s="583" t="s">
        <v>44</v>
      </c>
      <c r="AF37" s="583" t="s">
        <v>45</v>
      </c>
      <c r="AG37" s="583" t="s">
        <v>46</v>
      </c>
      <c r="AH37" s="583" t="s">
        <v>47</v>
      </c>
      <c r="AI37" s="583" t="s">
        <v>48</v>
      </c>
      <c r="AJ37" s="583" t="s">
        <v>49</v>
      </c>
      <c r="AK37" s="583" t="s">
        <v>50</v>
      </c>
      <c r="AL37" s="583" t="s">
        <v>51</v>
      </c>
      <c r="AM37" s="583" t="s">
        <v>52</v>
      </c>
      <c r="AN37" s="583" t="s">
        <v>53</v>
      </c>
      <c r="AO37" s="583" t="s">
        <v>54</v>
      </c>
      <c r="AP37" s="583" t="s">
        <v>55</v>
      </c>
      <c r="AQ37" s="583" t="s">
        <v>56</v>
      </c>
      <c r="AR37" s="583" t="s">
        <v>57</v>
      </c>
      <c r="AS37" s="583" t="s">
        <v>58</v>
      </c>
      <c r="AT37" s="583" t="s">
        <v>59</v>
      </c>
      <c r="AU37" s="583" t="s">
        <v>60</v>
      </c>
      <c r="AV37" s="583" t="s">
        <v>61</v>
      </c>
      <c r="AW37" s="583" t="s">
        <v>62</v>
      </c>
      <c r="AX37" s="583" t="s">
        <v>63</v>
      </c>
      <c r="AY37" s="583" t="s">
        <v>64</v>
      </c>
      <c r="AZ37" s="583" t="s">
        <v>65</v>
      </c>
      <c r="BA37" s="583" t="s">
        <v>66</v>
      </c>
      <c r="BB37" s="583" t="s">
        <v>67</v>
      </c>
      <c r="BC37" s="583" t="s">
        <v>68</v>
      </c>
      <c r="BD37" s="583" t="s">
        <v>69</v>
      </c>
      <c r="BE37" s="583" t="s">
        <v>70</v>
      </c>
      <c r="BF37" s="583" t="s">
        <v>71</v>
      </c>
      <c r="BG37" s="583" t="s">
        <v>72</v>
      </c>
      <c r="BH37" s="583" t="s">
        <v>73</v>
      </c>
      <c r="BI37" s="583" t="s">
        <v>74</v>
      </c>
      <c r="BJ37" s="583" t="s">
        <v>75</v>
      </c>
      <c r="BK37" s="583" t="s">
        <v>76</v>
      </c>
      <c r="BL37" s="583" t="s">
        <v>77</v>
      </c>
      <c r="BM37" s="583" t="s">
        <v>78</v>
      </c>
      <c r="BN37" s="583" t="s">
        <v>79</v>
      </c>
      <c r="BO37" s="583" t="s">
        <v>80</v>
      </c>
      <c r="BP37" s="583" t="s">
        <v>81</v>
      </c>
      <c r="BQ37" s="583" t="s">
        <v>82</v>
      </c>
      <c r="BR37" s="583" t="s">
        <v>83</v>
      </c>
      <c r="BS37" s="583" t="s">
        <v>84</v>
      </c>
      <c r="BT37" s="583" t="s">
        <v>85</v>
      </c>
      <c r="BU37" s="583" t="s">
        <v>86</v>
      </c>
      <c r="BV37" s="583" t="s">
        <v>87</v>
      </c>
      <c r="BW37" s="583" t="s">
        <v>88</v>
      </c>
      <c r="BX37" s="583" t="s">
        <v>89</v>
      </c>
      <c r="BY37" s="583" t="s">
        <v>90</v>
      </c>
      <c r="BZ37" s="583" t="s">
        <v>91</v>
      </c>
      <c r="CA37" s="583" t="s">
        <v>92</v>
      </c>
      <c r="CB37" s="583" t="s">
        <v>93</v>
      </c>
      <c r="CC37" s="583" t="s">
        <v>94</v>
      </c>
      <c r="CD37" s="583" t="s">
        <v>95</v>
      </c>
      <c r="CE37" s="583" t="s">
        <v>96</v>
      </c>
      <c r="CF37" s="583" t="s">
        <v>97</v>
      </c>
      <c r="CG37" s="583" t="s">
        <v>98</v>
      </c>
      <c r="CH37" s="583" t="s">
        <v>99</v>
      </c>
      <c r="CI37" s="583" t="s">
        <v>100</v>
      </c>
      <c r="CJ37" s="583" t="s">
        <v>101</v>
      </c>
      <c r="CK37" s="583" t="s">
        <v>102</v>
      </c>
      <c r="CL37" s="583" t="s">
        <v>103</v>
      </c>
      <c r="CM37" s="583" t="s">
        <v>104</v>
      </c>
      <c r="CN37" s="583" t="s">
        <v>105</v>
      </c>
      <c r="CO37" s="583" t="s">
        <v>106</v>
      </c>
      <c r="CP37" s="583" t="s">
        <v>107</v>
      </c>
      <c r="CQ37" s="583" t="s">
        <v>108</v>
      </c>
      <c r="CR37" s="583" t="s">
        <v>109</v>
      </c>
      <c r="CS37" s="583" t="s">
        <v>110</v>
      </c>
      <c r="CT37" s="583" t="s">
        <v>111</v>
      </c>
      <c r="CU37" s="583" t="s">
        <v>112</v>
      </c>
      <c r="CV37" s="583" t="s">
        <v>113</v>
      </c>
      <c r="CW37" s="583" t="s">
        <v>114</v>
      </c>
      <c r="CX37" s="583" t="s">
        <v>115</v>
      </c>
      <c r="CY37" s="583" t="s">
        <v>116</v>
      </c>
      <c r="CZ37" s="583" t="s">
        <v>117</v>
      </c>
      <c r="DA37" s="583" t="s">
        <v>118</v>
      </c>
      <c r="DB37" s="583" t="s">
        <v>119</v>
      </c>
      <c r="DC37" s="583" t="s">
        <v>120</v>
      </c>
      <c r="DD37" s="583" t="s">
        <v>121</v>
      </c>
      <c r="DE37" s="583" t="s">
        <v>122</v>
      </c>
      <c r="DF37" s="583" t="s">
        <v>123</v>
      </c>
      <c r="DG37" s="583" t="s">
        <v>124</v>
      </c>
      <c r="DH37" s="583" t="s">
        <v>125</v>
      </c>
      <c r="DI37" s="583" t="s">
        <v>126</v>
      </c>
      <c r="DJ37" s="583" t="s">
        <v>127</v>
      </c>
      <c r="DK37" s="583" t="s">
        <v>128</v>
      </c>
      <c r="DL37" s="583" t="s">
        <v>129</v>
      </c>
      <c r="DM37" s="583" t="s">
        <v>130</v>
      </c>
      <c r="DN37" s="583" t="s">
        <v>131</v>
      </c>
      <c r="DO37" s="583" t="s">
        <v>132</v>
      </c>
      <c r="DP37" s="583" t="s">
        <v>133</v>
      </c>
      <c r="DQ37" s="583" t="s">
        <v>134</v>
      </c>
      <c r="DR37" s="583" t="s">
        <v>135</v>
      </c>
      <c r="DS37" s="583" t="s">
        <v>136</v>
      </c>
      <c r="DT37" s="583" t="s">
        <v>137</v>
      </c>
      <c r="DU37" s="583" t="s">
        <v>138</v>
      </c>
      <c r="DV37" s="583" t="s">
        <v>139</v>
      </c>
      <c r="DW37" s="583" t="s">
        <v>140</v>
      </c>
      <c r="DX37" s="583" t="s">
        <v>141</v>
      </c>
      <c r="DY37" s="583" t="s">
        <v>142</v>
      </c>
      <c r="DZ37" s="583" t="s">
        <v>143</v>
      </c>
      <c r="EA37" s="583" t="s">
        <v>144</v>
      </c>
      <c r="EB37" s="583" t="s">
        <v>145</v>
      </c>
      <c r="EC37" s="583" t="s">
        <v>146</v>
      </c>
      <c r="ED37" s="583" t="s">
        <v>147</v>
      </c>
      <c r="EE37" s="583" t="s">
        <v>148</v>
      </c>
      <c r="EF37" s="583" t="s">
        <v>149</v>
      </c>
      <c r="EG37" s="583" t="s">
        <v>150</v>
      </c>
      <c r="EH37" s="583" t="s">
        <v>151</v>
      </c>
      <c r="EI37" s="583" t="s">
        <v>152</v>
      </c>
      <c r="EJ37" s="583" t="s">
        <v>153</v>
      </c>
      <c r="EK37" s="583" t="s">
        <v>154</v>
      </c>
      <c r="EL37" s="583" t="s">
        <v>155</v>
      </c>
      <c r="EM37" s="583" t="s">
        <v>156</v>
      </c>
      <c r="EN37" s="583" t="s">
        <v>157</v>
      </c>
      <c r="EO37" s="583" t="s">
        <v>158</v>
      </c>
      <c r="EP37" s="583" t="s">
        <v>159</v>
      </c>
      <c r="EQ37" s="583" t="s">
        <v>160</v>
      </c>
      <c r="ER37" s="583" t="s">
        <v>161</v>
      </c>
      <c r="ES37" s="583" t="s">
        <v>162</v>
      </c>
      <c r="ET37" s="583" t="s">
        <v>163</v>
      </c>
      <c r="EU37" s="583" t="s">
        <v>164</v>
      </c>
      <c r="EV37" s="583" t="s">
        <v>165</v>
      </c>
      <c r="EW37" s="583" t="s">
        <v>166</v>
      </c>
      <c r="EX37" s="583" t="s">
        <v>167</v>
      </c>
      <c r="EY37" s="583" t="s">
        <v>168</v>
      </c>
      <c r="EZ37" s="583" t="s">
        <v>169</v>
      </c>
      <c r="FA37" s="583" t="s">
        <v>170</v>
      </c>
      <c r="FB37" s="583" t="s">
        <v>171</v>
      </c>
      <c r="FC37" s="583" t="s">
        <v>172</v>
      </c>
      <c r="FD37" s="583" t="s">
        <v>173</v>
      </c>
      <c r="FE37" s="583" t="s">
        <v>174</v>
      </c>
      <c r="FF37" s="583" t="s">
        <v>175</v>
      </c>
      <c r="FG37" s="583" t="s">
        <v>176</v>
      </c>
      <c r="FH37" s="583" t="s">
        <v>177</v>
      </c>
      <c r="FI37" s="583" t="s">
        <v>178</v>
      </c>
      <c r="FJ37" s="583" t="s">
        <v>179</v>
      </c>
      <c r="FK37" s="583" t="s">
        <v>180</v>
      </c>
      <c r="FL37" s="583" t="s">
        <v>181</v>
      </c>
      <c r="FM37" s="583" t="s">
        <v>182</v>
      </c>
      <c r="FN37" s="583" t="s">
        <v>183</v>
      </c>
      <c r="FO37" s="583" t="s">
        <v>184</v>
      </c>
      <c r="FP37" s="583" t="s">
        <v>185</v>
      </c>
      <c r="FQ37" s="583" t="s">
        <v>186</v>
      </c>
      <c r="FR37" s="583" t="s">
        <v>187</v>
      </c>
      <c r="FS37" s="583" t="s">
        <v>188</v>
      </c>
      <c r="FT37" s="583" t="s">
        <v>189</v>
      </c>
      <c r="FU37" s="583" t="s">
        <v>190</v>
      </c>
      <c r="FV37" s="583" t="s">
        <v>191</v>
      </c>
      <c r="FW37" s="583" t="s">
        <v>192</v>
      </c>
      <c r="FX37" s="583" t="s">
        <v>193</v>
      </c>
      <c r="FY37" s="583" t="s">
        <v>194</v>
      </c>
      <c r="FZ37" s="583" t="s">
        <v>195</v>
      </c>
      <c r="GA37" s="583" t="s">
        <v>196</v>
      </c>
      <c r="GB37" s="583" t="s">
        <v>197</v>
      </c>
      <c r="GC37" s="583" t="s">
        <v>198</v>
      </c>
      <c r="GD37" s="583" t="s">
        <v>199</v>
      </c>
      <c r="GE37" s="583" t="s">
        <v>200</v>
      </c>
      <c r="GF37" s="583" t="s">
        <v>201</v>
      </c>
      <c r="GG37" s="583" t="s">
        <v>202</v>
      </c>
      <c r="GH37" s="583" t="s">
        <v>203</v>
      </c>
      <c r="GI37" s="583" t="s">
        <v>204</v>
      </c>
      <c r="GJ37" s="583" t="s">
        <v>205</v>
      </c>
      <c r="GK37" s="583" t="s">
        <v>206</v>
      </c>
      <c r="GL37" s="583" t="s">
        <v>207</v>
      </c>
      <c r="GM37" s="583" t="s">
        <v>208</v>
      </c>
      <c r="GN37" s="583" t="s">
        <v>209</v>
      </c>
      <c r="GO37" s="583" t="s">
        <v>210</v>
      </c>
      <c r="GP37" s="583" t="s">
        <v>211</v>
      </c>
      <c r="GQ37" s="583" t="s">
        <v>212</v>
      </c>
      <c r="GR37" s="583" t="s">
        <v>213</v>
      </c>
      <c r="GS37" s="583" t="s">
        <v>214</v>
      </c>
      <c r="GT37" s="583" t="s">
        <v>215</v>
      </c>
      <c r="GU37" s="583" t="s">
        <v>216</v>
      </c>
      <c r="GV37" s="583" t="s">
        <v>217</v>
      </c>
      <c r="GW37" s="583" t="s">
        <v>218</v>
      </c>
      <c r="GX37" s="583" t="s">
        <v>219</v>
      </c>
      <c r="GY37" s="583" t="s">
        <v>220</v>
      </c>
      <c r="GZ37" s="583" t="s">
        <v>221</v>
      </c>
      <c r="HA37" s="583" t="s">
        <v>222</v>
      </c>
      <c r="HB37" s="583" t="s">
        <v>223</v>
      </c>
      <c r="HC37" s="583" t="s">
        <v>224</v>
      </c>
      <c r="HD37" s="583" t="s">
        <v>225</v>
      </c>
      <c r="HE37" s="583" t="s">
        <v>226</v>
      </c>
      <c r="HF37" s="583" t="s">
        <v>227</v>
      </c>
      <c r="HG37" s="583" t="s">
        <v>228</v>
      </c>
      <c r="HH37" s="583" t="s">
        <v>229</v>
      </c>
      <c r="HI37" s="583" t="s">
        <v>230</v>
      </c>
      <c r="HJ37" s="583" t="s">
        <v>231</v>
      </c>
      <c r="HK37" s="583" t="s">
        <v>232</v>
      </c>
      <c r="HL37" s="583" t="s">
        <v>233</v>
      </c>
      <c r="HM37" s="583" t="s">
        <v>234</v>
      </c>
      <c r="HN37" s="583" t="s">
        <v>235</v>
      </c>
      <c r="HO37" s="583" t="s">
        <v>236</v>
      </c>
      <c r="HP37" s="583" t="s">
        <v>237</v>
      </c>
      <c r="HQ37" s="583" t="s">
        <v>238</v>
      </c>
      <c r="HR37" s="583" t="s">
        <v>239</v>
      </c>
      <c r="HS37" s="583" t="s">
        <v>240</v>
      </c>
      <c r="HT37" s="583" t="s">
        <v>241</v>
      </c>
      <c r="HU37" s="583" t="s">
        <v>242</v>
      </c>
      <c r="HV37" s="583" t="s">
        <v>243</v>
      </c>
      <c r="HW37" s="583" t="s">
        <v>244</v>
      </c>
      <c r="HX37" s="583" t="s">
        <v>245</v>
      </c>
      <c r="HY37" s="583" t="s">
        <v>246</v>
      </c>
      <c r="HZ37" s="583" t="s">
        <v>247</v>
      </c>
      <c r="IA37" s="583" t="s">
        <v>248</v>
      </c>
      <c r="IB37" s="583" t="s">
        <v>249</v>
      </c>
      <c r="IC37" s="583" t="s">
        <v>250</v>
      </c>
      <c r="ID37" s="583" t="s">
        <v>251</v>
      </c>
      <c r="IE37" s="583" t="s">
        <v>252</v>
      </c>
      <c r="IF37" s="583" t="s">
        <v>253</v>
      </c>
      <c r="IG37" s="583" t="s">
        <v>254</v>
      </c>
      <c r="IH37" s="583" t="s">
        <v>255</v>
      </c>
      <c r="II37" s="583" t="s">
        <v>256</v>
      </c>
      <c r="IJ37" s="583" t="s">
        <v>257</v>
      </c>
      <c r="IK37" s="583" t="s">
        <v>258</v>
      </c>
      <c r="IL37" s="583" t="s">
        <v>259</v>
      </c>
      <c r="IM37" s="583" t="s">
        <v>260</v>
      </c>
      <c r="IN37" s="583" t="s">
        <v>261</v>
      </c>
      <c r="IO37" s="583" t="s">
        <v>262</v>
      </c>
      <c r="IP37" s="583" t="s">
        <v>263</v>
      </c>
      <c r="IQ37" s="583" t="s">
        <v>264</v>
      </c>
      <c r="IR37" s="583" t="s">
        <v>265</v>
      </c>
      <c r="IS37" s="583" t="s">
        <v>266</v>
      </c>
      <c r="IT37" s="583" t="s">
        <v>267</v>
      </c>
      <c r="IU37" s="583" t="s">
        <v>268</v>
      </c>
      <c r="IV37" s="583" t="s">
        <v>269</v>
      </c>
    </row>
    <row r="38" spans="1:256" x14ac:dyDescent="0.25">
      <c r="A38" s="351" t="s">
        <v>1055</v>
      </c>
      <c r="B38" s="583" t="s">
        <v>271</v>
      </c>
      <c r="D38" s="582">
        <v>20</v>
      </c>
    </row>
    <row r="39" spans="1:256" x14ac:dyDescent="0.25">
      <c r="A39" s="448"/>
      <c r="B39" s="583" t="s">
        <v>272</v>
      </c>
      <c r="C39" s="626"/>
      <c r="D39" s="582">
        <v>20</v>
      </c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6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6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6"/>
      <c r="BD39" s="626"/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6"/>
      <c r="BV39" s="626"/>
      <c r="BW39" s="626"/>
      <c r="BX39" s="626"/>
      <c r="BY39" s="626"/>
      <c r="BZ39" s="626"/>
      <c r="CA39" s="626"/>
      <c r="CB39" s="626"/>
      <c r="CC39" s="626"/>
      <c r="CD39" s="626"/>
      <c r="CE39" s="626"/>
      <c r="CF39" s="626"/>
      <c r="CG39" s="626"/>
      <c r="CH39" s="626"/>
      <c r="CI39" s="626"/>
      <c r="CJ39" s="626"/>
      <c r="CK39" s="626"/>
      <c r="CL39" s="626"/>
      <c r="CM39" s="626"/>
      <c r="CN39" s="626"/>
      <c r="CO39" s="626"/>
      <c r="CP39" s="626"/>
      <c r="CQ39" s="626"/>
      <c r="CR39" s="626"/>
      <c r="CS39" s="626"/>
      <c r="CT39" s="626"/>
      <c r="CU39" s="626"/>
      <c r="CV39" s="626"/>
      <c r="CW39" s="626"/>
      <c r="CX39" s="626"/>
      <c r="CY39" s="626"/>
      <c r="CZ39" s="626"/>
      <c r="DA39" s="626"/>
      <c r="DB39" s="626"/>
      <c r="DC39" s="626"/>
      <c r="DD39" s="626"/>
      <c r="DE39" s="626"/>
      <c r="DF39" s="626"/>
      <c r="DG39" s="626"/>
      <c r="DH39" s="626"/>
      <c r="DI39" s="626"/>
      <c r="DJ39" s="626"/>
      <c r="DK39" s="626"/>
      <c r="DL39" s="626"/>
      <c r="DM39" s="626"/>
      <c r="DN39" s="626"/>
      <c r="DO39" s="626"/>
      <c r="DP39" s="626"/>
      <c r="DQ39" s="626"/>
      <c r="DR39" s="626"/>
      <c r="DS39" s="626"/>
      <c r="DT39" s="626"/>
      <c r="DU39" s="626"/>
      <c r="DV39" s="626"/>
      <c r="DW39" s="626"/>
      <c r="DX39" s="626"/>
      <c r="DY39" s="626"/>
      <c r="DZ39" s="626"/>
      <c r="EA39" s="626"/>
      <c r="EB39" s="626"/>
      <c r="EC39" s="626"/>
      <c r="ED39" s="626"/>
      <c r="EE39" s="626"/>
      <c r="EF39" s="626"/>
      <c r="EG39" s="626"/>
      <c r="EH39" s="626"/>
      <c r="EI39" s="626"/>
      <c r="EJ39" s="626"/>
      <c r="EK39" s="626"/>
      <c r="EL39" s="626"/>
      <c r="EM39" s="626"/>
      <c r="EN39" s="626"/>
      <c r="EO39" s="626"/>
      <c r="EP39" s="626"/>
      <c r="EQ39" s="626"/>
      <c r="ER39" s="626"/>
      <c r="ES39" s="626"/>
      <c r="ET39" s="626"/>
      <c r="EU39" s="626"/>
      <c r="EV39" s="626"/>
      <c r="EW39" s="626"/>
      <c r="EX39" s="626"/>
      <c r="EY39" s="626"/>
      <c r="EZ39" s="626"/>
      <c r="FA39" s="626"/>
      <c r="FB39" s="626"/>
      <c r="FC39" s="626"/>
      <c r="FD39" s="626"/>
      <c r="FE39" s="626"/>
      <c r="FF39" s="626"/>
      <c r="FG39" s="626"/>
      <c r="FH39" s="626"/>
      <c r="FI39" s="626"/>
      <c r="FJ39" s="626"/>
      <c r="FK39" s="626"/>
      <c r="FL39" s="626"/>
      <c r="FM39" s="626"/>
      <c r="FN39" s="626"/>
      <c r="FO39" s="626"/>
      <c r="FP39" s="626"/>
      <c r="FQ39" s="626"/>
      <c r="FR39" s="626"/>
      <c r="FS39" s="626"/>
      <c r="FT39" s="626"/>
      <c r="FU39" s="626"/>
      <c r="FV39" s="626"/>
      <c r="FW39" s="626"/>
      <c r="FX39" s="626"/>
      <c r="FY39" s="626"/>
      <c r="FZ39" s="626"/>
      <c r="GA39" s="626"/>
      <c r="GB39" s="626"/>
      <c r="GC39" s="626"/>
      <c r="GD39" s="626"/>
      <c r="GE39" s="626"/>
      <c r="GF39" s="626"/>
      <c r="GG39" s="626"/>
      <c r="GH39" s="626"/>
      <c r="GI39" s="626"/>
      <c r="GJ39" s="626"/>
      <c r="GK39" s="626"/>
      <c r="GL39" s="626"/>
      <c r="GM39" s="626"/>
      <c r="GN39" s="626"/>
      <c r="GO39" s="626"/>
      <c r="GP39" s="626"/>
      <c r="GQ39" s="626"/>
      <c r="GR39" s="626"/>
      <c r="GS39" s="626"/>
      <c r="GT39" s="626"/>
      <c r="GU39" s="626"/>
      <c r="GV39" s="626"/>
      <c r="GW39" s="626"/>
      <c r="GX39" s="626"/>
      <c r="GY39" s="626"/>
      <c r="GZ39" s="626"/>
      <c r="HA39" s="626"/>
      <c r="HB39" s="626"/>
      <c r="HC39" s="626"/>
      <c r="HD39" s="626"/>
      <c r="HE39" s="626"/>
      <c r="HF39" s="626"/>
      <c r="HG39" s="626"/>
      <c r="HH39" s="626"/>
      <c r="HI39" s="626"/>
      <c r="HJ39" s="626"/>
      <c r="HK39" s="626"/>
      <c r="HL39" s="626"/>
      <c r="HM39" s="626"/>
      <c r="HN39" s="626"/>
      <c r="HO39" s="626"/>
      <c r="HP39" s="626"/>
      <c r="HQ39" s="626"/>
      <c r="HR39" s="626"/>
      <c r="HS39" s="626"/>
      <c r="HT39" s="626"/>
      <c r="HU39" s="626"/>
      <c r="HV39" s="626"/>
      <c r="HW39" s="626"/>
      <c r="HX39" s="626"/>
      <c r="HY39" s="626"/>
      <c r="HZ39" s="626"/>
      <c r="IA39" s="626"/>
      <c r="IB39" s="626"/>
      <c r="IC39" s="626"/>
      <c r="ID39" s="626"/>
      <c r="IE39" s="626"/>
      <c r="IF39" s="626"/>
      <c r="IG39" s="626"/>
      <c r="IH39" s="626"/>
      <c r="II39" s="626"/>
      <c r="IJ39" s="626"/>
      <c r="IK39" s="626"/>
      <c r="IL39" s="626"/>
      <c r="IM39" s="626"/>
      <c r="IN39" s="626"/>
      <c r="IO39" s="626"/>
      <c r="IP39" s="626"/>
      <c r="IQ39" s="626"/>
      <c r="IR39" s="626"/>
      <c r="IS39" s="626"/>
      <c r="IT39" s="626"/>
      <c r="IU39" s="626"/>
      <c r="IV39" s="626"/>
    </row>
    <row r="40" spans="1:256" x14ac:dyDescent="0.25">
      <c r="A40" s="312"/>
      <c r="B40" s="583" t="s">
        <v>855</v>
      </c>
      <c r="D40" s="627">
        <v>100</v>
      </c>
    </row>
    <row r="41" spans="1:256" x14ac:dyDescent="0.25">
      <c r="A41" s="351" t="s">
        <v>1062</v>
      </c>
      <c r="B41" s="583" t="s">
        <v>332</v>
      </c>
      <c r="D41" s="582">
        <v>20</v>
      </c>
    </row>
    <row r="42" spans="1:256" x14ac:dyDescent="0.25">
      <c r="A42" s="448"/>
      <c r="B42" s="583" t="s">
        <v>1240</v>
      </c>
      <c r="C42" s="626"/>
      <c r="D42" s="582">
        <v>20</v>
      </c>
      <c r="E42" s="626"/>
      <c r="F42" s="626"/>
      <c r="G42" s="626"/>
      <c r="H42" s="626"/>
      <c r="I42" s="626"/>
      <c r="J42" s="626"/>
      <c r="K42" s="626"/>
      <c r="L42" s="626"/>
      <c r="M42" s="626"/>
      <c r="N42" s="626"/>
      <c r="O42" s="626"/>
      <c r="P42" s="626"/>
      <c r="Q42" s="626"/>
      <c r="R42" s="626"/>
      <c r="S42" s="626"/>
      <c r="T42" s="626"/>
      <c r="U42" s="626"/>
      <c r="V42" s="626"/>
      <c r="W42" s="626"/>
      <c r="X42" s="626"/>
      <c r="Y42" s="626"/>
      <c r="Z42" s="626"/>
      <c r="AA42" s="626"/>
      <c r="AB42" s="626"/>
      <c r="AC42" s="626"/>
      <c r="AD42" s="626"/>
      <c r="AE42" s="626"/>
      <c r="AF42" s="626"/>
      <c r="AG42" s="626"/>
      <c r="AH42" s="626"/>
      <c r="AI42" s="626"/>
      <c r="AJ42" s="626"/>
      <c r="AK42" s="626"/>
      <c r="AL42" s="626"/>
      <c r="AM42" s="626"/>
      <c r="AN42" s="626"/>
      <c r="AO42" s="626"/>
      <c r="AP42" s="626"/>
      <c r="AQ42" s="626"/>
      <c r="AR42" s="626"/>
      <c r="AS42" s="626"/>
      <c r="AT42" s="626"/>
      <c r="AU42" s="626"/>
      <c r="AV42" s="626"/>
      <c r="AW42" s="626"/>
      <c r="AX42" s="626"/>
      <c r="AY42" s="626"/>
      <c r="AZ42" s="626"/>
      <c r="BA42" s="626"/>
      <c r="BB42" s="626"/>
      <c r="BC42" s="626"/>
      <c r="BD42" s="626"/>
      <c r="BE42" s="626"/>
      <c r="BF42" s="626"/>
      <c r="BG42" s="626"/>
      <c r="BH42" s="626"/>
      <c r="BI42" s="626"/>
      <c r="BJ42" s="626"/>
      <c r="BK42" s="626"/>
      <c r="BL42" s="626"/>
      <c r="BM42" s="626"/>
      <c r="BN42" s="626"/>
      <c r="BO42" s="626"/>
      <c r="BP42" s="626"/>
      <c r="BQ42" s="626"/>
      <c r="BR42" s="626"/>
      <c r="BS42" s="626"/>
      <c r="BT42" s="626"/>
      <c r="BU42" s="626"/>
      <c r="BV42" s="626"/>
      <c r="BW42" s="626"/>
      <c r="BX42" s="626"/>
      <c r="BY42" s="626"/>
      <c r="BZ42" s="626"/>
      <c r="CA42" s="626"/>
      <c r="CB42" s="626"/>
      <c r="CC42" s="626"/>
      <c r="CD42" s="626"/>
      <c r="CE42" s="626"/>
      <c r="CF42" s="626"/>
      <c r="CG42" s="626"/>
      <c r="CH42" s="626"/>
      <c r="CI42" s="626"/>
      <c r="CJ42" s="626"/>
      <c r="CK42" s="626"/>
      <c r="CL42" s="626"/>
      <c r="CM42" s="626"/>
      <c r="CN42" s="626"/>
      <c r="CO42" s="626"/>
      <c r="CP42" s="626"/>
      <c r="CQ42" s="626"/>
      <c r="CR42" s="626"/>
      <c r="CS42" s="626"/>
      <c r="CT42" s="626"/>
      <c r="CU42" s="626"/>
      <c r="CV42" s="626"/>
      <c r="CW42" s="626"/>
      <c r="CX42" s="626"/>
      <c r="CY42" s="626"/>
      <c r="CZ42" s="626"/>
      <c r="DA42" s="626"/>
      <c r="DB42" s="626"/>
      <c r="DC42" s="626"/>
      <c r="DD42" s="626"/>
      <c r="DE42" s="626"/>
      <c r="DF42" s="626"/>
      <c r="DG42" s="626"/>
      <c r="DH42" s="626"/>
      <c r="DI42" s="626"/>
      <c r="DJ42" s="626"/>
      <c r="DK42" s="626"/>
      <c r="DL42" s="626"/>
      <c r="DM42" s="626"/>
      <c r="DN42" s="626"/>
      <c r="DO42" s="626"/>
      <c r="DP42" s="626"/>
      <c r="DQ42" s="626"/>
      <c r="DR42" s="626"/>
      <c r="DS42" s="626"/>
      <c r="DT42" s="626"/>
      <c r="DU42" s="626"/>
      <c r="DV42" s="626"/>
      <c r="DW42" s="626"/>
      <c r="DX42" s="626"/>
      <c r="DY42" s="626"/>
      <c r="DZ42" s="626"/>
      <c r="EA42" s="626"/>
      <c r="EB42" s="626"/>
      <c r="EC42" s="626"/>
      <c r="ED42" s="626"/>
      <c r="EE42" s="626"/>
      <c r="EF42" s="626"/>
      <c r="EG42" s="626"/>
      <c r="EH42" s="626"/>
      <c r="EI42" s="626"/>
      <c r="EJ42" s="626"/>
      <c r="EK42" s="626"/>
      <c r="EL42" s="626"/>
      <c r="EM42" s="626"/>
      <c r="EN42" s="626"/>
      <c r="EO42" s="626"/>
      <c r="EP42" s="626"/>
      <c r="EQ42" s="626"/>
      <c r="ER42" s="626"/>
      <c r="ES42" s="626"/>
      <c r="ET42" s="626"/>
      <c r="EU42" s="626"/>
      <c r="EV42" s="626"/>
      <c r="EW42" s="626"/>
      <c r="EX42" s="626"/>
      <c r="EY42" s="626"/>
      <c r="EZ42" s="626"/>
      <c r="FA42" s="626"/>
      <c r="FB42" s="626"/>
      <c r="FC42" s="626"/>
      <c r="FD42" s="626"/>
      <c r="FE42" s="626"/>
      <c r="FF42" s="626"/>
      <c r="FG42" s="626"/>
      <c r="FH42" s="626"/>
      <c r="FI42" s="626"/>
      <c r="FJ42" s="626"/>
      <c r="FK42" s="626"/>
      <c r="FL42" s="626"/>
      <c r="FM42" s="626"/>
      <c r="FN42" s="626"/>
      <c r="FO42" s="626"/>
      <c r="FP42" s="626"/>
      <c r="FQ42" s="626"/>
      <c r="FR42" s="626"/>
      <c r="FS42" s="626"/>
      <c r="FT42" s="626"/>
      <c r="FU42" s="626"/>
      <c r="FV42" s="626"/>
      <c r="FW42" s="626"/>
      <c r="FX42" s="626"/>
      <c r="FY42" s="626"/>
      <c r="FZ42" s="626"/>
      <c r="GA42" s="626"/>
      <c r="GB42" s="626"/>
      <c r="GC42" s="626"/>
      <c r="GD42" s="626"/>
      <c r="GE42" s="626"/>
      <c r="GF42" s="626"/>
      <c r="GG42" s="626"/>
      <c r="GH42" s="626"/>
      <c r="GI42" s="626"/>
      <c r="GJ42" s="626"/>
      <c r="GK42" s="626"/>
      <c r="GL42" s="626"/>
      <c r="GM42" s="626"/>
      <c r="GN42" s="626"/>
      <c r="GO42" s="626"/>
      <c r="GP42" s="626"/>
      <c r="GQ42" s="626"/>
      <c r="GR42" s="626"/>
      <c r="GS42" s="626"/>
      <c r="GT42" s="626"/>
      <c r="GU42" s="626"/>
      <c r="GV42" s="626"/>
      <c r="GW42" s="626"/>
      <c r="GX42" s="626"/>
      <c r="GY42" s="626"/>
      <c r="GZ42" s="626"/>
      <c r="HA42" s="626"/>
      <c r="HB42" s="626"/>
      <c r="HC42" s="626"/>
      <c r="HD42" s="626"/>
      <c r="HE42" s="626"/>
      <c r="HF42" s="626"/>
      <c r="HG42" s="626"/>
      <c r="HH42" s="626"/>
      <c r="HI42" s="626"/>
      <c r="HJ42" s="626"/>
      <c r="HK42" s="626"/>
      <c r="HL42" s="626"/>
      <c r="HM42" s="626"/>
      <c r="HN42" s="626"/>
      <c r="HO42" s="626"/>
      <c r="HP42" s="626"/>
      <c r="HQ42" s="626"/>
      <c r="HR42" s="626"/>
      <c r="HS42" s="626"/>
      <c r="HT42" s="626"/>
      <c r="HU42" s="626"/>
      <c r="HV42" s="626"/>
      <c r="HW42" s="626"/>
      <c r="HX42" s="626"/>
      <c r="HY42" s="626"/>
      <c r="HZ42" s="626"/>
      <c r="IA42" s="626"/>
      <c r="IB42" s="626"/>
      <c r="IC42" s="626"/>
      <c r="ID42" s="626"/>
      <c r="IE42" s="626"/>
      <c r="IF42" s="626"/>
      <c r="IG42" s="626"/>
      <c r="IH42" s="626"/>
      <c r="II42" s="626"/>
      <c r="IJ42" s="626"/>
      <c r="IK42" s="626"/>
      <c r="IL42" s="626"/>
      <c r="IM42" s="626"/>
      <c r="IN42" s="626"/>
      <c r="IO42" s="626"/>
      <c r="IP42" s="626"/>
      <c r="IQ42" s="626"/>
      <c r="IR42" s="626"/>
      <c r="IS42" s="626"/>
      <c r="IT42" s="626"/>
      <c r="IU42" s="626"/>
      <c r="IV42" s="626"/>
    </row>
    <row r="43" spans="1:256" x14ac:dyDescent="0.25">
      <c r="A43" s="312"/>
      <c r="B43" s="583" t="s">
        <v>856</v>
      </c>
      <c r="D43" s="582">
        <v>100</v>
      </c>
    </row>
    <row r="44" spans="1:256" x14ac:dyDescent="0.25">
      <c r="A44" s="352" t="s">
        <v>1063</v>
      </c>
      <c r="B44" s="583" t="s">
        <v>1241</v>
      </c>
      <c r="D44" s="582">
        <v>20</v>
      </c>
    </row>
    <row r="45" spans="1:256" x14ac:dyDescent="0.25">
      <c r="A45" s="448"/>
      <c r="B45" s="583" t="s">
        <v>1242</v>
      </c>
      <c r="C45" s="626"/>
      <c r="D45" s="582">
        <v>20</v>
      </c>
      <c r="E45" s="626"/>
      <c r="F45" s="626"/>
      <c r="G45" s="626"/>
      <c r="H45" s="626"/>
      <c r="I45" s="626"/>
      <c r="J45" s="626"/>
      <c r="K45" s="626"/>
      <c r="L45" s="626"/>
      <c r="M45" s="626"/>
      <c r="N45" s="626"/>
      <c r="O45" s="626"/>
      <c r="P45" s="626"/>
      <c r="Q45" s="626"/>
      <c r="R45" s="626"/>
      <c r="S45" s="626"/>
      <c r="T45" s="626"/>
      <c r="U45" s="626"/>
      <c r="V45" s="626"/>
      <c r="W45" s="626"/>
      <c r="X45" s="626"/>
      <c r="Y45" s="626"/>
      <c r="Z45" s="626"/>
      <c r="AA45" s="626"/>
      <c r="AB45" s="626"/>
      <c r="AC45" s="626"/>
      <c r="AD45" s="626"/>
      <c r="AE45" s="626"/>
      <c r="AF45" s="626"/>
      <c r="AG45" s="626"/>
      <c r="AH45" s="626"/>
      <c r="AI45" s="626"/>
      <c r="AJ45" s="626"/>
      <c r="AK45" s="626"/>
      <c r="AL45" s="626"/>
      <c r="AM45" s="626"/>
      <c r="AN45" s="626"/>
      <c r="AO45" s="626"/>
      <c r="AP45" s="626"/>
      <c r="AQ45" s="626"/>
      <c r="AR45" s="626"/>
      <c r="AS45" s="626"/>
      <c r="AT45" s="626"/>
      <c r="AU45" s="626"/>
      <c r="AV45" s="626"/>
      <c r="AW45" s="626"/>
      <c r="AX45" s="626"/>
      <c r="AY45" s="626"/>
      <c r="AZ45" s="626"/>
      <c r="BA45" s="626"/>
      <c r="BB45" s="626"/>
      <c r="BC45" s="626"/>
      <c r="BD45" s="626"/>
      <c r="BE45" s="626"/>
      <c r="BF45" s="626"/>
      <c r="BG45" s="626"/>
      <c r="BH45" s="626"/>
      <c r="BI45" s="626"/>
      <c r="BJ45" s="626"/>
      <c r="BK45" s="626"/>
      <c r="BL45" s="626"/>
      <c r="BM45" s="626"/>
      <c r="BN45" s="626"/>
      <c r="BO45" s="626"/>
      <c r="BP45" s="626"/>
      <c r="BQ45" s="626"/>
      <c r="BR45" s="626"/>
      <c r="BS45" s="626"/>
      <c r="BT45" s="626"/>
      <c r="BU45" s="626"/>
      <c r="BV45" s="626"/>
      <c r="BW45" s="626"/>
      <c r="BX45" s="626"/>
      <c r="BY45" s="626"/>
      <c r="BZ45" s="626"/>
      <c r="CA45" s="626"/>
      <c r="CB45" s="626"/>
      <c r="CC45" s="626"/>
      <c r="CD45" s="626"/>
      <c r="CE45" s="626"/>
      <c r="CF45" s="626"/>
      <c r="CG45" s="626"/>
      <c r="CH45" s="626"/>
      <c r="CI45" s="626"/>
      <c r="CJ45" s="626"/>
      <c r="CK45" s="626"/>
      <c r="CL45" s="626"/>
      <c r="CM45" s="626"/>
      <c r="CN45" s="626"/>
      <c r="CO45" s="626"/>
      <c r="CP45" s="626"/>
      <c r="CQ45" s="626"/>
      <c r="CR45" s="626"/>
      <c r="CS45" s="626"/>
      <c r="CT45" s="626"/>
      <c r="CU45" s="626"/>
      <c r="CV45" s="626"/>
      <c r="CW45" s="626"/>
      <c r="CX45" s="626"/>
      <c r="CY45" s="626"/>
      <c r="CZ45" s="626"/>
      <c r="DA45" s="626"/>
      <c r="DB45" s="626"/>
      <c r="DC45" s="626"/>
      <c r="DD45" s="626"/>
      <c r="DE45" s="626"/>
      <c r="DF45" s="626"/>
      <c r="DG45" s="626"/>
      <c r="DH45" s="626"/>
      <c r="DI45" s="626"/>
      <c r="DJ45" s="626"/>
      <c r="DK45" s="626"/>
      <c r="DL45" s="626"/>
      <c r="DM45" s="626"/>
      <c r="DN45" s="626"/>
      <c r="DO45" s="626"/>
      <c r="DP45" s="626"/>
      <c r="DQ45" s="626"/>
      <c r="DR45" s="626"/>
      <c r="DS45" s="626"/>
      <c r="DT45" s="626"/>
      <c r="DU45" s="626"/>
      <c r="DV45" s="626"/>
      <c r="DW45" s="626"/>
      <c r="DX45" s="626"/>
      <c r="DY45" s="626"/>
      <c r="DZ45" s="626"/>
      <c r="EA45" s="626"/>
      <c r="EB45" s="626"/>
      <c r="EC45" s="626"/>
      <c r="ED45" s="626"/>
      <c r="EE45" s="626"/>
      <c r="EF45" s="626"/>
      <c r="EG45" s="626"/>
      <c r="EH45" s="626"/>
      <c r="EI45" s="626"/>
      <c r="EJ45" s="626"/>
      <c r="EK45" s="626"/>
      <c r="EL45" s="626"/>
      <c r="EM45" s="626"/>
      <c r="EN45" s="626"/>
      <c r="EO45" s="626"/>
      <c r="EP45" s="626"/>
      <c r="EQ45" s="626"/>
      <c r="ER45" s="626"/>
      <c r="ES45" s="626"/>
      <c r="ET45" s="626"/>
      <c r="EU45" s="626"/>
      <c r="EV45" s="626"/>
      <c r="EW45" s="626"/>
      <c r="EX45" s="626"/>
      <c r="EY45" s="626"/>
      <c r="EZ45" s="626"/>
      <c r="FA45" s="626"/>
      <c r="FB45" s="626"/>
      <c r="FC45" s="626"/>
      <c r="FD45" s="626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626"/>
      <c r="FW45" s="626"/>
      <c r="FX45" s="626"/>
      <c r="FY45" s="626"/>
      <c r="FZ45" s="626"/>
      <c r="GA45" s="626"/>
      <c r="GB45" s="626"/>
      <c r="GC45" s="626"/>
      <c r="GD45" s="626"/>
      <c r="GE45" s="626"/>
      <c r="GF45" s="626"/>
      <c r="GG45" s="626"/>
      <c r="GH45" s="626"/>
      <c r="GI45" s="626"/>
      <c r="GJ45" s="626"/>
      <c r="GK45" s="626"/>
      <c r="GL45" s="626"/>
      <c r="GM45" s="626"/>
      <c r="GN45" s="626"/>
      <c r="GO45" s="626"/>
      <c r="GP45" s="626"/>
      <c r="GQ45" s="626"/>
      <c r="GR45" s="626"/>
      <c r="GS45" s="626"/>
      <c r="GT45" s="626"/>
      <c r="GU45" s="626"/>
      <c r="GV45" s="626"/>
      <c r="GW45" s="626"/>
      <c r="GX45" s="626"/>
      <c r="GY45" s="626"/>
      <c r="GZ45" s="626"/>
      <c r="HA45" s="626"/>
      <c r="HB45" s="626"/>
      <c r="HC45" s="626"/>
      <c r="HD45" s="626"/>
      <c r="HE45" s="626"/>
      <c r="HF45" s="626"/>
      <c r="HG45" s="626"/>
      <c r="HH45" s="626"/>
      <c r="HI45" s="626"/>
      <c r="HJ45" s="626"/>
      <c r="HK45" s="626"/>
      <c r="HL45" s="626"/>
      <c r="HM45" s="626"/>
      <c r="HN45" s="626"/>
      <c r="HO45" s="626"/>
      <c r="HP45" s="626"/>
      <c r="HQ45" s="626"/>
      <c r="HR45" s="626"/>
      <c r="HS45" s="626"/>
      <c r="HT45" s="626"/>
      <c r="HU45" s="626"/>
      <c r="HV45" s="626"/>
      <c r="HW45" s="626"/>
      <c r="HX45" s="626"/>
      <c r="HY45" s="626"/>
      <c r="HZ45" s="626"/>
      <c r="IA45" s="626"/>
      <c r="IB45" s="626"/>
      <c r="IC45" s="626"/>
      <c r="ID45" s="626"/>
      <c r="IE45" s="626"/>
      <c r="IF45" s="626"/>
      <c r="IG45" s="626"/>
      <c r="IH45" s="626"/>
      <c r="II45" s="626"/>
      <c r="IJ45" s="626"/>
      <c r="IK45" s="626"/>
      <c r="IL45" s="626"/>
      <c r="IM45" s="626"/>
      <c r="IN45" s="626"/>
      <c r="IO45" s="626"/>
      <c r="IP45" s="626"/>
      <c r="IQ45" s="626"/>
      <c r="IR45" s="626"/>
      <c r="IS45" s="626"/>
      <c r="IT45" s="626"/>
      <c r="IU45" s="626"/>
      <c r="IV45" s="626"/>
    </row>
    <row r="46" spans="1:256" x14ac:dyDescent="0.25">
      <c r="A46" s="312"/>
      <c r="B46" s="583" t="s">
        <v>857</v>
      </c>
      <c r="C46" s="628"/>
      <c r="D46" s="627">
        <v>100</v>
      </c>
      <c r="E46" s="628"/>
      <c r="F46" s="628"/>
      <c r="G46" s="628"/>
      <c r="H46" s="628"/>
      <c r="I46" s="628"/>
      <c r="J46" s="628"/>
      <c r="K46" s="628"/>
      <c r="L46" s="628"/>
      <c r="M46" s="628"/>
      <c r="N46" s="628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  <c r="AQ46" s="628"/>
      <c r="AR46" s="628"/>
      <c r="AS46" s="628"/>
      <c r="AT46" s="628"/>
      <c r="AU46" s="628"/>
      <c r="AV46" s="628"/>
      <c r="AW46" s="628"/>
      <c r="AX46" s="628"/>
      <c r="AY46" s="628"/>
      <c r="AZ46" s="628"/>
      <c r="BA46" s="628"/>
      <c r="BB46" s="628"/>
      <c r="BC46" s="628"/>
      <c r="BD46" s="628"/>
      <c r="BE46" s="628"/>
      <c r="BF46" s="628"/>
      <c r="BG46" s="628"/>
      <c r="BH46" s="628"/>
      <c r="BI46" s="628"/>
      <c r="BJ46" s="628"/>
      <c r="BK46" s="628"/>
      <c r="BL46" s="628"/>
      <c r="BM46" s="628"/>
      <c r="BN46" s="628"/>
      <c r="BO46" s="628"/>
      <c r="BP46" s="628"/>
      <c r="BQ46" s="628"/>
      <c r="BR46" s="628"/>
      <c r="BS46" s="628"/>
      <c r="BT46" s="628"/>
      <c r="BU46" s="628"/>
      <c r="BV46" s="628"/>
      <c r="BW46" s="628"/>
      <c r="BX46" s="628"/>
      <c r="BY46" s="628"/>
      <c r="BZ46" s="628"/>
      <c r="CA46" s="628"/>
      <c r="CB46" s="628"/>
      <c r="CC46" s="628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8"/>
      <c r="CU46" s="628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8"/>
      <c r="DM46" s="628"/>
      <c r="DN46" s="628"/>
      <c r="DO46" s="628"/>
      <c r="DP46" s="628"/>
      <c r="DQ46" s="628"/>
      <c r="DR46" s="628"/>
      <c r="DS46" s="628"/>
      <c r="DT46" s="628"/>
      <c r="DU46" s="628"/>
      <c r="DV46" s="628"/>
      <c r="DW46" s="628"/>
      <c r="DX46" s="628"/>
      <c r="DY46" s="628"/>
      <c r="DZ46" s="628"/>
      <c r="EA46" s="628"/>
      <c r="EB46" s="628"/>
      <c r="EC46" s="628"/>
      <c r="ED46" s="628"/>
      <c r="EE46" s="628"/>
      <c r="EF46" s="628"/>
      <c r="EG46" s="628"/>
      <c r="EH46" s="628"/>
      <c r="EI46" s="628"/>
      <c r="EJ46" s="628"/>
      <c r="EK46" s="628"/>
      <c r="EL46" s="628"/>
      <c r="EM46" s="628"/>
      <c r="EN46" s="628"/>
      <c r="EO46" s="628"/>
      <c r="EP46" s="628"/>
      <c r="EQ46" s="628"/>
      <c r="ER46" s="628"/>
      <c r="ES46" s="628"/>
      <c r="ET46" s="628"/>
      <c r="EU46" s="628"/>
      <c r="EV46" s="628"/>
      <c r="EW46" s="628"/>
      <c r="EX46" s="628"/>
      <c r="EY46" s="628"/>
      <c r="EZ46" s="628"/>
      <c r="FA46" s="628"/>
      <c r="FB46" s="628"/>
      <c r="FC46" s="628"/>
      <c r="FD46" s="628"/>
      <c r="FE46" s="628"/>
      <c r="FF46" s="628"/>
      <c r="FG46" s="628"/>
      <c r="FH46" s="628"/>
      <c r="FI46" s="628"/>
      <c r="FJ46" s="628"/>
      <c r="FK46" s="628"/>
      <c r="FL46" s="628"/>
      <c r="FM46" s="628"/>
      <c r="FN46" s="628"/>
      <c r="FO46" s="628"/>
      <c r="FP46" s="628"/>
      <c r="FQ46" s="628"/>
      <c r="FR46" s="628"/>
      <c r="FS46" s="628"/>
      <c r="FT46" s="628"/>
      <c r="FU46" s="628"/>
      <c r="FV46" s="628"/>
      <c r="FW46" s="628"/>
      <c r="FX46" s="628"/>
      <c r="FY46" s="628"/>
      <c r="FZ46" s="628"/>
      <c r="GA46" s="628"/>
      <c r="GB46" s="628"/>
      <c r="GC46" s="628"/>
      <c r="GD46" s="628"/>
      <c r="GE46" s="628"/>
      <c r="GF46" s="628"/>
      <c r="GG46" s="628"/>
      <c r="GH46" s="628"/>
      <c r="GI46" s="628"/>
      <c r="GJ46" s="628"/>
      <c r="GK46" s="628"/>
      <c r="GL46" s="628"/>
      <c r="GM46" s="628"/>
      <c r="GN46" s="628"/>
      <c r="GO46" s="628"/>
      <c r="GP46" s="628"/>
      <c r="GQ46" s="628"/>
      <c r="GR46" s="628"/>
      <c r="GS46" s="628"/>
      <c r="GT46" s="628"/>
      <c r="GU46" s="628"/>
      <c r="GV46" s="628"/>
      <c r="GW46" s="628"/>
      <c r="GX46" s="628"/>
      <c r="GY46" s="628"/>
      <c r="GZ46" s="628"/>
      <c r="HA46" s="628"/>
      <c r="HB46" s="628"/>
      <c r="HC46" s="628"/>
      <c r="HD46" s="628"/>
      <c r="HE46" s="628"/>
      <c r="HF46" s="628"/>
      <c r="HG46" s="628"/>
      <c r="HH46" s="628"/>
      <c r="HI46" s="628"/>
      <c r="HJ46" s="628"/>
      <c r="HK46" s="628"/>
      <c r="HL46" s="628"/>
      <c r="HM46" s="628"/>
      <c r="HN46" s="628"/>
      <c r="HO46" s="628"/>
      <c r="HP46" s="628"/>
      <c r="HQ46" s="628"/>
      <c r="HR46" s="628"/>
      <c r="HS46" s="628"/>
      <c r="HT46" s="628"/>
      <c r="HU46" s="628"/>
      <c r="HV46" s="628"/>
      <c r="HW46" s="628"/>
      <c r="HX46" s="628"/>
      <c r="HY46" s="628"/>
      <c r="HZ46" s="628"/>
      <c r="IA46" s="628"/>
      <c r="IB46" s="628"/>
      <c r="IC46" s="628"/>
      <c r="ID46" s="628"/>
      <c r="IE46" s="628"/>
      <c r="IF46" s="628"/>
      <c r="IG46" s="628"/>
      <c r="IH46" s="628"/>
      <c r="II46" s="628"/>
      <c r="IJ46" s="628"/>
      <c r="IK46" s="628"/>
      <c r="IL46" s="628"/>
      <c r="IM46" s="628"/>
      <c r="IN46" s="628"/>
      <c r="IO46" s="628"/>
      <c r="IP46" s="628"/>
      <c r="IQ46" s="628"/>
      <c r="IR46" s="628"/>
      <c r="IS46" s="628"/>
      <c r="IT46" s="628"/>
      <c r="IU46" s="628"/>
      <c r="IV46" s="628"/>
    </row>
    <row r="47" spans="1:256" x14ac:dyDescent="0.25">
      <c r="A47" s="449"/>
      <c r="B47" s="608" t="s">
        <v>1237</v>
      </c>
      <c r="C47" s="608"/>
      <c r="D47" s="609"/>
      <c r="E47" s="608"/>
      <c r="F47" s="608"/>
      <c r="G47" s="608"/>
      <c r="H47" s="608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08"/>
      <c r="V47" s="608"/>
      <c r="W47" s="608"/>
      <c r="X47" s="608"/>
      <c r="Y47" s="608"/>
      <c r="Z47" s="608"/>
      <c r="AA47" s="608"/>
      <c r="AB47" s="608"/>
      <c r="AC47" s="608"/>
      <c r="AD47" s="608"/>
      <c r="AE47" s="608"/>
      <c r="AF47" s="608"/>
      <c r="AG47" s="608"/>
      <c r="AH47" s="608"/>
      <c r="AI47" s="608"/>
      <c r="AJ47" s="608"/>
      <c r="AK47" s="608"/>
      <c r="AL47" s="608"/>
      <c r="AM47" s="608"/>
      <c r="AN47" s="608"/>
      <c r="AO47" s="608"/>
      <c r="AP47" s="608"/>
      <c r="AQ47" s="608"/>
      <c r="AR47" s="608"/>
      <c r="AS47" s="608"/>
      <c r="AT47" s="608"/>
      <c r="AU47" s="608"/>
      <c r="AV47" s="608"/>
      <c r="AW47" s="608"/>
      <c r="AX47" s="608"/>
      <c r="AY47" s="608"/>
      <c r="AZ47" s="608"/>
      <c r="BA47" s="608"/>
      <c r="BB47" s="608"/>
      <c r="BC47" s="608"/>
      <c r="BD47" s="608"/>
      <c r="BE47" s="608"/>
      <c r="BF47" s="608"/>
      <c r="BG47" s="608"/>
      <c r="BH47" s="608"/>
      <c r="BI47" s="608"/>
      <c r="BJ47" s="608"/>
      <c r="BK47" s="608"/>
      <c r="BL47" s="608"/>
      <c r="BM47" s="608"/>
      <c r="BN47" s="608"/>
      <c r="BO47" s="608"/>
      <c r="BP47" s="608"/>
      <c r="BQ47" s="608"/>
      <c r="BR47" s="608"/>
      <c r="BS47" s="608"/>
      <c r="BT47" s="608"/>
      <c r="BU47" s="608"/>
      <c r="BV47" s="608"/>
      <c r="BW47" s="608"/>
      <c r="BX47" s="608"/>
      <c r="BY47" s="608"/>
      <c r="BZ47" s="608"/>
      <c r="CA47" s="608"/>
      <c r="CB47" s="608"/>
      <c r="CC47" s="608"/>
      <c r="CD47" s="608"/>
      <c r="CE47" s="608"/>
      <c r="CF47" s="608"/>
      <c r="CG47" s="608"/>
      <c r="CH47" s="608"/>
      <c r="CI47" s="608"/>
      <c r="CJ47" s="608"/>
      <c r="CK47" s="608"/>
      <c r="CL47" s="608"/>
      <c r="CM47" s="608"/>
      <c r="CN47" s="608"/>
      <c r="CO47" s="608"/>
      <c r="CP47" s="608"/>
      <c r="CQ47" s="608"/>
      <c r="CR47" s="608"/>
      <c r="CS47" s="608"/>
      <c r="CT47" s="608"/>
      <c r="CU47" s="608"/>
      <c r="CV47" s="608"/>
      <c r="CW47" s="608"/>
      <c r="CX47" s="608"/>
      <c r="CY47" s="608"/>
      <c r="CZ47" s="608"/>
      <c r="DA47" s="608"/>
      <c r="DB47" s="608"/>
      <c r="DC47" s="608"/>
      <c r="DD47" s="608"/>
      <c r="DE47" s="608"/>
      <c r="DF47" s="608"/>
      <c r="DG47" s="608"/>
      <c r="DH47" s="608"/>
      <c r="DI47" s="608"/>
      <c r="DJ47" s="608"/>
      <c r="DK47" s="608"/>
      <c r="DL47" s="608"/>
      <c r="DM47" s="608"/>
      <c r="DN47" s="608"/>
      <c r="DO47" s="608"/>
      <c r="DP47" s="608"/>
      <c r="DQ47" s="608"/>
      <c r="DR47" s="608"/>
      <c r="DS47" s="608"/>
      <c r="DT47" s="608"/>
      <c r="DU47" s="608"/>
      <c r="DV47" s="608"/>
      <c r="DW47" s="608"/>
      <c r="DX47" s="608"/>
      <c r="DY47" s="608"/>
      <c r="DZ47" s="608"/>
      <c r="EA47" s="608"/>
      <c r="EB47" s="608"/>
      <c r="EC47" s="608"/>
      <c r="ED47" s="608"/>
      <c r="EE47" s="608"/>
      <c r="EF47" s="608"/>
      <c r="EG47" s="608"/>
      <c r="EH47" s="608"/>
      <c r="EI47" s="608"/>
      <c r="EJ47" s="608"/>
      <c r="EK47" s="608"/>
      <c r="EL47" s="608"/>
      <c r="EM47" s="608"/>
      <c r="EN47" s="608"/>
      <c r="EO47" s="608"/>
      <c r="EP47" s="608"/>
      <c r="EQ47" s="608"/>
      <c r="ER47" s="608"/>
      <c r="ES47" s="608"/>
      <c r="ET47" s="608"/>
      <c r="EU47" s="608"/>
      <c r="EV47" s="608"/>
      <c r="EW47" s="608"/>
      <c r="EX47" s="608"/>
      <c r="EY47" s="608"/>
      <c r="EZ47" s="608"/>
      <c r="FA47" s="608"/>
      <c r="FB47" s="608"/>
      <c r="FC47" s="608"/>
      <c r="FD47" s="608"/>
      <c r="FE47" s="608"/>
      <c r="FF47" s="608"/>
      <c r="FG47" s="608"/>
      <c r="FH47" s="608"/>
      <c r="FI47" s="608"/>
      <c r="FJ47" s="608"/>
      <c r="FK47" s="608"/>
      <c r="FL47" s="608"/>
      <c r="FM47" s="608"/>
      <c r="FN47" s="608"/>
      <c r="FO47" s="608"/>
      <c r="FP47" s="608"/>
      <c r="FQ47" s="608"/>
      <c r="FR47" s="608"/>
      <c r="FS47" s="608"/>
      <c r="FT47" s="608"/>
      <c r="FU47" s="608"/>
      <c r="FV47" s="608"/>
      <c r="FW47" s="608"/>
      <c r="FX47" s="608"/>
      <c r="FY47" s="608"/>
      <c r="FZ47" s="608"/>
      <c r="GA47" s="608"/>
      <c r="GB47" s="608"/>
      <c r="GC47" s="608"/>
      <c r="GD47" s="608"/>
      <c r="GE47" s="608"/>
      <c r="GF47" s="608"/>
      <c r="GG47" s="608"/>
      <c r="GH47" s="608"/>
      <c r="GI47" s="608"/>
      <c r="GJ47" s="608"/>
      <c r="GK47" s="608"/>
      <c r="GL47" s="608"/>
      <c r="GM47" s="608"/>
      <c r="GN47" s="608"/>
      <c r="GO47" s="608"/>
      <c r="GP47" s="608"/>
      <c r="GQ47" s="608"/>
      <c r="GR47" s="608"/>
      <c r="GS47" s="608"/>
      <c r="GT47" s="608"/>
      <c r="GU47" s="608"/>
      <c r="GV47" s="608"/>
      <c r="GW47" s="608"/>
      <c r="GX47" s="608"/>
      <c r="GY47" s="608"/>
      <c r="GZ47" s="608"/>
      <c r="HA47" s="608"/>
      <c r="HB47" s="608"/>
      <c r="HC47" s="608"/>
      <c r="HD47" s="608"/>
      <c r="HE47" s="608"/>
      <c r="HF47" s="608"/>
      <c r="HG47" s="608"/>
      <c r="HH47" s="608"/>
      <c r="HI47" s="608"/>
      <c r="HJ47" s="608"/>
      <c r="HK47" s="608"/>
      <c r="HL47" s="608"/>
      <c r="HM47" s="608"/>
      <c r="HN47" s="608"/>
      <c r="HO47" s="608"/>
      <c r="HP47" s="608"/>
      <c r="HQ47" s="608"/>
      <c r="HR47" s="608"/>
      <c r="HS47" s="608"/>
      <c r="HT47" s="608"/>
      <c r="HU47" s="608"/>
      <c r="HV47" s="608"/>
      <c r="HW47" s="608"/>
      <c r="HX47" s="608"/>
      <c r="HY47" s="608"/>
      <c r="HZ47" s="608"/>
      <c r="IA47" s="608"/>
      <c r="IB47" s="608"/>
      <c r="IC47" s="608"/>
      <c r="ID47" s="608"/>
      <c r="IE47" s="608"/>
      <c r="IF47" s="608"/>
      <c r="IG47" s="608"/>
      <c r="IH47" s="608"/>
      <c r="II47" s="608"/>
      <c r="IJ47" s="608"/>
      <c r="IK47" s="608"/>
      <c r="IL47" s="608"/>
      <c r="IM47" s="608"/>
      <c r="IN47" s="608"/>
      <c r="IO47" s="608"/>
      <c r="IP47" s="608"/>
      <c r="IQ47" s="608"/>
      <c r="IR47" s="608"/>
      <c r="IS47" s="608"/>
      <c r="IT47" s="608"/>
      <c r="IU47" s="608"/>
      <c r="IV47" s="608"/>
    </row>
    <row r="48" spans="1:256" x14ac:dyDescent="0.25">
      <c r="A48" s="448"/>
      <c r="B48" s="608" t="s">
        <v>1238</v>
      </c>
      <c r="C48" s="626"/>
      <c r="D48" s="629"/>
      <c r="E48" s="626"/>
      <c r="F48" s="626"/>
      <c r="G48" s="626"/>
      <c r="H48" s="626"/>
      <c r="I48" s="626"/>
      <c r="J48" s="626"/>
      <c r="K48" s="626"/>
      <c r="L48" s="626"/>
      <c r="M48" s="626"/>
      <c r="N48" s="626"/>
      <c r="O48" s="626"/>
      <c r="P48" s="626"/>
      <c r="Q48" s="626"/>
      <c r="R48" s="626"/>
      <c r="S48" s="626"/>
      <c r="T48" s="626"/>
      <c r="U48" s="626"/>
      <c r="V48" s="626"/>
      <c r="W48" s="626"/>
      <c r="X48" s="626"/>
      <c r="Y48" s="626"/>
      <c r="Z48" s="626"/>
      <c r="AA48" s="626"/>
      <c r="AB48" s="626"/>
      <c r="AC48" s="626"/>
      <c r="AD48" s="626"/>
      <c r="AE48" s="626"/>
      <c r="AF48" s="626"/>
      <c r="AG48" s="626"/>
      <c r="AH48" s="626"/>
      <c r="AI48" s="626"/>
      <c r="AJ48" s="626"/>
      <c r="AK48" s="626"/>
      <c r="AL48" s="626"/>
      <c r="AM48" s="626"/>
      <c r="AN48" s="626"/>
      <c r="AO48" s="626"/>
      <c r="AP48" s="626"/>
      <c r="AQ48" s="626"/>
      <c r="AR48" s="626"/>
      <c r="AS48" s="626"/>
      <c r="AT48" s="626"/>
      <c r="AU48" s="626"/>
      <c r="AV48" s="626"/>
      <c r="AW48" s="626"/>
      <c r="AX48" s="626"/>
      <c r="AY48" s="626"/>
      <c r="AZ48" s="626"/>
      <c r="BA48" s="626"/>
      <c r="BB48" s="626"/>
      <c r="BC48" s="626"/>
      <c r="BD48" s="626"/>
      <c r="BE48" s="626"/>
      <c r="BF48" s="626"/>
      <c r="BG48" s="626"/>
      <c r="BH48" s="626"/>
      <c r="BI48" s="626"/>
      <c r="BJ48" s="626"/>
      <c r="BK48" s="626"/>
      <c r="BL48" s="626"/>
      <c r="BM48" s="626"/>
      <c r="BN48" s="626"/>
      <c r="BO48" s="626"/>
      <c r="BP48" s="626"/>
      <c r="BQ48" s="626"/>
      <c r="BR48" s="626"/>
      <c r="BS48" s="626"/>
      <c r="BT48" s="626"/>
      <c r="BU48" s="626"/>
      <c r="BV48" s="626"/>
      <c r="BW48" s="626"/>
      <c r="BX48" s="626"/>
      <c r="BY48" s="626"/>
      <c r="BZ48" s="626"/>
      <c r="CA48" s="626"/>
      <c r="CB48" s="626"/>
      <c r="CC48" s="626"/>
      <c r="CD48" s="626"/>
      <c r="CE48" s="626"/>
      <c r="CF48" s="626"/>
      <c r="CG48" s="626"/>
      <c r="CH48" s="626"/>
      <c r="CI48" s="626"/>
      <c r="CJ48" s="626"/>
      <c r="CK48" s="626"/>
      <c r="CL48" s="626"/>
      <c r="CM48" s="626"/>
      <c r="CN48" s="626"/>
      <c r="CO48" s="626"/>
      <c r="CP48" s="626"/>
      <c r="CQ48" s="626"/>
      <c r="CR48" s="626"/>
      <c r="CS48" s="626"/>
      <c r="CT48" s="626"/>
      <c r="CU48" s="626"/>
      <c r="CV48" s="626"/>
      <c r="CW48" s="626"/>
      <c r="CX48" s="626"/>
      <c r="CY48" s="626"/>
      <c r="CZ48" s="626"/>
      <c r="DA48" s="626"/>
      <c r="DB48" s="626"/>
      <c r="DC48" s="626"/>
      <c r="DD48" s="626"/>
      <c r="DE48" s="626"/>
      <c r="DF48" s="626"/>
      <c r="DG48" s="626"/>
      <c r="DH48" s="626"/>
      <c r="DI48" s="626"/>
      <c r="DJ48" s="626"/>
      <c r="DK48" s="626"/>
      <c r="DL48" s="626"/>
      <c r="DM48" s="626"/>
      <c r="DN48" s="626"/>
      <c r="DO48" s="626"/>
      <c r="DP48" s="626"/>
      <c r="DQ48" s="626"/>
      <c r="DR48" s="626"/>
      <c r="DS48" s="626"/>
      <c r="DT48" s="626"/>
      <c r="DU48" s="626"/>
      <c r="DV48" s="626"/>
      <c r="DW48" s="626"/>
      <c r="DX48" s="626"/>
      <c r="DY48" s="626"/>
      <c r="DZ48" s="626"/>
      <c r="EA48" s="626"/>
      <c r="EB48" s="626"/>
      <c r="EC48" s="626"/>
      <c r="ED48" s="626"/>
      <c r="EE48" s="626"/>
      <c r="EF48" s="626"/>
      <c r="EG48" s="626"/>
      <c r="EH48" s="626"/>
      <c r="EI48" s="626"/>
      <c r="EJ48" s="626"/>
      <c r="EK48" s="626"/>
      <c r="EL48" s="626"/>
      <c r="EM48" s="626"/>
      <c r="EN48" s="626"/>
      <c r="EO48" s="626"/>
      <c r="EP48" s="626"/>
      <c r="EQ48" s="626"/>
      <c r="ER48" s="626"/>
      <c r="ES48" s="626"/>
      <c r="ET48" s="626"/>
      <c r="EU48" s="626"/>
      <c r="EV48" s="626"/>
      <c r="EW48" s="626"/>
      <c r="EX48" s="626"/>
      <c r="EY48" s="626"/>
      <c r="EZ48" s="626"/>
      <c r="FA48" s="626"/>
      <c r="FB48" s="626"/>
      <c r="FC48" s="626"/>
      <c r="FD48" s="626"/>
      <c r="FE48" s="626"/>
      <c r="FF48" s="626"/>
      <c r="FG48" s="626"/>
      <c r="FH48" s="626"/>
      <c r="FI48" s="626"/>
      <c r="FJ48" s="626"/>
      <c r="FK48" s="626"/>
      <c r="FL48" s="626"/>
      <c r="FM48" s="626"/>
      <c r="FN48" s="626"/>
      <c r="FO48" s="626"/>
      <c r="FP48" s="626"/>
      <c r="FQ48" s="626"/>
      <c r="FR48" s="626"/>
      <c r="FS48" s="626"/>
      <c r="FT48" s="626"/>
      <c r="FU48" s="626"/>
      <c r="FV48" s="626"/>
      <c r="FW48" s="626"/>
      <c r="FX48" s="626"/>
      <c r="FY48" s="626"/>
      <c r="FZ48" s="626"/>
      <c r="GA48" s="626"/>
      <c r="GB48" s="626"/>
      <c r="GC48" s="626"/>
      <c r="GD48" s="626"/>
      <c r="GE48" s="626"/>
      <c r="GF48" s="626"/>
      <c r="GG48" s="626"/>
      <c r="GH48" s="626"/>
      <c r="GI48" s="626"/>
      <c r="GJ48" s="626"/>
      <c r="GK48" s="626"/>
      <c r="GL48" s="626"/>
      <c r="GM48" s="626"/>
      <c r="GN48" s="626"/>
      <c r="GO48" s="626"/>
      <c r="GP48" s="626"/>
      <c r="GQ48" s="626"/>
      <c r="GR48" s="626"/>
      <c r="GS48" s="626"/>
      <c r="GT48" s="626"/>
      <c r="GU48" s="626"/>
      <c r="GV48" s="626"/>
      <c r="GW48" s="626"/>
      <c r="GX48" s="626"/>
      <c r="GY48" s="626"/>
      <c r="GZ48" s="626"/>
      <c r="HA48" s="626"/>
      <c r="HB48" s="626"/>
      <c r="HC48" s="626"/>
      <c r="HD48" s="626"/>
      <c r="HE48" s="626"/>
      <c r="HF48" s="626"/>
      <c r="HG48" s="626"/>
      <c r="HH48" s="626"/>
      <c r="HI48" s="626"/>
      <c r="HJ48" s="626"/>
      <c r="HK48" s="626"/>
      <c r="HL48" s="626"/>
      <c r="HM48" s="626"/>
      <c r="HN48" s="626"/>
      <c r="HO48" s="626"/>
      <c r="HP48" s="626"/>
      <c r="HQ48" s="626"/>
      <c r="HR48" s="626"/>
      <c r="HS48" s="626"/>
      <c r="HT48" s="626"/>
      <c r="HU48" s="626"/>
      <c r="HV48" s="626"/>
      <c r="HW48" s="626"/>
      <c r="HX48" s="626"/>
      <c r="HY48" s="626"/>
      <c r="HZ48" s="626"/>
      <c r="IA48" s="626"/>
      <c r="IB48" s="626"/>
      <c r="IC48" s="626"/>
      <c r="ID48" s="626"/>
      <c r="IE48" s="626"/>
      <c r="IF48" s="626"/>
      <c r="IG48" s="626"/>
      <c r="IH48" s="626"/>
      <c r="II48" s="626"/>
      <c r="IJ48" s="626"/>
      <c r="IK48" s="626"/>
      <c r="IL48" s="626"/>
      <c r="IM48" s="626"/>
      <c r="IN48" s="626"/>
      <c r="IO48" s="626"/>
      <c r="IP48" s="626"/>
      <c r="IQ48" s="626"/>
      <c r="IR48" s="626"/>
      <c r="IS48" s="626"/>
      <c r="IT48" s="626"/>
      <c r="IU48" s="626"/>
      <c r="IV48" s="626"/>
    </row>
    <row r="49" spans="1:256" x14ac:dyDescent="0.25">
      <c r="A49" s="448"/>
      <c r="B49" s="608" t="s">
        <v>1239</v>
      </c>
      <c r="C49" s="626"/>
      <c r="D49" s="629"/>
      <c r="E49" s="626"/>
      <c r="F49" s="626"/>
      <c r="G49" s="626"/>
      <c r="H49" s="626"/>
      <c r="I49" s="626"/>
      <c r="J49" s="626"/>
      <c r="K49" s="626"/>
      <c r="L49" s="626"/>
      <c r="M49" s="626"/>
      <c r="N49" s="626"/>
      <c r="O49" s="626"/>
      <c r="P49" s="626"/>
      <c r="Q49" s="626"/>
      <c r="R49" s="626"/>
      <c r="S49" s="626"/>
      <c r="T49" s="626"/>
      <c r="U49" s="626"/>
      <c r="V49" s="626"/>
      <c r="W49" s="626"/>
      <c r="X49" s="626"/>
      <c r="Y49" s="626"/>
      <c r="Z49" s="626"/>
      <c r="AA49" s="626"/>
      <c r="AB49" s="626"/>
      <c r="AC49" s="626"/>
      <c r="AD49" s="626"/>
      <c r="AE49" s="626"/>
      <c r="AF49" s="626"/>
      <c r="AG49" s="626"/>
      <c r="AH49" s="626"/>
      <c r="AI49" s="626"/>
      <c r="AJ49" s="626"/>
      <c r="AK49" s="626"/>
      <c r="AL49" s="626"/>
      <c r="AM49" s="626"/>
      <c r="AN49" s="626"/>
      <c r="AO49" s="626"/>
      <c r="AP49" s="626"/>
      <c r="AQ49" s="626"/>
      <c r="AR49" s="626"/>
      <c r="AS49" s="626"/>
      <c r="AT49" s="626"/>
      <c r="AU49" s="626"/>
      <c r="AV49" s="626"/>
      <c r="AW49" s="626"/>
      <c r="AX49" s="626"/>
      <c r="AY49" s="626"/>
      <c r="AZ49" s="626"/>
      <c r="BA49" s="626"/>
      <c r="BB49" s="626"/>
      <c r="BC49" s="626"/>
      <c r="BD49" s="626"/>
      <c r="BE49" s="626"/>
      <c r="BF49" s="626"/>
      <c r="BG49" s="626"/>
      <c r="BH49" s="626"/>
      <c r="BI49" s="626"/>
      <c r="BJ49" s="626"/>
      <c r="BK49" s="626"/>
      <c r="BL49" s="626"/>
      <c r="BM49" s="626"/>
      <c r="BN49" s="626"/>
      <c r="BO49" s="626"/>
      <c r="BP49" s="626"/>
      <c r="BQ49" s="626"/>
      <c r="BR49" s="626"/>
      <c r="BS49" s="626"/>
      <c r="BT49" s="626"/>
      <c r="BU49" s="626"/>
      <c r="BV49" s="626"/>
      <c r="BW49" s="626"/>
      <c r="BX49" s="626"/>
      <c r="BY49" s="626"/>
      <c r="BZ49" s="626"/>
      <c r="CA49" s="626"/>
      <c r="CB49" s="626"/>
      <c r="CC49" s="626"/>
      <c r="CD49" s="626"/>
      <c r="CE49" s="626"/>
      <c r="CF49" s="626"/>
      <c r="CG49" s="626"/>
      <c r="CH49" s="626"/>
      <c r="CI49" s="626"/>
      <c r="CJ49" s="626"/>
      <c r="CK49" s="626"/>
      <c r="CL49" s="626"/>
      <c r="CM49" s="626"/>
      <c r="CN49" s="626"/>
      <c r="CO49" s="626"/>
      <c r="CP49" s="626"/>
      <c r="CQ49" s="626"/>
      <c r="CR49" s="626"/>
      <c r="CS49" s="626"/>
      <c r="CT49" s="626"/>
      <c r="CU49" s="626"/>
      <c r="CV49" s="626"/>
      <c r="CW49" s="626"/>
      <c r="CX49" s="626"/>
      <c r="CY49" s="626"/>
      <c r="CZ49" s="626"/>
      <c r="DA49" s="626"/>
      <c r="DB49" s="626"/>
      <c r="DC49" s="626"/>
      <c r="DD49" s="626"/>
      <c r="DE49" s="626"/>
      <c r="DF49" s="626"/>
      <c r="DG49" s="626"/>
      <c r="DH49" s="626"/>
      <c r="DI49" s="626"/>
      <c r="DJ49" s="626"/>
      <c r="DK49" s="626"/>
      <c r="DL49" s="626"/>
      <c r="DM49" s="626"/>
      <c r="DN49" s="626"/>
      <c r="DO49" s="626"/>
      <c r="DP49" s="626"/>
      <c r="DQ49" s="626"/>
      <c r="DR49" s="626"/>
      <c r="DS49" s="626"/>
      <c r="DT49" s="626"/>
      <c r="DU49" s="626"/>
      <c r="DV49" s="626"/>
      <c r="DW49" s="626"/>
      <c r="DX49" s="626"/>
      <c r="DY49" s="626"/>
      <c r="DZ49" s="626"/>
      <c r="EA49" s="626"/>
      <c r="EB49" s="626"/>
      <c r="EC49" s="626"/>
      <c r="ED49" s="626"/>
      <c r="EE49" s="626"/>
      <c r="EF49" s="626"/>
      <c r="EG49" s="626"/>
      <c r="EH49" s="626"/>
      <c r="EI49" s="626"/>
      <c r="EJ49" s="626"/>
      <c r="EK49" s="626"/>
      <c r="EL49" s="626"/>
      <c r="EM49" s="626"/>
      <c r="EN49" s="626"/>
      <c r="EO49" s="626"/>
      <c r="EP49" s="626"/>
      <c r="EQ49" s="626"/>
      <c r="ER49" s="626"/>
      <c r="ES49" s="626"/>
      <c r="ET49" s="626"/>
      <c r="EU49" s="626"/>
      <c r="EV49" s="626"/>
      <c r="EW49" s="626"/>
      <c r="EX49" s="626"/>
      <c r="EY49" s="626"/>
      <c r="EZ49" s="626"/>
      <c r="FA49" s="626"/>
      <c r="FB49" s="626"/>
      <c r="FC49" s="626"/>
      <c r="FD49" s="626"/>
      <c r="FE49" s="626"/>
      <c r="FF49" s="626"/>
      <c r="FG49" s="626"/>
      <c r="FH49" s="626"/>
      <c r="FI49" s="626"/>
      <c r="FJ49" s="626"/>
      <c r="FK49" s="626"/>
      <c r="FL49" s="626"/>
      <c r="FM49" s="626"/>
      <c r="FN49" s="626"/>
      <c r="FO49" s="626"/>
      <c r="FP49" s="626"/>
      <c r="FQ49" s="626"/>
      <c r="FR49" s="626"/>
      <c r="FS49" s="626"/>
      <c r="FT49" s="626"/>
      <c r="FU49" s="626"/>
      <c r="FV49" s="626"/>
      <c r="FW49" s="626"/>
      <c r="FX49" s="626"/>
      <c r="FY49" s="626"/>
      <c r="FZ49" s="626"/>
      <c r="GA49" s="626"/>
      <c r="GB49" s="626"/>
      <c r="GC49" s="626"/>
      <c r="GD49" s="626"/>
      <c r="GE49" s="626"/>
      <c r="GF49" s="626"/>
      <c r="GG49" s="626"/>
      <c r="GH49" s="626"/>
      <c r="GI49" s="626"/>
      <c r="GJ49" s="626"/>
      <c r="GK49" s="626"/>
      <c r="GL49" s="626"/>
      <c r="GM49" s="626"/>
      <c r="GN49" s="626"/>
      <c r="GO49" s="626"/>
      <c r="GP49" s="626"/>
      <c r="GQ49" s="626"/>
      <c r="GR49" s="626"/>
      <c r="GS49" s="626"/>
      <c r="GT49" s="626"/>
      <c r="GU49" s="626"/>
      <c r="GV49" s="626"/>
      <c r="GW49" s="626"/>
      <c r="GX49" s="626"/>
      <c r="GY49" s="626"/>
      <c r="GZ49" s="626"/>
      <c r="HA49" s="626"/>
      <c r="HB49" s="626"/>
      <c r="HC49" s="626"/>
      <c r="HD49" s="626"/>
      <c r="HE49" s="626"/>
      <c r="HF49" s="626"/>
      <c r="HG49" s="626"/>
      <c r="HH49" s="626"/>
      <c r="HI49" s="626"/>
      <c r="HJ49" s="626"/>
      <c r="HK49" s="626"/>
      <c r="HL49" s="626"/>
      <c r="HM49" s="626"/>
      <c r="HN49" s="626"/>
      <c r="HO49" s="626"/>
      <c r="HP49" s="626"/>
      <c r="HQ49" s="626"/>
      <c r="HR49" s="626"/>
      <c r="HS49" s="626"/>
      <c r="HT49" s="626"/>
      <c r="HU49" s="626"/>
      <c r="HV49" s="626"/>
      <c r="HW49" s="626"/>
      <c r="HX49" s="626"/>
      <c r="HY49" s="626"/>
      <c r="HZ49" s="626"/>
      <c r="IA49" s="626"/>
      <c r="IB49" s="626"/>
      <c r="IC49" s="626"/>
      <c r="ID49" s="626"/>
      <c r="IE49" s="626"/>
      <c r="IF49" s="626"/>
      <c r="IG49" s="626"/>
      <c r="IH49" s="626"/>
      <c r="II49" s="626"/>
      <c r="IJ49" s="626"/>
      <c r="IK49" s="626"/>
      <c r="IL49" s="626"/>
      <c r="IM49" s="626"/>
      <c r="IN49" s="626"/>
      <c r="IO49" s="626"/>
      <c r="IP49" s="626"/>
      <c r="IQ49" s="626"/>
      <c r="IR49" s="626"/>
      <c r="IS49" s="626"/>
      <c r="IT49" s="626"/>
      <c r="IU49" s="626"/>
      <c r="IV49" s="626"/>
    </row>
    <row r="50" spans="1:256" x14ac:dyDescent="0.25">
      <c r="A50" s="312"/>
      <c r="C50" s="628"/>
      <c r="D50" s="627"/>
      <c r="E50" s="628"/>
      <c r="F50" s="628"/>
      <c r="G50" s="628"/>
      <c r="H50" s="628"/>
      <c r="I50" s="628"/>
      <c r="J50" s="628"/>
      <c r="K50" s="628"/>
      <c r="L50" s="628"/>
      <c r="M50" s="628"/>
      <c r="N50" s="628"/>
      <c r="O50" s="628"/>
      <c r="P50" s="628"/>
      <c r="Q50" s="628"/>
      <c r="R50" s="628"/>
      <c r="S50" s="628"/>
      <c r="T50" s="628"/>
      <c r="U50" s="628"/>
      <c r="V50" s="628"/>
      <c r="W50" s="628"/>
      <c r="X50" s="628"/>
      <c r="Y50" s="628"/>
      <c r="Z50" s="628"/>
      <c r="AA50" s="628"/>
      <c r="AB50" s="628"/>
      <c r="AC50" s="628"/>
      <c r="AD50" s="628"/>
      <c r="AE50" s="628"/>
      <c r="AF50" s="628"/>
      <c r="AG50" s="628"/>
      <c r="AH50" s="628"/>
      <c r="AI50" s="628"/>
      <c r="AJ50" s="628"/>
      <c r="AK50" s="628"/>
      <c r="AL50" s="628"/>
      <c r="AM50" s="628"/>
      <c r="AN50" s="628"/>
      <c r="AO50" s="628"/>
      <c r="AP50" s="628"/>
      <c r="AQ50" s="628"/>
      <c r="AR50" s="628"/>
      <c r="AS50" s="628"/>
      <c r="AT50" s="628"/>
      <c r="AU50" s="628"/>
      <c r="AV50" s="628"/>
      <c r="AW50" s="628"/>
      <c r="AX50" s="628"/>
      <c r="AY50" s="628"/>
      <c r="AZ50" s="628"/>
      <c r="BA50" s="628"/>
      <c r="BB50" s="628"/>
      <c r="BC50" s="628"/>
      <c r="BD50" s="628"/>
      <c r="BE50" s="628"/>
      <c r="BF50" s="628"/>
      <c r="BG50" s="628"/>
      <c r="BH50" s="628"/>
      <c r="BI50" s="628"/>
      <c r="BJ50" s="628"/>
      <c r="BK50" s="628"/>
      <c r="BL50" s="628"/>
      <c r="BM50" s="628"/>
      <c r="BN50" s="628"/>
      <c r="BO50" s="628"/>
      <c r="BP50" s="628"/>
      <c r="BQ50" s="628"/>
      <c r="BR50" s="628"/>
      <c r="BS50" s="628"/>
      <c r="BT50" s="628"/>
      <c r="BU50" s="628"/>
      <c r="BV50" s="628"/>
      <c r="BW50" s="628"/>
      <c r="BX50" s="628"/>
      <c r="BY50" s="628"/>
      <c r="BZ50" s="628"/>
      <c r="CA50" s="628"/>
      <c r="CB50" s="628"/>
      <c r="CC50" s="628"/>
      <c r="CD50" s="628"/>
      <c r="CE50" s="628"/>
      <c r="CF50" s="628"/>
      <c r="CG50" s="628"/>
      <c r="CH50" s="628"/>
      <c r="CI50" s="628"/>
      <c r="CJ50" s="628"/>
      <c r="CK50" s="628"/>
      <c r="CL50" s="628"/>
      <c r="CM50" s="628"/>
      <c r="CN50" s="628"/>
      <c r="CO50" s="628"/>
      <c r="CP50" s="628"/>
      <c r="CQ50" s="628"/>
      <c r="CR50" s="628"/>
      <c r="CS50" s="628"/>
      <c r="CT50" s="628"/>
      <c r="CU50" s="628"/>
      <c r="CV50" s="628"/>
      <c r="CW50" s="628"/>
      <c r="CX50" s="628"/>
      <c r="CY50" s="628"/>
      <c r="CZ50" s="628"/>
      <c r="DA50" s="628"/>
      <c r="DB50" s="628"/>
      <c r="DC50" s="628"/>
      <c r="DD50" s="628"/>
      <c r="DE50" s="628"/>
      <c r="DF50" s="628"/>
      <c r="DG50" s="628"/>
      <c r="DH50" s="628"/>
      <c r="DI50" s="628"/>
      <c r="DJ50" s="628"/>
      <c r="DK50" s="628"/>
      <c r="DL50" s="628"/>
      <c r="DM50" s="628"/>
      <c r="DN50" s="628"/>
      <c r="DO50" s="628"/>
      <c r="DP50" s="628"/>
      <c r="DQ50" s="628"/>
      <c r="DR50" s="628"/>
      <c r="DS50" s="628"/>
      <c r="DT50" s="628"/>
      <c r="DU50" s="628"/>
      <c r="DV50" s="628"/>
      <c r="DW50" s="628"/>
      <c r="DX50" s="628"/>
      <c r="DY50" s="628"/>
      <c r="DZ50" s="628"/>
      <c r="EA50" s="628"/>
      <c r="EB50" s="628"/>
      <c r="EC50" s="628"/>
      <c r="ED50" s="628"/>
      <c r="EE50" s="628"/>
      <c r="EF50" s="628"/>
      <c r="EG50" s="628"/>
      <c r="EH50" s="628"/>
      <c r="EI50" s="628"/>
      <c r="EJ50" s="628"/>
      <c r="EK50" s="628"/>
      <c r="EL50" s="628"/>
      <c r="EM50" s="628"/>
      <c r="EN50" s="628"/>
      <c r="EO50" s="628"/>
      <c r="EP50" s="628"/>
      <c r="EQ50" s="628"/>
      <c r="ER50" s="628"/>
      <c r="ES50" s="628"/>
      <c r="ET50" s="628"/>
      <c r="EU50" s="628"/>
      <c r="EV50" s="628"/>
      <c r="EW50" s="628"/>
      <c r="EX50" s="628"/>
      <c r="EY50" s="628"/>
      <c r="EZ50" s="628"/>
      <c r="FA50" s="628"/>
      <c r="FB50" s="628"/>
      <c r="FC50" s="628"/>
      <c r="FD50" s="628"/>
      <c r="FE50" s="628"/>
      <c r="FF50" s="628"/>
      <c r="FG50" s="628"/>
      <c r="FH50" s="628"/>
      <c r="FI50" s="628"/>
      <c r="FJ50" s="628"/>
      <c r="FK50" s="628"/>
      <c r="FL50" s="628"/>
      <c r="FM50" s="628"/>
      <c r="FN50" s="628"/>
      <c r="FO50" s="628"/>
      <c r="FP50" s="628"/>
      <c r="FQ50" s="628"/>
      <c r="FR50" s="628"/>
      <c r="FS50" s="628"/>
      <c r="FT50" s="628"/>
      <c r="FU50" s="628"/>
      <c r="FV50" s="628"/>
      <c r="FW50" s="628"/>
      <c r="FX50" s="628"/>
      <c r="FY50" s="628"/>
      <c r="FZ50" s="628"/>
      <c r="GA50" s="628"/>
      <c r="GB50" s="628"/>
      <c r="GC50" s="628"/>
      <c r="GD50" s="628"/>
      <c r="GE50" s="628"/>
      <c r="GF50" s="628"/>
      <c r="GG50" s="628"/>
      <c r="GH50" s="628"/>
      <c r="GI50" s="628"/>
      <c r="GJ50" s="628"/>
      <c r="GK50" s="628"/>
      <c r="GL50" s="628"/>
      <c r="GM50" s="628"/>
      <c r="GN50" s="628"/>
      <c r="GO50" s="628"/>
      <c r="GP50" s="628"/>
      <c r="GQ50" s="628"/>
      <c r="GR50" s="628"/>
      <c r="GS50" s="628"/>
      <c r="GT50" s="628"/>
      <c r="GU50" s="628"/>
      <c r="GV50" s="628"/>
      <c r="GW50" s="628"/>
      <c r="GX50" s="628"/>
      <c r="GY50" s="628"/>
      <c r="GZ50" s="628"/>
      <c r="HA50" s="628"/>
      <c r="HB50" s="628"/>
      <c r="HC50" s="628"/>
      <c r="HD50" s="628"/>
      <c r="HE50" s="628"/>
      <c r="HF50" s="628"/>
      <c r="HG50" s="628"/>
      <c r="HH50" s="628"/>
      <c r="HI50" s="628"/>
      <c r="HJ50" s="628"/>
      <c r="HK50" s="628"/>
      <c r="HL50" s="628"/>
      <c r="HM50" s="628"/>
      <c r="HN50" s="628"/>
      <c r="HO50" s="628"/>
      <c r="HP50" s="628"/>
      <c r="HQ50" s="628"/>
      <c r="HR50" s="628"/>
      <c r="HS50" s="628"/>
      <c r="HT50" s="628"/>
      <c r="HU50" s="628"/>
      <c r="HV50" s="628"/>
      <c r="HW50" s="628"/>
      <c r="HX50" s="628"/>
      <c r="HY50" s="628"/>
      <c r="HZ50" s="628"/>
      <c r="IA50" s="628"/>
      <c r="IB50" s="628"/>
      <c r="IC50" s="628"/>
      <c r="ID50" s="628"/>
      <c r="IE50" s="628"/>
      <c r="IF50" s="628"/>
      <c r="IG50" s="628"/>
      <c r="IH50" s="628"/>
      <c r="II50" s="628"/>
      <c r="IJ50" s="628"/>
      <c r="IK50" s="628"/>
      <c r="IL50" s="628"/>
      <c r="IM50" s="628"/>
      <c r="IN50" s="628"/>
      <c r="IO50" s="628"/>
      <c r="IP50" s="628"/>
      <c r="IQ50" s="628"/>
      <c r="IR50" s="628"/>
      <c r="IS50" s="628"/>
      <c r="IT50" s="628"/>
      <c r="IU50" s="628"/>
      <c r="IV50" s="628"/>
    </row>
    <row r="51" spans="1:256" x14ac:dyDescent="0.25">
      <c r="A51" s="343" t="s">
        <v>1041</v>
      </c>
      <c r="B51" s="630" t="s">
        <v>1042</v>
      </c>
      <c r="C51" s="628"/>
      <c r="D51" s="627"/>
      <c r="E51" s="628"/>
      <c r="F51" s="628"/>
      <c r="G51" s="628"/>
      <c r="H51" s="628"/>
      <c r="I51" s="628"/>
      <c r="J51" s="628"/>
      <c r="K51" s="628"/>
      <c r="L51" s="628"/>
      <c r="M51" s="628"/>
      <c r="N51" s="628"/>
      <c r="O51" s="628"/>
      <c r="P51" s="628"/>
      <c r="Q51" s="628"/>
      <c r="R51" s="628"/>
      <c r="S51" s="628"/>
      <c r="T51" s="628"/>
      <c r="U51" s="628"/>
      <c r="V51" s="628"/>
      <c r="W51" s="628"/>
      <c r="X51" s="628"/>
      <c r="Y51" s="628"/>
      <c r="Z51" s="628"/>
      <c r="AA51" s="628"/>
      <c r="AB51" s="628"/>
      <c r="AC51" s="628"/>
      <c r="AD51" s="628"/>
      <c r="AE51" s="628"/>
      <c r="AF51" s="628"/>
      <c r="AG51" s="628"/>
      <c r="AH51" s="628"/>
      <c r="AI51" s="628"/>
      <c r="AJ51" s="628"/>
      <c r="AK51" s="628"/>
      <c r="AL51" s="628"/>
      <c r="AM51" s="628"/>
      <c r="AN51" s="628"/>
      <c r="AO51" s="628"/>
      <c r="AP51" s="628"/>
      <c r="AQ51" s="628"/>
      <c r="AR51" s="628"/>
      <c r="AS51" s="628"/>
      <c r="AT51" s="628"/>
      <c r="AU51" s="628"/>
      <c r="AV51" s="628"/>
      <c r="AW51" s="628"/>
      <c r="AX51" s="628"/>
      <c r="AY51" s="628"/>
      <c r="AZ51" s="628"/>
      <c r="BA51" s="628"/>
      <c r="BB51" s="628"/>
      <c r="BC51" s="628"/>
      <c r="BD51" s="628"/>
      <c r="BE51" s="628"/>
      <c r="BF51" s="628"/>
      <c r="BG51" s="628"/>
      <c r="BH51" s="628"/>
      <c r="BI51" s="628"/>
      <c r="BJ51" s="628"/>
      <c r="BK51" s="628"/>
      <c r="BL51" s="628"/>
      <c r="BM51" s="628"/>
      <c r="BN51" s="628"/>
      <c r="BO51" s="628"/>
      <c r="BP51" s="628"/>
      <c r="BQ51" s="628"/>
      <c r="BR51" s="628"/>
      <c r="BS51" s="628"/>
      <c r="BT51" s="628"/>
      <c r="BU51" s="628"/>
      <c r="BV51" s="628"/>
      <c r="BW51" s="628"/>
      <c r="BX51" s="628"/>
      <c r="BY51" s="628"/>
      <c r="BZ51" s="628"/>
      <c r="CA51" s="628"/>
      <c r="CB51" s="628"/>
      <c r="CC51" s="628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8"/>
      <c r="CU51" s="628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28"/>
      <c r="DM51" s="628"/>
      <c r="DN51" s="628"/>
      <c r="DO51" s="628"/>
      <c r="DP51" s="628"/>
      <c r="DQ51" s="628"/>
      <c r="DR51" s="628"/>
      <c r="DS51" s="628"/>
      <c r="DT51" s="628"/>
      <c r="DU51" s="628"/>
      <c r="DV51" s="628"/>
      <c r="DW51" s="628"/>
      <c r="DX51" s="628"/>
      <c r="DY51" s="628"/>
      <c r="DZ51" s="628"/>
      <c r="EA51" s="628"/>
      <c r="EB51" s="628"/>
      <c r="EC51" s="628"/>
      <c r="ED51" s="628"/>
      <c r="EE51" s="628"/>
      <c r="EF51" s="628"/>
      <c r="EG51" s="628"/>
      <c r="EH51" s="628"/>
      <c r="EI51" s="628"/>
      <c r="EJ51" s="628"/>
      <c r="EK51" s="628"/>
      <c r="EL51" s="628"/>
      <c r="EM51" s="628"/>
      <c r="EN51" s="628"/>
      <c r="EO51" s="628"/>
      <c r="EP51" s="628"/>
      <c r="EQ51" s="628"/>
      <c r="ER51" s="628"/>
      <c r="ES51" s="628"/>
      <c r="ET51" s="628"/>
      <c r="EU51" s="628"/>
      <c r="EV51" s="628"/>
      <c r="EW51" s="628"/>
      <c r="EX51" s="628"/>
      <c r="EY51" s="628"/>
      <c r="EZ51" s="628"/>
      <c r="FA51" s="628"/>
      <c r="FB51" s="628"/>
      <c r="FC51" s="628"/>
      <c r="FD51" s="628"/>
      <c r="FE51" s="628"/>
      <c r="FF51" s="628"/>
      <c r="FG51" s="628"/>
      <c r="FH51" s="628"/>
      <c r="FI51" s="628"/>
      <c r="FJ51" s="628"/>
      <c r="FK51" s="628"/>
      <c r="FL51" s="628"/>
      <c r="FM51" s="628"/>
      <c r="FN51" s="628"/>
      <c r="FO51" s="628"/>
      <c r="FP51" s="628"/>
      <c r="FQ51" s="628"/>
      <c r="FR51" s="628"/>
      <c r="FS51" s="628"/>
      <c r="FT51" s="628"/>
      <c r="FU51" s="628"/>
      <c r="FV51" s="628"/>
      <c r="FW51" s="628"/>
      <c r="FX51" s="628"/>
      <c r="FY51" s="628"/>
      <c r="FZ51" s="628"/>
      <c r="GA51" s="628"/>
      <c r="GB51" s="628"/>
      <c r="GC51" s="628"/>
      <c r="GD51" s="628"/>
      <c r="GE51" s="628"/>
      <c r="GF51" s="628"/>
      <c r="GG51" s="628"/>
      <c r="GH51" s="628"/>
      <c r="GI51" s="628"/>
      <c r="GJ51" s="628"/>
      <c r="GK51" s="628"/>
      <c r="GL51" s="628"/>
      <c r="GM51" s="628"/>
      <c r="GN51" s="628"/>
      <c r="GO51" s="628"/>
      <c r="GP51" s="628"/>
      <c r="GQ51" s="628"/>
      <c r="GR51" s="628"/>
      <c r="GS51" s="628"/>
      <c r="GT51" s="628"/>
      <c r="GU51" s="628"/>
      <c r="GV51" s="628"/>
      <c r="GW51" s="628"/>
      <c r="GX51" s="628"/>
      <c r="GY51" s="628"/>
      <c r="GZ51" s="628"/>
      <c r="HA51" s="628"/>
      <c r="HB51" s="628"/>
      <c r="HC51" s="628"/>
      <c r="HD51" s="628"/>
      <c r="HE51" s="628"/>
      <c r="HF51" s="628"/>
      <c r="HG51" s="628"/>
      <c r="HH51" s="628"/>
      <c r="HI51" s="628"/>
      <c r="HJ51" s="628"/>
      <c r="HK51" s="628"/>
      <c r="HL51" s="628"/>
      <c r="HM51" s="628"/>
      <c r="HN51" s="628"/>
      <c r="HO51" s="628"/>
      <c r="HP51" s="628"/>
      <c r="HQ51" s="628"/>
      <c r="HR51" s="628"/>
      <c r="HS51" s="628"/>
      <c r="HT51" s="628"/>
      <c r="HU51" s="628"/>
      <c r="HV51" s="628"/>
      <c r="HW51" s="628"/>
      <c r="HX51" s="628"/>
      <c r="HY51" s="628"/>
      <c r="HZ51" s="628"/>
      <c r="IA51" s="628"/>
      <c r="IB51" s="628"/>
      <c r="IC51" s="628"/>
      <c r="ID51" s="628"/>
      <c r="IE51" s="628"/>
      <c r="IF51" s="628"/>
      <c r="IG51" s="628"/>
      <c r="IH51" s="628"/>
      <c r="II51" s="628"/>
      <c r="IJ51" s="628"/>
      <c r="IK51" s="628"/>
      <c r="IL51" s="628"/>
      <c r="IM51" s="628"/>
      <c r="IN51" s="628"/>
      <c r="IO51" s="628"/>
      <c r="IP51" s="628"/>
      <c r="IQ51" s="628"/>
      <c r="IR51" s="628"/>
      <c r="IS51" s="628"/>
      <c r="IT51" s="628"/>
      <c r="IU51" s="628"/>
      <c r="IV51" s="628"/>
    </row>
    <row r="52" spans="1:256" x14ac:dyDescent="0.25">
      <c r="A52" s="625"/>
    </row>
    <row r="53" spans="1:256" s="631" customFormat="1" ht="16.5" thickBot="1" x14ac:dyDescent="0.3">
      <c r="A53" s="631" t="s">
        <v>276</v>
      </c>
      <c r="D53" s="592"/>
    </row>
    <row r="54" spans="1:256" x14ac:dyDescent="0.25">
      <c r="A54" s="625"/>
      <c r="B54" s="583" t="s">
        <v>957</v>
      </c>
    </row>
    <row r="55" spans="1:256" x14ac:dyDescent="0.25">
      <c r="A55" s="625"/>
      <c r="B55" s="583" t="s">
        <v>958</v>
      </c>
    </row>
    <row r="56" spans="1:256" x14ac:dyDescent="0.25">
      <c r="B56" s="632" t="s">
        <v>277</v>
      </c>
      <c r="C56" s="583" t="s">
        <v>278</v>
      </c>
    </row>
    <row r="57" spans="1:256" x14ac:dyDescent="0.25">
      <c r="B57" s="632"/>
    </row>
    <row r="58" spans="1:256" s="633" customFormat="1" ht="12.75" x14ac:dyDescent="0.2"/>
    <row r="59" spans="1:256" x14ac:dyDescent="0.25">
      <c r="A59" s="625">
        <v>1</v>
      </c>
      <c r="B59" s="583" t="s">
        <v>1038</v>
      </c>
      <c r="C59" s="583" t="s">
        <v>1035</v>
      </c>
      <c r="D59" s="634">
        <v>0.6</v>
      </c>
    </row>
    <row r="60" spans="1:256" x14ac:dyDescent="0.25">
      <c r="A60" s="625">
        <v>2</v>
      </c>
      <c r="B60" s="583" t="s">
        <v>1039</v>
      </c>
      <c r="C60" s="583" t="s">
        <v>1035</v>
      </c>
      <c r="D60" s="634">
        <v>0.6</v>
      </c>
    </row>
    <row r="61" spans="1:256" x14ac:dyDescent="0.25">
      <c r="A61" s="625">
        <v>3</v>
      </c>
      <c r="B61" s="583" t="s">
        <v>1040</v>
      </c>
      <c r="C61" s="583" t="s">
        <v>1035</v>
      </c>
      <c r="D61" s="634">
        <v>0.6</v>
      </c>
    </row>
    <row r="62" spans="1:256" x14ac:dyDescent="0.25">
      <c r="A62" s="625"/>
    </row>
    <row r="63" spans="1:256" x14ac:dyDescent="0.25">
      <c r="A63" s="625"/>
    </row>
    <row r="64" spans="1:256" x14ac:dyDescent="0.25">
      <c r="A64" s="632" t="s">
        <v>1125</v>
      </c>
    </row>
    <row r="65" spans="1:4" x14ac:dyDescent="0.25">
      <c r="A65" s="625"/>
      <c r="B65" s="583" t="s">
        <v>1126</v>
      </c>
    </row>
    <row r="66" spans="1:4" x14ac:dyDescent="0.25">
      <c r="A66" s="625"/>
      <c r="B66" s="583" t="s">
        <v>1127</v>
      </c>
    </row>
    <row r="67" spans="1:4" x14ac:dyDescent="0.25">
      <c r="A67" s="625"/>
      <c r="B67" s="583" t="s">
        <v>1128</v>
      </c>
    </row>
    <row r="68" spans="1:4" x14ac:dyDescent="0.25">
      <c r="A68" s="625"/>
    </row>
    <row r="69" spans="1:4" s="587" customFormat="1" x14ac:dyDescent="0.25">
      <c r="A69" s="635" t="s">
        <v>7</v>
      </c>
      <c r="D69" s="588"/>
    </row>
    <row r="70" spans="1:4" s="587" customFormat="1" x14ac:dyDescent="0.25">
      <c r="A70" s="635"/>
      <c r="D70" s="588"/>
    </row>
    <row r="71" spans="1:4" s="587" customFormat="1" x14ac:dyDescent="0.25">
      <c r="A71" s="635"/>
      <c r="D71" s="588"/>
    </row>
    <row r="72" spans="1:4" s="587" customFormat="1" x14ac:dyDescent="0.25">
      <c r="A72" s="635"/>
      <c r="B72" s="636" t="s">
        <v>8</v>
      </c>
      <c r="C72" s="637" t="s">
        <v>803</v>
      </c>
      <c r="D72" s="638" t="s">
        <v>859</v>
      </c>
    </row>
    <row r="73" spans="1:4" s="587" customFormat="1" x14ac:dyDescent="0.25">
      <c r="A73" s="635"/>
      <c r="B73" s="639" t="s">
        <v>804</v>
      </c>
      <c r="C73" s="640" t="s">
        <v>805</v>
      </c>
      <c r="D73" s="641">
        <f ca="1">IFERROR(('CO Attain'!$D$29)*100,"-")</f>
        <v>74.960000000000022</v>
      </c>
    </row>
    <row r="74" spans="1:4" s="587" customFormat="1" x14ac:dyDescent="0.25">
      <c r="A74" s="635"/>
      <c r="B74" s="639" t="s">
        <v>806</v>
      </c>
      <c r="C74" s="640" t="s">
        <v>821</v>
      </c>
      <c r="D74" s="641">
        <f ca="1">IFERROR(('CO Attain'!$E$29)*100,"-")</f>
        <v>73.762500000000017</v>
      </c>
    </row>
    <row r="75" spans="1:4" s="587" customFormat="1" x14ac:dyDescent="0.25">
      <c r="A75" s="635"/>
      <c r="B75" s="639" t="s">
        <v>807</v>
      </c>
      <c r="C75" s="640" t="s">
        <v>1243</v>
      </c>
      <c r="D75" s="641">
        <f>IFERROR(('CO Attain'!$F$29)*100,"-")</f>
        <v>47.304000000000016</v>
      </c>
    </row>
    <row r="76" spans="1:4" s="587" customFormat="1" x14ac:dyDescent="0.25">
      <c r="A76" s="635"/>
      <c r="B76" s="639" t="s">
        <v>808</v>
      </c>
      <c r="C76" s="640" t="s">
        <v>822</v>
      </c>
      <c r="D76" s="641">
        <f ca="1">IFERROR(('CO Attain'!$G$29)*100,"-")</f>
        <v>72.513200000000012</v>
      </c>
    </row>
    <row r="77" spans="1:4" s="587" customFormat="1" x14ac:dyDescent="0.25">
      <c r="A77" s="635"/>
      <c r="B77" s="639" t="s">
        <v>809</v>
      </c>
      <c r="C77" s="640" t="s">
        <v>823</v>
      </c>
      <c r="D77" s="641">
        <f>IFERROR(('CO Attain'!$H$29)*100,"-")</f>
        <v>71.628</v>
      </c>
    </row>
    <row r="78" spans="1:4" s="587" customFormat="1" x14ac:dyDescent="0.25">
      <c r="A78" s="635"/>
      <c r="B78" s="639" t="s">
        <v>810</v>
      </c>
      <c r="C78" s="640" t="s">
        <v>824</v>
      </c>
      <c r="D78" s="641">
        <f>IFERROR(('CO Attain'!$I$29)*100,"-")</f>
        <v>48.155333333333331</v>
      </c>
    </row>
    <row r="79" spans="1:4" s="587" customFormat="1" x14ac:dyDescent="0.25">
      <c r="A79" s="635"/>
      <c r="B79" s="639" t="s">
        <v>811</v>
      </c>
      <c r="C79" s="640" t="s">
        <v>1244</v>
      </c>
      <c r="D79" s="641">
        <f ca="1">IFERROR(('CO Attain'!$J$29)*100,"-")</f>
        <v>74.118500000000012</v>
      </c>
    </row>
    <row r="80" spans="1:4" s="606" customFormat="1" x14ac:dyDescent="0.25">
      <c r="A80" s="642"/>
      <c r="B80" s="639" t="s">
        <v>812</v>
      </c>
      <c r="C80" s="640" t="s">
        <v>825</v>
      </c>
      <c r="D80" s="641">
        <f ca="1">IFERROR(('CO Attain'!$K$29)*100,"-")</f>
        <v>49.309999999999995</v>
      </c>
    </row>
    <row r="81" spans="1:256" s="606" customFormat="1" x14ac:dyDescent="0.25">
      <c r="B81" s="639" t="s">
        <v>813</v>
      </c>
      <c r="C81" s="640" t="s">
        <v>826</v>
      </c>
      <c r="D81" s="641" t="str">
        <f>IFERROR(('CO Attain'!$L$29)*100,"-")</f>
        <v>-</v>
      </c>
    </row>
    <row r="82" spans="1:256" s="606" customFormat="1" x14ac:dyDescent="0.25">
      <c r="B82" s="639" t="s">
        <v>814</v>
      </c>
      <c r="C82" s="640" t="s">
        <v>815</v>
      </c>
      <c r="D82" s="641">
        <f ca="1">IFERROR(('CO Attain'!$M$29)*100,"-")</f>
        <v>49.309999999999995</v>
      </c>
    </row>
    <row r="83" spans="1:256" s="606" customFormat="1" x14ac:dyDescent="0.25">
      <c r="B83" s="639" t="s">
        <v>816</v>
      </c>
      <c r="C83" s="640" t="s">
        <v>827</v>
      </c>
      <c r="D83" s="641">
        <f>IFERROR(('CO Attain'!$N$29)*100,"-")</f>
        <v>48.155333333333331</v>
      </c>
    </row>
    <row r="84" spans="1:256" s="606" customFormat="1" x14ac:dyDescent="0.25">
      <c r="B84" s="639" t="s">
        <v>817</v>
      </c>
      <c r="C84" s="640" t="s">
        <v>828</v>
      </c>
      <c r="D84" s="641">
        <f>IFERROR(('CO Attain'!$O$29)*100,"-")</f>
        <v>23.39</v>
      </c>
    </row>
    <row r="85" spans="1:256" s="606" customFormat="1" ht="18.75" x14ac:dyDescent="0.25">
      <c r="B85" s="639"/>
      <c r="C85" s="643"/>
      <c r="D85" s="641"/>
    </row>
    <row r="86" spans="1:256" s="606" customFormat="1" x14ac:dyDescent="0.25">
      <c r="B86" s="639" t="s">
        <v>818</v>
      </c>
      <c r="C86" s="644" t="s">
        <v>833</v>
      </c>
      <c r="D86" s="641">
        <f ca="1">IFERROR(('CO Attain'!$P$29)*100,"-")</f>
        <v>49.034222222222226</v>
      </c>
    </row>
    <row r="87" spans="1:256" s="606" customFormat="1" x14ac:dyDescent="0.25">
      <c r="B87" s="639" t="s">
        <v>819</v>
      </c>
      <c r="C87" s="644" t="s">
        <v>832</v>
      </c>
      <c r="D87" s="641">
        <f>IFERROR(('CO Attain'!$Q$29)*100,"-")</f>
        <v>72.614000000000004</v>
      </c>
    </row>
    <row r="88" spans="1:256" s="606" customFormat="1" x14ac:dyDescent="0.25">
      <c r="B88" s="645" t="s">
        <v>820</v>
      </c>
      <c r="C88" s="646" t="s">
        <v>834</v>
      </c>
      <c r="D88" s="641">
        <f>IFERROR(('CO Attain'!$R$29)*100,"-")</f>
        <v>48.663333333333334</v>
      </c>
    </row>
    <row r="89" spans="1:256" s="606" customFormat="1" x14ac:dyDescent="0.25">
      <c r="B89" s="647"/>
      <c r="C89" s="648"/>
      <c r="D89" s="649"/>
    </row>
    <row r="90" spans="1:256" s="606" customFormat="1" x14ac:dyDescent="0.25">
      <c r="B90" s="647"/>
      <c r="C90" s="648"/>
      <c r="D90" s="649"/>
    </row>
    <row r="91" spans="1:256" x14ac:dyDescent="0.25">
      <c r="B91" s="650"/>
      <c r="C91" s="651"/>
    </row>
    <row r="92" spans="1:256" s="591" customFormat="1" ht="16.5" thickBot="1" x14ac:dyDescent="0.3">
      <c r="A92" s="591" t="s">
        <v>270</v>
      </c>
      <c r="C92" s="652"/>
      <c r="D92" s="592"/>
    </row>
    <row r="94" spans="1:256" hidden="1" x14ac:dyDescent="0.25">
      <c r="A94" s="583" t="s">
        <v>14</v>
      </c>
      <c r="B94" s="625" t="s">
        <v>15</v>
      </c>
      <c r="C94" s="625" t="s">
        <v>16</v>
      </c>
      <c r="D94" s="582" t="s">
        <v>17</v>
      </c>
      <c r="E94" s="583" t="s">
        <v>18</v>
      </c>
      <c r="F94" s="583" t="s">
        <v>19</v>
      </c>
      <c r="G94" s="583" t="s">
        <v>20</v>
      </c>
      <c r="H94" s="583" t="s">
        <v>21</v>
      </c>
      <c r="I94" s="583" t="s">
        <v>22</v>
      </c>
      <c r="J94" s="583" t="s">
        <v>23</v>
      </c>
      <c r="K94" s="583" t="s">
        <v>24</v>
      </c>
      <c r="L94" s="583" t="s">
        <v>25</v>
      </c>
      <c r="M94" s="583" t="s">
        <v>26</v>
      </c>
      <c r="N94" s="583" t="s">
        <v>27</v>
      </c>
      <c r="O94" s="583" t="s">
        <v>28</v>
      </c>
      <c r="P94" s="583" t="s">
        <v>29</v>
      </c>
      <c r="Q94" s="583" t="s">
        <v>30</v>
      </c>
      <c r="R94" s="583" t="s">
        <v>31</v>
      </c>
      <c r="S94" s="583" t="s">
        <v>32</v>
      </c>
      <c r="T94" s="583" t="s">
        <v>33</v>
      </c>
      <c r="U94" s="583" t="s">
        <v>34</v>
      </c>
      <c r="V94" s="583" t="s">
        <v>35</v>
      </c>
      <c r="W94" s="583" t="s">
        <v>36</v>
      </c>
      <c r="X94" s="583" t="s">
        <v>37</v>
      </c>
      <c r="Y94" s="583" t="s">
        <v>38</v>
      </c>
      <c r="Z94" s="583" t="s">
        <v>39</v>
      </c>
      <c r="AA94" s="583" t="s">
        <v>40</v>
      </c>
      <c r="AB94" s="583" t="s">
        <v>41</v>
      </c>
      <c r="AC94" s="583" t="s">
        <v>42</v>
      </c>
      <c r="AD94" s="583" t="s">
        <v>43</v>
      </c>
      <c r="AE94" s="583" t="s">
        <v>44</v>
      </c>
      <c r="AF94" s="583" t="s">
        <v>45</v>
      </c>
      <c r="AG94" s="583" t="s">
        <v>46</v>
      </c>
      <c r="AH94" s="583" t="s">
        <v>47</v>
      </c>
      <c r="AI94" s="583" t="s">
        <v>48</v>
      </c>
      <c r="AJ94" s="583" t="s">
        <v>49</v>
      </c>
      <c r="AK94" s="583" t="s">
        <v>50</v>
      </c>
      <c r="AL94" s="583" t="s">
        <v>51</v>
      </c>
      <c r="AM94" s="583" t="s">
        <v>52</v>
      </c>
      <c r="AN94" s="583" t="s">
        <v>53</v>
      </c>
      <c r="AO94" s="583" t="s">
        <v>54</v>
      </c>
      <c r="AP94" s="583" t="s">
        <v>55</v>
      </c>
      <c r="AQ94" s="583" t="s">
        <v>56</v>
      </c>
      <c r="AR94" s="583" t="s">
        <v>57</v>
      </c>
      <c r="AS94" s="583" t="s">
        <v>58</v>
      </c>
      <c r="AT94" s="583" t="s">
        <v>59</v>
      </c>
      <c r="AU94" s="583" t="s">
        <v>60</v>
      </c>
      <c r="AV94" s="583" t="s">
        <v>61</v>
      </c>
      <c r="AW94" s="583" t="s">
        <v>62</v>
      </c>
      <c r="AX94" s="583" t="s">
        <v>63</v>
      </c>
      <c r="AY94" s="583" t="s">
        <v>64</v>
      </c>
      <c r="AZ94" s="583" t="s">
        <v>65</v>
      </c>
      <c r="BA94" s="583" t="s">
        <v>66</v>
      </c>
      <c r="BB94" s="583" t="s">
        <v>67</v>
      </c>
      <c r="BC94" s="583" t="s">
        <v>68</v>
      </c>
      <c r="BD94" s="583" t="s">
        <v>69</v>
      </c>
      <c r="BE94" s="583" t="s">
        <v>70</v>
      </c>
      <c r="BF94" s="583" t="s">
        <v>71</v>
      </c>
      <c r="BG94" s="583" t="s">
        <v>72</v>
      </c>
      <c r="BH94" s="583" t="s">
        <v>73</v>
      </c>
      <c r="BI94" s="583" t="s">
        <v>74</v>
      </c>
      <c r="BJ94" s="583" t="s">
        <v>75</v>
      </c>
      <c r="BK94" s="583" t="s">
        <v>76</v>
      </c>
      <c r="BL94" s="583" t="s">
        <v>77</v>
      </c>
      <c r="BM94" s="583" t="s">
        <v>78</v>
      </c>
      <c r="BN94" s="583" t="s">
        <v>79</v>
      </c>
      <c r="BO94" s="583" t="s">
        <v>80</v>
      </c>
      <c r="BP94" s="583" t="s">
        <v>81</v>
      </c>
      <c r="BQ94" s="583" t="s">
        <v>82</v>
      </c>
      <c r="BR94" s="583" t="s">
        <v>83</v>
      </c>
      <c r="BS94" s="583" t="s">
        <v>84</v>
      </c>
      <c r="BT94" s="583" t="s">
        <v>85</v>
      </c>
      <c r="BU94" s="583" t="s">
        <v>86</v>
      </c>
      <c r="BV94" s="583" t="s">
        <v>87</v>
      </c>
      <c r="BW94" s="583" t="s">
        <v>88</v>
      </c>
      <c r="BX94" s="583" t="s">
        <v>89</v>
      </c>
      <c r="BY94" s="583" t="s">
        <v>90</v>
      </c>
      <c r="BZ94" s="583" t="s">
        <v>91</v>
      </c>
      <c r="CA94" s="583" t="s">
        <v>92</v>
      </c>
      <c r="CB94" s="583" t="s">
        <v>93</v>
      </c>
      <c r="CC94" s="583" t="s">
        <v>94</v>
      </c>
      <c r="CD94" s="583" t="s">
        <v>95</v>
      </c>
      <c r="CE94" s="583" t="s">
        <v>96</v>
      </c>
      <c r="CF94" s="583" t="s">
        <v>97</v>
      </c>
      <c r="CG94" s="583" t="s">
        <v>98</v>
      </c>
      <c r="CH94" s="583" t="s">
        <v>99</v>
      </c>
      <c r="CI94" s="583" t="s">
        <v>100</v>
      </c>
      <c r="CJ94" s="583" t="s">
        <v>101</v>
      </c>
      <c r="CK94" s="583" t="s">
        <v>102</v>
      </c>
      <c r="CL94" s="583" t="s">
        <v>103</v>
      </c>
      <c r="CM94" s="583" t="s">
        <v>104</v>
      </c>
      <c r="CN94" s="583" t="s">
        <v>105</v>
      </c>
      <c r="CO94" s="583" t="s">
        <v>106</v>
      </c>
      <c r="CP94" s="583" t="s">
        <v>107</v>
      </c>
      <c r="CQ94" s="583" t="s">
        <v>108</v>
      </c>
      <c r="CR94" s="583" t="s">
        <v>109</v>
      </c>
      <c r="CS94" s="583" t="s">
        <v>110</v>
      </c>
      <c r="CT94" s="583" t="s">
        <v>111</v>
      </c>
      <c r="CU94" s="583" t="s">
        <v>112</v>
      </c>
      <c r="CV94" s="583" t="s">
        <v>113</v>
      </c>
      <c r="CW94" s="583" t="s">
        <v>114</v>
      </c>
      <c r="CX94" s="583" t="s">
        <v>115</v>
      </c>
      <c r="CY94" s="583" t="s">
        <v>116</v>
      </c>
      <c r="CZ94" s="583" t="s">
        <v>117</v>
      </c>
      <c r="DA94" s="583" t="s">
        <v>118</v>
      </c>
      <c r="DB94" s="583" t="s">
        <v>119</v>
      </c>
      <c r="DC94" s="583" t="s">
        <v>120</v>
      </c>
      <c r="DD94" s="583" t="s">
        <v>121</v>
      </c>
      <c r="DE94" s="583" t="s">
        <v>122</v>
      </c>
      <c r="DF94" s="583" t="s">
        <v>123</v>
      </c>
      <c r="DG94" s="583" t="s">
        <v>124</v>
      </c>
      <c r="DH94" s="583" t="s">
        <v>125</v>
      </c>
      <c r="DI94" s="583" t="s">
        <v>126</v>
      </c>
      <c r="DJ94" s="583" t="s">
        <v>127</v>
      </c>
      <c r="DK94" s="583" t="s">
        <v>128</v>
      </c>
      <c r="DL94" s="583" t="s">
        <v>129</v>
      </c>
      <c r="DM94" s="583" t="s">
        <v>130</v>
      </c>
      <c r="DN94" s="583" t="s">
        <v>131</v>
      </c>
      <c r="DO94" s="583" t="s">
        <v>132</v>
      </c>
      <c r="DP94" s="583" t="s">
        <v>133</v>
      </c>
      <c r="DQ94" s="583" t="s">
        <v>134</v>
      </c>
      <c r="DR94" s="583" t="s">
        <v>135</v>
      </c>
      <c r="DS94" s="583" t="s">
        <v>136</v>
      </c>
      <c r="DT94" s="583" t="s">
        <v>137</v>
      </c>
      <c r="DU94" s="583" t="s">
        <v>138</v>
      </c>
      <c r="DV94" s="583" t="s">
        <v>139</v>
      </c>
      <c r="DW94" s="583" t="s">
        <v>140</v>
      </c>
      <c r="DX94" s="583" t="s">
        <v>141</v>
      </c>
      <c r="DY94" s="583" t="s">
        <v>142</v>
      </c>
      <c r="DZ94" s="583" t="s">
        <v>143</v>
      </c>
      <c r="EA94" s="583" t="s">
        <v>144</v>
      </c>
      <c r="EB94" s="583" t="s">
        <v>145</v>
      </c>
      <c r="EC94" s="583" t="s">
        <v>146</v>
      </c>
      <c r="ED94" s="583" t="s">
        <v>147</v>
      </c>
      <c r="EE94" s="583" t="s">
        <v>148</v>
      </c>
      <c r="EF94" s="583" t="s">
        <v>149</v>
      </c>
      <c r="EG94" s="583" t="s">
        <v>150</v>
      </c>
      <c r="EH94" s="583" t="s">
        <v>151</v>
      </c>
      <c r="EI94" s="583" t="s">
        <v>152</v>
      </c>
      <c r="EJ94" s="583" t="s">
        <v>153</v>
      </c>
      <c r="EK94" s="583" t="s">
        <v>154</v>
      </c>
      <c r="EL94" s="583" t="s">
        <v>155</v>
      </c>
      <c r="EM94" s="583" t="s">
        <v>156</v>
      </c>
      <c r="EN94" s="583" t="s">
        <v>157</v>
      </c>
      <c r="EO94" s="583" t="s">
        <v>158</v>
      </c>
      <c r="EP94" s="583" t="s">
        <v>159</v>
      </c>
      <c r="EQ94" s="583" t="s">
        <v>160</v>
      </c>
      <c r="ER94" s="583" t="s">
        <v>161</v>
      </c>
      <c r="ES94" s="583" t="s">
        <v>162</v>
      </c>
      <c r="ET94" s="583" t="s">
        <v>163</v>
      </c>
      <c r="EU94" s="583" t="s">
        <v>164</v>
      </c>
      <c r="EV94" s="583" t="s">
        <v>165</v>
      </c>
      <c r="EW94" s="583" t="s">
        <v>166</v>
      </c>
      <c r="EX94" s="583" t="s">
        <v>167</v>
      </c>
      <c r="EY94" s="583" t="s">
        <v>168</v>
      </c>
      <c r="EZ94" s="583" t="s">
        <v>169</v>
      </c>
      <c r="FA94" s="583" t="s">
        <v>170</v>
      </c>
      <c r="FB94" s="583" t="s">
        <v>171</v>
      </c>
      <c r="FC94" s="583" t="s">
        <v>172</v>
      </c>
      <c r="FD94" s="583" t="s">
        <v>173</v>
      </c>
      <c r="FE94" s="583" t="s">
        <v>174</v>
      </c>
      <c r="FF94" s="583" t="s">
        <v>175</v>
      </c>
      <c r="FG94" s="583" t="s">
        <v>176</v>
      </c>
      <c r="FH94" s="583" t="s">
        <v>177</v>
      </c>
      <c r="FI94" s="583" t="s">
        <v>178</v>
      </c>
      <c r="FJ94" s="583" t="s">
        <v>179</v>
      </c>
      <c r="FK94" s="583" t="s">
        <v>180</v>
      </c>
      <c r="FL94" s="583" t="s">
        <v>181</v>
      </c>
      <c r="FM94" s="583" t="s">
        <v>182</v>
      </c>
      <c r="FN94" s="583" t="s">
        <v>183</v>
      </c>
      <c r="FO94" s="583" t="s">
        <v>184</v>
      </c>
      <c r="FP94" s="583" t="s">
        <v>185</v>
      </c>
      <c r="FQ94" s="583" t="s">
        <v>186</v>
      </c>
      <c r="FR94" s="583" t="s">
        <v>187</v>
      </c>
      <c r="FS94" s="583" t="s">
        <v>188</v>
      </c>
      <c r="FT94" s="583" t="s">
        <v>189</v>
      </c>
      <c r="FU94" s="583" t="s">
        <v>190</v>
      </c>
      <c r="FV94" s="583" t="s">
        <v>191</v>
      </c>
      <c r="FW94" s="583" t="s">
        <v>192</v>
      </c>
      <c r="FX94" s="583" t="s">
        <v>193</v>
      </c>
      <c r="FY94" s="583" t="s">
        <v>194</v>
      </c>
      <c r="FZ94" s="583" t="s">
        <v>195</v>
      </c>
      <c r="GA94" s="583" t="s">
        <v>196</v>
      </c>
      <c r="GB94" s="583" t="s">
        <v>197</v>
      </c>
      <c r="GC94" s="583" t="s">
        <v>198</v>
      </c>
      <c r="GD94" s="583" t="s">
        <v>199</v>
      </c>
      <c r="GE94" s="583" t="s">
        <v>200</v>
      </c>
      <c r="GF94" s="583" t="s">
        <v>201</v>
      </c>
      <c r="GG94" s="583" t="s">
        <v>202</v>
      </c>
      <c r="GH94" s="583" t="s">
        <v>203</v>
      </c>
      <c r="GI94" s="583" t="s">
        <v>204</v>
      </c>
      <c r="GJ94" s="583" t="s">
        <v>205</v>
      </c>
      <c r="GK94" s="583" t="s">
        <v>206</v>
      </c>
      <c r="GL94" s="583" t="s">
        <v>207</v>
      </c>
      <c r="GM94" s="583" t="s">
        <v>208</v>
      </c>
      <c r="GN94" s="583" t="s">
        <v>209</v>
      </c>
      <c r="GO94" s="583" t="s">
        <v>210</v>
      </c>
      <c r="GP94" s="583" t="s">
        <v>211</v>
      </c>
      <c r="GQ94" s="583" t="s">
        <v>212</v>
      </c>
      <c r="GR94" s="583" t="s">
        <v>213</v>
      </c>
      <c r="GS94" s="583" t="s">
        <v>214</v>
      </c>
      <c r="GT94" s="583" t="s">
        <v>215</v>
      </c>
      <c r="GU94" s="583" t="s">
        <v>216</v>
      </c>
      <c r="GV94" s="583" t="s">
        <v>217</v>
      </c>
      <c r="GW94" s="583" t="s">
        <v>218</v>
      </c>
      <c r="GX94" s="583" t="s">
        <v>219</v>
      </c>
      <c r="GY94" s="583" t="s">
        <v>220</v>
      </c>
      <c r="GZ94" s="583" t="s">
        <v>221</v>
      </c>
      <c r="HA94" s="583" t="s">
        <v>222</v>
      </c>
      <c r="HB94" s="583" t="s">
        <v>223</v>
      </c>
      <c r="HC94" s="583" t="s">
        <v>224</v>
      </c>
      <c r="HD94" s="583" t="s">
        <v>225</v>
      </c>
      <c r="HE94" s="583" t="s">
        <v>226</v>
      </c>
      <c r="HF94" s="583" t="s">
        <v>227</v>
      </c>
      <c r="HG94" s="583" t="s">
        <v>228</v>
      </c>
      <c r="HH94" s="583" t="s">
        <v>229</v>
      </c>
      <c r="HI94" s="583" t="s">
        <v>230</v>
      </c>
      <c r="HJ94" s="583" t="s">
        <v>231</v>
      </c>
      <c r="HK94" s="583" t="s">
        <v>232</v>
      </c>
      <c r="HL94" s="583" t="s">
        <v>233</v>
      </c>
      <c r="HM94" s="583" t="s">
        <v>234</v>
      </c>
      <c r="HN94" s="583" t="s">
        <v>235</v>
      </c>
      <c r="HO94" s="583" t="s">
        <v>236</v>
      </c>
      <c r="HP94" s="583" t="s">
        <v>237</v>
      </c>
      <c r="HQ94" s="583" t="s">
        <v>238</v>
      </c>
      <c r="HR94" s="583" t="s">
        <v>239</v>
      </c>
      <c r="HS94" s="583" t="s">
        <v>240</v>
      </c>
      <c r="HT94" s="583" t="s">
        <v>241</v>
      </c>
      <c r="HU94" s="583" t="s">
        <v>242</v>
      </c>
      <c r="HV94" s="583" t="s">
        <v>243</v>
      </c>
      <c r="HW94" s="583" t="s">
        <v>244</v>
      </c>
      <c r="HX94" s="583" t="s">
        <v>245</v>
      </c>
      <c r="HY94" s="583" t="s">
        <v>246</v>
      </c>
      <c r="HZ94" s="583" t="s">
        <v>247</v>
      </c>
      <c r="IA94" s="583" t="s">
        <v>248</v>
      </c>
      <c r="IB94" s="583" t="s">
        <v>249</v>
      </c>
      <c r="IC94" s="583" t="s">
        <v>250</v>
      </c>
      <c r="ID94" s="583" t="s">
        <v>251</v>
      </c>
      <c r="IE94" s="583" t="s">
        <v>252</v>
      </c>
      <c r="IF94" s="583" t="s">
        <v>253</v>
      </c>
      <c r="IG94" s="583" t="s">
        <v>254</v>
      </c>
      <c r="IH94" s="583" t="s">
        <v>255</v>
      </c>
      <c r="II94" s="583" t="s">
        <v>256</v>
      </c>
      <c r="IJ94" s="583" t="s">
        <v>257</v>
      </c>
      <c r="IK94" s="583" t="s">
        <v>258</v>
      </c>
      <c r="IL94" s="583" t="s">
        <v>259</v>
      </c>
      <c r="IM94" s="583" t="s">
        <v>260</v>
      </c>
      <c r="IN94" s="583" t="s">
        <v>261</v>
      </c>
      <c r="IO94" s="583" t="s">
        <v>262</v>
      </c>
      <c r="IP94" s="583" t="s">
        <v>263</v>
      </c>
      <c r="IQ94" s="583" t="s">
        <v>264</v>
      </c>
      <c r="IR94" s="583" t="s">
        <v>265</v>
      </c>
      <c r="IS94" s="583" t="s">
        <v>266</v>
      </c>
      <c r="IT94" s="583" t="s">
        <v>267</v>
      </c>
      <c r="IU94" s="583" t="s">
        <v>268</v>
      </c>
      <c r="IV94" s="583" t="s">
        <v>269</v>
      </c>
    </row>
    <row r="95" spans="1:256" x14ac:dyDescent="0.25">
      <c r="A95" s="595"/>
      <c r="B95" s="600" t="s">
        <v>0</v>
      </c>
      <c r="C95" s="600" t="s">
        <v>290</v>
      </c>
      <c r="D95" s="596" t="s">
        <v>4</v>
      </c>
      <c r="E95" s="595"/>
      <c r="F95" s="595"/>
      <c r="G95" s="653"/>
    </row>
    <row r="96" spans="1:256" x14ac:dyDescent="0.25">
      <c r="A96" s="595"/>
      <c r="B96" s="595"/>
      <c r="C96" s="595"/>
      <c r="D96" s="596"/>
      <c r="E96" s="595"/>
      <c r="F96" s="595"/>
      <c r="G96" s="617"/>
    </row>
    <row r="97" spans="1:256" ht="47.25" x14ac:dyDescent="0.25">
      <c r="A97" s="596" t="str">
        <f t="shared" ref="A97:A102" si="0">A12</f>
        <v>C311.1</v>
      </c>
      <c r="B97" s="596" t="s">
        <v>858</v>
      </c>
      <c r="C97" s="654">
        <f ca="1">'CO Attain'!E10</f>
        <v>76.336000000000013</v>
      </c>
      <c r="D97" s="624" t="str">
        <f>'CO Attain'!D10</f>
        <v>PO1 , PO2 , PO4 , PO7 , PO 10 , PO8 , PSO1</v>
      </c>
      <c r="E97" s="600"/>
      <c r="F97" s="655"/>
      <c r="G97" s="617"/>
    </row>
    <row r="98" spans="1:256" ht="47.25" x14ac:dyDescent="0.25">
      <c r="A98" s="596" t="str">
        <f t="shared" si="0"/>
        <v>C311.2</v>
      </c>
      <c r="B98" s="596" t="s">
        <v>858</v>
      </c>
      <c r="C98" s="654">
        <f>'CO Attain'!E11</f>
        <v>74.14800000000001</v>
      </c>
      <c r="D98" s="624" t="str">
        <f>'CO Attain'!D11</f>
        <v>PO1 , PO2 , PO7 , PO4 , PO6 ,  PO 11  , PSO2 , PSO1</v>
      </c>
      <c r="E98" s="600"/>
      <c r="F98" s="655"/>
      <c r="G98" s="617"/>
    </row>
    <row r="99" spans="1:256" ht="47.25" x14ac:dyDescent="0.25">
      <c r="A99" s="596" t="str">
        <f t="shared" si="0"/>
        <v>C311.3</v>
      </c>
      <c r="B99" s="596" t="s">
        <v>858</v>
      </c>
      <c r="C99" s="654">
        <f>'CO Attain'!E12</f>
        <v>71.594000000000008</v>
      </c>
      <c r="D99" s="624" t="str">
        <f>'CO Attain'!D12</f>
        <v>PO3 , PO4 , PO7 , PO8 , PO 10 , PSO2 , PSO3</v>
      </c>
      <c r="E99" s="600"/>
      <c r="F99" s="655"/>
      <c r="G99" s="617"/>
    </row>
    <row r="100" spans="1:256" ht="31.5" x14ac:dyDescent="0.25">
      <c r="A100" s="596" t="str">
        <f t="shared" si="0"/>
        <v>C311.4</v>
      </c>
      <c r="B100" s="596" t="s">
        <v>858</v>
      </c>
      <c r="C100" s="654">
        <f>'CO Attain'!E13</f>
        <v>70.318000000000012</v>
      </c>
      <c r="D100" s="624" t="str">
        <f>'CO Attain'!D13</f>
        <v>PO3 , PO4 , PO5 , PO6 , PO 11 , PSO2</v>
      </c>
      <c r="E100" s="600"/>
      <c r="F100" s="655"/>
      <c r="G100" s="617"/>
    </row>
    <row r="101" spans="1:256" ht="31.5" x14ac:dyDescent="0.25">
      <c r="A101" s="596" t="str">
        <f t="shared" si="0"/>
        <v>C311.5</v>
      </c>
      <c r="B101" s="596" t="s">
        <v>858</v>
      </c>
      <c r="C101" s="654">
        <f>'CO Attain'!E14</f>
        <v>74.396000000000001</v>
      </c>
      <c r="D101" s="624" t="str">
        <f>'CO Attain'!D14</f>
        <v>PO1 ,  PO2 , PO5 , PO7 , PSO2 , PSO3</v>
      </c>
      <c r="E101" s="600"/>
      <c r="F101" s="655"/>
      <c r="G101" s="617"/>
    </row>
    <row r="102" spans="1:256" ht="31.5" x14ac:dyDescent="0.25">
      <c r="A102" s="596" t="str">
        <f t="shared" si="0"/>
        <v>C311.6</v>
      </c>
      <c r="B102" s="596" t="s">
        <v>858</v>
      </c>
      <c r="C102" s="654">
        <f>'CO Attain'!E15</f>
        <v>70.17</v>
      </c>
      <c r="D102" s="624" t="str">
        <f>'CO Attain'!D15</f>
        <v>PO2 , PO4 , PO5 , PO 12 , PSO1</v>
      </c>
      <c r="E102" s="604"/>
      <c r="F102" s="656"/>
      <c r="G102" s="657"/>
      <c r="H102" s="628"/>
      <c r="I102" s="628"/>
      <c r="J102" s="628"/>
      <c r="K102" s="628"/>
      <c r="L102" s="628"/>
      <c r="M102" s="628"/>
      <c r="N102" s="628"/>
      <c r="O102" s="628"/>
      <c r="P102" s="628"/>
      <c r="Q102" s="628"/>
      <c r="R102" s="628"/>
      <c r="S102" s="628"/>
      <c r="T102" s="628"/>
      <c r="U102" s="628"/>
      <c r="V102" s="628"/>
      <c r="W102" s="628"/>
      <c r="X102" s="628"/>
      <c r="Y102" s="628"/>
      <c r="Z102" s="628"/>
      <c r="AA102" s="628"/>
      <c r="AB102" s="628"/>
      <c r="AC102" s="628"/>
      <c r="AD102" s="628"/>
      <c r="AE102" s="628"/>
      <c r="AF102" s="628"/>
      <c r="AG102" s="628"/>
      <c r="AH102" s="628"/>
      <c r="AI102" s="628"/>
      <c r="AJ102" s="628"/>
      <c r="AK102" s="628"/>
      <c r="AL102" s="628"/>
      <c r="AM102" s="628"/>
      <c r="AN102" s="628"/>
      <c r="AO102" s="628"/>
      <c r="AP102" s="628"/>
      <c r="AQ102" s="628"/>
      <c r="AR102" s="628"/>
      <c r="AS102" s="628"/>
      <c r="AT102" s="628"/>
      <c r="AU102" s="628"/>
      <c r="AV102" s="628"/>
      <c r="AW102" s="628"/>
      <c r="AX102" s="628"/>
      <c r="AY102" s="628"/>
      <c r="AZ102" s="628"/>
      <c r="BA102" s="628"/>
      <c r="BB102" s="628"/>
      <c r="BC102" s="628"/>
      <c r="BD102" s="628"/>
      <c r="BE102" s="628"/>
      <c r="BF102" s="628"/>
      <c r="BG102" s="628"/>
      <c r="BH102" s="628"/>
      <c r="BI102" s="628"/>
      <c r="BJ102" s="628"/>
      <c r="BK102" s="628"/>
      <c r="BL102" s="628"/>
      <c r="BM102" s="628"/>
      <c r="BN102" s="628"/>
      <c r="BO102" s="628"/>
      <c r="BP102" s="628"/>
      <c r="BQ102" s="628"/>
      <c r="BR102" s="628"/>
      <c r="BS102" s="628"/>
      <c r="BT102" s="628"/>
      <c r="BU102" s="628"/>
      <c r="BV102" s="628"/>
      <c r="BW102" s="628"/>
      <c r="BX102" s="628"/>
      <c r="BY102" s="628"/>
      <c r="BZ102" s="628"/>
      <c r="CA102" s="628"/>
      <c r="CB102" s="628"/>
      <c r="CC102" s="628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8"/>
      <c r="CU102" s="628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28"/>
      <c r="DM102" s="628"/>
      <c r="DN102" s="628"/>
      <c r="DO102" s="628"/>
      <c r="DP102" s="628"/>
      <c r="DQ102" s="628"/>
      <c r="DR102" s="628"/>
      <c r="DS102" s="628"/>
      <c r="DT102" s="628"/>
      <c r="DU102" s="628"/>
      <c r="DV102" s="628"/>
      <c r="DW102" s="628"/>
      <c r="DX102" s="628"/>
      <c r="DY102" s="628"/>
      <c r="DZ102" s="628"/>
      <c r="EA102" s="628"/>
      <c r="EB102" s="628"/>
      <c r="EC102" s="628"/>
      <c r="ED102" s="628"/>
      <c r="EE102" s="628"/>
      <c r="EF102" s="628"/>
      <c r="EG102" s="628"/>
      <c r="EH102" s="628"/>
      <c r="EI102" s="628"/>
      <c r="EJ102" s="628"/>
      <c r="EK102" s="628"/>
      <c r="EL102" s="628"/>
      <c r="EM102" s="628"/>
      <c r="EN102" s="628"/>
      <c r="EO102" s="628"/>
      <c r="EP102" s="628"/>
      <c r="EQ102" s="628"/>
      <c r="ER102" s="628"/>
      <c r="ES102" s="628"/>
      <c r="ET102" s="628"/>
      <c r="EU102" s="628"/>
      <c r="EV102" s="628"/>
      <c r="EW102" s="628"/>
      <c r="EX102" s="628"/>
      <c r="EY102" s="628"/>
      <c r="EZ102" s="628"/>
      <c r="FA102" s="628"/>
      <c r="FB102" s="628"/>
      <c r="FC102" s="628"/>
      <c r="FD102" s="628"/>
      <c r="FE102" s="628"/>
      <c r="FF102" s="628"/>
      <c r="FG102" s="628"/>
      <c r="FH102" s="628"/>
      <c r="FI102" s="628"/>
      <c r="FJ102" s="628"/>
      <c r="FK102" s="628"/>
      <c r="FL102" s="628"/>
      <c r="FM102" s="628"/>
      <c r="FN102" s="628"/>
      <c r="FO102" s="628"/>
      <c r="FP102" s="628"/>
      <c r="FQ102" s="628"/>
      <c r="FR102" s="628"/>
      <c r="FS102" s="628"/>
      <c r="FT102" s="628"/>
      <c r="FU102" s="628"/>
      <c r="FV102" s="628"/>
      <c r="FW102" s="628"/>
      <c r="FX102" s="628"/>
      <c r="FY102" s="628"/>
      <c r="FZ102" s="628"/>
      <c r="GA102" s="628"/>
      <c r="GB102" s="628"/>
      <c r="GC102" s="628"/>
      <c r="GD102" s="628"/>
      <c r="GE102" s="628"/>
      <c r="GF102" s="628"/>
      <c r="GG102" s="628"/>
      <c r="GH102" s="628"/>
      <c r="GI102" s="628"/>
      <c r="GJ102" s="628"/>
      <c r="GK102" s="628"/>
      <c r="GL102" s="628"/>
      <c r="GM102" s="628"/>
      <c r="GN102" s="628"/>
      <c r="GO102" s="628"/>
      <c r="GP102" s="628"/>
      <c r="GQ102" s="628"/>
      <c r="GR102" s="628"/>
      <c r="GS102" s="628"/>
      <c r="GT102" s="628"/>
      <c r="GU102" s="628"/>
      <c r="GV102" s="628"/>
      <c r="GW102" s="628"/>
      <c r="GX102" s="628"/>
      <c r="GY102" s="628"/>
      <c r="GZ102" s="628"/>
      <c r="HA102" s="628"/>
      <c r="HB102" s="628"/>
      <c r="HC102" s="628"/>
      <c r="HD102" s="628"/>
      <c r="HE102" s="628"/>
      <c r="HF102" s="628"/>
      <c r="HG102" s="628"/>
      <c r="HH102" s="628"/>
      <c r="HI102" s="628"/>
      <c r="HJ102" s="628"/>
      <c r="HK102" s="628"/>
      <c r="HL102" s="628"/>
      <c r="HM102" s="628"/>
      <c r="HN102" s="628"/>
      <c r="HO102" s="628"/>
      <c r="HP102" s="628"/>
      <c r="HQ102" s="628"/>
      <c r="HR102" s="628"/>
      <c r="HS102" s="628"/>
      <c r="HT102" s="628"/>
      <c r="HU102" s="628"/>
      <c r="HV102" s="628"/>
      <c r="HW102" s="628"/>
      <c r="HX102" s="628"/>
      <c r="HY102" s="628"/>
      <c r="HZ102" s="628"/>
      <c r="IA102" s="628"/>
      <c r="IB102" s="628"/>
      <c r="IC102" s="628"/>
      <c r="ID102" s="628"/>
      <c r="IE102" s="628"/>
      <c r="IF102" s="628"/>
      <c r="IG102" s="628"/>
      <c r="IH102" s="628"/>
      <c r="II102" s="628"/>
      <c r="IJ102" s="628"/>
      <c r="IK102" s="628"/>
      <c r="IL102" s="628"/>
      <c r="IM102" s="628"/>
      <c r="IN102" s="628"/>
      <c r="IO102" s="628"/>
      <c r="IP102" s="628"/>
      <c r="IQ102" s="628"/>
      <c r="IR102" s="628"/>
      <c r="IS102" s="628"/>
      <c r="IT102" s="628"/>
      <c r="IU102" s="628"/>
      <c r="IV102" s="628"/>
    </row>
    <row r="103" spans="1:256" x14ac:dyDescent="0.25">
      <c r="A103" s="649"/>
      <c r="B103" s="649"/>
      <c r="C103" s="658"/>
      <c r="D103" s="659"/>
      <c r="E103" s="660"/>
      <c r="F103" s="661"/>
      <c r="G103" s="608"/>
      <c r="H103" s="628"/>
      <c r="I103" s="628"/>
      <c r="J103" s="628"/>
      <c r="K103" s="628"/>
      <c r="L103" s="628"/>
      <c r="M103" s="628"/>
      <c r="N103" s="628"/>
      <c r="O103" s="628"/>
      <c r="P103" s="628"/>
      <c r="Q103" s="628"/>
      <c r="R103" s="628"/>
      <c r="S103" s="628"/>
      <c r="T103" s="628"/>
      <c r="U103" s="628"/>
      <c r="V103" s="628"/>
      <c r="W103" s="628"/>
      <c r="X103" s="628"/>
      <c r="Y103" s="628"/>
      <c r="Z103" s="628"/>
      <c r="AA103" s="628"/>
      <c r="AB103" s="628"/>
      <c r="AC103" s="628"/>
      <c r="AD103" s="628"/>
      <c r="AE103" s="628"/>
      <c r="AF103" s="628"/>
      <c r="AG103" s="628"/>
      <c r="AH103" s="628"/>
      <c r="AI103" s="628"/>
      <c r="AJ103" s="628"/>
      <c r="AK103" s="628"/>
      <c r="AL103" s="628"/>
      <c r="AM103" s="628"/>
      <c r="AN103" s="628"/>
      <c r="AO103" s="628"/>
      <c r="AP103" s="628"/>
      <c r="AQ103" s="628"/>
      <c r="AR103" s="628"/>
      <c r="AS103" s="628"/>
      <c r="AT103" s="628"/>
      <c r="AU103" s="628"/>
      <c r="AV103" s="628"/>
      <c r="AW103" s="628"/>
      <c r="AX103" s="628"/>
      <c r="AY103" s="628"/>
      <c r="AZ103" s="628"/>
      <c r="BA103" s="628"/>
      <c r="BB103" s="628"/>
      <c r="BC103" s="628"/>
      <c r="BD103" s="628"/>
      <c r="BE103" s="628"/>
      <c r="BF103" s="628"/>
      <c r="BG103" s="628"/>
      <c r="BH103" s="628"/>
      <c r="BI103" s="628"/>
      <c r="BJ103" s="628"/>
      <c r="BK103" s="628"/>
      <c r="BL103" s="628"/>
      <c r="BM103" s="628"/>
      <c r="BN103" s="628"/>
      <c r="BO103" s="628"/>
      <c r="BP103" s="628"/>
      <c r="BQ103" s="628"/>
      <c r="BR103" s="628"/>
      <c r="BS103" s="628"/>
      <c r="BT103" s="628"/>
      <c r="BU103" s="628"/>
      <c r="BV103" s="628"/>
      <c r="BW103" s="628"/>
      <c r="BX103" s="628"/>
      <c r="BY103" s="628"/>
      <c r="BZ103" s="628"/>
      <c r="CA103" s="628"/>
      <c r="CB103" s="628"/>
      <c r="CC103" s="628"/>
      <c r="CD103" s="628"/>
      <c r="CE103" s="628"/>
      <c r="CF103" s="628"/>
      <c r="CG103" s="628"/>
      <c r="CH103" s="628"/>
      <c r="CI103" s="628"/>
      <c r="CJ103" s="628"/>
      <c r="CK103" s="628"/>
      <c r="CL103" s="628"/>
      <c r="CM103" s="628"/>
      <c r="CN103" s="628"/>
      <c r="CO103" s="628"/>
      <c r="CP103" s="628"/>
      <c r="CQ103" s="628"/>
      <c r="CR103" s="628"/>
      <c r="CS103" s="628"/>
      <c r="CT103" s="628"/>
      <c r="CU103" s="628"/>
      <c r="CV103" s="628"/>
      <c r="CW103" s="628"/>
      <c r="CX103" s="628"/>
      <c r="CY103" s="628"/>
      <c r="CZ103" s="628"/>
      <c r="DA103" s="628"/>
      <c r="DB103" s="628"/>
      <c r="DC103" s="628"/>
      <c r="DD103" s="628"/>
      <c r="DE103" s="628"/>
      <c r="DF103" s="628"/>
      <c r="DG103" s="628"/>
      <c r="DH103" s="628"/>
      <c r="DI103" s="628"/>
      <c r="DJ103" s="628"/>
      <c r="DK103" s="628"/>
      <c r="DL103" s="628"/>
      <c r="DM103" s="628"/>
      <c r="DN103" s="628"/>
      <c r="DO103" s="628"/>
      <c r="DP103" s="628"/>
      <c r="DQ103" s="628"/>
      <c r="DR103" s="628"/>
      <c r="DS103" s="628"/>
      <c r="DT103" s="628"/>
      <c r="DU103" s="628"/>
      <c r="DV103" s="628"/>
      <c r="DW103" s="628"/>
      <c r="DX103" s="628"/>
      <c r="DY103" s="628"/>
      <c r="DZ103" s="628"/>
      <c r="EA103" s="628"/>
      <c r="EB103" s="628"/>
      <c r="EC103" s="628"/>
      <c r="ED103" s="628"/>
      <c r="EE103" s="628"/>
      <c r="EF103" s="628"/>
      <c r="EG103" s="628"/>
      <c r="EH103" s="628"/>
      <c r="EI103" s="628"/>
      <c r="EJ103" s="628"/>
      <c r="EK103" s="628"/>
      <c r="EL103" s="628"/>
      <c r="EM103" s="628"/>
      <c r="EN103" s="628"/>
      <c r="EO103" s="628"/>
      <c r="EP103" s="628"/>
      <c r="EQ103" s="628"/>
      <c r="ER103" s="628"/>
      <c r="ES103" s="628"/>
      <c r="ET103" s="628"/>
      <c r="EU103" s="628"/>
      <c r="EV103" s="628"/>
      <c r="EW103" s="628"/>
      <c r="EX103" s="628"/>
      <c r="EY103" s="628"/>
      <c r="EZ103" s="628"/>
      <c r="FA103" s="628"/>
      <c r="FB103" s="628"/>
      <c r="FC103" s="628"/>
      <c r="FD103" s="628"/>
      <c r="FE103" s="628"/>
      <c r="FF103" s="628"/>
      <c r="FG103" s="628"/>
      <c r="FH103" s="628"/>
      <c r="FI103" s="628"/>
      <c r="FJ103" s="628"/>
      <c r="FK103" s="628"/>
      <c r="FL103" s="628"/>
      <c r="FM103" s="628"/>
      <c r="FN103" s="628"/>
      <c r="FO103" s="628"/>
      <c r="FP103" s="628"/>
      <c r="FQ103" s="628"/>
      <c r="FR103" s="628"/>
      <c r="FS103" s="628"/>
      <c r="FT103" s="628"/>
      <c r="FU103" s="628"/>
      <c r="FV103" s="628"/>
      <c r="FW103" s="628"/>
      <c r="FX103" s="628"/>
      <c r="FY103" s="628"/>
      <c r="FZ103" s="628"/>
      <c r="GA103" s="628"/>
      <c r="GB103" s="628"/>
      <c r="GC103" s="628"/>
      <c r="GD103" s="628"/>
      <c r="GE103" s="628"/>
      <c r="GF103" s="628"/>
      <c r="GG103" s="628"/>
      <c r="GH103" s="628"/>
      <c r="GI103" s="628"/>
      <c r="GJ103" s="628"/>
      <c r="GK103" s="628"/>
      <c r="GL103" s="628"/>
      <c r="GM103" s="628"/>
      <c r="GN103" s="628"/>
      <c r="GO103" s="628"/>
      <c r="GP103" s="628"/>
      <c r="GQ103" s="628"/>
      <c r="GR103" s="628"/>
      <c r="GS103" s="628"/>
      <c r="GT103" s="628"/>
      <c r="GU103" s="628"/>
      <c r="GV103" s="628"/>
      <c r="GW103" s="628"/>
      <c r="GX103" s="628"/>
      <c r="GY103" s="628"/>
      <c r="GZ103" s="628"/>
      <c r="HA103" s="628"/>
      <c r="HB103" s="628"/>
      <c r="HC103" s="628"/>
      <c r="HD103" s="628"/>
      <c r="HE103" s="628"/>
      <c r="HF103" s="628"/>
      <c r="HG103" s="628"/>
      <c r="HH103" s="628"/>
      <c r="HI103" s="628"/>
      <c r="HJ103" s="628"/>
      <c r="HK103" s="628"/>
      <c r="HL103" s="628"/>
      <c r="HM103" s="628"/>
      <c r="HN103" s="628"/>
      <c r="HO103" s="628"/>
      <c r="HP103" s="628"/>
      <c r="HQ103" s="628"/>
      <c r="HR103" s="628"/>
      <c r="HS103" s="628"/>
      <c r="HT103" s="628"/>
      <c r="HU103" s="628"/>
      <c r="HV103" s="628"/>
      <c r="HW103" s="628"/>
      <c r="HX103" s="628"/>
      <c r="HY103" s="628"/>
      <c r="HZ103" s="628"/>
      <c r="IA103" s="628"/>
      <c r="IB103" s="628"/>
      <c r="IC103" s="628"/>
      <c r="ID103" s="628"/>
      <c r="IE103" s="628"/>
      <c r="IF103" s="628"/>
      <c r="IG103" s="628"/>
      <c r="IH103" s="628"/>
      <c r="II103" s="628"/>
      <c r="IJ103" s="628"/>
      <c r="IK103" s="628"/>
      <c r="IL103" s="628"/>
      <c r="IM103" s="628"/>
      <c r="IN103" s="628"/>
      <c r="IO103" s="628"/>
      <c r="IP103" s="628"/>
      <c r="IQ103" s="628"/>
      <c r="IR103" s="628"/>
      <c r="IS103" s="628"/>
      <c r="IT103" s="628"/>
      <c r="IU103" s="628"/>
      <c r="IV103" s="628"/>
    </row>
    <row r="104" spans="1:256" x14ac:dyDescent="0.25">
      <c r="A104" s="649"/>
      <c r="B104" s="649"/>
      <c r="C104" s="658"/>
      <c r="D104" s="659"/>
      <c r="E104" s="660"/>
      <c r="F104" s="661"/>
      <c r="G104" s="608"/>
      <c r="H104" s="628"/>
      <c r="I104" s="628"/>
      <c r="J104" s="628"/>
      <c r="K104" s="628"/>
      <c r="L104" s="628"/>
      <c r="M104" s="628"/>
      <c r="N104" s="628"/>
      <c r="O104" s="628"/>
      <c r="P104" s="628"/>
      <c r="Q104" s="628"/>
      <c r="R104" s="628"/>
      <c r="S104" s="628"/>
      <c r="T104" s="628"/>
      <c r="U104" s="628"/>
      <c r="V104" s="628"/>
      <c r="W104" s="628"/>
      <c r="X104" s="628"/>
      <c r="Y104" s="628"/>
      <c r="Z104" s="628"/>
      <c r="AA104" s="628"/>
      <c r="AB104" s="628"/>
      <c r="AC104" s="628"/>
      <c r="AD104" s="628"/>
      <c r="AE104" s="628"/>
      <c r="AF104" s="628"/>
      <c r="AG104" s="628"/>
      <c r="AH104" s="628"/>
      <c r="AI104" s="628"/>
      <c r="AJ104" s="628"/>
      <c r="AK104" s="628"/>
      <c r="AL104" s="628"/>
      <c r="AM104" s="628"/>
      <c r="AN104" s="628"/>
      <c r="AO104" s="628"/>
      <c r="AP104" s="628"/>
      <c r="AQ104" s="628"/>
      <c r="AR104" s="628"/>
      <c r="AS104" s="628"/>
      <c r="AT104" s="628"/>
      <c r="AU104" s="628"/>
      <c r="AV104" s="628"/>
      <c r="AW104" s="628"/>
      <c r="AX104" s="628"/>
      <c r="AY104" s="628"/>
      <c r="AZ104" s="628"/>
      <c r="BA104" s="628"/>
      <c r="BB104" s="628"/>
      <c r="BC104" s="628"/>
      <c r="BD104" s="628"/>
      <c r="BE104" s="628"/>
      <c r="BF104" s="628"/>
      <c r="BG104" s="628"/>
      <c r="BH104" s="628"/>
      <c r="BI104" s="628"/>
      <c r="BJ104" s="628"/>
      <c r="BK104" s="628"/>
      <c r="BL104" s="628"/>
      <c r="BM104" s="628"/>
      <c r="BN104" s="628"/>
      <c r="BO104" s="628"/>
      <c r="BP104" s="628"/>
      <c r="BQ104" s="628"/>
      <c r="BR104" s="628"/>
      <c r="BS104" s="628"/>
      <c r="BT104" s="628"/>
      <c r="BU104" s="628"/>
      <c r="BV104" s="628"/>
      <c r="BW104" s="628"/>
      <c r="BX104" s="628"/>
      <c r="BY104" s="628"/>
      <c r="BZ104" s="628"/>
      <c r="CA104" s="628"/>
      <c r="CB104" s="628"/>
      <c r="CC104" s="628"/>
      <c r="CD104" s="628"/>
      <c r="CE104" s="628"/>
      <c r="CF104" s="628"/>
      <c r="CG104" s="628"/>
      <c r="CH104" s="628"/>
      <c r="CI104" s="628"/>
      <c r="CJ104" s="628"/>
      <c r="CK104" s="628"/>
      <c r="CL104" s="628"/>
      <c r="CM104" s="628"/>
      <c r="CN104" s="628"/>
      <c r="CO104" s="628"/>
      <c r="CP104" s="628"/>
      <c r="CQ104" s="628"/>
      <c r="CR104" s="628"/>
      <c r="CS104" s="628"/>
      <c r="CT104" s="628"/>
      <c r="CU104" s="628"/>
      <c r="CV104" s="628"/>
      <c r="CW104" s="628"/>
      <c r="CX104" s="628"/>
      <c r="CY104" s="628"/>
      <c r="CZ104" s="628"/>
      <c r="DA104" s="628"/>
      <c r="DB104" s="628"/>
      <c r="DC104" s="628"/>
      <c r="DD104" s="628"/>
      <c r="DE104" s="628"/>
      <c r="DF104" s="628"/>
      <c r="DG104" s="628"/>
      <c r="DH104" s="628"/>
      <c r="DI104" s="628"/>
      <c r="DJ104" s="628"/>
      <c r="DK104" s="628"/>
      <c r="DL104" s="628"/>
      <c r="DM104" s="628"/>
      <c r="DN104" s="628"/>
      <c r="DO104" s="628"/>
      <c r="DP104" s="628"/>
      <c r="DQ104" s="628"/>
      <c r="DR104" s="628"/>
      <c r="DS104" s="628"/>
      <c r="DT104" s="628"/>
      <c r="DU104" s="628"/>
      <c r="DV104" s="628"/>
      <c r="DW104" s="628"/>
      <c r="DX104" s="628"/>
      <c r="DY104" s="628"/>
      <c r="DZ104" s="628"/>
      <c r="EA104" s="628"/>
      <c r="EB104" s="628"/>
      <c r="EC104" s="628"/>
      <c r="ED104" s="628"/>
      <c r="EE104" s="628"/>
      <c r="EF104" s="628"/>
      <c r="EG104" s="628"/>
      <c r="EH104" s="628"/>
      <c r="EI104" s="628"/>
      <c r="EJ104" s="628"/>
      <c r="EK104" s="628"/>
      <c r="EL104" s="628"/>
      <c r="EM104" s="628"/>
      <c r="EN104" s="628"/>
      <c r="EO104" s="628"/>
      <c r="EP104" s="628"/>
      <c r="EQ104" s="628"/>
      <c r="ER104" s="628"/>
      <c r="ES104" s="628"/>
      <c r="ET104" s="628"/>
      <c r="EU104" s="628"/>
      <c r="EV104" s="628"/>
      <c r="EW104" s="628"/>
      <c r="EX104" s="628"/>
      <c r="EY104" s="628"/>
      <c r="EZ104" s="628"/>
      <c r="FA104" s="628"/>
      <c r="FB104" s="628"/>
      <c r="FC104" s="628"/>
      <c r="FD104" s="628"/>
      <c r="FE104" s="628"/>
      <c r="FF104" s="628"/>
      <c r="FG104" s="628"/>
      <c r="FH104" s="628"/>
      <c r="FI104" s="628"/>
      <c r="FJ104" s="628"/>
      <c r="FK104" s="628"/>
      <c r="FL104" s="628"/>
      <c r="FM104" s="628"/>
      <c r="FN104" s="628"/>
      <c r="FO104" s="628"/>
      <c r="FP104" s="628"/>
      <c r="FQ104" s="628"/>
      <c r="FR104" s="628"/>
      <c r="FS104" s="628"/>
      <c r="FT104" s="628"/>
      <c r="FU104" s="628"/>
      <c r="FV104" s="628"/>
      <c r="FW104" s="628"/>
      <c r="FX104" s="628"/>
      <c r="FY104" s="628"/>
      <c r="FZ104" s="628"/>
      <c r="GA104" s="628"/>
      <c r="GB104" s="628"/>
      <c r="GC104" s="628"/>
      <c r="GD104" s="628"/>
      <c r="GE104" s="628"/>
      <c r="GF104" s="628"/>
      <c r="GG104" s="628"/>
      <c r="GH104" s="628"/>
      <c r="GI104" s="628"/>
      <c r="GJ104" s="628"/>
      <c r="GK104" s="628"/>
      <c r="GL104" s="628"/>
      <c r="GM104" s="628"/>
      <c r="GN104" s="628"/>
      <c r="GO104" s="628"/>
      <c r="GP104" s="628"/>
      <c r="GQ104" s="628"/>
      <c r="GR104" s="628"/>
      <c r="GS104" s="628"/>
      <c r="GT104" s="628"/>
      <c r="GU104" s="628"/>
      <c r="GV104" s="628"/>
      <c r="GW104" s="628"/>
      <c r="GX104" s="628"/>
      <c r="GY104" s="628"/>
      <c r="GZ104" s="628"/>
      <c r="HA104" s="628"/>
      <c r="HB104" s="628"/>
      <c r="HC104" s="628"/>
      <c r="HD104" s="628"/>
      <c r="HE104" s="628"/>
      <c r="HF104" s="628"/>
      <c r="HG104" s="628"/>
      <c r="HH104" s="628"/>
      <c r="HI104" s="628"/>
      <c r="HJ104" s="628"/>
      <c r="HK104" s="628"/>
      <c r="HL104" s="628"/>
      <c r="HM104" s="628"/>
      <c r="HN104" s="628"/>
      <c r="HO104" s="628"/>
      <c r="HP104" s="628"/>
      <c r="HQ104" s="628"/>
      <c r="HR104" s="628"/>
      <c r="HS104" s="628"/>
      <c r="HT104" s="628"/>
      <c r="HU104" s="628"/>
      <c r="HV104" s="628"/>
      <c r="HW104" s="628"/>
      <c r="HX104" s="628"/>
      <c r="HY104" s="628"/>
      <c r="HZ104" s="628"/>
      <c r="IA104" s="628"/>
      <c r="IB104" s="628"/>
      <c r="IC104" s="628"/>
      <c r="ID104" s="628"/>
      <c r="IE104" s="628"/>
      <c r="IF104" s="628"/>
      <c r="IG104" s="628"/>
      <c r="IH104" s="628"/>
      <c r="II104" s="628"/>
      <c r="IJ104" s="628"/>
      <c r="IK104" s="628"/>
      <c r="IL104" s="628"/>
      <c r="IM104" s="628"/>
      <c r="IN104" s="628"/>
      <c r="IO104" s="628"/>
      <c r="IP104" s="628"/>
      <c r="IQ104" s="628"/>
      <c r="IR104" s="628"/>
      <c r="IS104" s="628"/>
      <c r="IT104" s="628"/>
      <c r="IU104" s="628"/>
      <c r="IV104" s="628"/>
    </row>
    <row r="105" spans="1:256" ht="16.5" thickBot="1" x14ac:dyDescent="0.3">
      <c r="A105" s="316" t="s">
        <v>961</v>
      </c>
      <c r="B105" s="649"/>
      <c r="C105" s="658"/>
      <c r="D105" s="659"/>
      <c r="E105" s="660"/>
      <c r="F105" s="661"/>
      <c r="G105" s="608"/>
      <c r="H105" s="628"/>
      <c r="I105" s="628"/>
      <c r="J105" s="628"/>
      <c r="K105" s="628"/>
      <c r="L105" s="628"/>
      <c r="M105" s="628"/>
      <c r="N105" s="628"/>
      <c r="O105" s="628"/>
      <c r="P105" s="628"/>
      <c r="Q105" s="628"/>
      <c r="R105" s="628"/>
      <c r="S105" s="628"/>
      <c r="T105" s="628"/>
      <c r="U105" s="628"/>
      <c r="V105" s="628"/>
      <c r="W105" s="628"/>
      <c r="X105" s="628"/>
      <c r="Y105" s="628"/>
      <c r="Z105" s="628"/>
      <c r="AA105" s="628"/>
      <c r="AB105" s="628"/>
      <c r="AC105" s="628"/>
      <c r="AD105" s="628"/>
      <c r="AE105" s="628"/>
      <c r="AF105" s="628"/>
      <c r="AG105" s="628"/>
      <c r="AH105" s="628"/>
      <c r="AI105" s="628"/>
      <c r="AJ105" s="628"/>
      <c r="AK105" s="628"/>
      <c r="AL105" s="628"/>
      <c r="AM105" s="628"/>
      <c r="AN105" s="628"/>
      <c r="AO105" s="628"/>
      <c r="AP105" s="628"/>
      <c r="AQ105" s="628"/>
      <c r="AR105" s="628"/>
      <c r="AS105" s="628"/>
      <c r="AT105" s="628"/>
      <c r="AU105" s="628"/>
      <c r="AV105" s="628"/>
      <c r="AW105" s="628"/>
      <c r="AX105" s="628"/>
      <c r="AY105" s="628"/>
      <c r="AZ105" s="628"/>
      <c r="BA105" s="628"/>
      <c r="BB105" s="628"/>
      <c r="BC105" s="628"/>
      <c r="BD105" s="628"/>
      <c r="BE105" s="628"/>
      <c r="BF105" s="628"/>
      <c r="BG105" s="628"/>
      <c r="BH105" s="628"/>
      <c r="BI105" s="628"/>
      <c r="BJ105" s="628"/>
      <c r="BK105" s="628"/>
      <c r="BL105" s="628"/>
      <c r="BM105" s="628"/>
      <c r="BN105" s="628"/>
      <c r="BO105" s="628"/>
      <c r="BP105" s="628"/>
      <c r="BQ105" s="628"/>
      <c r="BR105" s="628"/>
      <c r="BS105" s="628"/>
      <c r="BT105" s="628"/>
      <c r="BU105" s="628"/>
      <c r="BV105" s="628"/>
      <c r="BW105" s="628"/>
      <c r="BX105" s="628"/>
      <c r="BY105" s="628"/>
      <c r="BZ105" s="628"/>
      <c r="CA105" s="628"/>
      <c r="CB105" s="628"/>
      <c r="CC105" s="628"/>
      <c r="CD105" s="628"/>
      <c r="CE105" s="628"/>
      <c r="CF105" s="628"/>
      <c r="CG105" s="628"/>
      <c r="CH105" s="628"/>
      <c r="CI105" s="628"/>
      <c r="CJ105" s="628"/>
      <c r="CK105" s="628"/>
      <c r="CL105" s="628"/>
      <c r="CM105" s="628"/>
      <c r="CN105" s="628"/>
      <c r="CO105" s="628"/>
      <c r="CP105" s="628"/>
      <c r="CQ105" s="628"/>
      <c r="CR105" s="628"/>
      <c r="CS105" s="628"/>
      <c r="CT105" s="628"/>
      <c r="CU105" s="628"/>
      <c r="CV105" s="628"/>
      <c r="CW105" s="628"/>
      <c r="CX105" s="628"/>
      <c r="CY105" s="628"/>
      <c r="CZ105" s="628"/>
      <c r="DA105" s="628"/>
      <c r="DB105" s="628"/>
      <c r="DC105" s="628"/>
      <c r="DD105" s="628"/>
      <c r="DE105" s="628"/>
      <c r="DF105" s="628"/>
      <c r="DG105" s="628"/>
      <c r="DH105" s="628"/>
      <c r="DI105" s="628"/>
      <c r="DJ105" s="628"/>
      <c r="DK105" s="628"/>
      <c r="DL105" s="628"/>
      <c r="DM105" s="628"/>
      <c r="DN105" s="628"/>
      <c r="DO105" s="628"/>
      <c r="DP105" s="628"/>
      <c r="DQ105" s="628"/>
      <c r="DR105" s="628"/>
      <c r="DS105" s="628"/>
      <c r="DT105" s="628"/>
      <c r="DU105" s="628"/>
      <c r="DV105" s="628"/>
      <c r="DW105" s="628"/>
      <c r="DX105" s="628"/>
      <c r="DY105" s="628"/>
      <c r="DZ105" s="628"/>
      <c r="EA105" s="628"/>
      <c r="EB105" s="628"/>
      <c r="EC105" s="628"/>
      <c r="ED105" s="628"/>
      <c r="EE105" s="628"/>
      <c r="EF105" s="628"/>
      <c r="EG105" s="628"/>
      <c r="EH105" s="628"/>
      <c r="EI105" s="628"/>
      <c r="EJ105" s="628"/>
      <c r="EK105" s="628"/>
      <c r="EL105" s="628"/>
      <c r="EM105" s="628"/>
      <c r="EN105" s="628"/>
      <c r="EO105" s="628"/>
      <c r="EP105" s="628"/>
      <c r="EQ105" s="628"/>
      <c r="ER105" s="628"/>
      <c r="ES105" s="628"/>
      <c r="ET105" s="628"/>
      <c r="EU105" s="628"/>
      <c r="EV105" s="628"/>
      <c r="EW105" s="628"/>
      <c r="EX105" s="628"/>
      <c r="EY105" s="628"/>
      <c r="EZ105" s="628"/>
      <c r="FA105" s="628"/>
      <c r="FB105" s="628"/>
      <c r="FC105" s="628"/>
      <c r="FD105" s="628"/>
      <c r="FE105" s="628"/>
      <c r="FF105" s="628"/>
      <c r="FG105" s="628"/>
      <c r="FH105" s="628"/>
      <c r="FI105" s="628"/>
      <c r="FJ105" s="628"/>
      <c r="FK105" s="628"/>
      <c r="FL105" s="628"/>
      <c r="FM105" s="628"/>
      <c r="FN105" s="628"/>
      <c r="FO105" s="628"/>
      <c r="FP105" s="628"/>
      <c r="FQ105" s="628"/>
      <c r="FR105" s="628"/>
      <c r="FS105" s="628"/>
      <c r="FT105" s="628"/>
      <c r="FU105" s="628"/>
      <c r="FV105" s="628"/>
      <c r="FW105" s="628"/>
      <c r="FX105" s="628"/>
      <c r="FY105" s="628"/>
      <c r="FZ105" s="628"/>
      <c r="GA105" s="628"/>
      <c r="GB105" s="628"/>
      <c r="GC105" s="628"/>
      <c r="GD105" s="628"/>
      <c r="GE105" s="628"/>
      <c r="GF105" s="628"/>
      <c r="GG105" s="628"/>
      <c r="GH105" s="628"/>
      <c r="GI105" s="628"/>
      <c r="GJ105" s="628"/>
      <c r="GK105" s="628"/>
      <c r="GL105" s="628"/>
      <c r="GM105" s="628"/>
      <c r="GN105" s="628"/>
      <c r="GO105" s="628"/>
      <c r="GP105" s="628"/>
      <c r="GQ105" s="628"/>
      <c r="GR105" s="628"/>
      <c r="GS105" s="628"/>
      <c r="GT105" s="628"/>
      <c r="GU105" s="628"/>
      <c r="GV105" s="628"/>
      <c r="GW105" s="628"/>
      <c r="GX105" s="628"/>
      <c r="GY105" s="628"/>
      <c r="GZ105" s="628"/>
      <c r="HA105" s="628"/>
      <c r="HB105" s="628"/>
      <c r="HC105" s="628"/>
      <c r="HD105" s="628"/>
      <c r="HE105" s="628"/>
      <c r="HF105" s="628"/>
      <c r="HG105" s="628"/>
      <c r="HH105" s="628"/>
      <c r="HI105" s="628"/>
      <c r="HJ105" s="628"/>
      <c r="HK105" s="628"/>
      <c r="HL105" s="628"/>
      <c r="HM105" s="628"/>
      <c r="HN105" s="628"/>
      <c r="HO105" s="628"/>
      <c r="HP105" s="628"/>
      <c r="HQ105" s="628"/>
      <c r="HR105" s="628"/>
      <c r="HS105" s="628"/>
      <c r="HT105" s="628"/>
      <c r="HU105" s="628"/>
      <c r="HV105" s="628"/>
      <c r="HW105" s="628"/>
      <c r="HX105" s="628"/>
      <c r="HY105" s="628"/>
      <c r="HZ105" s="628"/>
      <c r="IA105" s="628"/>
      <c r="IB105" s="628"/>
      <c r="IC105" s="628"/>
      <c r="ID105" s="628"/>
      <c r="IE105" s="628"/>
      <c r="IF105" s="628"/>
      <c r="IG105" s="628"/>
      <c r="IH105" s="628"/>
      <c r="II105" s="628"/>
      <c r="IJ105" s="628"/>
      <c r="IK105" s="628"/>
      <c r="IL105" s="628"/>
      <c r="IM105" s="628"/>
      <c r="IN105" s="628"/>
      <c r="IO105" s="628"/>
      <c r="IP105" s="628"/>
      <c r="IQ105" s="628"/>
      <c r="IR105" s="628"/>
      <c r="IS105" s="628"/>
      <c r="IT105" s="628"/>
      <c r="IU105" s="628"/>
      <c r="IV105" s="628"/>
    </row>
    <row r="106" spans="1:256" x14ac:dyDescent="0.25">
      <c r="A106" s="649"/>
      <c r="B106" s="649"/>
      <c r="C106" s="658"/>
      <c r="D106" s="659"/>
      <c r="E106" s="660"/>
      <c r="F106" s="661"/>
      <c r="G106" s="608"/>
      <c r="H106" s="628"/>
      <c r="I106" s="628"/>
      <c r="J106" s="628"/>
      <c r="K106" s="628"/>
      <c r="L106" s="628"/>
      <c r="M106" s="628"/>
      <c r="N106" s="628"/>
      <c r="O106" s="628"/>
      <c r="P106" s="628"/>
      <c r="Q106" s="628"/>
      <c r="R106" s="628"/>
      <c r="S106" s="628"/>
      <c r="T106" s="628"/>
      <c r="U106" s="628"/>
      <c r="V106" s="628"/>
      <c r="W106" s="628"/>
      <c r="X106" s="628"/>
      <c r="Y106" s="628"/>
      <c r="Z106" s="628"/>
      <c r="AA106" s="628"/>
      <c r="AB106" s="628"/>
      <c r="AC106" s="628"/>
      <c r="AD106" s="628"/>
      <c r="AE106" s="628"/>
      <c r="AF106" s="628"/>
      <c r="AG106" s="628"/>
      <c r="AH106" s="628"/>
      <c r="AI106" s="628"/>
      <c r="AJ106" s="628"/>
      <c r="AK106" s="628"/>
      <c r="AL106" s="628"/>
      <c r="AM106" s="628"/>
      <c r="AN106" s="628"/>
      <c r="AO106" s="628"/>
      <c r="AP106" s="628"/>
      <c r="AQ106" s="628"/>
      <c r="AR106" s="628"/>
      <c r="AS106" s="628"/>
      <c r="AT106" s="628"/>
      <c r="AU106" s="628"/>
      <c r="AV106" s="628"/>
      <c r="AW106" s="628"/>
      <c r="AX106" s="628"/>
      <c r="AY106" s="628"/>
      <c r="AZ106" s="628"/>
      <c r="BA106" s="628"/>
      <c r="BB106" s="628"/>
      <c r="BC106" s="628"/>
      <c r="BD106" s="628"/>
      <c r="BE106" s="628"/>
      <c r="BF106" s="628"/>
      <c r="BG106" s="628"/>
      <c r="BH106" s="628"/>
      <c r="BI106" s="628"/>
      <c r="BJ106" s="628"/>
      <c r="BK106" s="628"/>
      <c r="BL106" s="628"/>
      <c r="BM106" s="628"/>
      <c r="BN106" s="628"/>
      <c r="BO106" s="628"/>
      <c r="BP106" s="628"/>
      <c r="BQ106" s="628"/>
      <c r="BR106" s="628"/>
      <c r="BS106" s="628"/>
      <c r="BT106" s="628"/>
      <c r="BU106" s="628"/>
      <c r="BV106" s="628"/>
      <c r="BW106" s="628"/>
      <c r="BX106" s="628"/>
      <c r="BY106" s="628"/>
      <c r="BZ106" s="628"/>
      <c r="CA106" s="628"/>
      <c r="CB106" s="628"/>
      <c r="CC106" s="628"/>
      <c r="CD106" s="628"/>
      <c r="CE106" s="628"/>
      <c r="CF106" s="628"/>
      <c r="CG106" s="628"/>
      <c r="CH106" s="628"/>
      <c r="CI106" s="628"/>
      <c r="CJ106" s="628"/>
      <c r="CK106" s="628"/>
      <c r="CL106" s="628"/>
      <c r="CM106" s="628"/>
      <c r="CN106" s="628"/>
      <c r="CO106" s="628"/>
      <c r="CP106" s="628"/>
      <c r="CQ106" s="628"/>
      <c r="CR106" s="628"/>
      <c r="CS106" s="628"/>
      <c r="CT106" s="628"/>
      <c r="CU106" s="628"/>
      <c r="CV106" s="628"/>
      <c r="CW106" s="628"/>
      <c r="CX106" s="628"/>
      <c r="CY106" s="628"/>
      <c r="CZ106" s="628"/>
      <c r="DA106" s="628"/>
      <c r="DB106" s="628"/>
      <c r="DC106" s="628"/>
      <c r="DD106" s="628"/>
      <c r="DE106" s="628"/>
      <c r="DF106" s="628"/>
      <c r="DG106" s="628"/>
      <c r="DH106" s="628"/>
      <c r="DI106" s="628"/>
      <c r="DJ106" s="628"/>
      <c r="DK106" s="628"/>
      <c r="DL106" s="628"/>
      <c r="DM106" s="628"/>
      <c r="DN106" s="628"/>
      <c r="DO106" s="628"/>
      <c r="DP106" s="628"/>
      <c r="DQ106" s="628"/>
      <c r="DR106" s="628"/>
      <c r="DS106" s="628"/>
      <c r="DT106" s="628"/>
      <c r="DU106" s="628"/>
      <c r="DV106" s="628"/>
      <c r="DW106" s="628"/>
      <c r="DX106" s="628"/>
      <c r="DY106" s="628"/>
      <c r="DZ106" s="628"/>
      <c r="EA106" s="628"/>
      <c r="EB106" s="628"/>
      <c r="EC106" s="628"/>
      <c r="ED106" s="628"/>
      <c r="EE106" s="628"/>
      <c r="EF106" s="628"/>
      <c r="EG106" s="628"/>
      <c r="EH106" s="628"/>
      <c r="EI106" s="628"/>
      <c r="EJ106" s="628"/>
      <c r="EK106" s="628"/>
      <c r="EL106" s="628"/>
      <c r="EM106" s="628"/>
      <c r="EN106" s="628"/>
      <c r="EO106" s="628"/>
      <c r="EP106" s="628"/>
      <c r="EQ106" s="628"/>
      <c r="ER106" s="628"/>
      <c r="ES106" s="628"/>
      <c r="ET106" s="628"/>
      <c r="EU106" s="628"/>
      <c r="EV106" s="628"/>
      <c r="EW106" s="628"/>
      <c r="EX106" s="628"/>
      <c r="EY106" s="628"/>
      <c r="EZ106" s="628"/>
      <c r="FA106" s="628"/>
      <c r="FB106" s="628"/>
      <c r="FC106" s="628"/>
      <c r="FD106" s="628"/>
      <c r="FE106" s="628"/>
      <c r="FF106" s="628"/>
      <c r="FG106" s="628"/>
      <c r="FH106" s="628"/>
      <c r="FI106" s="628"/>
      <c r="FJ106" s="628"/>
      <c r="FK106" s="628"/>
      <c r="FL106" s="628"/>
      <c r="FM106" s="628"/>
      <c r="FN106" s="628"/>
      <c r="FO106" s="628"/>
      <c r="FP106" s="628"/>
      <c r="FQ106" s="628"/>
      <c r="FR106" s="628"/>
      <c r="FS106" s="628"/>
      <c r="FT106" s="628"/>
      <c r="FU106" s="628"/>
      <c r="FV106" s="628"/>
      <c r="FW106" s="628"/>
      <c r="FX106" s="628"/>
      <c r="FY106" s="628"/>
      <c r="FZ106" s="628"/>
      <c r="GA106" s="628"/>
      <c r="GB106" s="628"/>
      <c r="GC106" s="628"/>
      <c r="GD106" s="628"/>
      <c r="GE106" s="628"/>
      <c r="GF106" s="628"/>
      <c r="GG106" s="628"/>
      <c r="GH106" s="628"/>
      <c r="GI106" s="628"/>
      <c r="GJ106" s="628"/>
      <c r="GK106" s="628"/>
      <c r="GL106" s="628"/>
      <c r="GM106" s="628"/>
      <c r="GN106" s="628"/>
      <c r="GO106" s="628"/>
      <c r="GP106" s="628"/>
      <c r="GQ106" s="628"/>
      <c r="GR106" s="628"/>
      <c r="GS106" s="628"/>
      <c r="GT106" s="628"/>
      <c r="GU106" s="628"/>
      <c r="GV106" s="628"/>
      <c r="GW106" s="628"/>
      <c r="GX106" s="628"/>
      <c r="GY106" s="628"/>
      <c r="GZ106" s="628"/>
      <c r="HA106" s="628"/>
      <c r="HB106" s="628"/>
      <c r="HC106" s="628"/>
      <c r="HD106" s="628"/>
      <c r="HE106" s="628"/>
      <c r="HF106" s="628"/>
      <c r="HG106" s="628"/>
      <c r="HH106" s="628"/>
      <c r="HI106" s="628"/>
      <c r="HJ106" s="628"/>
      <c r="HK106" s="628"/>
      <c r="HL106" s="628"/>
      <c r="HM106" s="628"/>
      <c r="HN106" s="628"/>
      <c r="HO106" s="628"/>
      <c r="HP106" s="628"/>
      <c r="HQ106" s="628"/>
      <c r="HR106" s="628"/>
      <c r="HS106" s="628"/>
      <c r="HT106" s="628"/>
      <c r="HU106" s="628"/>
      <c r="HV106" s="628"/>
      <c r="HW106" s="628"/>
      <c r="HX106" s="628"/>
      <c r="HY106" s="628"/>
      <c r="HZ106" s="628"/>
      <c r="IA106" s="628"/>
      <c r="IB106" s="628"/>
      <c r="IC106" s="628"/>
      <c r="ID106" s="628"/>
      <c r="IE106" s="628"/>
      <c r="IF106" s="628"/>
      <c r="IG106" s="628"/>
      <c r="IH106" s="628"/>
      <c r="II106" s="628"/>
      <c r="IJ106" s="628"/>
      <c r="IK106" s="628"/>
      <c r="IL106" s="628"/>
      <c r="IM106" s="628"/>
      <c r="IN106" s="628"/>
      <c r="IO106" s="628"/>
      <c r="IP106" s="628"/>
      <c r="IQ106" s="628"/>
      <c r="IR106" s="628"/>
      <c r="IS106" s="628"/>
      <c r="IT106" s="628"/>
      <c r="IU106" s="628"/>
      <c r="IV106" s="628"/>
    </row>
    <row r="107" spans="1:256" x14ac:dyDescent="0.25">
      <c r="A107" s="649"/>
      <c r="B107" s="595"/>
      <c r="C107" s="313" t="s">
        <v>309</v>
      </c>
      <c r="D107" s="313" t="s">
        <v>305</v>
      </c>
      <c r="E107" s="313" t="s">
        <v>306</v>
      </c>
      <c r="F107" s="313" t="s">
        <v>307</v>
      </c>
      <c r="G107" s="313" t="s">
        <v>308</v>
      </c>
      <c r="H107" s="313" t="s">
        <v>570</v>
      </c>
      <c r="I107" s="628"/>
      <c r="J107" s="628"/>
      <c r="K107" s="628"/>
      <c r="L107" s="628"/>
      <c r="M107" s="628"/>
      <c r="N107" s="628"/>
      <c r="O107" s="628"/>
      <c r="P107" s="628"/>
      <c r="Q107" s="628"/>
      <c r="R107" s="628"/>
      <c r="S107" s="628"/>
      <c r="T107" s="628"/>
      <c r="U107" s="628"/>
      <c r="V107" s="628"/>
      <c r="W107" s="628"/>
      <c r="X107" s="628"/>
      <c r="Y107" s="628"/>
      <c r="Z107" s="628"/>
      <c r="AA107" s="628"/>
      <c r="AB107" s="628"/>
      <c r="AC107" s="628"/>
      <c r="AD107" s="628"/>
      <c r="AE107" s="628"/>
      <c r="AF107" s="628"/>
      <c r="AG107" s="628"/>
      <c r="AH107" s="628"/>
      <c r="AI107" s="628"/>
      <c r="AJ107" s="628"/>
      <c r="AK107" s="628"/>
      <c r="AL107" s="628"/>
      <c r="AM107" s="628"/>
      <c r="AN107" s="628"/>
      <c r="AO107" s="628"/>
      <c r="AP107" s="628"/>
      <c r="AQ107" s="628"/>
      <c r="AR107" s="628"/>
      <c r="AS107" s="628"/>
      <c r="AT107" s="628"/>
      <c r="AU107" s="628"/>
      <c r="AV107" s="628"/>
      <c r="AW107" s="628"/>
      <c r="AX107" s="628"/>
      <c r="AY107" s="628"/>
      <c r="AZ107" s="628"/>
      <c r="BA107" s="628"/>
      <c r="BB107" s="628"/>
      <c r="BC107" s="628"/>
      <c r="BD107" s="628"/>
      <c r="BE107" s="628"/>
      <c r="BF107" s="628"/>
      <c r="BG107" s="628"/>
      <c r="BH107" s="628"/>
      <c r="BI107" s="628"/>
      <c r="BJ107" s="628"/>
      <c r="BK107" s="628"/>
      <c r="BL107" s="628"/>
      <c r="BM107" s="628"/>
      <c r="BN107" s="628"/>
      <c r="BO107" s="628"/>
      <c r="BP107" s="628"/>
      <c r="BQ107" s="628"/>
      <c r="BR107" s="628"/>
      <c r="BS107" s="628"/>
      <c r="BT107" s="628"/>
      <c r="BU107" s="628"/>
      <c r="BV107" s="628"/>
      <c r="BW107" s="628"/>
      <c r="BX107" s="628"/>
      <c r="BY107" s="628"/>
      <c r="BZ107" s="628"/>
      <c r="CA107" s="628"/>
      <c r="CB107" s="628"/>
      <c r="CC107" s="628"/>
      <c r="CD107" s="628"/>
      <c r="CE107" s="628"/>
      <c r="CF107" s="628"/>
      <c r="CG107" s="628"/>
      <c r="CH107" s="628"/>
      <c r="CI107" s="628"/>
      <c r="CJ107" s="628"/>
      <c r="CK107" s="628"/>
      <c r="CL107" s="628"/>
      <c r="CM107" s="628"/>
      <c r="CN107" s="628"/>
      <c r="CO107" s="628"/>
      <c r="CP107" s="628"/>
      <c r="CQ107" s="628"/>
      <c r="CR107" s="628"/>
      <c r="CS107" s="628"/>
      <c r="CT107" s="628"/>
      <c r="CU107" s="628"/>
      <c r="CV107" s="628"/>
      <c r="CW107" s="628"/>
      <c r="CX107" s="628"/>
      <c r="CY107" s="628"/>
      <c r="CZ107" s="628"/>
      <c r="DA107" s="628"/>
      <c r="DB107" s="628"/>
      <c r="DC107" s="628"/>
      <c r="DD107" s="628"/>
      <c r="DE107" s="628"/>
      <c r="DF107" s="628"/>
      <c r="DG107" s="628"/>
      <c r="DH107" s="628"/>
      <c r="DI107" s="628"/>
      <c r="DJ107" s="628"/>
      <c r="DK107" s="628"/>
      <c r="DL107" s="628"/>
      <c r="DM107" s="628"/>
      <c r="DN107" s="628"/>
      <c r="DO107" s="628"/>
      <c r="DP107" s="628"/>
      <c r="DQ107" s="628"/>
      <c r="DR107" s="628"/>
      <c r="DS107" s="628"/>
      <c r="DT107" s="628"/>
      <c r="DU107" s="628"/>
      <c r="DV107" s="628"/>
      <c r="DW107" s="628"/>
      <c r="DX107" s="628"/>
      <c r="DY107" s="628"/>
      <c r="DZ107" s="628"/>
      <c r="EA107" s="628"/>
      <c r="EB107" s="628"/>
      <c r="EC107" s="628"/>
      <c r="ED107" s="628"/>
      <c r="EE107" s="628"/>
      <c r="EF107" s="628"/>
      <c r="EG107" s="628"/>
      <c r="EH107" s="628"/>
      <c r="EI107" s="628"/>
      <c r="EJ107" s="628"/>
      <c r="EK107" s="628"/>
      <c r="EL107" s="628"/>
      <c r="EM107" s="628"/>
      <c r="EN107" s="628"/>
      <c r="EO107" s="628"/>
      <c r="EP107" s="628"/>
      <c r="EQ107" s="628"/>
      <c r="ER107" s="628"/>
      <c r="ES107" s="628"/>
      <c r="ET107" s="628"/>
      <c r="EU107" s="628"/>
      <c r="EV107" s="628"/>
      <c r="EW107" s="628"/>
      <c r="EX107" s="628"/>
      <c r="EY107" s="628"/>
      <c r="EZ107" s="628"/>
      <c r="FA107" s="628"/>
      <c r="FB107" s="628"/>
      <c r="FC107" s="628"/>
      <c r="FD107" s="628"/>
      <c r="FE107" s="628"/>
      <c r="FF107" s="628"/>
      <c r="FG107" s="628"/>
      <c r="FH107" s="628"/>
      <c r="FI107" s="628"/>
      <c r="FJ107" s="628"/>
      <c r="FK107" s="628"/>
      <c r="FL107" s="628"/>
      <c r="FM107" s="628"/>
      <c r="FN107" s="628"/>
      <c r="FO107" s="628"/>
      <c r="FP107" s="628"/>
      <c r="FQ107" s="628"/>
      <c r="FR107" s="628"/>
      <c r="FS107" s="628"/>
      <c r="FT107" s="628"/>
      <c r="FU107" s="628"/>
      <c r="FV107" s="628"/>
      <c r="FW107" s="628"/>
      <c r="FX107" s="628"/>
      <c r="FY107" s="628"/>
      <c r="FZ107" s="628"/>
      <c r="GA107" s="628"/>
      <c r="GB107" s="628"/>
      <c r="GC107" s="628"/>
      <c r="GD107" s="628"/>
      <c r="GE107" s="628"/>
      <c r="GF107" s="628"/>
      <c r="GG107" s="628"/>
      <c r="GH107" s="628"/>
      <c r="GI107" s="628"/>
      <c r="GJ107" s="628"/>
      <c r="GK107" s="628"/>
      <c r="GL107" s="628"/>
      <c r="GM107" s="628"/>
      <c r="GN107" s="628"/>
      <c r="GO107" s="628"/>
      <c r="GP107" s="628"/>
      <c r="GQ107" s="628"/>
      <c r="GR107" s="628"/>
      <c r="GS107" s="628"/>
      <c r="GT107" s="628"/>
      <c r="GU107" s="628"/>
      <c r="GV107" s="628"/>
      <c r="GW107" s="628"/>
      <c r="GX107" s="628"/>
      <c r="GY107" s="628"/>
      <c r="GZ107" s="628"/>
      <c r="HA107" s="628"/>
      <c r="HB107" s="628"/>
      <c r="HC107" s="628"/>
      <c r="HD107" s="628"/>
      <c r="HE107" s="628"/>
      <c r="HF107" s="628"/>
      <c r="HG107" s="628"/>
      <c r="HH107" s="628"/>
      <c r="HI107" s="628"/>
      <c r="HJ107" s="628"/>
      <c r="HK107" s="628"/>
      <c r="HL107" s="628"/>
      <c r="HM107" s="628"/>
      <c r="HN107" s="628"/>
      <c r="HO107" s="628"/>
      <c r="HP107" s="628"/>
      <c r="HQ107" s="628"/>
      <c r="HR107" s="628"/>
      <c r="HS107" s="628"/>
      <c r="HT107" s="628"/>
      <c r="HU107" s="628"/>
      <c r="HV107" s="628"/>
      <c r="HW107" s="628"/>
      <c r="HX107" s="628"/>
      <c r="HY107" s="628"/>
      <c r="HZ107" s="628"/>
      <c r="IA107" s="628"/>
      <c r="IB107" s="628"/>
      <c r="IC107" s="628"/>
      <c r="ID107" s="628"/>
      <c r="IE107" s="628"/>
      <c r="IF107" s="628"/>
      <c r="IG107" s="628"/>
      <c r="IH107" s="628"/>
      <c r="II107" s="628"/>
      <c r="IJ107" s="628"/>
      <c r="IK107" s="628"/>
      <c r="IL107" s="628"/>
      <c r="IM107" s="628"/>
      <c r="IN107" s="628"/>
      <c r="IO107" s="628"/>
      <c r="IP107" s="628"/>
      <c r="IQ107" s="628"/>
      <c r="IR107" s="628"/>
      <c r="IS107" s="628"/>
      <c r="IT107" s="628"/>
      <c r="IU107" s="628"/>
      <c r="IV107" s="628"/>
    </row>
    <row r="108" spans="1:256" ht="21" x14ac:dyDescent="0.25">
      <c r="A108" s="314"/>
      <c r="B108" s="315" t="s">
        <v>960</v>
      </c>
      <c r="C108" s="654"/>
      <c r="D108" s="624"/>
      <c r="E108" s="604"/>
      <c r="F108" s="656"/>
      <c r="G108" s="617"/>
      <c r="H108" s="602"/>
      <c r="I108" s="628"/>
      <c r="J108" s="628"/>
      <c r="K108" s="628"/>
      <c r="L108" s="628"/>
      <c r="M108" s="628"/>
      <c r="N108" s="628"/>
      <c r="O108" s="628"/>
      <c r="P108" s="628"/>
      <c r="Q108" s="628"/>
      <c r="R108" s="628"/>
      <c r="S108" s="628"/>
      <c r="T108" s="628"/>
      <c r="U108" s="628"/>
      <c r="V108" s="628"/>
      <c r="W108" s="628"/>
      <c r="X108" s="628"/>
      <c r="Y108" s="628"/>
      <c r="Z108" s="628"/>
      <c r="AA108" s="628"/>
      <c r="AB108" s="628"/>
      <c r="AC108" s="628"/>
      <c r="AD108" s="628"/>
      <c r="AE108" s="628"/>
      <c r="AF108" s="628"/>
      <c r="AG108" s="628"/>
      <c r="AH108" s="628"/>
      <c r="AI108" s="628"/>
      <c r="AJ108" s="628"/>
      <c r="AK108" s="628"/>
      <c r="AL108" s="628"/>
      <c r="AM108" s="628"/>
      <c r="AN108" s="628"/>
      <c r="AO108" s="628"/>
      <c r="AP108" s="628"/>
      <c r="AQ108" s="628"/>
      <c r="AR108" s="628"/>
      <c r="AS108" s="628"/>
      <c r="AT108" s="628"/>
      <c r="AU108" s="628"/>
      <c r="AV108" s="628"/>
      <c r="AW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  <c r="BP108" s="628"/>
      <c r="BQ108" s="628"/>
      <c r="BR108" s="628"/>
      <c r="BS108" s="628"/>
      <c r="BT108" s="628"/>
      <c r="BU108" s="628"/>
      <c r="BV108" s="628"/>
      <c r="BW108" s="628"/>
      <c r="BX108" s="628"/>
      <c r="BY108" s="628"/>
      <c r="BZ108" s="628"/>
      <c r="CA108" s="628"/>
      <c r="CB108" s="628"/>
      <c r="CC108" s="628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8"/>
      <c r="CU108" s="628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28"/>
      <c r="DM108" s="628"/>
      <c r="DN108" s="628"/>
      <c r="DO108" s="628"/>
      <c r="DP108" s="628"/>
      <c r="DQ108" s="628"/>
      <c r="DR108" s="628"/>
      <c r="DS108" s="628"/>
      <c r="DT108" s="628"/>
      <c r="DU108" s="628"/>
      <c r="DV108" s="628"/>
      <c r="DW108" s="628"/>
      <c r="DX108" s="628"/>
      <c r="DY108" s="628"/>
      <c r="DZ108" s="628"/>
      <c r="EA108" s="628"/>
      <c r="EB108" s="628"/>
      <c r="EC108" s="628"/>
      <c r="ED108" s="628"/>
      <c r="EE108" s="628"/>
      <c r="EF108" s="628"/>
      <c r="EG108" s="628"/>
      <c r="EH108" s="628"/>
      <c r="EI108" s="628"/>
      <c r="EJ108" s="628"/>
      <c r="EK108" s="628"/>
      <c r="EL108" s="628"/>
      <c r="EM108" s="628"/>
      <c r="EN108" s="628"/>
      <c r="EO108" s="628"/>
      <c r="EP108" s="628"/>
      <c r="EQ108" s="628"/>
      <c r="ER108" s="628"/>
      <c r="ES108" s="628"/>
      <c r="ET108" s="628"/>
      <c r="EU108" s="628"/>
      <c r="EV108" s="628"/>
      <c r="EW108" s="628"/>
      <c r="EX108" s="628"/>
      <c r="EY108" s="628"/>
      <c r="EZ108" s="628"/>
      <c r="FA108" s="628"/>
      <c r="FB108" s="628"/>
      <c r="FC108" s="628"/>
      <c r="FD108" s="628"/>
      <c r="FE108" s="628"/>
      <c r="FF108" s="628"/>
      <c r="FG108" s="628"/>
      <c r="FH108" s="628"/>
      <c r="FI108" s="628"/>
      <c r="FJ108" s="628"/>
      <c r="FK108" s="628"/>
      <c r="FL108" s="628"/>
      <c r="FM108" s="628"/>
      <c r="FN108" s="628"/>
      <c r="FO108" s="628"/>
      <c r="FP108" s="628"/>
      <c r="FQ108" s="628"/>
      <c r="FR108" s="628"/>
      <c r="FS108" s="628"/>
      <c r="FT108" s="628"/>
      <c r="FU108" s="628"/>
      <c r="FV108" s="628"/>
      <c r="FW108" s="628"/>
      <c r="FX108" s="628"/>
      <c r="FY108" s="628"/>
      <c r="FZ108" s="628"/>
      <c r="GA108" s="628"/>
      <c r="GB108" s="628"/>
      <c r="GC108" s="628"/>
      <c r="GD108" s="628"/>
      <c r="GE108" s="628"/>
      <c r="GF108" s="628"/>
      <c r="GG108" s="628"/>
      <c r="GH108" s="628"/>
      <c r="GI108" s="628"/>
      <c r="GJ108" s="628"/>
      <c r="GK108" s="628"/>
      <c r="GL108" s="628"/>
      <c r="GM108" s="628"/>
      <c r="GN108" s="628"/>
      <c r="GO108" s="628"/>
      <c r="GP108" s="628"/>
      <c r="GQ108" s="628"/>
      <c r="GR108" s="628"/>
      <c r="GS108" s="628"/>
      <c r="GT108" s="628"/>
      <c r="GU108" s="628"/>
      <c r="GV108" s="628"/>
      <c r="GW108" s="628"/>
      <c r="GX108" s="628"/>
      <c r="GY108" s="628"/>
      <c r="GZ108" s="628"/>
      <c r="HA108" s="628"/>
      <c r="HB108" s="628"/>
      <c r="HC108" s="628"/>
      <c r="HD108" s="628"/>
      <c r="HE108" s="628"/>
      <c r="HF108" s="628"/>
      <c r="HG108" s="628"/>
      <c r="HH108" s="628"/>
      <c r="HI108" s="628"/>
      <c r="HJ108" s="628"/>
      <c r="HK108" s="628"/>
      <c r="HL108" s="628"/>
      <c r="HM108" s="628"/>
      <c r="HN108" s="628"/>
      <c r="HO108" s="628"/>
      <c r="HP108" s="628"/>
      <c r="HQ108" s="628"/>
      <c r="HR108" s="628"/>
      <c r="HS108" s="628"/>
      <c r="HT108" s="628"/>
      <c r="HU108" s="628"/>
      <c r="HV108" s="628"/>
      <c r="HW108" s="628"/>
      <c r="HX108" s="628"/>
      <c r="HY108" s="628"/>
      <c r="HZ108" s="628"/>
      <c r="IA108" s="628"/>
      <c r="IB108" s="628"/>
      <c r="IC108" s="628"/>
      <c r="ID108" s="628"/>
      <c r="IE108" s="628"/>
      <c r="IF108" s="628"/>
      <c r="IG108" s="628"/>
      <c r="IH108" s="628"/>
      <c r="II108" s="628"/>
      <c r="IJ108" s="628"/>
      <c r="IK108" s="628"/>
      <c r="IL108" s="628"/>
      <c r="IM108" s="628"/>
      <c r="IN108" s="628"/>
      <c r="IO108" s="628"/>
      <c r="IP108" s="628"/>
      <c r="IQ108" s="628"/>
      <c r="IR108" s="628"/>
      <c r="IS108" s="628"/>
      <c r="IT108" s="628"/>
      <c r="IU108" s="628"/>
      <c r="IV108" s="628"/>
    </row>
    <row r="109" spans="1:256" ht="21" x14ac:dyDescent="0.25">
      <c r="A109" s="649"/>
      <c r="B109" s="315" t="s">
        <v>962</v>
      </c>
      <c r="C109" s="654"/>
      <c r="D109" s="624"/>
      <c r="E109" s="604"/>
      <c r="F109" s="656"/>
      <c r="G109" s="617"/>
      <c r="H109" s="602"/>
      <c r="I109" s="628"/>
      <c r="J109" s="628"/>
      <c r="K109" s="628"/>
      <c r="L109" s="628"/>
      <c r="M109" s="628"/>
      <c r="N109" s="628"/>
      <c r="O109" s="628"/>
      <c r="P109" s="628"/>
      <c r="Q109" s="628"/>
      <c r="R109" s="628"/>
      <c r="S109" s="628"/>
      <c r="T109" s="628"/>
      <c r="U109" s="628"/>
      <c r="V109" s="628"/>
      <c r="W109" s="628"/>
      <c r="X109" s="628"/>
      <c r="Y109" s="628"/>
      <c r="Z109" s="628"/>
      <c r="AA109" s="628"/>
      <c r="AB109" s="628"/>
      <c r="AC109" s="628"/>
      <c r="AD109" s="628"/>
      <c r="AE109" s="628"/>
      <c r="AF109" s="628"/>
      <c r="AG109" s="628"/>
      <c r="AH109" s="628"/>
      <c r="AI109" s="628"/>
      <c r="AJ109" s="628"/>
      <c r="AK109" s="628"/>
      <c r="AL109" s="628"/>
      <c r="AM109" s="628"/>
      <c r="AN109" s="628"/>
      <c r="AO109" s="628"/>
      <c r="AP109" s="628"/>
      <c r="AQ109" s="628"/>
      <c r="AR109" s="628"/>
      <c r="AS109" s="628"/>
      <c r="AT109" s="628"/>
      <c r="AU109" s="628"/>
      <c r="AV109" s="628"/>
      <c r="AW109" s="628"/>
      <c r="AX109" s="628"/>
      <c r="AY109" s="628"/>
      <c r="AZ109" s="628"/>
      <c r="BA109" s="628"/>
      <c r="BB109" s="628"/>
      <c r="BC109" s="628"/>
      <c r="BD109" s="628"/>
      <c r="BE109" s="628"/>
      <c r="BF109" s="628"/>
      <c r="BG109" s="628"/>
      <c r="BH109" s="628"/>
      <c r="BI109" s="628"/>
      <c r="BJ109" s="628"/>
      <c r="BK109" s="628"/>
      <c r="BL109" s="628"/>
      <c r="BM109" s="628"/>
      <c r="BN109" s="628"/>
      <c r="BO109" s="628"/>
      <c r="BP109" s="628"/>
      <c r="BQ109" s="628"/>
      <c r="BR109" s="628"/>
      <c r="BS109" s="628"/>
      <c r="BT109" s="628"/>
      <c r="BU109" s="628"/>
      <c r="BV109" s="628"/>
      <c r="BW109" s="628"/>
      <c r="BX109" s="628"/>
      <c r="BY109" s="628"/>
      <c r="BZ109" s="628"/>
      <c r="CA109" s="628"/>
      <c r="CB109" s="628"/>
      <c r="CC109" s="628"/>
      <c r="CD109" s="628"/>
      <c r="CE109" s="628"/>
      <c r="CF109" s="628"/>
      <c r="CG109" s="628"/>
      <c r="CH109" s="628"/>
      <c r="CI109" s="628"/>
      <c r="CJ109" s="628"/>
      <c r="CK109" s="628"/>
      <c r="CL109" s="628"/>
      <c r="CM109" s="628"/>
      <c r="CN109" s="628"/>
      <c r="CO109" s="628"/>
      <c r="CP109" s="628"/>
      <c r="CQ109" s="628"/>
      <c r="CR109" s="628"/>
      <c r="CS109" s="628"/>
      <c r="CT109" s="628"/>
      <c r="CU109" s="628"/>
      <c r="CV109" s="628"/>
      <c r="CW109" s="628"/>
      <c r="CX109" s="628"/>
      <c r="CY109" s="628"/>
      <c r="CZ109" s="628"/>
      <c r="DA109" s="628"/>
      <c r="DB109" s="628"/>
      <c r="DC109" s="628"/>
      <c r="DD109" s="628"/>
      <c r="DE109" s="628"/>
      <c r="DF109" s="628"/>
      <c r="DG109" s="628"/>
      <c r="DH109" s="628"/>
      <c r="DI109" s="628"/>
      <c r="DJ109" s="628"/>
      <c r="DK109" s="628"/>
      <c r="DL109" s="628"/>
      <c r="DM109" s="628"/>
      <c r="DN109" s="628"/>
      <c r="DO109" s="628"/>
      <c r="DP109" s="628"/>
      <c r="DQ109" s="628"/>
      <c r="DR109" s="628"/>
      <c r="DS109" s="628"/>
      <c r="DT109" s="628"/>
      <c r="DU109" s="628"/>
      <c r="DV109" s="628"/>
      <c r="DW109" s="628"/>
      <c r="DX109" s="628"/>
      <c r="DY109" s="628"/>
      <c r="DZ109" s="628"/>
      <c r="EA109" s="628"/>
      <c r="EB109" s="628"/>
      <c r="EC109" s="628"/>
      <c r="ED109" s="628"/>
      <c r="EE109" s="628"/>
      <c r="EF109" s="628"/>
      <c r="EG109" s="628"/>
      <c r="EH109" s="628"/>
      <c r="EI109" s="628"/>
      <c r="EJ109" s="628"/>
      <c r="EK109" s="628"/>
      <c r="EL109" s="628"/>
      <c r="EM109" s="628"/>
      <c r="EN109" s="628"/>
      <c r="EO109" s="628"/>
      <c r="EP109" s="628"/>
      <c r="EQ109" s="628"/>
      <c r="ER109" s="628"/>
      <c r="ES109" s="628"/>
      <c r="ET109" s="628"/>
      <c r="EU109" s="628"/>
      <c r="EV109" s="628"/>
      <c r="EW109" s="628"/>
      <c r="EX109" s="628"/>
      <c r="EY109" s="628"/>
      <c r="EZ109" s="628"/>
      <c r="FA109" s="628"/>
      <c r="FB109" s="628"/>
      <c r="FC109" s="628"/>
      <c r="FD109" s="628"/>
      <c r="FE109" s="628"/>
      <c r="FF109" s="628"/>
      <c r="FG109" s="628"/>
      <c r="FH109" s="628"/>
      <c r="FI109" s="628"/>
      <c r="FJ109" s="628"/>
      <c r="FK109" s="628"/>
      <c r="FL109" s="628"/>
      <c r="FM109" s="628"/>
      <c r="FN109" s="628"/>
      <c r="FO109" s="628"/>
      <c r="FP109" s="628"/>
      <c r="FQ109" s="628"/>
      <c r="FR109" s="628"/>
      <c r="FS109" s="628"/>
      <c r="FT109" s="628"/>
      <c r="FU109" s="628"/>
      <c r="FV109" s="628"/>
      <c r="FW109" s="628"/>
      <c r="FX109" s="628"/>
      <c r="FY109" s="628"/>
      <c r="FZ109" s="628"/>
      <c r="GA109" s="628"/>
      <c r="GB109" s="628"/>
      <c r="GC109" s="628"/>
      <c r="GD109" s="628"/>
      <c r="GE109" s="628"/>
      <c r="GF109" s="628"/>
      <c r="GG109" s="628"/>
      <c r="GH109" s="628"/>
      <c r="GI109" s="628"/>
      <c r="GJ109" s="628"/>
      <c r="GK109" s="628"/>
      <c r="GL109" s="628"/>
      <c r="GM109" s="628"/>
      <c r="GN109" s="628"/>
      <c r="GO109" s="628"/>
      <c r="GP109" s="628"/>
      <c r="GQ109" s="628"/>
      <c r="GR109" s="628"/>
      <c r="GS109" s="628"/>
      <c r="GT109" s="628"/>
      <c r="GU109" s="628"/>
      <c r="GV109" s="628"/>
      <c r="GW109" s="628"/>
      <c r="GX109" s="628"/>
      <c r="GY109" s="628"/>
      <c r="GZ109" s="628"/>
      <c r="HA109" s="628"/>
      <c r="HB109" s="628"/>
      <c r="HC109" s="628"/>
      <c r="HD109" s="628"/>
      <c r="HE109" s="628"/>
      <c r="HF109" s="628"/>
      <c r="HG109" s="628"/>
      <c r="HH109" s="628"/>
      <c r="HI109" s="628"/>
      <c r="HJ109" s="628"/>
      <c r="HK109" s="628"/>
      <c r="HL109" s="628"/>
      <c r="HM109" s="628"/>
      <c r="HN109" s="628"/>
      <c r="HO109" s="628"/>
      <c r="HP109" s="628"/>
      <c r="HQ109" s="628"/>
      <c r="HR109" s="628"/>
      <c r="HS109" s="628"/>
      <c r="HT109" s="628"/>
      <c r="HU109" s="628"/>
      <c r="HV109" s="628"/>
      <c r="HW109" s="628"/>
      <c r="HX109" s="628"/>
      <c r="HY109" s="628"/>
      <c r="HZ109" s="628"/>
      <c r="IA109" s="628"/>
      <c r="IB109" s="628"/>
      <c r="IC109" s="628"/>
      <c r="ID109" s="628"/>
      <c r="IE109" s="628"/>
      <c r="IF109" s="628"/>
      <c r="IG109" s="628"/>
      <c r="IH109" s="628"/>
      <c r="II109" s="628"/>
      <c r="IJ109" s="628"/>
      <c r="IK109" s="628"/>
      <c r="IL109" s="628"/>
      <c r="IM109" s="628"/>
      <c r="IN109" s="628"/>
      <c r="IO109" s="628"/>
      <c r="IP109" s="628"/>
      <c r="IQ109" s="628"/>
      <c r="IR109" s="628"/>
      <c r="IS109" s="628"/>
      <c r="IT109" s="628"/>
      <c r="IU109" s="628"/>
      <c r="IV109" s="628"/>
    </row>
    <row r="110" spans="1:256" x14ac:dyDescent="0.25">
      <c r="A110" s="649"/>
      <c r="B110" s="649"/>
      <c r="C110" s="658"/>
      <c r="D110" s="659"/>
      <c r="E110" s="660"/>
      <c r="F110" s="661"/>
      <c r="G110" s="60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K110" s="628"/>
      <c r="AL110" s="628"/>
      <c r="AM110" s="628"/>
      <c r="AN110" s="628"/>
      <c r="AO110" s="628"/>
      <c r="AP110" s="628"/>
      <c r="AQ110" s="628"/>
      <c r="AR110" s="628"/>
      <c r="AS110" s="628"/>
      <c r="AT110" s="628"/>
      <c r="AU110" s="628"/>
      <c r="AV110" s="628"/>
      <c r="AW110" s="628"/>
      <c r="AX110" s="628"/>
      <c r="AY110" s="628"/>
      <c r="AZ110" s="628"/>
      <c r="BA110" s="628"/>
      <c r="BB110" s="628"/>
      <c r="BC110" s="628"/>
      <c r="BD110" s="628"/>
      <c r="BE110" s="628"/>
      <c r="BF110" s="628"/>
      <c r="BG110" s="628"/>
      <c r="BH110" s="628"/>
      <c r="BI110" s="628"/>
      <c r="BJ110" s="628"/>
      <c r="BK110" s="628"/>
      <c r="BL110" s="628"/>
      <c r="BM110" s="628"/>
      <c r="BN110" s="628"/>
      <c r="BO110" s="628"/>
      <c r="BP110" s="628"/>
      <c r="BQ110" s="628"/>
      <c r="BR110" s="628"/>
      <c r="BS110" s="628"/>
      <c r="BT110" s="628"/>
      <c r="BU110" s="628"/>
      <c r="BV110" s="628"/>
      <c r="BW110" s="628"/>
      <c r="BX110" s="628"/>
      <c r="BY110" s="628"/>
      <c r="BZ110" s="628"/>
      <c r="CA110" s="628"/>
      <c r="CB110" s="628"/>
      <c r="CC110" s="628"/>
      <c r="CD110" s="628"/>
      <c r="CE110" s="628"/>
      <c r="CF110" s="628"/>
      <c r="CG110" s="628"/>
      <c r="CH110" s="628"/>
      <c r="CI110" s="628"/>
      <c r="CJ110" s="628"/>
      <c r="CK110" s="628"/>
      <c r="CL110" s="628"/>
      <c r="CM110" s="628"/>
      <c r="CN110" s="628"/>
      <c r="CO110" s="628"/>
      <c r="CP110" s="628"/>
      <c r="CQ110" s="628"/>
      <c r="CR110" s="628"/>
      <c r="CS110" s="628"/>
      <c r="CT110" s="628"/>
      <c r="CU110" s="628"/>
      <c r="CV110" s="628"/>
      <c r="CW110" s="628"/>
      <c r="CX110" s="628"/>
      <c r="CY110" s="628"/>
      <c r="CZ110" s="628"/>
      <c r="DA110" s="628"/>
      <c r="DB110" s="628"/>
      <c r="DC110" s="628"/>
      <c r="DD110" s="628"/>
      <c r="DE110" s="628"/>
      <c r="DF110" s="628"/>
      <c r="DG110" s="628"/>
      <c r="DH110" s="628"/>
      <c r="DI110" s="628"/>
      <c r="DJ110" s="628"/>
      <c r="DK110" s="628"/>
      <c r="DL110" s="628"/>
      <c r="DM110" s="628"/>
      <c r="DN110" s="628"/>
      <c r="DO110" s="628"/>
      <c r="DP110" s="628"/>
      <c r="DQ110" s="628"/>
      <c r="DR110" s="628"/>
      <c r="DS110" s="628"/>
      <c r="DT110" s="628"/>
      <c r="DU110" s="628"/>
      <c r="DV110" s="628"/>
      <c r="DW110" s="628"/>
      <c r="DX110" s="628"/>
      <c r="DY110" s="628"/>
      <c r="DZ110" s="628"/>
      <c r="EA110" s="628"/>
      <c r="EB110" s="628"/>
      <c r="EC110" s="628"/>
      <c r="ED110" s="628"/>
      <c r="EE110" s="628"/>
      <c r="EF110" s="628"/>
      <c r="EG110" s="628"/>
      <c r="EH110" s="628"/>
      <c r="EI110" s="628"/>
      <c r="EJ110" s="628"/>
      <c r="EK110" s="628"/>
      <c r="EL110" s="628"/>
      <c r="EM110" s="628"/>
      <c r="EN110" s="628"/>
      <c r="EO110" s="628"/>
      <c r="EP110" s="628"/>
      <c r="EQ110" s="628"/>
      <c r="ER110" s="628"/>
      <c r="ES110" s="628"/>
      <c r="ET110" s="628"/>
      <c r="EU110" s="628"/>
      <c r="EV110" s="628"/>
      <c r="EW110" s="628"/>
      <c r="EX110" s="628"/>
      <c r="EY110" s="628"/>
      <c r="EZ110" s="628"/>
      <c r="FA110" s="628"/>
      <c r="FB110" s="628"/>
      <c r="FC110" s="628"/>
      <c r="FD110" s="628"/>
      <c r="FE110" s="628"/>
      <c r="FF110" s="628"/>
      <c r="FG110" s="628"/>
      <c r="FH110" s="628"/>
      <c r="FI110" s="628"/>
      <c r="FJ110" s="628"/>
      <c r="FK110" s="628"/>
      <c r="FL110" s="628"/>
      <c r="FM110" s="628"/>
      <c r="FN110" s="628"/>
      <c r="FO110" s="628"/>
      <c r="FP110" s="628"/>
      <c r="FQ110" s="628"/>
      <c r="FR110" s="628"/>
      <c r="FS110" s="628"/>
      <c r="FT110" s="628"/>
      <c r="FU110" s="628"/>
      <c r="FV110" s="628"/>
      <c r="FW110" s="628"/>
      <c r="FX110" s="628"/>
      <c r="FY110" s="628"/>
      <c r="FZ110" s="628"/>
      <c r="GA110" s="628"/>
      <c r="GB110" s="628"/>
      <c r="GC110" s="628"/>
      <c r="GD110" s="628"/>
      <c r="GE110" s="628"/>
      <c r="GF110" s="628"/>
      <c r="GG110" s="628"/>
      <c r="GH110" s="628"/>
      <c r="GI110" s="628"/>
      <c r="GJ110" s="628"/>
      <c r="GK110" s="628"/>
      <c r="GL110" s="628"/>
      <c r="GM110" s="628"/>
      <c r="GN110" s="628"/>
      <c r="GO110" s="628"/>
      <c r="GP110" s="628"/>
      <c r="GQ110" s="628"/>
      <c r="GR110" s="628"/>
      <c r="GS110" s="628"/>
      <c r="GT110" s="628"/>
      <c r="GU110" s="628"/>
      <c r="GV110" s="628"/>
      <c r="GW110" s="628"/>
      <c r="GX110" s="628"/>
      <c r="GY110" s="628"/>
      <c r="GZ110" s="628"/>
      <c r="HA110" s="628"/>
      <c r="HB110" s="628"/>
      <c r="HC110" s="628"/>
      <c r="HD110" s="628"/>
      <c r="HE110" s="628"/>
      <c r="HF110" s="628"/>
      <c r="HG110" s="628"/>
      <c r="HH110" s="628"/>
      <c r="HI110" s="628"/>
      <c r="HJ110" s="628"/>
      <c r="HK110" s="628"/>
      <c r="HL110" s="628"/>
      <c r="HM110" s="628"/>
      <c r="HN110" s="628"/>
      <c r="HO110" s="628"/>
      <c r="HP110" s="628"/>
      <c r="HQ110" s="628"/>
      <c r="HR110" s="628"/>
      <c r="HS110" s="628"/>
      <c r="HT110" s="628"/>
      <c r="HU110" s="628"/>
      <c r="HV110" s="628"/>
      <c r="HW110" s="628"/>
      <c r="HX110" s="628"/>
      <c r="HY110" s="628"/>
      <c r="HZ110" s="628"/>
      <c r="IA110" s="628"/>
      <c r="IB110" s="628"/>
      <c r="IC110" s="628"/>
      <c r="ID110" s="628"/>
      <c r="IE110" s="628"/>
      <c r="IF110" s="628"/>
      <c r="IG110" s="628"/>
      <c r="IH110" s="628"/>
      <c r="II110" s="628"/>
      <c r="IJ110" s="628"/>
      <c r="IK110" s="628"/>
      <c r="IL110" s="628"/>
      <c r="IM110" s="628"/>
      <c r="IN110" s="628"/>
      <c r="IO110" s="628"/>
      <c r="IP110" s="628"/>
      <c r="IQ110" s="628"/>
      <c r="IR110" s="628"/>
      <c r="IS110" s="628"/>
      <c r="IT110" s="628"/>
      <c r="IU110" s="628"/>
      <c r="IV110" s="628"/>
    </row>
    <row r="111" spans="1:256" x14ac:dyDescent="0.25">
      <c r="A111" s="649"/>
      <c r="B111" s="649"/>
      <c r="C111" s="658"/>
      <c r="D111" s="659"/>
      <c r="E111" s="660"/>
      <c r="F111" s="661"/>
      <c r="G111" s="608"/>
      <c r="H111" s="628"/>
      <c r="I111" s="628"/>
      <c r="J111" s="628"/>
      <c r="K111" s="628"/>
      <c r="L111" s="628"/>
      <c r="M111" s="628"/>
      <c r="N111" s="628"/>
      <c r="O111" s="628"/>
      <c r="P111" s="628"/>
      <c r="Q111" s="628"/>
      <c r="R111" s="628"/>
      <c r="S111" s="628"/>
      <c r="T111" s="628"/>
      <c r="U111" s="628"/>
      <c r="V111" s="628"/>
      <c r="W111" s="628"/>
      <c r="X111" s="628"/>
      <c r="Y111" s="628"/>
      <c r="Z111" s="628"/>
      <c r="AA111" s="628"/>
      <c r="AB111" s="628"/>
      <c r="AC111" s="628"/>
      <c r="AD111" s="628"/>
      <c r="AE111" s="628"/>
      <c r="AF111" s="628"/>
      <c r="AG111" s="628"/>
      <c r="AH111" s="628"/>
      <c r="AI111" s="628"/>
      <c r="AJ111" s="628"/>
      <c r="AK111" s="628"/>
      <c r="AL111" s="628"/>
      <c r="AM111" s="628"/>
      <c r="AN111" s="628"/>
      <c r="AO111" s="628"/>
      <c r="AP111" s="628"/>
      <c r="AQ111" s="628"/>
      <c r="AR111" s="628"/>
      <c r="AS111" s="628"/>
      <c r="AT111" s="628"/>
      <c r="AU111" s="628"/>
      <c r="AV111" s="628"/>
      <c r="AW111" s="628"/>
      <c r="AX111" s="628"/>
      <c r="AY111" s="628"/>
      <c r="AZ111" s="628"/>
      <c r="BA111" s="628"/>
      <c r="BB111" s="628"/>
      <c r="BC111" s="628"/>
      <c r="BD111" s="628"/>
      <c r="BE111" s="628"/>
      <c r="BF111" s="628"/>
      <c r="BG111" s="628"/>
      <c r="BH111" s="628"/>
      <c r="BI111" s="628"/>
      <c r="BJ111" s="628"/>
      <c r="BK111" s="628"/>
      <c r="BL111" s="628"/>
      <c r="BM111" s="628"/>
      <c r="BN111" s="628"/>
      <c r="BO111" s="628"/>
      <c r="BP111" s="628"/>
      <c r="BQ111" s="628"/>
      <c r="BR111" s="628"/>
      <c r="BS111" s="628"/>
      <c r="BT111" s="628"/>
      <c r="BU111" s="628"/>
      <c r="BV111" s="628"/>
      <c r="BW111" s="628"/>
      <c r="BX111" s="628"/>
      <c r="BY111" s="628"/>
      <c r="BZ111" s="628"/>
      <c r="CA111" s="628"/>
      <c r="CB111" s="628"/>
      <c r="CC111" s="628"/>
      <c r="CD111" s="628"/>
      <c r="CE111" s="628"/>
      <c r="CF111" s="628"/>
      <c r="CG111" s="628"/>
      <c r="CH111" s="628"/>
      <c r="CI111" s="628"/>
      <c r="CJ111" s="628"/>
      <c r="CK111" s="628"/>
      <c r="CL111" s="628"/>
      <c r="CM111" s="628"/>
      <c r="CN111" s="628"/>
      <c r="CO111" s="628"/>
      <c r="CP111" s="628"/>
      <c r="CQ111" s="628"/>
      <c r="CR111" s="628"/>
      <c r="CS111" s="628"/>
      <c r="CT111" s="628"/>
      <c r="CU111" s="628"/>
      <c r="CV111" s="628"/>
      <c r="CW111" s="628"/>
      <c r="CX111" s="628"/>
      <c r="CY111" s="628"/>
      <c r="CZ111" s="628"/>
      <c r="DA111" s="628"/>
      <c r="DB111" s="628"/>
      <c r="DC111" s="628"/>
      <c r="DD111" s="628"/>
      <c r="DE111" s="628"/>
      <c r="DF111" s="628"/>
      <c r="DG111" s="628"/>
      <c r="DH111" s="628"/>
      <c r="DI111" s="628"/>
      <c r="DJ111" s="628"/>
      <c r="DK111" s="628"/>
      <c r="DL111" s="628"/>
      <c r="DM111" s="628"/>
      <c r="DN111" s="628"/>
      <c r="DO111" s="628"/>
      <c r="DP111" s="628"/>
      <c r="DQ111" s="628"/>
      <c r="DR111" s="628"/>
      <c r="DS111" s="628"/>
      <c r="DT111" s="628"/>
      <c r="DU111" s="628"/>
      <c r="DV111" s="628"/>
      <c r="DW111" s="628"/>
      <c r="DX111" s="628"/>
      <c r="DY111" s="628"/>
      <c r="DZ111" s="628"/>
      <c r="EA111" s="628"/>
      <c r="EB111" s="628"/>
      <c r="EC111" s="628"/>
      <c r="ED111" s="628"/>
      <c r="EE111" s="628"/>
      <c r="EF111" s="628"/>
      <c r="EG111" s="628"/>
      <c r="EH111" s="628"/>
      <c r="EI111" s="628"/>
      <c r="EJ111" s="628"/>
      <c r="EK111" s="628"/>
      <c r="EL111" s="628"/>
      <c r="EM111" s="628"/>
      <c r="EN111" s="628"/>
      <c r="EO111" s="628"/>
      <c r="EP111" s="628"/>
      <c r="EQ111" s="628"/>
      <c r="ER111" s="628"/>
      <c r="ES111" s="628"/>
      <c r="ET111" s="628"/>
      <c r="EU111" s="628"/>
      <c r="EV111" s="628"/>
      <c r="EW111" s="628"/>
      <c r="EX111" s="628"/>
      <c r="EY111" s="628"/>
      <c r="EZ111" s="628"/>
      <c r="FA111" s="628"/>
      <c r="FB111" s="628"/>
      <c r="FC111" s="628"/>
      <c r="FD111" s="628"/>
      <c r="FE111" s="628"/>
      <c r="FF111" s="628"/>
      <c r="FG111" s="628"/>
      <c r="FH111" s="628"/>
      <c r="FI111" s="628"/>
      <c r="FJ111" s="628"/>
      <c r="FK111" s="628"/>
      <c r="FL111" s="628"/>
      <c r="FM111" s="628"/>
      <c r="FN111" s="628"/>
      <c r="FO111" s="628"/>
      <c r="FP111" s="628"/>
      <c r="FQ111" s="628"/>
      <c r="FR111" s="628"/>
      <c r="FS111" s="628"/>
      <c r="FT111" s="628"/>
      <c r="FU111" s="628"/>
      <c r="FV111" s="628"/>
      <c r="FW111" s="628"/>
      <c r="FX111" s="628"/>
      <c r="FY111" s="628"/>
      <c r="FZ111" s="628"/>
      <c r="GA111" s="628"/>
      <c r="GB111" s="628"/>
      <c r="GC111" s="628"/>
      <c r="GD111" s="628"/>
      <c r="GE111" s="628"/>
      <c r="GF111" s="628"/>
      <c r="GG111" s="628"/>
      <c r="GH111" s="628"/>
      <c r="GI111" s="628"/>
      <c r="GJ111" s="628"/>
      <c r="GK111" s="628"/>
      <c r="GL111" s="628"/>
      <c r="GM111" s="628"/>
      <c r="GN111" s="628"/>
      <c r="GO111" s="628"/>
      <c r="GP111" s="628"/>
      <c r="GQ111" s="628"/>
      <c r="GR111" s="628"/>
      <c r="GS111" s="628"/>
      <c r="GT111" s="628"/>
      <c r="GU111" s="628"/>
      <c r="GV111" s="628"/>
      <c r="GW111" s="628"/>
      <c r="GX111" s="628"/>
      <c r="GY111" s="628"/>
      <c r="GZ111" s="628"/>
      <c r="HA111" s="628"/>
      <c r="HB111" s="628"/>
      <c r="HC111" s="628"/>
      <c r="HD111" s="628"/>
      <c r="HE111" s="628"/>
      <c r="HF111" s="628"/>
      <c r="HG111" s="628"/>
      <c r="HH111" s="628"/>
      <c r="HI111" s="628"/>
      <c r="HJ111" s="628"/>
      <c r="HK111" s="628"/>
      <c r="HL111" s="628"/>
      <c r="HM111" s="628"/>
      <c r="HN111" s="628"/>
      <c r="HO111" s="628"/>
      <c r="HP111" s="628"/>
      <c r="HQ111" s="628"/>
      <c r="HR111" s="628"/>
      <c r="HS111" s="628"/>
      <c r="HT111" s="628"/>
      <c r="HU111" s="628"/>
      <c r="HV111" s="628"/>
      <c r="HW111" s="628"/>
      <c r="HX111" s="628"/>
      <c r="HY111" s="628"/>
      <c r="HZ111" s="628"/>
      <c r="IA111" s="628"/>
      <c r="IB111" s="628"/>
      <c r="IC111" s="628"/>
      <c r="ID111" s="628"/>
      <c r="IE111" s="628"/>
      <c r="IF111" s="628"/>
      <c r="IG111" s="628"/>
      <c r="IH111" s="628"/>
      <c r="II111" s="628"/>
      <c r="IJ111" s="628"/>
      <c r="IK111" s="628"/>
      <c r="IL111" s="628"/>
      <c r="IM111" s="628"/>
      <c r="IN111" s="628"/>
      <c r="IO111" s="628"/>
      <c r="IP111" s="628"/>
      <c r="IQ111" s="628"/>
      <c r="IR111" s="628"/>
      <c r="IS111" s="628"/>
      <c r="IT111" s="628"/>
      <c r="IU111" s="628"/>
      <c r="IV111" s="628"/>
    </row>
    <row r="112" spans="1:256" x14ac:dyDescent="0.25">
      <c r="A112" s="649"/>
      <c r="B112" s="649"/>
      <c r="C112" s="658"/>
      <c r="D112" s="659"/>
      <c r="E112" s="660"/>
      <c r="F112" s="661"/>
      <c r="G112" s="608"/>
      <c r="H112" s="628"/>
      <c r="I112" s="628"/>
      <c r="J112" s="628"/>
      <c r="K112" s="628"/>
      <c r="L112" s="628"/>
      <c r="M112" s="628"/>
      <c r="N112" s="628"/>
      <c r="O112" s="628"/>
      <c r="P112" s="628"/>
      <c r="Q112" s="628"/>
      <c r="R112" s="628"/>
      <c r="S112" s="628"/>
      <c r="T112" s="628"/>
      <c r="U112" s="628"/>
      <c r="V112" s="628"/>
      <c r="W112" s="628"/>
      <c r="X112" s="628"/>
      <c r="Y112" s="628"/>
      <c r="Z112" s="628"/>
      <c r="AA112" s="628"/>
      <c r="AB112" s="628"/>
      <c r="AC112" s="628"/>
      <c r="AD112" s="628"/>
      <c r="AE112" s="628"/>
      <c r="AF112" s="628"/>
      <c r="AG112" s="628"/>
      <c r="AH112" s="628"/>
      <c r="AI112" s="628"/>
      <c r="AJ112" s="628"/>
      <c r="AK112" s="628"/>
      <c r="AL112" s="628"/>
      <c r="AM112" s="628"/>
      <c r="AN112" s="628"/>
      <c r="AO112" s="628"/>
      <c r="AP112" s="628"/>
      <c r="AQ112" s="628"/>
      <c r="AR112" s="628"/>
      <c r="AS112" s="628"/>
      <c r="AT112" s="628"/>
      <c r="AU112" s="628"/>
      <c r="AV112" s="628"/>
      <c r="AW112" s="628"/>
      <c r="AX112" s="628"/>
      <c r="AY112" s="628"/>
      <c r="AZ112" s="628"/>
      <c r="BA112" s="628"/>
      <c r="BB112" s="628"/>
      <c r="BC112" s="628"/>
      <c r="BD112" s="628"/>
      <c r="BE112" s="628"/>
      <c r="BF112" s="628"/>
      <c r="BG112" s="628"/>
      <c r="BH112" s="628"/>
      <c r="BI112" s="628"/>
      <c r="BJ112" s="628"/>
      <c r="BK112" s="628"/>
      <c r="BL112" s="628"/>
      <c r="BM112" s="628"/>
      <c r="BN112" s="628"/>
      <c r="BO112" s="628"/>
      <c r="BP112" s="628"/>
      <c r="BQ112" s="628"/>
      <c r="BR112" s="628"/>
      <c r="BS112" s="628"/>
      <c r="BT112" s="628"/>
      <c r="BU112" s="628"/>
      <c r="BV112" s="628"/>
      <c r="BW112" s="628"/>
      <c r="BX112" s="628"/>
      <c r="BY112" s="628"/>
      <c r="BZ112" s="628"/>
      <c r="CA112" s="628"/>
      <c r="CB112" s="628"/>
      <c r="CC112" s="628"/>
      <c r="CD112" s="628"/>
      <c r="CE112" s="628"/>
      <c r="CF112" s="628"/>
      <c r="CG112" s="628"/>
      <c r="CH112" s="628"/>
      <c r="CI112" s="628"/>
      <c r="CJ112" s="628"/>
      <c r="CK112" s="628"/>
      <c r="CL112" s="628"/>
      <c r="CM112" s="628"/>
      <c r="CN112" s="628"/>
      <c r="CO112" s="628"/>
      <c r="CP112" s="628"/>
      <c r="CQ112" s="628"/>
      <c r="CR112" s="628"/>
      <c r="CS112" s="628"/>
      <c r="CT112" s="628"/>
      <c r="CU112" s="628"/>
      <c r="CV112" s="628"/>
      <c r="CW112" s="628"/>
      <c r="CX112" s="628"/>
      <c r="CY112" s="628"/>
      <c r="CZ112" s="628"/>
      <c r="DA112" s="628"/>
      <c r="DB112" s="628"/>
      <c r="DC112" s="628"/>
      <c r="DD112" s="628"/>
      <c r="DE112" s="628"/>
      <c r="DF112" s="628"/>
      <c r="DG112" s="628"/>
      <c r="DH112" s="628"/>
      <c r="DI112" s="628"/>
      <c r="DJ112" s="628"/>
      <c r="DK112" s="628"/>
      <c r="DL112" s="628"/>
      <c r="DM112" s="628"/>
      <c r="DN112" s="628"/>
      <c r="DO112" s="628"/>
      <c r="DP112" s="628"/>
      <c r="DQ112" s="628"/>
      <c r="DR112" s="628"/>
      <c r="DS112" s="628"/>
      <c r="DT112" s="628"/>
      <c r="DU112" s="628"/>
      <c r="DV112" s="628"/>
      <c r="DW112" s="628"/>
      <c r="DX112" s="628"/>
      <c r="DY112" s="628"/>
      <c r="DZ112" s="628"/>
      <c r="EA112" s="628"/>
      <c r="EB112" s="628"/>
      <c r="EC112" s="628"/>
      <c r="ED112" s="628"/>
      <c r="EE112" s="628"/>
      <c r="EF112" s="628"/>
      <c r="EG112" s="628"/>
      <c r="EH112" s="628"/>
      <c r="EI112" s="628"/>
      <c r="EJ112" s="628"/>
      <c r="EK112" s="628"/>
      <c r="EL112" s="628"/>
      <c r="EM112" s="628"/>
      <c r="EN112" s="628"/>
      <c r="EO112" s="628"/>
      <c r="EP112" s="628"/>
      <c r="EQ112" s="628"/>
      <c r="ER112" s="628"/>
      <c r="ES112" s="628"/>
      <c r="ET112" s="628"/>
      <c r="EU112" s="628"/>
      <c r="EV112" s="628"/>
      <c r="EW112" s="628"/>
      <c r="EX112" s="628"/>
      <c r="EY112" s="628"/>
      <c r="EZ112" s="628"/>
      <c r="FA112" s="628"/>
      <c r="FB112" s="628"/>
      <c r="FC112" s="628"/>
      <c r="FD112" s="628"/>
      <c r="FE112" s="628"/>
      <c r="FF112" s="628"/>
      <c r="FG112" s="628"/>
      <c r="FH112" s="628"/>
      <c r="FI112" s="628"/>
      <c r="FJ112" s="628"/>
      <c r="FK112" s="628"/>
      <c r="FL112" s="628"/>
      <c r="FM112" s="628"/>
      <c r="FN112" s="628"/>
      <c r="FO112" s="628"/>
      <c r="FP112" s="628"/>
      <c r="FQ112" s="628"/>
      <c r="FR112" s="628"/>
      <c r="FS112" s="628"/>
      <c r="FT112" s="628"/>
      <c r="FU112" s="628"/>
      <c r="FV112" s="628"/>
      <c r="FW112" s="628"/>
      <c r="FX112" s="628"/>
      <c r="FY112" s="628"/>
      <c r="FZ112" s="628"/>
      <c r="GA112" s="628"/>
      <c r="GB112" s="628"/>
      <c r="GC112" s="628"/>
      <c r="GD112" s="628"/>
      <c r="GE112" s="628"/>
      <c r="GF112" s="628"/>
      <c r="GG112" s="628"/>
      <c r="GH112" s="628"/>
      <c r="GI112" s="628"/>
      <c r="GJ112" s="628"/>
      <c r="GK112" s="628"/>
      <c r="GL112" s="628"/>
      <c r="GM112" s="628"/>
      <c r="GN112" s="628"/>
      <c r="GO112" s="628"/>
      <c r="GP112" s="628"/>
      <c r="GQ112" s="628"/>
      <c r="GR112" s="628"/>
      <c r="GS112" s="628"/>
      <c r="GT112" s="628"/>
      <c r="GU112" s="628"/>
      <c r="GV112" s="628"/>
      <c r="GW112" s="628"/>
      <c r="GX112" s="628"/>
      <c r="GY112" s="628"/>
      <c r="GZ112" s="628"/>
      <c r="HA112" s="628"/>
      <c r="HB112" s="628"/>
      <c r="HC112" s="628"/>
      <c r="HD112" s="628"/>
      <c r="HE112" s="628"/>
      <c r="HF112" s="628"/>
      <c r="HG112" s="628"/>
      <c r="HH112" s="628"/>
      <c r="HI112" s="628"/>
      <c r="HJ112" s="628"/>
      <c r="HK112" s="628"/>
      <c r="HL112" s="628"/>
      <c r="HM112" s="628"/>
      <c r="HN112" s="628"/>
      <c r="HO112" s="628"/>
      <c r="HP112" s="628"/>
      <c r="HQ112" s="628"/>
      <c r="HR112" s="628"/>
      <c r="HS112" s="628"/>
      <c r="HT112" s="628"/>
      <c r="HU112" s="628"/>
      <c r="HV112" s="628"/>
      <c r="HW112" s="628"/>
      <c r="HX112" s="628"/>
      <c r="HY112" s="628"/>
      <c r="HZ112" s="628"/>
      <c r="IA112" s="628"/>
      <c r="IB112" s="628"/>
      <c r="IC112" s="628"/>
      <c r="ID112" s="628"/>
      <c r="IE112" s="628"/>
      <c r="IF112" s="628"/>
      <c r="IG112" s="628"/>
      <c r="IH112" s="628"/>
      <c r="II112" s="628"/>
      <c r="IJ112" s="628"/>
      <c r="IK112" s="628"/>
      <c r="IL112" s="628"/>
      <c r="IM112" s="628"/>
      <c r="IN112" s="628"/>
      <c r="IO112" s="628"/>
      <c r="IP112" s="628"/>
      <c r="IQ112" s="628"/>
      <c r="IR112" s="628"/>
      <c r="IS112" s="628"/>
      <c r="IT112" s="628"/>
      <c r="IU112" s="628"/>
      <c r="IV112" s="628"/>
    </row>
    <row r="113" spans="1:256" x14ac:dyDescent="0.25">
      <c r="A113" s="649"/>
      <c r="B113" s="649"/>
      <c r="C113" s="658"/>
      <c r="D113" s="659"/>
      <c r="E113" s="660"/>
      <c r="F113" s="661"/>
      <c r="G113" s="608"/>
      <c r="H113" s="628"/>
      <c r="I113" s="628"/>
      <c r="J113" s="628"/>
      <c r="K113" s="628"/>
      <c r="L113" s="628"/>
      <c r="M113" s="628"/>
      <c r="N113" s="628"/>
      <c r="O113" s="628"/>
      <c r="P113" s="628"/>
      <c r="Q113" s="628"/>
      <c r="R113" s="628"/>
      <c r="S113" s="628"/>
      <c r="T113" s="628"/>
      <c r="U113" s="628"/>
      <c r="V113" s="628"/>
      <c r="W113" s="628"/>
      <c r="X113" s="628"/>
      <c r="Y113" s="628"/>
      <c r="Z113" s="628"/>
      <c r="AA113" s="628"/>
      <c r="AB113" s="628"/>
      <c r="AC113" s="628"/>
      <c r="AD113" s="628"/>
      <c r="AE113" s="628"/>
      <c r="AF113" s="628"/>
      <c r="AG113" s="628"/>
      <c r="AH113" s="628"/>
      <c r="AI113" s="628"/>
      <c r="AJ113" s="628"/>
      <c r="AK113" s="628"/>
      <c r="AL113" s="628"/>
      <c r="AM113" s="628"/>
      <c r="AN113" s="628"/>
      <c r="AO113" s="628"/>
      <c r="AP113" s="628"/>
      <c r="AQ113" s="628"/>
      <c r="AR113" s="628"/>
      <c r="AS113" s="628"/>
      <c r="AT113" s="628"/>
      <c r="AU113" s="628"/>
      <c r="AV113" s="628"/>
      <c r="AW113" s="628"/>
      <c r="AX113" s="628"/>
      <c r="AY113" s="628"/>
      <c r="AZ113" s="628"/>
      <c r="BA113" s="628"/>
      <c r="BB113" s="628"/>
      <c r="BC113" s="628"/>
      <c r="BD113" s="628"/>
      <c r="BE113" s="628"/>
      <c r="BF113" s="628"/>
      <c r="BG113" s="628"/>
      <c r="BH113" s="628"/>
      <c r="BI113" s="628"/>
      <c r="BJ113" s="628"/>
      <c r="BK113" s="628"/>
      <c r="BL113" s="628"/>
      <c r="BM113" s="628"/>
      <c r="BN113" s="628"/>
      <c r="BO113" s="628"/>
      <c r="BP113" s="628"/>
      <c r="BQ113" s="628"/>
      <c r="BR113" s="628"/>
      <c r="BS113" s="628"/>
      <c r="BT113" s="628"/>
      <c r="BU113" s="628"/>
      <c r="BV113" s="628"/>
      <c r="BW113" s="628"/>
      <c r="BX113" s="628"/>
      <c r="BY113" s="628"/>
      <c r="BZ113" s="628"/>
      <c r="CA113" s="628"/>
      <c r="CB113" s="628"/>
      <c r="CC113" s="628"/>
      <c r="CD113" s="628"/>
      <c r="CE113" s="628"/>
      <c r="CF113" s="628"/>
      <c r="CG113" s="628"/>
      <c r="CH113" s="628"/>
      <c r="CI113" s="628"/>
      <c r="CJ113" s="628"/>
      <c r="CK113" s="628"/>
      <c r="CL113" s="628"/>
      <c r="CM113" s="628"/>
      <c r="CN113" s="628"/>
      <c r="CO113" s="628"/>
      <c r="CP113" s="628"/>
      <c r="CQ113" s="628"/>
      <c r="CR113" s="628"/>
      <c r="CS113" s="628"/>
      <c r="CT113" s="628"/>
      <c r="CU113" s="628"/>
      <c r="CV113" s="628"/>
      <c r="CW113" s="628"/>
      <c r="CX113" s="628"/>
      <c r="CY113" s="628"/>
      <c r="CZ113" s="628"/>
      <c r="DA113" s="628"/>
      <c r="DB113" s="628"/>
      <c r="DC113" s="628"/>
      <c r="DD113" s="628"/>
      <c r="DE113" s="628"/>
      <c r="DF113" s="628"/>
      <c r="DG113" s="628"/>
      <c r="DH113" s="628"/>
      <c r="DI113" s="628"/>
      <c r="DJ113" s="628"/>
      <c r="DK113" s="628"/>
      <c r="DL113" s="628"/>
      <c r="DM113" s="628"/>
      <c r="DN113" s="628"/>
      <c r="DO113" s="628"/>
      <c r="DP113" s="628"/>
      <c r="DQ113" s="628"/>
      <c r="DR113" s="628"/>
      <c r="DS113" s="628"/>
      <c r="DT113" s="628"/>
      <c r="DU113" s="628"/>
      <c r="DV113" s="628"/>
      <c r="DW113" s="628"/>
      <c r="DX113" s="628"/>
      <c r="DY113" s="628"/>
      <c r="DZ113" s="628"/>
      <c r="EA113" s="628"/>
      <c r="EB113" s="628"/>
      <c r="EC113" s="628"/>
      <c r="ED113" s="628"/>
      <c r="EE113" s="628"/>
      <c r="EF113" s="628"/>
      <c r="EG113" s="628"/>
      <c r="EH113" s="628"/>
      <c r="EI113" s="628"/>
      <c r="EJ113" s="628"/>
      <c r="EK113" s="628"/>
      <c r="EL113" s="628"/>
      <c r="EM113" s="628"/>
      <c r="EN113" s="628"/>
      <c r="EO113" s="628"/>
      <c r="EP113" s="628"/>
      <c r="EQ113" s="628"/>
      <c r="ER113" s="628"/>
      <c r="ES113" s="628"/>
      <c r="ET113" s="628"/>
      <c r="EU113" s="628"/>
      <c r="EV113" s="628"/>
      <c r="EW113" s="628"/>
      <c r="EX113" s="628"/>
      <c r="EY113" s="628"/>
      <c r="EZ113" s="628"/>
      <c r="FA113" s="628"/>
      <c r="FB113" s="628"/>
      <c r="FC113" s="628"/>
      <c r="FD113" s="628"/>
      <c r="FE113" s="628"/>
      <c r="FF113" s="628"/>
      <c r="FG113" s="628"/>
      <c r="FH113" s="628"/>
      <c r="FI113" s="628"/>
      <c r="FJ113" s="628"/>
      <c r="FK113" s="628"/>
      <c r="FL113" s="628"/>
      <c r="FM113" s="628"/>
      <c r="FN113" s="628"/>
      <c r="FO113" s="628"/>
      <c r="FP113" s="628"/>
      <c r="FQ113" s="628"/>
      <c r="FR113" s="628"/>
      <c r="FS113" s="628"/>
      <c r="FT113" s="628"/>
      <c r="FU113" s="628"/>
      <c r="FV113" s="628"/>
      <c r="FW113" s="628"/>
      <c r="FX113" s="628"/>
      <c r="FY113" s="628"/>
      <c r="FZ113" s="628"/>
      <c r="GA113" s="628"/>
      <c r="GB113" s="628"/>
      <c r="GC113" s="628"/>
      <c r="GD113" s="628"/>
      <c r="GE113" s="628"/>
      <c r="GF113" s="628"/>
      <c r="GG113" s="628"/>
      <c r="GH113" s="628"/>
      <c r="GI113" s="628"/>
      <c r="GJ113" s="628"/>
      <c r="GK113" s="628"/>
      <c r="GL113" s="628"/>
      <c r="GM113" s="628"/>
      <c r="GN113" s="628"/>
      <c r="GO113" s="628"/>
      <c r="GP113" s="628"/>
      <c r="GQ113" s="628"/>
      <c r="GR113" s="628"/>
      <c r="GS113" s="628"/>
      <c r="GT113" s="628"/>
      <c r="GU113" s="628"/>
      <c r="GV113" s="628"/>
      <c r="GW113" s="628"/>
      <c r="GX113" s="628"/>
      <c r="GY113" s="628"/>
      <c r="GZ113" s="628"/>
      <c r="HA113" s="628"/>
      <c r="HB113" s="628"/>
      <c r="HC113" s="628"/>
      <c r="HD113" s="628"/>
      <c r="HE113" s="628"/>
      <c r="HF113" s="628"/>
      <c r="HG113" s="628"/>
      <c r="HH113" s="628"/>
      <c r="HI113" s="628"/>
      <c r="HJ113" s="628"/>
      <c r="HK113" s="628"/>
      <c r="HL113" s="628"/>
      <c r="HM113" s="628"/>
      <c r="HN113" s="628"/>
      <c r="HO113" s="628"/>
      <c r="HP113" s="628"/>
      <c r="HQ113" s="628"/>
      <c r="HR113" s="628"/>
      <c r="HS113" s="628"/>
      <c r="HT113" s="628"/>
      <c r="HU113" s="628"/>
      <c r="HV113" s="628"/>
      <c r="HW113" s="628"/>
      <c r="HX113" s="628"/>
      <c r="HY113" s="628"/>
      <c r="HZ113" s="628"/>
      <c r="IA113" s="628"/>
      <c r="IB113" s="628"/>
      <c r="IC113" s="628"/>
      <c r="ID113" s="628"/>
      <c r="IE113" s="628"/>
      <c r="IF113" s="628"/>
      <c r="IG113" s="628"/>
      <c r="IH113" s="628"/>
      <c r="II113" s="628"/>
      <c r="IJ113" s="628"/>
      <c r="IK113" s="628"/>
      <c r="IL113" s="628"/>
      <c r="IM113" s="628"/>
      <c r="IN113" s="628"/>
      <c r="IO113" s="628"/>
      <c r="IP113" s="628"/>
      <c r="IQ113" s="628"/>
      <c r="IR113" s="628"/>
      <c r="IS113" s="628"/>
      <c r="IT113" s="628"/>
      <c r="IU113" s="628"/>
      <c r="IV113" s="628"/>
    </row>
    <row r="114" spans="1:256" x14ac:dyDescent="0.25">
      <c r="A114" s="649"/>
      <c r="B114" s="649"/>
      <c r="C114" s="658"/>
      <c r="D114" s="659"/>
      <c r="E114" s="660"/>
      <c r="F114" s="661"/>
      <c r="G114" s="608"/>
      <c r="H114" s="628"/>
      <c r="I114" s="628"/>
      <c r="J114" s="628"/>
      <c r="K114" s="628"/>
      <c r="L114" s="628"/>
      <c r="M114" s="628"/>
      <c r="N114" s="628"/>
      <c r="O114" s="628"/>
      <c r="P114" s="628"/>
      <c r="Q114" s="628"/>
      <c r="R114" s="628"/>
      <c r="S114" s="628"/>
      <c r="T114" s="628"/>
      <c r="U114" s="628"/>
      <c r="V114" s="628"/>
      <c r="W114" s="628"/>
      <c r="X114" s="628"/>
      <c r="Y114" s="628"/>
      <c r="Z114" s="628"/>
      <c r="AA114" s="628"/>
      <c r="AB114" s="628"/>
      <c r="AC114" s="628"/>
      <c r="AD114" s="628"/>
      <c r="AE114" s="628"/>
      <c r="AF114" s="628"/>
      <c r="AG114" s="628"/>
      <c r="AH114" s="628"/>
      <c r="AI114" s="628"/>
      <c r="AJ114" s="628"/>
      <c r="AK114" s="628"/>
      <c r="AL114" s="628"/>
      <c r="AM114" s="628"/>
      <c r="AN114" s="628"/>
      <c r="AO114" s="628"/>
      <c r="AP114" s="628"/>
      <c r="AQ114" s="628"/>
      <c r="AR114" s="628"/>
      <c r="AS114" s="628"/>
      <c r="AT114" s="628"/>
      <c r="AU114" s="628"/>
      <c r="AV114" s="628"/>
      <c r="AW114" s="628"/>
      <c r="AX114" s="628"/>
      <c r="AY114" s="628"/>
      <c r="AZ114" s="628"/>
      <c r="BA114" s="628"/>
      <c r="BB114" s="628"/>
      <c r="BC114" s="628"/>
      <c r="BD114" s="628"/>
      <c r="BE114" s="628"/>
      <c r="BF114" s="628"/>
      <c r="BG114" s="628"/>
      <c r="BH114" s="628"/>
      <c r="BI114" s="628"/>
      <c r="BJ114" s="628"/>
      <c r="BK114" s="628"/>
      <c r="BL114" s="628"/>
      <c r="BM114" s="628"/>
      <c r="BN114" s="628"/>
      <c r="BO114" s="628"/>
      <c r="BP114" s="628"/>
      <c r="BQ114" s="628"/>
      <c r="BR114" s="628"/>
      <c r="BS114" s="628"/>
      <c r="BT114" s="628"/>
      <c r="BU114" s="628"/>
      <c r="BV114" s="628"/>
      <c r="BW114" s="628"/>
      <c r="BX114" s="628"/>
      <c r="BY114" s="628"/>
      <c r="BZ114" s="628"/>
      <c r="CA114" s="628"/>
      <c r="CB114" s="628"/>
      <c r="CC114" s="628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8"/>
      <c r="CU114" s="628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28"/>
      <c r="DM114" s="628"/>
      <c r="DN114" s="628"/>
      <c r="DO114" s="628"/>
      <c r="DP114" s="628"/>
      <c r="DQ114" s="628"/>
      <c r="DR114" s="628"/>
      <c r="DS114" s="628"/>
      <c r="DT114" s="628"/>
      <c r="DU114" s="628"/>
      <c r="DV114" s="628"/>
      <c r="DW114" s="628"/>
      <c r="DX114" s="628"/>
      <c r="DY114" s="628"/>
      <c r="DZ114" s="628"/>
      <c r="EA114" s="628"/>
      <c r="EB114" s="628"/>
      <c r="EC114" s="628"/>
      <c r="ED114" s="628"/>
      <c r="EE114" s="628"/>
      <c r="EF114" s="628"/>
      <c r="EG114" s="628"/>
      <c r="EH114" s="628"/>
      <c r="EI114" s="628"/>
      <c r="EJ114" s="628"/>
      <c r="EK114" s="628"/>
      <c r="EL114" s="628"/>
      <c r="EM114" s="628"/>
      <c r="EN114" s="628"/>
      <c r="EO114" s="628"/>
      <c r="EP114" s="628"/>
      <c r="EQ114" s="628"/>
      <c r="ER114" s="628"/>
      <c r="ES114" s="628"/>
      <c r="ET114" s="628"/>
      <c r="EU114" s="628"/>
      <c r="EV114" s="628"/>
      <c r="EW114" s="628"/>
      <c r="EX114" s="628"/>
      <c r="EY114" s="628"/>
      <c r="EZ114" s="628"/>
      <c r="FA114" s="628"/>
      <c r="FB114" s="628"/>
      <c r="FC114" s="628"/>
      <c r="FD114" s="628"/>
      <c r="FE114" s="628"/>
      <c r="FF114" s="628"/>
      <c r="FG114" s="628"/>
      <c r="FH114" s="628"/>
      <c r="FI114" s="628"/>
      <c r="FJ114" s="628"/>
      <c r="FK114" s="628"/>
      <c r="FL114" s="628"/>
      <c r="FM114" s="628"/>
      <c r="FN114" s="628"/>
      <c r="FO114" s="628"/>
      <c r="FP114" s="628"/>
      <c r="FQ114" s="628"/>
      <c r="FR114" s="628"/>
      <c r="FS114" s="628"/>
      <c r="FT114" s="628"/>
      <c r="FU114" s="628"/>
      <c r="FV114" s="628"/>
      <c r="FW114" s="628"/>
      <c r="FX114" s="628"/>
      <c r="FY114" s="628"/>
      <c r="FZ114" s="628"/>
      <c r="GA114" s="628"/>
      <c r="GB114" s="628"/>
      <c r="GC114" s="628"/>
      <c r="GD114" s="628"/>
      <c r="GE114" s="628"/>
      <c r="GF114" s="628"/>
      <c r="GG114" s="628"/>
      <c r="GH114" s="628"/>
      <c r="GI114" s="628"/>
      <c r="GJ114" s="628"/>
      <c r="GK114" s="628"/>
      <c r="GL114" s="628"/>
      <c r="GM114" s="628"/>
      <c r="GN114" s="628"/>
      <c r="GO114" s="628"/>
      <c r="GP114" s="628"/>
      <c r="GQ114" s="628"/>
      <c r="GR114" s="628"/>
      <c r="GS114" s="628"/>
      <c r="GT114" s="628"/>
      <c r="GU114" s="628"/>
      <c r="GV114" s="628"/>
      <c r="GW114" s="628"/>
      <c r="GX114" s="628"/>
      <c r="GY114" s="628"/>
      <c r="GZ114" s="628"/>
      <c r="HA114" s="628"/>
      <c r="HB114" s="628"/>
      <c r="HC114" s="628"/>
      <c r="HD114" s="628"/>
      <c r="HE114" s="628"/>
      <c r="HF114" s="628"/>
      <c r="HG114" s="628"/>
      <c r="HH114" s="628"/>
      <c r="HI114" s="628"/>
      <c r="HJ114" s="628"/>
      <c r="HK114" s="628"/>
      <c r="HL114" s="628"/>
      <c r="HM114" s="628"/>
      <c r="HN114" s="628"/>
      <c r="HO114" s="628"/>
      <c r="HP114" s="628"/>
      <c r="HQ114" s="628"/>
      <c r="HR114" s="628"/>
      <c r="HS114" s="628"/>
      <c r="HT114" s="628"/>
      <c r="HU114" s="628"/>
      <c r="HV114" s="628"/>
      <c r="HW114" s="628"/>
      <c r="HX114" s="628"/>
      <c r="HY114" s="628"/>
      <c r="HZ114" s="628"/>
      <c r="IA114" s="628"/>
      <c r="IB114" s="628"/>
      <c r="IC114" s="628"/>
      <c r="ID114" s="628"/>
      <c r="IE114" s="628"/>
      <c r="IF114" s="628"/>
      <c r="IG114" s="628"/>
      <c r="IH114" s="628"/>
      <c r="II114" s="628"/>
      <c r="IJ114" s="628"/>
      <c r="IK114" s="628"/>
      <c r="IL114" s="628"/>
      <c r="IM114" s="628"/>
      <c r="IN114" s="628"/>
      <c r="IO114" s="628"/>
      <c r="IP114" s="628"/>
      <c r="IQ114" s="628"/>
      <c r="IR114" s="628"/>
      <c r="IS114" s="628"/>
      <c r="IT114" s="628"/>
      <c r="IU114" s="628"/>
      <c r="IV114" s="628"/>
    </row>
    <row r="115" spans="1:256" x14ac:dyDescent="0.25">
      <c r="A115" s="649"/>
      <c r="B115" s="649"/>
      <c r="C115" s="658"/>
      <c r="D115" s="659"/>
      <c r="E115" s="660"/>
      <c r="F115" s="661"/>
      <c r="G115" s="608"/>
      <c r="H115" s="628"/>
      <c r="I115" s="628"/>
      <c r="J115" s="628"/>
      <c r="K115" s="628"/>
      <c r="L115" s="628"/>
      <c r="M115" s="628"/>
      <c r="N115" s="628"/>
      <c r="O115" s="628"/>
      <c r="P115" s="628"/>
      <c r="Q115" s="628"/>
      <c r="R115" s="628"/>
      <c r="S115" s="628"/>
      <c r="T115" s="628"/>
      <c r="U115" s="628"/>
      <c r="V115" s="628"/>
      <c r="W115" s="628"/>
      <c r="X115" s="628"/>
      <c r="Y115" s="628"/>
      <c r="Z115" s="628"/>
      <c r="AA115" s="628"/>
      <c r="AB115" s="628"/>
      <c r="AC115" s="628"/>
      <c r="AD115" s="628"/>
      <c r="AE115" s="628"/>
      <c r="AF115" s="628"/>
      <c r="AG115" s="628"/>
      <c r="AH115" s="628"/>
      <c r="AI115" s="628"/>
      <c r="AJ115" s="628"/>
      <c r="AK115" s="628"/>
      <c r="AL115" s="628"/>
      <c r="AM115" s="628"/>
      <c r="AN115" s="628"/>
      <c r="AO115" s="628"/>
      <c r="AP115" s="628"/>
      <c r="AQ115" s="628"/>
      <c r="AR115" s="628"/>
      <c r="AS115" s="628"/>
      <c r="AT115" s="628"/>
      <c r="AU115" s="628"/>
      <c r="AV115" s="628"/>
      <c r="AW115" s="628"/>
      <c r="AX115" s="628"/>
      <c r="AY115" s="628"/>
      <c r="AZ115" s="628"/>
      <c r="BA115" s="628"/>
      <c r="BB115" s="628"/>
      <c r="BC115" s="628"/>
      <c r="BD115" s="628"/>
      <c r="BE115" s="628"/>
      <c r="BF115" s="628"/>
      <c r="BG115" s="628"/>
      <c r="BH115" s="628"/>
      <c r="BI115" s="628"/>
      <c r="BJ115" s="628"/>
      <c r="BK115" s="628"/>
      <c r="BL115" s="628"/>
      <c r="BM115" s="628"/>
      <c r="BN115" s="628"/>
      <c r="BO115" s="628"/>
      <c r="BP115" s="628"/>
      <c r="BQ115" s="628"/>
      <c r="BR115" s="628"/>
      <c r="BS115" s="628"/>
      <c r="BT115" s="628"/>
      <c r="BU115" s="628"/>
      <c r="BV115" s="628"/>
      <c r="BW115" s="628"/>
      <c r="BX115" s="628"/>
      <c r="BY115" s="628"/>
      <c r="BZ115" s="628"/>
      <c r="CA115" s="628"/>
      <c r="CB115" s="628"/>
      <c r="CC115" s="628"/>
      <c r="CD115" s="628"/>
      <c r="CE115" s="628"/>
      <c r="CF115" s="628"/>
      <c r="CG115" s="628"/>
      <c r="CH115" s="628"/>
      <c r="CI115" s="628"/>
      <c r="CJ115" s="628"/>
      <c r="CK115" s="628"/>
      <c r="CL115" s="628"/>
      <c r="CM115" s="628"/>
      <c r="CN115" s="628"/>
      <c r="CO115" s="628"/>
      <c r="CP115" s="628"/>
      <c r="CQ115" s="628"/>
      <c r="CR115" s="628"/>
      <c r="CS115" s="628"/>
      <c r="CT115" s="628"/>
      <c r="CU115" s="628"/>
      <c r="CV115" s="628"/>
      <c r="CW115" s="628"/>
      <c r="CX115" s="628"/>
      <c r="CY115" s="628"/>
      <c r="CZ115" s="628"/>
      <c r="DA115" s="628"/>
      <c r="DB115" s="628"/>
      <c r="DC115" s="628"/>
      <c r="DD115" s="628"/>
      <c r="DE115" s="628"/>
      <c r="DF115" s="628"/>
      <c r="DG115" s="628"/>
      <c r="DH115" s="628"/>
      <c r="DI115" s="628"/>
      <c r="DJ115" s="628"/>
      <c r="DK115" s="628"/>
      <c r="DL115" s="628"/>
      <c r="DM115" s="628"/>
      <c r="DN115" s="628"/>
      <c r="DO115" s="628"/>
      <c r="DP115" s="628"/>
      <c r="DQ115" s="628"/>
      <c r="DR115" s="628"/>
      <c r="DS115" s="628"/>
      <c r="DT115" s="628"/>
      <c r="DU115" s="628"/>
      <c r="DV115" s="628"/>
      <c r="DW115" s="628"/>
      <c r="DX115" s="628"/>
      <c r="DY115" s="628"/>
      <c r="DZ115" s="628"/>
      <c r="EA115" s="628"/>
      <c r="EB115" s="628"/>
      <c r="EC115" s="628"/>
      <c r="ED115" s="628"/>
      <c r="EE115" s="628"/>
      <c r="EF115" s="628"/>
      <c r="EG115" s="628"/>
      <c r="EH115" s="628"/>
      <c r="EI115" s="628"/>
      <c r="EJ115" s="628"/>
      <c r="EK115" s="628"/>
      <c r="EL115" s="628"/>
      <c r="EM115" s="628"/>
      <c r="EN115" s="628"/>
      <c r="EO115" s="628"/>
      <c r="EP115" s="628"/>
      <c r="EQ115" s="628"/>
      <c r="ER115" s="628"/>
      <c r="ES115" s="628"/>
      <c r="ET115" s="628"/>
      <c r="EU115" s="628"/>
      <c r="EV115" s="628"/>
      <c r="EW115" s="628"/>
      <c r="EX115" s="628"/>
      <c r="EY115" s="628"/>
      <c r="EZ115" s="628"/>
      <c r="FA115" s="628"/>
      <c r="FB115" s="628"/>
      <c r="FC115" s="628"/>
      <c r="FD115" s="628"/>
      <c r="FE115" s="628"/>
      <c r="FF115" s="628"/>
      <c r="FG115" s="628"/>
      <c r="FH115" s="628"/>
      <c r="FI115" s="628"/>
      <c r="FJ115" s="628"/>
      <c r="FK115" s="628"/>
      <c r="FL115" s="628"/>
      <c r="FM115" s="628"/>
      <c r="FN115" s="628"/>
      <c r="FO115" s="628"/>
      <c r="FP115" s="628"/>
      <c r="FQ115" s="628"/>
      <c r="FR115" s="628"/>
      <c r="FS115" s="628"/>
      <c r="FT115" s="628"/>
      <c r="FU115" s="628"/>
      <c r="FV115" s="628"/>
      <c r="FW115" s="628"/>
      <c r="FX115" s="628"/>
      <c r="FY115" s="628"/>
      <c r="FZ115" s="628"/>
      <c r="GA115" s="628"/>
      <c r="GB115" s="628"/>
      <c r="GC115" s="628"/>
      <c r="GD115" s="628"/>
      <c r="GE115" s="628"/>
      <c r="GF115" s="628"/>
      <c r="GG115" s="628"/>
      <c r="GH115" s="628"/>
      <c r="GI115" s="628"/>
      <c r="GJ115" s="628"/>
      <c r="GK115" s="628"/>
      <c r="GL115" s="628"/>
      <c r="GM115" s="628"/>
      <c r="GN115" s="628"/>
      <c r="GO115" s="628"/>
      <c r="GP115" s="628"/>
      <c r="GQ115" s="628"/>
      <c r="GR115" s="628"/>
      <c r="GS115" s="628"/>
      <c r="GT115" s="628"/>
      <c r="GU115" s="628"/>
      <c r="GV115" s="628"/>
      <c r="GW115" s="628"/>
      <c r="GX115" s="628"/>
      <c r="GY115" s="628"/>
      <c r="GZ115" s="628"/>
      <c r="HA115" s="628"/>
      <c r="HB115" s="628"/>
      <c r="HC115" s="628"/>
      <c r="HD115" s="628"/>
      <c r="HE115" s="628"/>
      <c r="HF115" s="628"/>
      <c r="HG115" s="628"/>
      <c r="HH115" s="628"/>
      <c r="HI115" s="628"/>
      <c r="HJ115" s="628"/>
      <c r="HK115" s="628"/>
      <c r="HL115" s="628"/>
      <c r="HM115" s="628"/>
      <c r="HN115" s="628"/>
      <c r="HO115" s="628"/>
      <c r="HP115" s="628"/>
      <c r="HQ115" s="628"/>
      <c r="HR115" s="628"/>
      <c r="HS115" s="628"/>
      <c r="HT115" s="628"/>
      <c r="HU115" s="628"/>
      <c r="HV115" s="628"/>
      <c r="HW115" s="628"/>
      <c r="HX115" s="628"/>
      <c r="HY115" s="628"/>
      <c r="HZ115" s="628"/>
      <c r="IA115" s="628"/>
      <c r="IB115" s="628"/>
      <c r="IC115" s="628"/>
      <c r="ID115" s="628"/>
      <c r="IE115" s="628"/>
      <c r="IF115" s="628"/>
      <c r="IG115" s="628"/>
      <c r="IH115" s="628"/>
      <c r="II115" s="628"/>
      <c r="IJ115" s="628"/>
      <c r="IK115" s="628"/>
      <c r="IL115" s="628"/>
      <c r="IM115" s="628"/>
      <c r="IN115" s="628"/>
      <c r="IO115" s="628"/>
      <c r="IP115" s="628"/>
      <c r="IQ115" s="628"/>
      <c r="IR115" s="628"/>
      <c r="IS115" s="628"/>
      <c r="IT115" s="628"/>
      <c r="IU115" s="628"/>
      <c r="IV115" s="628"/>
    </row>
    <row r="116" spans="1:256" x14ac:dyDescent="0.25">
      <c r="A116" s="649"/>
      <c r="B116" s="649"/>
      <c r="C116" s="658"/>
      <c r="D116" s="659"/>
      <c r="E116" s="660"/>
      <c r="F116" s="661"/>
      <c r="G116" s="608"/>
      <c r="H116" s="628"/>
      <c r="I116" s="628"/>
      <c r="J116" s="628"/>
      <c r="K116" s="628"/>
      <c r="L116" s="628"/>
      <c r="M116" s="628"/>
      <c r="N116" s="628"/>
      <c r="O116" s="628"/>
      <c r="P116" s="628"/>
      <c r="Q116" s="628"/>
      <c r="R116" s="628"/>
      <c r="S116" s="628"/>
      <c r="T116" s="628"/>
      <c r="U116" s="628"/>
      <c r="V116" s="628"/>
      <c r="W116" s="628"/>
      <c r="X116" s="628"/>
      <c r="Y116" s="628"/>
      <c r="Z116" s="628"/>
      <c r="AA116" s="628"/>
      <c r="AB116" s="628"/>
      <c r="AC116" s="628"/>
      <c r="AD116" s="628"/>
      <c r="AE116" s="628"/>
      <c r="AF116" s="628"/>
      <c r="AG116" s="628"/>
      <c r="AH116" s="628"/>
      <c r="AI116" s="628"/>
      <c r="AJ116" s="628"/>
      <c r="AK116" s="628"/>
      <c r="AL116" s="628"/>
      <c r="AM116" s="628"/>
      <c r="AN116" s="628"/>
      <c r="AO116" s="628"/>
      <c r="AP116" s="628"/>
      <c r="AQ116" s="628"/>
      <c r="AR116" s="628"/>
      <c r="AS116" s="628"/>
      <c r="AT116" s="628"/>
      <c r="AU116" s="628"/>
      <c r="AV116" s="628"/>
      <c r="AW116" s="628"/>
      <c r="AX116" s="628"/>
      <c r="AY116" s="628"/>
      <c r="AZ116" s="628"/>
      <c r="BA116" s="628"/>
      <c r="BB116" s="628"/>
      <c r="BC116" s="628"/>
      <c r="BD116" s="628"/>
      <c r="BE116" s="628"/>
      <c r="BF116" s="628"/>
      <c r="BG116" s="628"/>
      <c r="BH116" s="628"/>
      <c r="BI116" s="628"/>
      <c r="BJ116" s="628"/>
      <c r="BK116" s="628"/>
      <c r="BL116" s="628"/>
      <c r="BM116" s="628"/>
      <c r="BN116" s="628"/>
      <c r="BO116" s="628"/>
      <c r="BP116" s="628"/>
      <c r="BQ116" s="628"/>
      <c r="BR116" s="628"/>
      <c r="BS116" s="628"/>
      <c r="BT116" s="628"/>
      <c r="BU116" s="628"/>
      <c r="BV116" s="628"/>
      <c r="BW116" s="628"/>
      <c r="BX116" s="628"/>
      <c r="BY116" s="628"/>
      <c r="BZ116" s="628"/>
      <c r="CA116" s="628"/>
      <c r="CB116" s="628"/>
      <c r="CC116" s="628"/>
      <c r="CD116" s="628"/>
      <c r="CE116" s="628"/>
      <c r="CF116" s="628"/>
      <c r="CG116" s="628"/>
      <c r="CH116" s="628"/>
      <c r="CI116" s="628"/>
      <c r="CJ116" s="628"/>
      <c r="CK116" s="628"/>
      <c r="CL116" s="628"/>
      <c r="CM116" s="628"/>
      <c r="CN116" s="628"/>
      <c r="CO116" s="628"/>
      <c r="CP116" s="628"/>
      <c r="CQ116" s="628"/>
      <c r="CR116" s="628"/>
      <c r="CS116" s="628"/>
      <c r="CT116" s="628"/>
      <c r="CU116" s="628"/>
      <c r="CV116" s="628"/>
      <c r="CW116" s="628"/>
      <c r="CX116" s="628"/>
      <c r="CY116" s="628"/>
      <c r="CZ116" s="628"/>
      <c r="DA116" s="628"/>
      <c r="DB116" s="628"/>
      <c r="DC116" s="628"/>
      <c r="DD116" s="628"/>
      <c r="DE116" s="628"/>
      <c r="DF116" s="628"/>
      <c r="DG116" s="628"/>
      <c r="DH116" s="628"/>
      <c r="DI116" s="628"/>
      <c r="DJ116" s="628"/>
      <c r="DK116" s="628"/>
      <c r="DL116" s="628"/>
      <c r="DM116" s="628"/>
      <c r="DN116" s="628"/>
      <c r="DO116" s="628"/>
      <c r="DP116" s="628"/>
      <c r="DQ116" s="628"/>
      <c r="DR116" s="628"/>
      <c r="DS116" s="628"/>
      <c r="DT116" s="628"/>
      <c r="DU116" s="628"/>
      <c r="DV116" s="628"/>
      <c r="DW116" s="628"/>
      <c r="DX116" s="628"/>
      <c r="DY116" s="628"/>
      <c r="DZ116" s="628"/>
      <c r="EA116" s="628"/>
      <c r="EB116" s="628"/>
      <c r="EC116" s="628"/>
      <c r="ED116" s="628"/>
      <c r="EE116" s="628"/>
      <c r="EF116" s="628"/>
      <c r="EG116" s="628"/>
      <c r="EH116" s="628"/>
      <c r="EI116" s="628"/>
      <c r="EJ116" s="628"/>
      <c r="EK116" s="628"/>
      <c r="EL116" s="628"/>
      <c r="EM116" s="628"/>
      <c r="EN116" s="628"/>
      <c r="EO116" s="628"/>
      <c r="EP116" s="628"/>
      <c r="EQ116" s="628"/>
      <c r="ER116" s="628"/>
      <c r="ES116" s="628"/>
      <c r="ET116" s="628"/>
      <c r="EU116" s="628"/>
      <c r="EV116" s="628"/>
      <c r="EW116" s="628"/>
      <c r="EX116" s="628"/>
      <c r="EY116" s="628"/>
      <c r="EZ116" s="628"/>
      <c r="FA116" s="628"/>
      <c r="FB116" s="628"/>
      <c r="FC116" s="628"/>
      <c r="FD116" s="628"/>
      <c r="FE116" s="628"/>
      <c r="FF116" s="628"/>
      <c r="FG116" s="628"/>
      <c r="FH116" s="628"/>
      <c r="FI116" s="628"/>
      <c r="FJ116" s="628"/>
      <c r="FK116" s="628"/>
      <c r="FL116" s="628"/>
      <c r="FM116" s="628"/>
      <c r="FN116" s="628"/>
      <c r="FO116" s="628"/>
      <c r="FP116" s="628"/>
      <c r="FQ116" s="628"/>
      <c r="FR116" s="628"/>
      <c r="FS116" s="628"/>
      <c r="FT116" s="628"/>
      <c r="FU116" s="628"/>
      <c r="FV116" s="628"/>
      <c r="FW116" s="628"/>
      <c r="FX116" s="628"/>
      <c r="FY116" s="628"/>
      <c r="FZ116" s="628"/>
      <c r="GA116" s="628"/>
      <c r="GB116" s="628"/>
      <c r="GC116" s="628"/>
      <c r="GD116" s="628"/>
      <c r="GE116" s="628"/>
      <c r="GF116" s="628"/>
      <c r="GG116" s="628"/>
      <c r="GH116" s="628"/>
      <c r="GI116" s="628"/>
      <c r="GJ116" s="628"/>
      <c r="GK116" s="628"/>
      <c r="GL116" s="628"/>
      <c r="GM116" s="628"/>
      <c r="GN116" s="628"/>
      <c r="GO116" s="628"/>
      <c r="GP116" s="628"/>
      <c r="GQ116" s="628"/>
      <c r="GR116" s="628"/>
      <c r="GS116" s="628"/>
      <c r="GT116" s="628"/>
      <c r="GU116" s="628"/>
      <c r="GV116" s="628"/>
      <c r="GW116" s="628"/>
      <c r="GX116" s="628"/>
      <c r="GY116" s="628"/>
      <c r="GZ116" s="628"/>
      <c r="HA116" s="628"/>
      <c r="HB116" s="628"/>
      <c r="HC116" s="628"/>
      <c r="HD116" s="628"/>
      <c r="HE116" s="628"/>
      <c r="HF116" s="628"/>
      <c r="HG116" s="628"/>
      <c r="HH116" s="628"/>
      <c r="HI116" s="628"/>
      <c r="HJ116" s="628"/>
      <c r="HK116" s="628"/>
      <c r="HL116" s="628"/>
      <c r="HM116" s="628"/>
      <c r="HN116" s="628"/>
      <c r="HO116" s="628"/>
      <c r="HP116" s="628"/>
      <c r="HQ116" s="628"/>
      <c r="HR116" s="628"/>
      <c r="HS116" s="628"/>
      <c r="HT116" s="628"/>
      <c r="HU116" s="628"/>
      <c r="HV116" s="628"/>
      <c r="HW116" s="628"/>
      <c r="HX116" s="628"/>
      <c r="HY116" s="628"/>
      <c r="HZ116" s="628"/>
      <c r="IA116" s="628"/>
      <c r="IB116" s="628"/>
      <c r="IC116" s="628"/>
      <c r="ID116" s="628"/>
      <c r="IE116" s="628"/>
      <c r="IF116" s="628"/>
      <c r="IG116" s="628"/>
      <c r="IH116" s="628"/>
      <c r="II116" s="628"/>
      <c r="IJ116" s="628"/>
      <c r="IK116" s="628"/>
      <c r="IL116" s="628"/>
      <c r="IM116" s="628"/>
      <c r="IN116" s="628"/>
      <c r="IO116" s="628"/>
      <c r="IP116" s="628"/>
      <c r="IQ116" s="628"/>
      <c r="IR116" s="628"/>
      <c r="IS116" s="628"/>
      <c r="IT116" s="628"/>
      <c r="IU116" s="628"/>
      <c r="IV116" s="628"/>
    </row>
    <row r="117" spans="1:256" x14ac:dyDescent="0.25">
      <c r="A117" s="649"/>
      <c r="B117" s="649"/>
      <c r="C117" s="658"/>
      <c r="D117" s="659"/>
      <c r="E117" s="660"/>
      <c r="F117" s="661"/>
      <c r="G117" s="608"/>
      <c r="H117" s="628"/>
      <c r="I117" s="628"/>
      <c r="J117" s="628"/>
      <c r="K117" s="628"/>
      <c r="L117" s="628"/>
      <c r="M117" s="628"/>
      <c r="N117" s="628"/>
      <c r="O117" s="628"/>
      <c r="P117" s="628"/>
      <c r="Q117" s="628"/>
      <c r="R117" s="628"/>
      <c r="S117" s="628"/>
      <c r="T117" s="628"/>
      <c r="U117" s="628"/>
      <c r="V117" s="628"/>
      <c r="W117" s="628"/>
      <c r="X117" s="628"/>
      <c r="Y117" s="628"/>
      <c r="Z117" s="628"/>
      <c r="AA117" s="628"/>
      <c r="AB117" s="628"/>
      <c r="AC117" s="628"/>
      <c r="AD117" s="628"/>
      <c r="AE117" s="628"/>
      <c r="AF117" s="628"/>
      <c r="AG117" s="628"/>
      <c r="AH117" s="628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  <c r="AX117" s="628"/>
      <c r="AY117" s="628"/>
      <c r="AZ117" s="628"/>
      <c r="BA117" s="628"/>
      <c r="BB117" s="628"/>
      <c r="BC117" s="628"/>
      <c r="BD117" s="628"/>
      <c r="BE117" s="628"/>
      <c r="BF117" s="628"/>
      <c r="BG117" s="628"/>
      <c r="BH117" s="628"/>
      <c r="BI117" s="628"/>
      <c r="BJ117" s="628"/>
      <c r="BK117" s="628"/>
      <c r="BL117" s="628"/>
      <c r="BM117" s="628"/>
      <c r="BN117" s="628"/>
      <c r="BO117" s="628"/>
      <c r="BP117" s="628"/>
      <c r="BQ117" s="628"/>
      <c r="BR117" s="628"/>
      <c r="BS117" s="628"/>
      <c r="BT117" s="628"/>
      <c r="BU117" s="628"/>
      <c r="BV117" s="628"/>
      <c r="BW117" s="628"/>
      <c r="BX117" s="628"/>
      <c r="BY117" s="628"/>
      <c r="BZ117" s="628"/>
      <c r="CA117" s="628"/>
      <c r="CB117" s="628"/>
      <c r="CC117" s="628"/>
      <c r="CD117" s="628"/>
      <c r="CE117" s="628"/>
      <c r="CF117" s="628"/>
      <c r="CG117" s="628"/>
      <c r="CH117" s="628"/>
      <c r="CI117" s="628"/>
      <c r="CJ117" s="628"/>
      <c r="CK117" s="628"/>
      <c r="CL117" s="628"/>
      <c r="CM117" s="628"/>
      <c r="CN117" s="628"/>
      <c r="CO117" s="628"/>
      <c r="CP117" s="628"/>
      <c r="CQ117" s="628"/>
      <c r="CR117" s="628"/>
      <c r="CS117" s="628"/>
      <c r="CT117" s="628"/>
      <c r="CU117" s="628"/>
      <c r="CV117" s="628"/>
      <c r="CW117" s="628"/>
      <c r="CX117" s="628"/>
      <c r="CY117" s="628"/>
      <c r="CZ117" s="628"/>
      <c r="DA117" s="628"/>
      <c r="DB117" s="628"/>
      <c r="DC117" s="628"/>
      <c r="DD117" s="628"/>
      <c r="DE117" s="628"/>
      <c r="DF117" s="628"/>
      <c r="DG117" s="628"/>
      <c r="DH117" s="628"/>
      <c r="DI117" s="628"/>
      <c r="DJ117" s="628"/>
      <c r="DK117" s="628"/>
      <c r="DL117" s="628"/>
      <c r="DM117" s="628"/>
      <c r="DN117" s="628"/>
      <c r="DO117" s="628"/>
      <c r="DP117" s="628"/>
      <c r="DQ117" s="628"/>
      <c r="DR117" s="628"/>
      <c r="DS117" s="628"/>
      <c r="DT117" s="628"/>
      <c r="DU117" s="628"/>
      <c r="DV117" s="628"/>
      <c r="DW117" s="628"/>
      <c r="DX117" s="628"/>
      <c r="DY117" s="628"/>
      <c r="DZ117" s="628"/>
      <c r="EA117" s="628"/>
      <c r="EB117" s="628"/>
      <c r="EC117" s="628"/>
      <c r="ED117" s="628"/>
      <c r="EE117" s="628"/>
      <c r="EF117" s="628"/>
      <c r="EG117" s="628"/>
      <c r="EH117" s="628"/>
      <c r="EI117" s="628"/>
      <c r="EJ117" s="628"/>
      <c r="EK117" s="628"/>
      <c r="EL117" s="628"/>
      <c r="EM117" s="628"/>
      <c r="EN117" s="628"/>
      <c r="EO117" s="628"/>
      <c r="EP117" s="628"/>
      <c r="EQ117" s="628"/>
      <c r="ER117" s="628"/>
      <c r="ES117" s="628"/>
      <c r="ET117" s="628"/>
      <c r="EU117" s="628"/>
      <c r="EV117" s="628"/>
      <c r="EW117" s="628"/>
      <c r="EX117" s="628"/>
      <c r="EY117" s="628"/>
      <c r="EZ117" s="628"/>
      <c r="FA117" s="628"/>
      <c r="FB117" s="628"/>
      <c r="FC117" s="628"/>
      <c r="FD117" s="628"/>
      <c r="FE117" s="628"/>
      <c r="FF117" s="628"/>
      <c r="FG117" s="628"/>
      <c r="FH117" s="628"/>
      <c r="FI117" s="628"/>
      <c r="FJ117" s="628"/>
      <c r="FK117" s="628"/>
      <c r="FL117" s="628"/>
      <c r="FM117" s="628"/>
      <c r="FN117" s="628"/>
      <c r="FO117" s="628"/>
      <c r="FP117" s="628"/>
      <c r="FQ117" s="628"/>
      <c r="FR117" s="628"/>
      <c r="FS117" s="628"/>
      <c r="FT117" s="628"/>
      <c r="FU117" s="628"/>
      <c r="FV117" s="628"/>
      <c r="FW117" s="628"/>
      <c r="FX117" s="628"/>
      <c r="FY117" s="628"/>
      <c r="FZ117" s="628"/>
      <c r="GA117" s="628"/>
      <c r="GB117" s="628"/>
      <c r="GC117" s="628"/>
      <c r="GD117" s="628"/>
      <c r="GE117" s="628"/>
      <c r="GF117" s="628"/>
      <c r="GG117" s="628"/>
      <c r="GH117" s="628"/>
      <c r="GI117" s="628"/>
      <c r="GJ117" s="628"/>
      <c r="GK117" s="628"/>
      <c r="GL117" s="628"/>
      <c r="GM117" s="628"/>
      <c r="GN117" s="628"/>
      <c r="GO117" s="628"/>
      <c r="GP117" s="628"/>
      <c r="GQ117" s="628"/>
      <c r="GR117" s="628"/>
      <c r="GS117" s="628"/>
      <c r="GT117" s="628"/>
      <c r="GU117" s="628"/>
      <c r="GV117" s="628"/>
      <c r="GW117" s="628"/>
      <c r="GX117" s="628"/>
      <c r="GY117" s="628"/>
      <c r="GZ117" s="628"/>
      <c r="HA117" s="628"/>
      <c r="HB117" s="628"/>
      <c r="HC117" s="628"/>
      <c r="HD117" s="628"/>
      <c r="HE117" s="628"/>
      <c r="HF117" s="628"/>
      <c r="HG117" s="628"/>
      <c r="HH117" s="628"/>
      <c r="HI117" s="628"/>
      <c r="HJ117" s="628"/>
      <c r="HK117" s="628"/>
      <c r="HL117" s="628"/>
      <c r="HM117" s="628"/>
      <c r="HN117" s="628"/>
      <c r="HO117" s="628"/>
      <c r="HP117" s="628"/>
      <c r="HQ117" s="628"/>
      <c r="HR117" s="628"/>
      <c r="HS117" s="628"/>
      <c r="HT117" s="628"/>
      <c r="HU117" s="628"/>
      <c r="HV117" s="628"/>
      <c r="HW117" s="628"/>
      <c r="HX117" s="628"/>
      <c r="HY117" s="628"/>
      <c r="HZ117" s="628"/>
      <c r="IA117" s="628"/>
      <c r="IB117" s="628"/>
      <c r="IC117" s="628"/>
      <c r="ID117" s="628"/>
      <c r="IE117" s="628"/>
      <c r="IF117" s="628"/>
      <c r="IG117" s="628"/>
      <c r="IH117" s="628"/>
      <c r="II117" s="628"/>
      <c r="IJ117" s="628"/>
      <c r="IK117" s="628"/>
      <c r="IL117" s="628"/>
      <c r="IM117" s="628"/>
      <c r="IN117" s="628"/>
      <c r="IO117" s="628"/>
      <c r="IP117" s="628"/>
      <c r="IQ117" s="628"/>
      <c r="IR117" s="628"/>
      <c r="IS117" s="628"/>
      <c r="IT117" s="628"/>
      <c r="IU117" s="628"/>
      <c r="IV117" s="628"/>
    </row>
    <row r="118" spans="1:256" x14ac:dyDescent="0.25">
      <c r="A118" s="649"/>
      <c r="B118" s="649"/>
      <c r="C118" s="658"/>
      <c r="D118" s="659"/>
      <c r="E118" s="660"/>
      <c r="F118" s="661"/>
      <c r="G118" s="608"/>
      <c r="H118" s="628"/>
      <c r="I118" s="628"/>
      <c r="J118" s="628"/>
      <c r="K118" s="628"/>
      <c r="L118" s="628"/>
      <c r="M118" s="628"/>
      <c r="N118" s="628"/>
      <c r="O118" s="628"/>
      <c r="P118" s="628"/>
      <c r="Q118" s="628"/>
      <c r="R118" s="628"/>
      <c r="S118" s="628"/>
      <c r="T118" s="628"/>
      <c r="U118" s="628"/>
      <c r="V118" s="628"/>
      <c r="W118" s="628"/>
      <c r="X118" s="628"/>
      <c r="Y118" s="628"/>
      <c r="Z118" s="628"/>
      <c r="AA118" s="628"/>
      <c r="AB118" s="628"/>
      <c r="AC118" s="628"/>
      <c r="AD118" s="628"/>
      <c r="AE118" s="628"/>
      <c r="AF118" s="628"/>
      <c r="AG118" s="628"/>
      <c r="AH118" s="628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  <c r="AX118" s="628"/>
      <c r="AY118" s="628"/>
      <c r="AZ118" s="628"/>
      <c r="BA118" s="628"/>
      <c r="BB118" s="628"/>
      <c r="BC118" s="628"/>
      <c r="BD118" s="628"/>
      <c r="BE118" s="628"/>
      <c r="BF118" s="628"/>
      <c r="BG118" s="628"/>
      <c r="BH118" s="628"/>
      <c r="BI118" s="628"/>
      <c r="BJ118" s="628"/>
      <c r="BK118" s="628"/>
      <c r="BL118" s="628"/>
      <c r="BM118" s="628"/>
      <c r="BN118" s="628"/>
      <c r="BO118" s="628"/>
      <c r="BP118" s="628"/>
      <c r="BQ118" s="628"/>
      <c r="BR118" s="628"/>
      <c r="BS118" s="628"/>
      <c r="BT118" s="628"/>
      <c r="BU118" s="628"/>
      <c r="BV118" s="628"/>
      <c r="BW118" s="628"/>
      <c r="BX118" s="628"/>
      <c r="BY118" s="628"/>
      <c r="BZ118" s="628"/>
      <c r="CA118" s="628"/>
      <c r="CB118" s="628"/>
      <c r="CC118" s="628"/>
      <c r="CD118" s="628"/>
      <c r="CE118" s="628"/>
      <c r="CF118" s="628"/>
      <c r="CG118" s="628"/>
      <c r="CH118" s="628"/>
      <c r="CI118" s="628"/>
      <c r="CJ118" s="628"/>
      <c r="CK118" s="628"/>
      <c r="CL118" s="628"/>
      <c r="CM118" s="628"/>
      <c r="CN118" s="628"/>
      <c r="CO118" s="628"/>
      <c r="CP118" s="628"/>
      <c r="CQ118" s="628"/>
      <c r="CR118" s="628"/>
      <c r="CS118" s="628"/>
      <c r="CT118" s="628"/>
      <c r="CU118" s="628"/>
      <c r="CV118" s="628"/>
      <c r="CW118" s="628"/>
      <c r="CX118" s="628"/>
      <c r="CY118" s="628"/>
      <c r="CZ118" s="628"/>
      <c r="DA118" s="628"/>
      <c r="DB118" s="628"/>
      <c r="DC118" s="628"/>
      <c r="DD118" s="628"/>
      <c r="DE118" s="628"/>
      <c r="DF118" s="628"/>
      <c r="DG118" s="628"/>
      <c r="DH118" s="628"/>
      <c r="DI118" s="628"/>
      <c r="DJ118" s="628"/>
      <c r="DK118" s="628"/>
      <c r="DL118" s="628"/>
      <c r="DM118" s="628"/>
      <c r="DN118" s="628"/>
      <c r="DO118" s="628"/>
      <c r="DP118" s="628"/>
      <c r="DQ118" s="628"/>
      <c r="DR118" s="628"/>
      <c r="DS118" s="628"/>
      <c r="DT118" s="628"/>
      <c r="DU118" s="628"/>
      <c r="DV118" s="628"/>
      <c r="DW118" s="628"/>
      <c r="DX118" s="628"/>
      <c r="DY118" s="628"/>
      <c r="DZ118" s="628"/>
      <c r="EA118" s="628"/>
      <c r="EB118" s="628"/>
      <c r="EC118" s="628"/>
      <c r="ED118" s="628"/>
      <c r="EE118" s="628"/>
      <c r="EF118" s="628"/>
      <c r="EG118" s="628"/>
      <c r="EH118" s="628"/>
      <c r="EI118" s="628"/>
      <c r="EJ118" s="628"/>
      <c r="EK118" s="628"/>
      <c r="EL118" s="628"/>
      <c r="EM118" s="628"/>
      <c r="EN118" s="628"/>
      <c r="EO118" s="628"/>
      <c r="EP118" s="628"/>
      <c r="EQ118" s="628"/>
      <c r="ER118" s="628"/>
      <c r="ES118" s="628"/>
      <c r="ET118" s="628"/>
      <c r="EU118" s="628"/>
      <c r="EV118" s="628"/>
      <c r="EW118" s="628"/>
      <c r="EX118" s="628"/>
      <c r="EY118" s="628"/>
      <c r="EZ118" s="628"/>
      <c r="FA118" s="628"/>
      <c r="FB118" s="628"/>
      <c r="FC118" s="628"/>
      <c r="FD118" s="628"/>
      <c r="FE118" s="628"/>
      <c r="FF118" s="628"/>
      <c r="FG118" s="628"/>
      <c r="FH118" s="628"/>
      <c r="FI118" s="628"/>
      <c r="FJ118" s="628"/>
      <c r="FK118" s="628"/>
      <c r="FL118" s="628"/>
      <c r="FM118" s="628"/>
      <c r="FN118" s="628"/>
      <c r="FO118" s="628"/>
      <c r="FP118" s="628"/>
      <c r="FQ118" s="628"/>
      <c r="FR118" s="628"/>
      <c r="FS118" s="628"/>
      <c r="FT118" s="628"/>
      <c r="FU118" s="628"/>
      <c r="FV118" s="628"/>
      <c r="FW118" s="628"/>
      <c r="FX118" s="628"/>
      <c r="FY118" s="628"/>
      <c r="FZ118" s="628"/>
      <c r="GA118" s="628"/>
      <c r="GB118" s="628"/>
      <c r="GC118" s="628"/>
      <c r="GD118" s="628"/>
      <c r="GE118" s="628"/>
      <c r="GF118" s="628"/>
      <c r="GG118" s="628"/>
      <c r="GH118" s="628"/>
      <c r="GI118" s="628"/>
      <c r="GJ118" s="628"/>
      <c r="GK118" s="628"/>
      <c r="GL118" s="628"/>
      <c r="GM118" s="628"/>
      <c r="GN118" s="628"/>
      <c r="GO118" s="628"/>
      <c r="GP118" s="628"/>
      <c r="GQ118" s="628"/>
      <c r="GR118" s="628"/>
      <c r="GS118" s="628"/>
      <c r="GT118" s="628"/>
      <c r="GU118" s="628"/>
      <c r="GV118" s="628"/>
      <c r="GW118" s="628"/>
      <c r="GX118" s="628"/>
      <c r="GY118" s="628"/>
      <c r="GZ118" s="628"/>
      <c r="HA118" s="628"/>
      <c r="HB118" s="628"/>
      <c r="HC118" s="628"/>
      <c r="HD118" s="628"/>
      <c r="HE118" s="628"/>
      <c r="HF118" s="628"/>
      <c r="HG118" s="628"/>
      <c r="HH118" s="628"/>
      <c r="HI118" s="628"/>
      <c r="HJ118" s="628"/>
      <c r="HK118" s="628"/>
      <c r="HL118" s="628"/>
      <c r="HM118" s="628"/>
      <c r="HN118" s="628"/>
      <c r="HO118" s="628"/>
      <c r="HP118" s="628"/>
      <c r="HQ118" s="628"/>
      <c r="HR118" s="628"/>
      <c r="HS118" s="628"/>
      <c r="HT118" s="628"/>
      <c r="HU118" s="628"/>
      <c r="HV118" s="628"/>
      <c r="HW118" s="628"/>
      <c r="HX118" s="628"/>
      <c r="HY118" s="628"/>
      <c r="HZ118" s="628"/>
      <c r="IA118" s="628"/>
      <c r="IB118" s="628"/>
      <c r="IC118" s="628"/>
      <c r="ID118" s="628"/>
      <c r="IE118" s="628"/>
      <c r="IF118" s="628"/>
      <c r="IG118" s="628"/>
      <c r="IH118" s="628"/>
      <c r="II118" s="628"/>
      <c r="IJ118" s="628"/>
      <c r="IK118" s="628"/>
      <c r="IL118" s="628"/>
      <c r="IM118" s="628"/>
      <c r="IN118" s="628"/>
      <c r="IO118" s="628"/>
      <c r="IP118" s="628"/>
      <c r="IQ118" s="628"/>
      <c r="IR118" s="628"/>
      <c r="IS118" s="628"/>
      <c r="IT118" s="628"/>
      <c r="IU118" s="628"/>
      <c r="IV118" s="628"/>
    </row>
    <row r="119" spans="1:256" x14ac:dyDescent="0.25">
      <c r="A119" s="649"/>
      <c r="B119" s="649"/>
      <c r="C119" s="658"/>
      <c r="D119" s="659"/>
      <c r="E119" s="660"/>
      <c r="F119" s="661"/>
      <c r="G119" s="608"/>
      <c r="H119" s="628"/>
      <c r="I119" s="628"/>
      <c r="J119" s="628"/>
      <c r="K119" s="628"/>
      <c r="L119" s="628"/>
      <c r="M119" s="628"/>
      <c r="N119" s="628"/>
      <c r="O119" s="628"/>
      <c r="P119" s="628"/>
      <c r="Q119" s="628"/>
      <c r="R119" s="628"/>
      <c r="S119" s="628"/>
      <c r="T119" s="628"/>
      <c r="U119" s="628"/>
      <c r="V119" s="628"/>
      <c r="W119" s="628"/>
      <c r="X119" s="628"/>
      <c r="Y119" s="628"/>
      <c r="Z119" s="628"/>
      <c r="AA119" s="628"/>
      <c r="AB119" s="628"/>
      <c r="AC119" s="628"/>
      <c r="AD119" s="628"/>
      <c r="AE119" s="628"/>
      <c r="AF119" s="628"/>
      <c r="AG119" s="628"/>
      <c r="AH119" s="628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  <c r="AX119" s="628"/>
      <c r="AY119" s="628"/>
      <c r="AZ119" s="628"/>
      <c r="BA119" s="628"/>
      <c r="BB119" s="628"/>
      <c r="BC119" s="628"/>
      <c r="BD119" s="628"/>
      <c r="BE119" s="628"/>
      <c r="BF119" s="628"/>
      <c r="BG119" s="628"/>
      <c r="BH119" s="628"/>
      <c r="BI119" s="628"/>
      <c r="BJ119" s="628"/>
      <c r="BK119" s="628"/>
      <c r="BL119" s="628"/>
      <c r="BM119" s="628"/>
      <c r="BN119" s="628"/>
      <c r="BO119" s="628"/>
      <c r="BP119" s="628"/>
      <c r="BQ119" s="628"/>
      <c r="BR119" s="628"/>
      <c r="BS119" s="628"/>
      <c r="BT119" s="628"/>
      <c r="BU119" s="628"/>
      <c r="BV119" s="628"/>
      <c r="BW119" s="628"/>
      <c r="BX119" s="628"/>
      <c r="BY119" s="628"/>
      <c r="BZ119" s="628"/>
      <c r="CA119" s="628"/>
      <c r="CB119" s="628"/>
      <c r="CC119" s="628"/>
      <c r="CD119" s="628"/>
      <c r="CE119" s="628"/>
      <c r="CF119" s="628"/>
      <c r="CG119" s="628"/>
      <c r="CH119" s="628"/>
      <c r="CI119" s="628"/>
      <c r="CJ119" s="628"/>
      <c r="CK119" s="628"/>
      <c r="CL119" s="628"/>
      <c r="CM119" s="628"/>
      <c r="CN119" s="628"/>
      <c r="CO119" s="628"/>
      <c r="CP119" s="628"/>
      <c r="CQ119" s="628"/>
      <c r="CR119" s="628"/>
      <c r="CS119" s="628"/>
      <c r="CT119" s="628"/>
      <c r="CU119" s="628"/>
      <c r="CV119" s="628"/>
      <c r="CW119" s="628"/>
      <c r="CX119" s="628"/>
      <c r="CY119" s="628"/>
      <c r="CZ119" s="628"/>
      <c r="DA119" s="628"/>
      <c r="DB119" s="628"/>
      <c r="DC119" s="628"/>
      <c r="DD119" s="628"/>
      <c r="DE119" s="628"/>
      <c r="DF119" s="628"/>
      <c r="DG119" s="628"/>
      <c r="DH119" s="628"/>
      <c r="DI119" s="628"/>
      <c r="DJ119" s="628"/>
      <c r="DK119" s="628"/>
      <c r="DL119" s="628"/>
      <c r="DM119" s="628"/>
      <c r="DN119" s="628"/>
      <c r="DO119" s="628"/>
      <c r="DP119" s="628"/>
      <c r="DQ119" s="628"/>
      <c r="DR119" s="628"/>
      <c r="DS119" s="628"/>
      <c r="DT119" s="628"/>
      <c r="DU119" s="628"/>
      <c r="DV119" s="628"/>
      <c r="DW119" s="628"/>
      <c r="DX119" s="628"/>
      <c r="DY119" s="628"/>
      <c r="DZ119" s="628"/>
      <c r="EA119" s="628"/>
      <c r="EB119" s="628"/>
      <c r="EC119" s="628"/>
      <c r="ED119" s="628"/>
      <c r="EE119" s="628"/>
      <c r="EF119" s="628"/>
      <c r="EG119" s="628"/>
      <c r="EH119" s="628"/>
      <c r="EI119" s="628"/>
      <c r="EJ119" s="628"/>
      <c r="EK119" s="628"/>
      <c r="EL119" s="628"/>
      <c r="EM119" s="628"/>
      <c r="EN119" s="628"/>
      <c r="EO119" s="628"/>
      <c r="EP119" s="628"/>
      <c r="EQ119" s="628"/>
      <c r="ER119" s="628"/>
      <c r="ES119" s="628"/>
      <c r="ET119" s="628"/>
      <c r="EU119" s="628"/>
      <c r="EV119" s="628"/>
      <c r="EW119" s="628"/>
      <c r="EX119" s="628"/>
      <c r="EY119" s="628"/>
      <c r="EZ119" s="628"/>
      <c r="FA119" s="628"/>
      <c r="FB119" s="628"/>
      <c r="FC119" s="628"/>
      <c r="FD119" s="628"/>
      <c r="FE119" s="628"/>
      <c r="FF119" s="628"/>
      <c r="FG119" s="628"/>
      <c r="FH119" s="628"/>
      <c r="FI119" s="628"/>
      <c r="FJ119" s="628"/>
      <c r="FK119" s="628"/>
      <c r="FL119" s="628"/>
      <c r="FM119" s="628"/>
      <c r="FN119" s="628"/>
      <c r="FO119" s="628"/>
      <c r="FP119" s="628"/>
      <c r="FQ119" s="628"/>
      <c r="FR119" s="628"/>
      <c r="FS119" s="628"/>
      <c r="FT119" s="628"/>
      <c r="FU119" s="628"/>
      <c r="FV119" s="628"/>
      <c r="FW119" s="628"/>
      <c r="FX119" s="628"/>
      <c r="FY119" s="628"/>
      <c r="FZ119" s="628"/>
      <c r="GA119" s="628"/>
      <c r="GB119" s="628"/>
      <c r="GC119" s="628"/>
      <c r="GD119" s="628"/>
      <c r="GE119" s="628"/>
      <c r="GF119" s="628"/>
      <c r="GG119" s="628"/>
      <c r="GH119" s="628"/>
      <c r="GI119" s="628"/>
      <c r="GJ119" s="628"/>
      <c r="GK119" s="628"/>
      <c r="GL119" s="628"/>
      <c r="GM119" s="628"/>
      <c r="GN119" s="628"/>
      <c r="GO119" s="628"/>
      <c r="GP119" s="628"/>
      <c r="GQ119" s="628"/>
      <c r="GR119" s="628"/>
      <c r="GS119" s="628"/>
      <c r="GT119" s="628"/>
      <c r="GU119" s="628"/>
      <c r="GV119" s="628"/>
      <c r="GW119" s="628"/>
      <c r="GX119" s="628"/>
      <c r="GY119" s="628"/>
      <c r="GZ119" s="628"/>
      <c r="HA119" s="628"/>
      <c r="HB119" s="628"/>
      <c r="HC119" s="628"/>
      <c r="HD119" s="628"/>
      <c r="HE119" s="628"/>
      <c r="HF119" s="628"/>
      <c r="HG119" s="628"/>
      <c r="HH119" s="628"/>
      <c r="HI119" s="628"/>
      <c r="HJ119" s="628"/>
      <c r="HK119" s="628"/>
      <c r="HL119" s="628"/>
      <c r="HM119" s="628"/>
      <c r="HN119" s="628"/>
      <c r="HO119" s="628"/>
      <c r="HP119" s="628"/>
      <c r="HQ119" s="628"/>
      <c r="HR119" s="628"/>
      <c r="HS119" s="628"/>
      <c r="HT119" s="628"/>
      <c r="HU119" s="628"/>
      <c r="HV119" s="628"/>
      <c r="HW119" s="628"/>
      <c r="HX119" s="628"/>
      <c r="HY119" s="628"/>
      <c r="HZ119" s="628"/>
      <c r="IA119" s="628"/>
      <c r="IB119" s="628"/>
      <c r="IC119" s="628"/>
      <c r="ID119" s="628"/>
      <c r="IE119" s="628"/>
      <c r="IF119" s="628"/>
      <c r="IG119" s="628"/>
      <c r="IH119" s="628"/>
      <c r="II119" s="628"/>
      <c r="IJ119" s="628"/>
      <c r="IK119" s="628"/>
      <c r="IL119" s="628"/>
      <c r="IM119" s="628"/>
      <c r="IN119" s="628"/>
      <c r="IO119" s="628"/>
      <c r="IP119" s="628"/>
      <c r="IQ119" s="628"/>
      <c r="IR119" s="628"/>
      <c r="IS119" s="628"/>
      <c r="IT119" s="628"/>
      <c r="IU119" s="628"/>
      <c r="IV119" s="628"/>
    </row>
    <row r="120" spans="1:256" x14ac:dyDescent="0.25">
      <c r="A120" s="649"/>
      <c r="B120" s="649"/>
      <c r="C120" s="658"/>
      <c r="D120" s="659"/>
      <c r="E120" s="660"/>
      <c r="F120" s="661"/>
      <c r="G120" s="608"/>
      <c r="H120" s="628"/>
      <c r="I120" s="628"/>
      <c r="J120" s="628"/>
      <c r="K120" s="628"/>
      <c r="L120" s="628"/>
      <c r="M120" s="628"/>
      <c r="N120" s="628"/>
      <c r="O120" s="628"/>
      <c r="P120" s="628"/>
      <c r="Q120" s="628"/>
      <c r="R120" s="628"/>
      <c r="S120" s="628"/>
      <c r="T120" s="628"/>
      <c r="U120" s="628"/>
      <c r="V120" s="628"/>
      <c r="W120" s="628"/>
      <c r="X120" s="628"/>
      <c r="Y120" s="628"/>
      <c r="Z120" s="628"/>
      <c r="AA120" s="628"/>
      <c r="AB120" s="628"/>
      <c r="AC120" s="628"/>
      <c r="AD120" s="628"/>
      <c r="AE120" s="628"/>
      <c r="AF120" s="628"/>
      <c r="AG120" s="628"/>
      <c r="AH120" s="628"/>
      <c r="AI120" s="628"/>
      <c r="AJ120" s="628"/>
      <c r="AK120" s="628"/>
      <c r="AL120" s="628"/>
      <c r="AM120" s="628"/>
      <c r="AN120" s="628"/>
      <c r="AO120" s="628"/>
      <c r="AP120" s="628"/>
      <c r="AQ120" s="628"/>
      <c r="AR120" s="628"/>
      <c r="AS120" s="628"/>
      <c r="AT120" s="628"/>
      <c r="AU120" s="628"/>
      <c r="AV120" s="628"/>
      <c r="AW120" s="628"/>
      <c r="AX120" s="628"/>
      <c r="AY120" s="628"/>
      <c r="AZ120" s="628"/>
      <c r="BA120" s="628"/>
      <c r="BB120" s="628"/>
      <c r="BC120" s="628"/>
      <c r="BD120" s="628"/>
      <c r="BE120" s="628"/>
      <c r="BF120" s="628"/>
      <c r="BG120" s="628"/>
      <c r="BH120" s="628"/>
      <c r="BI120" s="628"/>
      <c r="BJ120" s="628"/>
      <c r="BK120" s="628"/>
      <c r="BL120" s="628"/>
      <c r="BM120" s="628"/>
      <c r="BN120" s="628"/>
      <c r="BO120" s="628"/>
      <c r="BP120" s="628"/>
      <c r="BQ120" s="628"/>
      <c r="BR120" s="628"/>
      <c r="BS120" s="628"/>
      <c r="BT120" s="628"/>
      <c r="BU120" s="628"/>
      <c r="BV120" s="628"/>
      <c r="BW120" s="628"/>
      <c r="BX120" s="628"/>
      <c r="BY120" s="628"/>
      <c r="BZ120" s="628"/>
      <c r="CA120" s="628"/>
      <c r="CB120" s="628"/>
      <c r="CC120" s="628"/>
      <c r="CD120" s="628"/>
      <c r="CE120" s="628"/>
      <c r="CF120" s="628"/>
      <c r="CG120" s="628"/>
      <c r="CH120" s="628"/>
      <c r="CI120" s="628"/>
      <c r="CJ120" s="628"/>
      <c r="CK120" s="628"/>
      <c r="CL120" s="628"/>
      <c r="CM120" s="628"/>
      <c r="CN120" s="628"/>
      <c r="CO120" s="628"/>
      <c r="CP120" s="628"/>
      <c r="CQ120" s="628"/>
      <c r="CR120" s="628"/>
      <c r="CS120" s="628"/>
      <c r="CT120" s="628"/>
      <c r="CU120" s="628"/>
      <c r="CV120" s="628"/>
      <c r="CW120" s="628"/>
      <c r="CX120" s="628"/>
      <c r="CY120" s="628"/>
      <c r="CZ120" s="628"/>
      <c r="DA120" s="628"/>
      <c r="DB120" s="628"/>
      <c r="DC120" s="628"/>
      <c r="DD120" s="628"/>
      <c r="DE120" s="628"/>
      <c r="DF120" s="628"/>
      <c r="DG120" s="628"/>
      <c r="DH120" s="628"/>
      <c r="DI120" s="628"/>
      <c r="DJ120" s="628"/>
      <c r="DK120" s="628"/>
      <c r="DL120" s="628"/>
      <c r="DM120" s="628"/>
      <c r="DN120" s="628"/>
      <c r="DO120" s="628"/>
      <c r="DP120" s="628"/>
      <c r="DQ120" s="628"/>
      <c r="DR120" s="628"/>
      <c r="DS120" s="628"/>
      <c r="DT120" s="628"/>
      <c r="DU120" s="628"/>
      <c r="DV120" s="628"/>
      <c r="DW120" s="628"/>
      <c r="DX120" s="628"/>
      <c r="DY120" s="628"/>
      <c r="DZ120" s="628"/>
      <c r="EA120" s="628"/>
      <c r="EB120" s="628"/>
      <c r="EC120" s="628"/>
      <c r="ED120" s="628"/>
      <c r="EE120" s="628"/>
      <c r="EF120" s="628"/>
      <c r="EG120" s="628"/>
      <c r="EH120" s="628"/>
      <c r="EI120" s="628"/>
      <c r="EJ120" s="628"/>
      <c r="EK120" s="628"/>
      <c r="EL120" s="628"/>
      <c r="EM120" s="628"/>
      <c r="EN120" s="628"/>
      <c r="EO120" s="628"/>
      <c r="EP120" s="628"/>
      <c r="EQ120" s="628"/>
      <c r="ER120" s="628"/>
      <c r="ES120" s="628"/>
      <c r="ET120" s="628"/>
      <c r="EU120" s="628"/>
      <c r="EV120" s="628"/>
      <c r="EW120" s="628"/>
      <c r="EX120" s="628"/>
      <c r="EY120" s="628"/>
      <c r="EZ120" s="628"/>
      <c r="FA120" s="628"/>
      <c r="FB120" s="628"/>
      <c r="FC120" s="628"/>
      <c r="FD120" s="628"/>
      <c r="FE120" s="628"/>
      <c r="FF120" s="628"/>
      <c r="FG120" s="628"/>
      <c r="FH120" s="628"/>
      <c r="FI120" s="628"/>
      <c r="FJ120" s="628"/>
      <c r="FK120" s="628"/>
      <c r="FL120" s="628"/>
      <c r="FM120" s="628"/>
      <c r="FN120" s="628"/>
      <c r="FO120" s="628"/>
      <c r="FP120" s="628"/>
      <c r="FQ120" s="628"/>
      <c r="FR120" s="628"/>
      <c r="FS120" s="628"/>
      <c r="FT120" s="628"/>
      <c r="FU120" s="628"/>
      <c r="FV120" s="628"/>
      <c r="FW120" s="628"/>
      <c r="FX120" s="628"/>
      <c r="FY120" s="628"/>
      <c r="FZ120" s="628"/>
      <c r="GA120" s="628"/>
      <c r="GB120" s="628"/>
      <c r="GC120" s="628"/>
      <c r="GD120" s="628"/>
      <c r="GE120" s="628"/>
      <c r="GF120" s="628"/>
      <c r="GG120" s="628"/>
      <c r="GH120" s="628"/>
      <c r="GI120" s="628"/>
      <c r="GJ120" s="628"/>
      <c r="GK120" s="628"/>
      <c r="GL120" s="628"/>
      <c r="GM120" s="628"/>
      <c r="GN120" s="628"/>
      <c r="GO120" s="628"/>
      <c r="GP120" s="628"/>
      <c r="GQ120" s="628"/>
      <c r="GR120" s="628"/>
      <c r="GS120" s="628"/>
      <c r="GT120" s="628"/>
      <c r="GU120" s="628"/>
      <c r="GV120" s="628"/>
      <c r="GW120" s="628"/>
      <c r="GX120" s="628"/>
      <c r="GY120" s="628"/>
      <c r="GZ120" s="628"/>
      <c r="HA120" s="628"/>
      <c r="HB120" s="628"/>
      <c r="HC120" s="628"/>
      <c r="HD120" s="628"/>
      <c r="HE120" s="628"/>
      <c r="HF120" s="628"/>
      <c r="HG120" s="628"/>
      <c r="HH120" s="628"/>
      <c r="HI120" s="628"/>
      <c r="HJ120" s="628"/>
      <c r="HK120" s="628"/>
      <c r="HL120" s="628"/>
      <c r="HM120" s="628"/>
      <c r="HN120" s="628"/>
      <c r="HO120" s="628"/>
      <c r="HP120" s="628"/>
      <c r="HQ120" s="628"/>
      <c r="HR120" s="628"/>
      <c r="HS120" s="628"/>
      <c r="HT120" s="628"/>
      <c r="HU120" s="628"/>
      <c r="HV120" s="628"/>
      <c r="HW120" s="628"/>
      <c r="HX120" s="628"/>
      <c r="HY120" s="628"/>
      <c r="HZ120" s="628"/>
      <c r="IA120" s="628"/>
      <c r="IB120" s="628"/>
      <c r="IC120" s="628"/>
      <c r="ID120" s="628"/>
      <c r="IE120" s="628"/>
      <c r="IF120" s="628"/>
      <c r="IG120" s="628"/>
      <c r="IH120" s="628"/>
      <c r="II120" s="628"/>
      <c r="IJ120" s="628"/>
      <c r="IK120" s="628"/>
      <c r="IL120" s="628"/>
      <c r="IM120" s="628"/>
      <c r="IN120" s="628"/>
      <c r="IO120" s="628"/>
      <c r="IP120" s="628"/>
      <c r="IQ120" s="628"/>
      <c r="IR120" s="628"/>
      <c r="IS120" s="628"/>
      <c r="IT120" s="628"/>
      <c r="IU120" s="628"/>
      <c r="IV120" s="628"/>
    </row>
    <row r="121" spans="1:256" x14ac:dyDescent="0.25">
      <c r="A121" s="649"/>
      <c r="B121" s="649"/>
      <c r="C121" s="658"/>
      <c r="D121" s="659"/>
      <c r="E121" s="660"/>
      <c r="F121" s="661"/>
      <c r="G121" s="608"/>
      <c r="H121" s="628"/>
      <c r="I121" s="628"/>
      <c r="J121" s="628"/>
      <c r="K121" s="628"/>
      <c r="L121" s="628"/>
      <c r="M121" s="628"/>
      <c r="N121" s="628"/>
      <c r="O121" s="628"/>
      <c r="P121" s="628"/>
      <c r="Q121" s="628"/>
      <c r="R121" s="628"/>
      <c r="S121" s="628"/>
      <c r="T121" s="628"/>
      <c r="U121" s="628"/>
      <c r="V121" s="628"/>
      <c r="W121" s="628"/>
      <c r="X121" s="628"/>
      <c r="Y121" s="628"/>
      <c r="Z121" s="628"/>
      <c r="AA121" s="628"/>
      <c r="AB121" s="628"/>
      <c r="AC121" s="628"/>
      <c r="AD121" s="628"/>
      <c r="AE121" s="628"/>
      <c r="AF121" s="628"/>
      <c r="AG121" s="628"/>
      <c r="AH121" s="628"/>
      <c r="AI121" s="628"/>
      <c r="AJ121" s="628"/>
      <c r="AK121" s="628"/>
      <c r="AL121" s="628"/>
      <c r="AM121" s="628"/>
      <c r="AN121" s="628"/>
      <c r="AO121" s="628"/>
      <c r="AP121" s="628"/>
      <c r="AQ121" s="628"/>
      <c r="AR121" s="628"/>
      <c r="AS121" s="628"/>
      <c r="AT121" s="628"/>
      <c r="AU121" s="628"/>
      <c r="AV121" s="628"/>
      <c r="AW121" s="628"/>
      <c r="AX121" s="628"/>
      <c r="AY121" s="628"/>
      <c r="AZ121" s="628"/>
      <c r="BA121" s="628"/>
      <c r="BB121" s="628"/>
      <c r="BC121" s="628"/>
      <c r="BD121" s="628"/>
      <c r="BE121" s="628"/>
      <c r="BF121" s="628"/>
      <c r="BG121" s="628"/>
      <c r="BH121" s="628"/>
      <c r="BI121" s="628"/>
      <c r="BJ121" s="628"/>
      <c r="BK121" s="628"/>
      <c r="BL121" s="628"/>
      <c r="BM121" s="628"/>
      <c r="BN121" s="628"/>
      <c r="BO121" s="628"/>
      <c r="BP121" s="628"/>
      <c r="BQ121" s="628"/>
      <c r="BR121" s="628"/>
      <c r="BS121" s="628"/>
      <c r="BT121" s="628"/>
      <c r="BU121" s="628"/>
      <c r="BV121" s="628"/>
      <c r="BW121" s="628"/>
      <c r="BX121" s="628"/>
      <c r="BY121" s="628"/>
      <c r="BZ121" s="628"/>
      <c r="CA121" s="628"/>
      <c r="CB121" s="628"/>
      <c r="CC121" s="628"/>
      <c r="CD121" s="628"/>
      <c r="CE121" s="628"/>
      <c r="CF121" s="628"/>
      <c r="CG121" s="628"/>
      <c r="CH121" s="628"/>
      <c r="CI121" s="628"/>
      <c r="CJ121" s="628"/>
      <c r="CK121" s="628"/>
      <c r="CL121" s="628"/>
      <c r="CM121" s="628"/>
      <c r="CN121" s="628"/>
      <c r="CO121" s="628"/>
      <c r="CP121" s="628"/>
      <c r="CQ121" s="628"/>
      <c r="CR121" s="628"/>
      <c r="CS121" s="628"/>
      <c r="CT121" s="628"/>
      <c r="CU121" s="628"/>
      <c r="CV121" s="628"/>
      <c r="CW121" s="628"/>
      <c r="CX121" s="628"/>
      <c r="CY121" s="628"/>
      <c r="CZ121" s="628"/>
      <c r="DA121" s="628"/>
      <c r="DB121" s="628"/>
      <c r="DC121" s="628"/>
      <c r="DD121" s="628"/>
      <c r="DE121" s="628"/>
      <c r="DF121" s="628"/>
      <c r="DG121" s="628"/>
      <c r="DH121" s="628"/>
      <c r="DI121" s="628"/>
      <c r="DJ121" s="628"/>
      <c r="DK121" s="628"/>
      <c r="DL121" s="628"/>
      <c r="DM121" s="628"/>
      <c r="DN121" s="628"/>
      <c r="DO121" s="628"/>
      <c r="DP121" s="628"/>
      <c r="DQ121" s="628"/>
      <c r="DR121" s="628"/>
      <c r="DS121" s="628"/>
      <c r="DT121" s="628"/>
      <c r="DU121" s="628"/>
      <c r="DV121" s="628"/>
      <c r="DW121" s="628"/>
      <c r="DX121" s="628"/>
      <c r="DY121" s="628"/>
      <c r="DZ121" s="628"/>
      <c r="EA121" s="628"/>
      <c r="EB121" s="628"/>
      <c r="EC121" s="628"/>
      <c r="ED121" s="628"/>
      <c r="EE121" s="628"/>
      <c r="EF121" s="628"/>
      <c r="EG121" s="628"/>
      <c r="EH121" s="628"/>
      <c r="EI121" s="628"/>
      <c r="EJ121" s="628"/>
      <c r="EK121" s="628"/>
      <c r="EL121" s="628"/>
      <c r="EM121" s="628"/>
      <c r="EN121" s="628"/>
      <c r="EO121" s="628"/>
      <c r="EP121" s="628"/>
      <c r="EQ121" s="628"/>
      <c r="ER121" s="628"/>
      <c r="ES121" s="628"/>
      <c r="ET121" s="628"/>
      <c r="EU121" s="628"/>
      <c r="EV121" s="628"/>
      <c r="EW121" s="628"/>
      <c r="EX121" s="628"/>
      <c r="EY121" s="628"/>
      <c r="EZ121" s="628"/>
      <c r="FA121" s="628"/>
      <c r="FB121" s="628"/>
      <c r="FC121" s="628"/>
      <c r="FD121" s="628"/>
      <c r="FE121" s="628"/>
      <c r="FF121" s="628"/>
      <c r="FG121" s="628"/>
      <c r="FH121" s="628"/>
      <c r="FI121" s="628"/>
      <c r="FJ121" s="628"/>
      <c r="FK121" s="628"/>
      <c r="FL121" s="628"/>
      <c r="FM121" s="628"/>
      <c r="FN121" s="628"/>
      <c r="FO121" s="628"/>
      <c r="FP121" s="628"/>
      <c r="FQ121" s="628"/>
      <c r="FR121" s="628"/>
      <c r="FS121" s="628"/>
      <c r="FT121" s="628"/>
      <c r="FU121" s="628"/>
      <c r="FV121" s="628"/>
      <c r="FW121" s="628"/>
      <c r="FX121" s="628"/>
      <c r="FY121" s="628"/>
      <c r="FZ121" s="628"/>
      <c r="GA121" s="628"/>
      <c r="GB121" s="628"/>
      <c r="GC121" s="628"/>
      <c r="GD121" s="628"/>
      <c r="GE121" s="628"/>
      <c r="GF121" s="628"/>
      <c r="GG121" s="628"/>
      <c r="GH121" s="628"/>
      <c r="GI121" s="628"/>
      <c r="GJ121" s="628"/>
      <c r="GK121" s="628"/>
      <c r="GL121" s="628"/>
      <c r="GM121" s="628"/>
      <c r="GN121" s="628"/>
      <c r="GO121" s="628"/>
      <c r="GP121" s="628"/>
      <c r="GQ121" s="628"/>
      <c r="GR121" s="628"/>
      <c r="GS121" s="628"/>
      <c r="GT121" s="628"/>
      <c r="GU121" s="628"/>
      <c r="GV121" s="628"/>
      <c r="GW121" s="628"/>
      <c r="GX121" s="628"/>
      <c r="GY121" s="628"/>
      <c r="GZ121" s="628"/>
      <c r="HA121" s="628"/>
      <c r="HB121" s="628"/>
      <c r="HC121" s="628"/>
      <c r="HD121" s="628"/>
      <c r="HE121" s="628"/>
      <c r="HF121" s="628"/>
      <c r="HG121" s="628"/>
      <c r="HH121" s="628"/>
      <c r="HI121" s="628"/>
      <c r="HJ121" s="628"/>
      <c r="HK121" s="628"/>
      <c r="HL121" s="628"/>
      <c r="HM121" s="628"/>
      <c r="HN121" s="628"/>
      <c r="HO121" s="628"/>
      <c r="HP121" s="628"/>
      <c r="HQ121" s="628"/>
      <c r="HR121" s="628"/>
      <c r="HS121" s="628"/>
      <c r="HT121" s="628"/>
      <c r="HU121" s="628"/>
      <c r="HV121" s="628"/>
      <c r="HW121" s="628"/>
      <c r="HX121" s="628"/>
      <c r="HY121" s="628"/>
      <c r="HZ121" s="628"/>
      <c r="IA121" s="628"/>
      <c r="IB121" s="628"/>
      <c r="IC121" s="628"/>
      <c r="ID121" s="628"/>
      <c r="IE121" s="628"/>
      <c r="IF121" s="628"/>
      <c r="IG121" s="628"/>
      <c r="IH121" s="628"/>
      <c r="II121" s="628"/>
      <c r="IJ121" s="628"/>
      <c r="IK121" s="628"/>
      <c r="IL121" s="628"/>
      <c r="IM121" s="628"/>
      <c r="IN121" s="628"/>
      <c r="IO121" s="628"/>
      <c r="IP121" s="628"/>
      <c r="IQ121" s="628"/>
      <c r="IR121" s="628"/>
      <c r="IS121" s="628"/>
      <c r="IT121" s="628"/>
      <c r="IU121" s="628"/>
      <c r="IV121" s="628"/>
    </row>
    <row r="122" spans="1:256" x14ac:dyDescent="0.25">
      <c r="A122" s="649"/>
      <c r="B122" s="649"/>
      <c r="C122" s="658"/>
      <c r="D122" s="659"/>
      <c r="E122" s="660"/>
      <c r="F122" s="661"/>
      <c r="G122" s="608"/>
      <c r="H122" s="628"/>
      <c r="I122" s="628"/>
      <c r="J122" s="628"/>
      <c r="K122" s="628"/>
      <c r="L122" s="628"/>
      <c r="M122" s="628"/>
      <c r="N122" s="628"/>
      <c r="O122" s="628"/>
      <c r="P122" s="628"/>
      <c r="Q122" s="628"/>
      <c r="R122" s="628"/>
      <c r="S122" s="628"/>
      <c r="T122" s="628"/>
      <c r="U122" s="628"/>
      <c r="V122" s="628"/>
      <c r="W122" s="628"/>
      <c r="X122" s="628"/>
      <c r="Y122" s="628"/>
      <c r="Z122" s="628"/>
      <c r="AA122" s="628"/>
      <c r="AB122" s="628"/>
      <c r="AC122" s="628"/>
      <c r="AD122" s="628"/>
      <c r="AE122" s="628"/>
      <c r="AF122" s="628"/>
      <c r="AG122" s="628"/>
      <c r="AH122" s="628"/>
      <c r="AI122" s="628"/>
      <c r="AJ122" s="628"/>
      <c r="AK122" s="628"/>
      <c r="AL122" s="628"/>
      <c r="AM122" s="628"/>
      <c r="AN122" s="628"/>
      <c r="AO122" s="628"/>
      <c r="AP122" s="628"/>
      <c r="AQ122" s="628"/>
      <c r="AR122" s="628"/>
      <c r="AS122" s="628"/>
      <c r="AT122" s="628"/>
      <c r="AU122" s="628"/>
      <c r="AV122" s="628"/>
      <c r="AW122" s="628"/>
      <c r="AX122" s="628"/>
      <c r="AY122" s="628"/>
      <c r="AZ122" s="628"/>
      <c r="BA122" s="628"/>
      <c r="BB122" s="628"/>
      <c r="BC122" s="628"/>
      <c r="BD122" s="628"/>
      <c r="BE122" s="628"/>
      <c r="BF122" s="628"/>
      <c r="BG122" s="628"/>
      <c r="BH122" s="628"/>
      <c r="BI122" s="628"/>
      <c r="BJ122" s="628"/>
      <c r="BK122" s="628"/>
      <c r="BL122" s="628"/>
      <c r="BM122" s="628"/>
      <c r="BN122" s="628"/>
      <c r="BO122" s="628"/>
      <c r="BP122" s="628"/>
      <c r="BQ122" s="628"/>
      <c r="BR122" s="628"/>
      <c r="BS122" s="628"/>
      <c r="BT122" s="628"/>
      <c r="BU122" s="628"/>
      <c r="BV122" s="628"/>
      <c r="BW122" s="628"/>
      <c r="BX122" s="628"/>
      <c r="BY122" s="628"/>
      <c r="BZ122" s="628"/>
      <c r="CA122" s="628"/>
      <c r="CB122" s="628"/>
      <c r="CC122" s="628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8"/>
      <c r="CU122" s="628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28"/>
      <c r="DM122" s="628"/>
      <c r="DN122" s="628"/>
      <c r="DO122" s="628"/>
      <c r="DP122" s="628"/>
      <c r="DQ122" s="628"/>
      <c r="DR122" s="628"/>
      <c r="DS122" s="628"/>
      <c r="DT122" s="628"/>
      <c r="DU122" s="628"/>
      <c r="DV122" s="628"/>
      <c r="DW122" s="628"/>
      <c r="DX122" s="628"/>
      <c r="DY122" s="628"/>
      <c r="DZ122" s="628"/>
      <c r="EA122" s="628"/>
      <c r="EB122" s="628"/>
      <c r="EC122" s="628"/>
      <c r="ED122" s="628"/>
      <c r="EE122" s="628"/>
      <c r="EF122" s="628"/>
      <c r="EG122" s="628"/>
      <c r="EH122" s="628"/>
      <c r="EI122" s="628"/>
      <c r="EJ122" s="628"/>
      <c r="EK122" s="628"/>
      <c r="EL122" s="628"/>
      <c r="EM122" s="628"/>
      <c r="EN122" s="628"/>
      <c r="EO122" s="628"/>
      <c r="EP122" s="628"/>
      <c r="EQ122" s="628"/>
      <c r="ER122" s="628"/>
      <c r="ES122" s="628"/>
      <c r="ET122" s="628"/>
      <c r="EU122" s="628"/>
      <c r="EV122" s="628"/>
      <c r="EW122" s="628"/>
      <c r="EX122" s="628"/>
      <c r="EY122" s="628"/>
      <c r="EZ122" s="628"/>
      <c r="FA122" s="628"/>
      <c r="FB122" s="628"/>
      <c r="FC122" s="628"/>
      <c r="FD122" s="628"/>
      <c r="FE122" s="628"/>
      <c r="FF122" s="628"/>
      <c r="FG122" s="628"/>
      <c r="FH122" s="628"/>
      <c r="FI122" s="628"/>
      <c r="FJ122" s="628"/>
      <c r="FK122" s="628"/>
      <c r="FL122" s="628"/>
      <c r="FM122" s="628"/>
      <c r="FN122" s="628"/>
      <c r="FO122" s="628"/>
      <c r="FP122" s="628"/>
      <c r="FQ122" s="628"/>
      <c r="FR122" s="628"/>
      <c r="FS122" s="628"/>
      <c r="FT122" s="628"/>
      <c r="FU122" s="628"/>
      <c r="FV122" s="628"/>
      <c r="FW122" s="628"/>
      <c r="FX122" s="628"/>
      <c r="FY122" s="628"/>
      <c r="FZ122" s="628"/>
      <c r="GA122" s="628"/>
      <c r="GB122" s="628"/>
      <c r="GC122" s="628"/>
      <c r="GD122" s="628"/>
      <c r="GE122" s="628"/>
      <c r="GF122" s="628"/>
      <c r="GG122" s="628"/>
      <c r="GH122" s="628"/>
      <c r="GI122" s="628"/>
      <c r="GJ122" s="628"/>
      <c r="GK122" s="628"/>
      <c r="GL122" s="628"/>
      <c r="GM122" s="628"/>
      <c r="GN122" s="628"/>
      <c r="GO122" s="628"/>
      <c r="GP122" s="628"/>
      <c r="GQ122" s="628"/>
      <c r="GR122" s="628"/>
      <c r="GS122" s="628"/>
      <c r="GT122" s="628"/>
      <c r="GU122" s="628"/>
      <c r="GV122" s="628"/>
      <c r="GW122" s="628"/>
      <c r="GX122" s="628"/>
      <c r="GY122" s="628"/>
      <c r="GZ122" s="628"/>
      <c r="HA122" s="628"/>
      <c r="HB122" s="628"/>
      <c r="HC122" s="628"/>
      <c r="HD122" s="628"/>
      <c r="HE122" s="628"/>
      <c r="HF122" s="628"/>
      <c r="HG122" s="628"/>
      <c r="HH122" s="628"/>
      <c r="HI122" s="628"/>
      <c r="HJ122" s="628"/>
      <c r="HK122" s="628"/>
      <c r="HL122" s="628"/>
      <c r="HM122" s="628"/>
      <c r="HN122" s="628"/>
      <c r="HO122" s="628"/>
      <c r="HP122" s="628"/>
      <c r="HQ122" s="628"/>
      <c r="HR122" s="628"/>
      <c r="HS122" s="628"/>
      <c r="HT122" s="628"/>
      <c r="HU122" s="628"/>
      <c r="HV122" s="628"/>
      <c r="HW122" s="628"/>
      <c r="HX122" s="628"/>
      <c r="HY122" s="628"/>
      <c r="HZ122" s="628"/>
      <c r="IA122" s="628"/>
      <c r="IB122" s="628"/>
      <c r="IC122" s="628"/>
      <c r="ID122" s="628"/>
      <c r="IE122" s="628"/>
      <c r="IF122" s="628"/>
      <c r="IG122" s="628"/>
      <c r="IH122" s="628"/>
      <c r="II122" s="628"/>
      <c r="IJ122" s="628"/>
      <c r="IK122" s="628"/>
      <c r="IL122" s="628"/>
      <c r="IM122" s="628"/>
      <c r="IN122" s="628"/>
      <c r="IO122" s="628"/>
      <c r="IP122" s="628"/>
      <c r="IQ122" s="628"/>
      <c r="IR122" s="628"/>
      <c r="IS122" s="628"/>
      <c r="IT122" s="628"/>
      <c r="IU122" s="628"/>
      <c r="IV122" s="628"/>
    </row>
    <row r="123" spans="1:256" x14ac:dyDescent="0.25">
      <c r="A123" s="649"/>
      <c r="B123" s="649"/>
      <c r="C123" s="658"/>
      <c r="D123" s="659"/>
      <c r="E123" s="660"/>
      <c r="F123" s="661"/>
      <c r="G123" s="608"/>
      <c r="H123" s="628"/>
      <c r="I123" s="628"/>
      <c r="J123" s="628"/>
      <c r="K123" s="628"/>
      <c r="L123" s="628"/>
      <c r="M123" s="628"/>
      <c r="N123" s="628"/>
      <c r="O123" s="628"/>
      <c r="P123" s="628"/>
      <c r="Q123" s="628"/>
      <c r="R123" s="628"/>
      <c r="S123" s="628"/>
      <c r="T123" s="628"/>
      <c r="U123" s="628"/>
      <c r="V123" s="628"/>
      <c r="W123" s="628"/>
      <c r="X123" s="628"/>
      <c r="Y123" s="628"/>
      <c r="Z123" s="628"/>
      <c r="AA123" s="628"/>
      <c r="AB123" s="628"/>
      <c r="AC123" s="628"/>
      <c r="AD123" s="628"/>
      <c r="AE123" s="628"/>
      <c r="AF123" s="628"/>
      <c r="AG123" s="628"/>
      <c r="AH123" s="628"/>
      <c r="AI123" s="628"/>
      <c r="AJ123" s="628"/>
      <c r="AK123" s="628"/>
      <c r="AL123" s="628"/>
      <c r="AM123" s="628"/>
      <c r="AN123" s="628"/>
      <c r="AO123" s="628"/>
      <c r="AP123" s="628"/>
      <c r="AQ123" s="628"/>
      <c r="AR123" s="628"/>
      <c r="AS123" s="628"/>
      <c r="AT123" s="628"/>
      <c r="AU123" s="628"/>
      <c r="AV123" s="628"/>
      <c r="AW123" s="628"/>
      <c r="AX123" s="628"/>
      <c r="AY123" s="628"/>
      <c r="AZ123" s="628"/>
      <c r="BA123" s="628"/>
      <c r="BB123" s="628"/>
      <c r="BC123" s="628"/>
      <c r="BD123" s="628"/>
      <c r="BE123" s="628"/>
      <c r="BF123" s="628"/>
      <c r="BG123" s="628"/>
      <c r="BH123" s="628"/>
      <c r="BI123" s="628"/>
      <c r="BJ123" s="628"/>
      <c r="BK123" s="628"/>
      <c r="BL123" s="628"/>
      <c r="BM123" s="628"/>
      <c r="BN123" s="628"/>
      <c r="BO123" s="628"/>
      <c r="BP123" s="628"/>
      <c r="BQ123" s="628"/>
      <c r="BR123" s="628"/>
      <c r="BS123" s="628"/>
      <c r="BT123" s="628"/>
      <c r="BU123" s="628"/>
      <c r="BV123" s="628"/>
      <c r="BW123" s="628"/>
      <c r="BX123" s="628"/>
      <c r="BY123" s="628"/>
      <c r="BZ123" s="628"/>
      <c r="CA123" s="628"/>
      <c r="CB123" s="628"/>
      <c r="CC123" s="628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8"/>
      <c r="CU123" s="628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28"/>
      <c r="DM123" s="628"/>
      <c r="DN123" s="628"/>
      <c r="DO123" s="628"/>
      <c r="DP123" s="628"/>
      <c r="DQ123" s="628"/>
      <c r="DR123" s="628"/>
      <c r="DS123" s="628"/>
      <c r="DT123" s="628"/>
      <c r="DU123" s="628"/>
      <c r="DV123" s="628"/>
      <c r="DW123" s="628"/>
      <c r="DX123" s="628"/>
      <c r="DY123" s="628"/>
      <c r="DZ123" s="628"/>
      <c r="EA123" s="628"/>
      <c r="EB123" s="628"/>
      <c r="EC123" s="628"/>
      <c r="ED123" s="628"/>
      <c r="EE123" s="628"/>
      <c r="EF123" s="628"/>
      <c r="EG123" s="628"/>
      <c r="EH123" s="628"/>
      <c r="EI123" s="628"/>
      <c r="EJ123" s="628"/>
      <c r="EK123" s="628"/>
      <c r="EL123" s="628"/>
      <c r="EM123" s="628"/>
      <c r="EN123" s="628"/>
      <c r="EO123" s="628"/>
      <c r="EP123" s="628"/>
      <c r="EQ123" s="628"/>
      <c r="ER123" s="628"/>
      <c r="ES123" s="628"/>
      <c r="ET123" s="628"/>
      <c r="EU123" s="628"/>
      <c r="EV123" s="628"/>
      <c r="EW123" s="628"/>
      <c r="EX123" s="628"/>
      <c r="EY123" s="628"/>
      <c r="EZ123" s="628"/>
      <c r="FA123" s="628"/>
      <c r="FB123" s="628"/>
      <c r="FC123" s="628"/>
      <c r="FD123" s="628"/>
      <c r="FE123" s="628"/>
      <c r="FF123" s="628"/>
      <c r="FG123" s="628"/>
      <c r="FH123" s="628"/>
      <c r="FI123" s="628"/>
      <c r="FJ123" s="628"/>
      <c r="FK123" s="628"/>
      <c r="FL123" s="628"/>
      <c r="FM123" s="628"/>
      <c r="FN123" s="628"/>
      <c r="FO123" s="628"/>
      <c r="FP123" s="628"/>
      <c r="FQ123" s="628"/>
      <c r="FR123" s="628"/>
      <c r="FS123" s="628"/>
      <c r="FT123" s="628"/>
      <c r="FU123" s="628"/>
      <c r="FV123" s="628"/>
      <c r="FW123" s="628"/>
      <c r="FX123" s="628"/>
      <c r="FY123" s="628"/>
      <c r="FZ123" s="628"/>
      <c r="GA123" s="628"/>
      <c r="GB123" s="628"/>
      <c r="GC123" s="628"/>
      <c r="GD123" s="628"/>
      <c r="GE123" s="628"/>
      <c r="GF123" s="628"/>
      <c r="GG123" s="628"/>
      <c r="GH123" s="628"/>
      <c r="GI123" s="628"/>
      <c r="GJ123" s="628"/>
      <c r="GK123" s="628"/>
      <c r="GL123" s="628"/>
      <c r="GM123" s="628"/>
      <c r="GN123" s="628"/>
      <c r="GO123" s="628"/>
      <c r="GP123" s="628"/>
      <c r="GQ123" s="628"/>
      <c r="GR123" s="628"/>
      <c r="GS123" s="628"/>
      <c r="GT123" s="628"/>
      <c r="GU123" s="628"/>
      <c r="GV123" s="628"/>
      <c r="GW123" s="628"/>
      <c r="GX123" s="628"/>
      <c r="GY123" s="628"/>
      <c r="GZ123" s="628"/>
      <c r="HA123" s="628"/>
      <c r="HB123" s="628"/>
      <c r="HC123" s="628"/>
      <c r="HD123" s="628"/>
      <c r="HE123" s="628"/>
      <c r="HF123" s="628"/>
      <c r="HG123" s="628"/>
      <c r="HH123" s="628"/>
      <c r="HI123" s="628"/>
      <c r="HJ123" s="628"/>
      <c r="HK123" s="628"/>
      <c r="HL123" s="628"/>
      <c r="HM123" s="628"/>
      <c r="HN123" s="628"/>
      <c r="HO123" s="628"/>
      <c r="HP123" s="628"/>
      <c r="HQ123" s="628"/>
      <c r="HR123" s="628"/>
      <c r="HS123" s="628"/>
      <c r="HT123" s="628"/>
      <c r="HU123" s="628"/>
      <c r="HV123" s="628"/>
      <c r="HW123" s="628"/>
      <c r="HX123" s="628"/>
      <c r="HY123" s="628"/>
      <c r="HZ123" s="628"/>
      <c r="IA123" s="628"/>
      <c r="IB123" s="628"/>
      <c r="IC123" s="628"/>
      <c r="ID123" s="628"/>
      <c r="IE123" s="628"/>
      <c r="IF123" s="628"/>
      <c r="IG123" s="628"/>
      <c r="IH123" s="628"/>
      <c r="II123" s="628"/>
      <c r="IJ123" s="628"/>
      <c r="IK123" s="628"/>
      <c r="IL123" s="628"/>
      <c r="IM123" s="628"/>
      <c r="IN123" s="628"/>
      <c r="IO123" s="628"/>
      <c r="IP123" s="628"/>
      <c r="IQ123" s="628"/>
      <c r="IR123" s="628"/>
      <c r="IS123" s="628"/>
      <c r="IT123" s="628"/>
      <c r="IU123" s="628"/>
      <c r="IV123" s="628"/>
    </row>
    <row r="124" spans="1:256" x14ac:dyDescent="0.25">
      <c r="A124" s="649"/>
      <c r="B124" s="649"/>
      <c r="C124" s="658"/>
      <c r="D124" s="659"/>
      <c r="E124" s="660"/>
      <c r="F124" s="661"/>
      <c r="G124" s="608"/>
      <c r="H124" s="628"/>
      <c r="I124" s="628"/>
      <c r="J124" s="628"/>
      <c r="K124" s="628"/>
      <c r="L124" s="628"/>
      <c r="M124" s="628"/>
      <c r="N124" s="628"/>
      <c r="O124" s="628"/>
      <c r="P124" s="628"/>
      <c r="Q124" s="628"/>
      <c r="R124" s="628"/>
      <c r="S124" s="628"/>
      <c r="T124" s="628"/>
      <c r="U124" s="628"/>
      <c r="V124" s="628"/>
      <c r="W124" s="628"/>
      <c r="X124" s="628"/>
      <c r="Y124" s="628"/>
      <c r="Z124" s="628"/>
      <c r="AA124" s="628"/>
      <c r="AB124" s="628"/>
      <c r="AC124" s="628"/>
      <c r="AD124" s="628"/>
      <c r="AE124" s="628"/>
      <c r="AF124" s="628"/>
      <c r="AG124" s="628"/>
      <c r="AH124" s="628"/>
      <c r="AI124" s="628"/>
      <c r="AJ124" s="628"/>
      <c r="AK124" s="628"/>
      <c r="AL124" s="628"/>
      <c r="AM124" s="628"/>
      <c r="AN124" s="628"/>
      <c r="AO124" s="628"/>
      <c r="AP124" s="628"/>
      <c r="AQ124" s="628"/>
      <c r="AR124" s="628"/>
      <c r="AS124" s="628"/>
      <c r="AT124" s="628"/>
      <c r="AU124" s="628"/>
      <c r="AV124" s="628"/>
      <c r="AW124" s="628"/>
      <c r="AX124" s="628"/>
      <c r="AY124" s="628"/>
      <c r="AZ124" s="628"/>
      <c r="BA124" s="628"/>
      <c r="BB124" s="628"/>
      <c r="BC124" s="628"/>
      <c r="BD124" s="628"/>
      <c r="BE124" s="628"/>
      <c r="BF124" s="628"/>
      <c r="BG124" s="628"/>
      <c r="BH124" s="628"/>
      <c r="BI124" s="628"/>
      <c r="BJ124" s="628"/>
      <c r="BK124" s="628"/>
      <c r="BL124" s="628"/>
      <c r="BM124" s="628"/>
      <c r="BN124" s="628"/>
      <c r="BO124" s="628"/>
      <c r="BP124" s="628"/>
      <c r="BQ124" s="628"/>
      <c r="BR124" s="628"/>
      <c r="BS124" s="628"/>
      <c r="BT124" s="628"/>
      <c r="BU124" s="628"/>
      <c r="BV124" s="628"/>
      <c r="BW124" s="628"/>
      <c r="BX124" s="628"/>
      <c r="BY124" s="628"/>
      <c r="BZ124" s="628"/>
      <c r="CA124" s="628"/>
      <c r="CB124" s="628"/>
      <c r="CC124" s="628"/>
      <c r="CD124" s="628"/>
      <c r="CE124" s="628"/>
      <c r="CF124" s="628"/>
      <c r="CG124" s="628"/>
      <c r="CH124" s="628"/>
      <c r="CI124" s="628"/>
      <c r="CJ124" s="628"/>
      <c r="CK124" s="628"/>
      <c r="CL124" s="628"/>
      <c r="CM124" s="628"/>
      <c r="CN124" s="628"/>
      <c r="CO124" s="628"/>
      <c r="CP124" s="628"/>
      <c r="CQ124" s="628"/>
      <c r="CR124" s="628"/>
      <c r="CS124" s="628"/>
      <c r="CT124" s="628"/>
      <c r="CU124" s="628"/>
      <c r="CV124" s="628"/>
      <c r="CW124" s="628"/>
      <c r="CX124" s="628"/>
      <c r="CY124" s="628"/>
      <c r="CZ124" s="628"/>
      <c r="DA124" s="628"/>
      <c r="DB124" s="628"/>
      <c r="DC124" s="628"/>
      <c r="DD124" s="628"/>
      <c r="DE124" s="628"/>
      <c r="DF124" s="628"/>
      <c r="DG124" s="628"/>
      <c r="DH124" s="628"/>
      <c r="DI124" s="628"/>
      <c r="DJ124" s="628"/>
      <c r="DK124" s="628"/>
      <c r="DL124" s="628"/>
      <c r="DM124" s="628"/>
      <c r="DN124" s="628"/>
      <c r="DO124" s="628"/>
      <c r="DP124" s="628"/>
      <c r="DQ124" s="628"/>
      <c r="DR124" s="628"/>
      <c r="DS124" s="628"/>
      <c r="DT124" s="628"/>
      <c r="DU124" s="628"/>
      <c r="DV124" s="628"/>
      <c r="DW124" s="628"/>
      <c r="DX124" s="628"/>
      <c r="DY124" s="628"/>
      <c r="DZ124" s="628"/>
      <c r="EA124" s="628"/>
      <c r="EB124" s="628"/>
      <c r="EC124" s="628"/>
      <c r="ED124" s="628"/>
      <c r="EE124" s="628"/>
      <c r="EF124" s="628"/>
      <c r="EG124" s="628"/>
      <c r="EH124" s="628"/>
      <c r="EI124" s="628"/>
      <c r="EJ124" s="628"/>
      <c r="EK124" s="628"/>
      <c r="EL124" s="628"/>
      <c r="EM124" s="628"/>
      <c r="EN124" s="628"/>
      <c r="EO124" s="628"/>
      <c r="EP124" s="628"/>
      <c r="EQ124" s="628"/>
      <c r="ER124" s="628"/>
      <c r="ES124" s="628"/>
      <c r="ET124" s="628"/>
      <c r="EU124" s="628"/>
      <c r="EV124" s="628"/>
      <c r="EW124" s="628"/>
      <c r="EX124" s="628"/>
      <c r="EY124" s="628"/>
      <c r="EZ124" s="628"/>
      <c r="FA124" s="628"/>
      <c r="FB124" s="628"/>
      <c r="FC124" s="628"/>
      <c r="FD124" s="628"/>
      <c r="FE124" s="628"/>
      <c r="FF124" s="628"/>
      <c r="FG124" s="628"/>
      <c r="FH124" s="628"/>
      <c r="FI124" s="628"/>
      <c r="FJ124" s="628"/>
      <c r="FK124" s="628"/>
      <c r="FL124" s="628"/>
      <c r="FM124" s="628"/>
      <c r="FN124" s="628"/>
      <c r="FO124" s="628"/>
      <c r="FP124" s="628"/>
      <c r="FQ124" s="628"/>
      <c r="FR124" s="628"/>
      <c r="FS124" s="628"/>
      <c r="FT124" s="628"/>
      <c r="FU124" s="628"/>
      <c r="FV124" s="628"/>
      <c r="FW124" s="628"/>
      <c r="FX124" s="628"/>
      <c r="FY124" s="628"/>
      <c r="FZ124" s="628"/>
      <c r="GA124" s="628"/>
      <c r="GB124" s="628"/>
      <c r="GC124" s="628"/>
      <c r="GD124" s="628"/>
      <c r="GE124" s="628"/>
      <c r="GF124" s="628"/>
      <c r="GG124" s="628"/>
      <c r="GH124" s="628"/>
      <c r="GI124" s="628"/>
      <c r="GJ124" s="628"/>
      <c r="GK124" s="628"/>
      <c r="GL124" s="628"/>
      <c r="GM124" s="628"/>
      <c r="GN124" s="628"/>
      <c r="GO124" s="628"/>
      <c r="GP124" s="628"/>
      <c r="GQ124" s="628"/>
      <c r="GR124" s="628"/>
      <c r="GS124" s="628"/>
      <c r="GT124" s="628"/>
      <c r="GU124" s="628"/>
      <c r="GV124" s="628"/>
      <c r="GW124" s="628"/>
      <c r="GX124" s="628"/>
      <c r="GY124" s="628"/>
      <c r="GZ124" s="628"/>
      <c r="HA124" s="628"/>
      <c r="HB124" s="628"/>
      <c r="HC124" s="628"/>
      <c r="HD124" s="628"/>
      <c r="HE124" s="628"/>
      <c r="HF124" s="628"/>
      <c r="HG124" s="628"/>
      <c r="HH124" s="628"/>
      <c r="HI124" s="628"/>
      <c r="HJ124" s="628"/>
      <c r="HK124" s="628"/>
      <c r="HL124" s="628"/>
      <c r="HM124" s="628"/>
      <c r="HN124" s="628"/>
      <c r="HO124" s="628"/>
      <c r="HP124" s="628"/>
      <c r="HQ124" s="628"/>
      <c r="HR124" s="628"/>
      <c r="HS124" s="628"/>
      <c r="HT124" s="628"/>
      <c r="HU124" s="628"/>
      <c r="HV124" s="628"/>
      <c r="HW124" s="628"/>
      <c r="HX124" s="628"/>
      <c r="HY124" s="628"/>
      <c r="HZ124" s="628"/>
      <c r="IA124" s="628"/>
      <c r="IB124" s="628"/>
      <c r="IC124" s="628"/>
      <c r="ID124" s="628"/>
      <c r="IE124" s="628"/>
      <c r="IF124" s="628"/>
      <c r="IG124" s="628"/>
      <c r="IH124" s="628"/>
      <c r="II124" s="628"/>
      <c r="IJ124" s="628"/>
      <c r="IK124" s="628"/>
      <c r="IL124" s="628"/>
      <c r="IM124" s="628"/>
      <c r="IN124" s="628"/>
      <c r="IO124" s="628"/>
      <c r="IP124" s="628"/>
      <c r="IQ124" s="628"/>
      <c r="IR124" s="628"/>
      <c r="IS124" s="628"/>
      <c r="IT124" s="628"/>
      <c r="IU124" s="628"/>
      <c r="IV124" s="628"/>
    </row>
    <row r="125" spans="1:256" x14ac:dyDescent="0.25">
      <c r="A125" s="606"/>
      <c r="B125" s="662"/>
      <c r="C125" s="660"/>
      <c r="D125" s="662"/>
      <c r="E125" s="660"/>
      <c r="F125" s="661"/>
      <c r="G125" s="660"/>
      <c r="H125" s="628"/>
      <c r="I125" s="628"/>
      <c r="J125" s="628"/>
      <c r="K125" s="628"/>
      <c r="L125" s="628"/>
      <c r="M125" s="628"/>
      <c r="N125" s="628"/>
      <c r="O125" s="628"/>
      <c r="P125" s="628"/>
      <c r="Q125" s="628"/>
      <c r="R125" s="628"/>
      <c r="S125" s="628"/>
      <c r="T125" s="628"/>
      <c r="U125" s="628"/>
      <c r="V125" s="628"/>
      <c r="W125" s="628"/>
      <c r="X125" s="628"/>
      <c r="Y125" s="628"/>
      <c r="Z125" s="628"/>
      <c r="AA125" s="628"/>
      <c r="AB125" s="628"/>
      <c r="AC125" s="628"/>
      <c r="AD125" s="628"/>
      <c r="AE125" s="628"/>
      <c r="AF125" s="628"/>
      <c r="AG125" s="628"/>
      <c r="AH125" s="628"/>
      <c r="AI125" s="628"/>
      <c r="AJ125" s="628"/>
      <c r="AK125" s="628"/>
      <c r="AL125" s="628"/>
      <c r="AM125" s="628"/>
      <c r="AN125" s="628"/>
      <c r="AO125" s="628"/>
      <c r="AP125" s="628"/>
      <c r="AQ125" s="628"/>
      <c r="AR125" s="628"/>
      <c r="AS125" s="628"/>
      <c r="AT125" s="628"/>
      <c r="AU125" s="628"/>
      <c r="AV125" s="628"/>
      <c r="AW125" s="628"/>
      <c r="AX125" s="628"/>
      <c r="AY125" s="628"/>
      <c r="AZ125" s="628"/>
      <c r="BA125" s="628"/>
      <c r="BB125" s="628"/>
      <c r="BC125" s="628"/>
      <c r="BD125" s="628"/>
      <c r="BE125" s="628"/>
      <c r="BF125" s="628"/>
      <c r="BG125" s="628"/>
      <c r="BH125" s="628"/>
      <c r="BI125" s="628"/>
      <c r="BJ125" s="628"/>
      <c r="BK125" s="628"/>
      <c r="BL125" s="628"/>
      <c r="BM125" s="628"/>
      <c r="BN125" s="628"/>
      <c r="BO125" s="628"/>
      <c r="BP125" s="628"/>
      <c r="BQ125" s="628"/>
      <c r="BR125" s="628"/>
      <c r="BS125" s="628"/>
      <c r="BT125" s="628"/>
      <c r="BU125" s="628"/>
      <c r="BV125" s="628"/>
      <c r="BW125" s="628"/>
      <c r="BX125" s="628"/>
      <c r="BY125" s="628"/>
      <c r="BZ125" s="628"/>
      <c r="CA125" s="628"/>
      <c r="CB125" s="628"/>
      <c r="CC125" s="628"/>
      <c r="CD125" s="628"/>
      <c r="CE125" s="628"/>
      <c r="CF125" s="628"/>
      <c r="CG125" s="628"/>
      <c r="CH125" s="628"/>
      <c r="CI125" s="628"/>
      <c r="CJ125" s="628"/>
      <c r="CK125" s="628"/>
      <c r="CL125" s="628"/>
      <c r="CM125" s="628"/>
      <c r="CN125" s="628"/>
      <c r="CO125" s="628"/>
      <c r="CP125" s="628"/>
      <c r="CQ125" s="628"/>
      <c r="CR125" s="628"/>
      <c r="CS125" s="628"/>
      <c r="CT125" s="628"/>
      <c r="CU125" s="628"/>
      <c r="CV125" s="628"/>
      <c r="CW125" s="628"/>
      <c r="CX125" s="628"/>
      <c r="CY125" s="628"/>
      <c r="CZ125" s="628"/>
      <c r="DA125" s="628"/>
      <c r="DB125" s="628"/>
      <c r="DC125" s="628"/>
      <c r="DD125" s="628"/>
      <c r="DE125" s="628"/>
      <c r="DF125" s="628"/>
      <c r="DG125" s="628"/>
      <c r="DH125" s="628"/>
      <c r="DI125" s="628"/>
      <c r="DJ125" s="628"/>
      <c r="DK125" s="628"/>
      <c r="DL125" s="628"/>
      <c r="DM125" s="628"/>
      <c r="DN125" s="628"/>
      <c r="DO125" s="628"/>
      <c r="DP125" s="628"/>
      <c r="DQ125" s="628"/>
      <c r="DR125" s="628"/>
      <c r="DS125" s="628"/>
      <c r="DT125" s="628"/>
      <c r="DU125" s="628"/>
      <c r="DV125" s="628"/>
      <c r="DW125" s="628"/>
      <c r="DX125" s="628"/>
      <c r="DY125" s="628"/>
      <c r="DZ125" s="628"/>
      <c r="EA125" s="628"/>
      <c r="EB125" s="628"/>
      <c r="EC125" s="628"/>
      <c r="ED125" s="628"/>
      <c r="EE125" s="628"/>
      <c r="EF125" s="628"/>
      <c r="EG125" s="628"/>
      <c r="EH125" s="628"/>
      <c r="EI125" s="628"/>
      <c r="EJ125" s="628"/>
      <c r="EK125" s="628"/>
      <c r="EL125" s="628"/>
      <c r="EM125" s="628"/>
      <c r="EN125" s="628"/>
      <c r="EO125" s="628"/>
      <c r="EP125" s="628"/>
      <c r="EQ125" s="628"/>
      <c r="ER125" s="628"/>
      <c r="ES125" s="628"/>
      <c r="ET125" s="628"/>
      <c r="EU125" s="628"/>
      <c r="EV125" s="628"/>
      <c r="EW125" s="628"/>
      <c r="EX125" s="628"/>
      <c r="EY125" s="628"/>
      <c r="EZ125" s="628"/>
      <c r="FA125" s="628"/>
      <c r="FB125" s="628"/>
      <c r="FC125" s="628"/>
      <c r="FD125" s="628"/>
      <c r="FE125" s="628"/>
      <c r="FF125" s="628"/>
      <c r="FG125" s="628"/>
      <c r="FH125" s="628"/>
      <c r="FI125" s="628"/>
      <c r="FJ125" s="628"/>
      <c r="FK125" s="628"/>
      <c r="FL125" s="628"/>
      <c r="FM125" s="628"/>
      <c r="FN125" s="628"/>
      <c r="FO125" s="628"/>
      <c r="FP125" s="628"/>
      <c r="FQ125" s="628"/>
      <c r="FR125" s="628"/>
      <c r="FS125" s="628"/>
      <c r="FT125" s="628"/>
      <c r="FU125" s="628"/>
      <c r="FV125" s="628"/>
      <c r="FW125" s="628"/>
      <c r="FX125" s="628"/>
      <c r="FY125" s="628"/>
      <c r="FZ125" s="628"/>
      <c r="GA125" s="628"/>
      <c r="GB125" s="628"/>
      <c r="GC125" s="628"/>
      <c r="GD125" s="628"/>
      <c r="GE125" s="628"/>
      <c r="GF125" s="628"/>
      <c r="GG125" s="628"/>
      <c r="GH125" s="628"/>
      <c r="GI125" s="628"/>
      <c r="GJ125" s="628"/>
      <c r="GK125" s="628"/>
      <c r="GL125" s="628"/>
      <c r="GM125" s="628"/>
      <c r="GN125" s="628"/>
      <c r="GO125" s="628"/>
      <c r="GP125" s="628"/>
      <c r="GQ125" s="628"/>
      <c r="GR125" s="628"/>
      <c r="GS125" s="628"/>
      <c r="GT125" s="628"/>
      <c r="GU125" s="628"/>
      <c r="GV125" s="628"/>
      <c r="GW125" s="628"/>
      <c r="GX125" s="628"/>
      <c r="GY125" s="628"/>
      <c r="GZ125" s="628"/>
      <c r="HA125" s="628"/>
      <c r="HB125" s="628"/>
      <c r="HC125" s="628"/>
      <c r="HD125" s="628"/>
      <c r="HE125" s="628"/>
      <c r="HF125" s="628"/>
      <c r="HG125" s="628"/>
      <c r="HH125" s="628"/>
      <c r="HI125" s="628"/>
      <c r="HJ125" s="628"/>
      <c r="HK125" s="628"/>
      <c r="HL125" s="628"/>
      <c r="HM125" s="628"/>
      <c r="HN125" s="628"/>
      <c r="HO125" s="628"/>
      <c r="HP125" s="628"/>
      <c r="HQ125" s="628"/>
      <c r="HR125" s="628"/>
      <c r="HS125" s="628"/>
      <c r="HT125" s="628"/>
      <c r="HU125" s="628"/>
      <c r="HV125" s="628"/>
      <c r="HW125" s="628"/>
      <c r="HX125" s="628"/>
      <c r="HY125" s="628"/>
      <c r="HZ125" s="628"/>
      <c r="IA125" s="628"/>
      <c r="IB125" s="628"/>
      <c r="IC125" s="628"/>
      <c r="ID125" s="628"/>
      <c r="IE125" s="628"/>
      <c r="IF125" s="628"/>
      <c r="IG125" s="628"/>
      <c r="IH125" s="628"/>
      <c r="II125" s="628"/>
      <c r="IJ125" s="628"/>
      <c r="IK125" s="628"/>
      <c r="IL125" s="628"/>
      <c r="IM125" s="628"/>
      <c r="IN125" s="628"/>
      <c r="IO125" s="628"/>
      <c r="IP125" s="628"/>
      <c r="IQ125" s="628"/>
      <c r="IR125" s="628"/>
      <c r="IS125" s="628"/>
      <c r="IT125" s="628"/>
      <c r="IU125" s="628"/>
      <c r="IV125" s="628"/>
    </row>
    <row r="127" spans="1:256" hidden="1" x14ac:dyDescent="0.25">
      <c r="A127" s="583" t="s">
        <v>14</v>
      </c>
      <c r="B127" s="583" t="s">
        <v>15</v>
      </c>
      <c r="C127" s="632" t="s">
        <v>16</v>
      </c>
      <c r="D127" s="582" t="s">
        <v>17</v>
      </c>
      <c r="E127" s="632" t="s">
        <v>18</v>
      </c>
      <c r="F127" s="583" t="s">
        <v>20</v>
      </c>
      <c r="G127" s="583" t="s">
        <v>21</v>
      </c>
      <c r="H127" s="583" t="s">
        <v>22</v>
      </c>
      <c r="I127" s="583" t="s">
        <v>23</v>
      </c>
      <c r="J127" s="583" t="s">
        <v>24</v>
      </c>
      <c r="K127" s="583" t="s">
        <v>25</v>
      </c>
      <c r="L127" s="583" t="s">
        <v>26</v>
      </c>
      <c r="M127" s="583" t="s">
        <v>27</v>
      </c>
      <c r="N127" s="583" t="s">
        <v>28</v>
      </c>
      <c r="O127" s="583" t="s">
        <v>29</v>
      </c>
      <c r="P127" s="583" t="s">
        <v>30</v>
      </c>
      <c r="Q127" s="583" t="s">
        <v>31</v>
      </c>
      <c r="R127" s="583" t="s">
        <v>32</v>
      </c>
      <c r="S127" s="583" t="s">
        <v>33</v>
      </c>
      <c r="T127" s="583" t="s">
        <v>34</v>
      </c>
      <c r="U127" s="583" t="s">
        <v>35</v>
      </c>
      <c r="V127" s="583" t="s">
        <v>36</v>
      </c>
      <c r="W127" s="583" t="s">
        <v>37</v>
      </c>
      <c r="X127" s="583" t="s">
        <v>38</v>
      </c>
      <c r="Y127" s="583" t="s">
        <v>39</v>
      </c>
      <c r="Z127" s="583" t="s">
        <v>40</v>
      </c>
      <c r="AA127" s="583" t="s">
        <v>41</v>
      </c>
      <c r="AB127" s="583" t="s">
        <v>42</v>
      </c>
      <c r="AC127" s="583" t="s">
        <v>43</v>
      </c>
      <c r="AD127" s="583" t="s">
        <v>44</v>
      </c>
      <c r="AE127" s="583" t="s">
        <v>45</v>
      </c>
      <c r="AF127" s="583" t="s">
        <v>46</v>
      </c>
      <c r="AG127" s="583" t="s">
        <v>47</v>
      </c>
      <c r="AH127" s="583" t="s">
        <v>48</v>
      </c>
      <c r="AI127" s="583" t="s">
        <v>49</v>
      </c>
      <c r="AJ127" s="583" t="s">
        <v>50</v>
      </c>
      <c r="AK127" s="583" t="s">
        <v>51</v>
      </c>
      <c r="AL127" s="583" t="s">
        <v>52</v>
      </c>
      <c r="AM127" s="583" t="s">
        <v>53</v>
      </c>
      <c r="AN127" s="583" t="s">
        <v>54</v>
      </c>
      <c r="AO127" s="583" t="s">
        <v>55</v>
      </c>
      <c r="AP127" s="583" t="s">
        <v>56</v>
      </c>
      <c r="AQ127" s="583" t="s">
        <v>57</v>
      </c>
      <c r="AR127" s="583" t="s">
        <v>58</v>
      </c>
      <c r="AS127" s="583" t="s">
        <v>59</v>
      </c>
      <c r="AT127" s="583" t="s">
        <v>60</v>
      </c>
      <c r="AU127" s="583" t="s">
        <v>61</v>
      </c>
      <c r="AV127" s="583" t="s">
        <v>62</v>
      </c>
      <c r="AW127" s="583" t="s">
        <v>63</v>
      </c>
      <c r="AX127" s="583" t="s">
        <v>64</v>
      </c>
      <c r="AY127" s="583" t="s">
        <v>65</v>
      </c>
      <c r="AZ127" s="583" t="s">
        <v>66</v>
      </c>
      <c r="BA127" s="583" t="s">
        <v>67</v>
      </c>
      <c r="BB127" s="583" t="s">
        <v>68</v>
      </c>
      <c r="BC127" s="583" t="s">
        <v>69</v>
      </c>
      <c r="BD127" s="583" t="s">
        <v>70</v>
      </c>
      <c r="BE127" s="583" t="s">
        <v>71</v>
      </c>
      <c r="BF127" s="583" t="s">
        <v>72</v>
      </c>
      <c r="BG127" s="583" t="s">
        <v>73</v>
      </c>
      <c r="BH127" s="583" t="s">
        <v>74</v>
      </c>
      <c r="BI127" s="583" t="s">
        <v>75</v>
      </c>
      <c r="BJ127" s="583" t="s">
        <v>76</v>
      </c>
      <c r="BK127" s="583" t="s">
        <v>77</v>
      </c>
      <c r="BL127" s="583" t="s">
        <v>78</v>
      </c>
      <c r="BM127" s="583" t="s">
        <v>79</v>
      </c>
      <c r="BN127" s="583" t="s">
        <v>80</v>
      </c>
      <c r="BO127" s="583" t="s">
        <v>81</v>
      </c>
      <c r="BP127" s="583" t="s">
        <v>82</v>
      </c>
      <c r="BQ127" s="583" t="s">
        <v>83</v>
      </c>
      <c r="BR127" s="583" t="s">
        <v>84</v>
      </c>
      <c r="BS127" s="583" t="s">
        <v>85</v>
      </c>
      <c r="BT127" s="583" t="s">
        <v>86</v>
      </c>
      <c r="BU127" s="583" t="s">
        <v>87</v>
      </c>
      <c r="BV127" s="583" t="s">
        <v>88</v>
      </c>
      <c r="BW127" s="583" t="s">
        <v>89</v>
      </c>
      <c r="BX127" s="583" t="s">
        <v>90</v>
      </c>
      <c r="BY127" s="583" t="s">
        <v>91</v>
      </c>
      <c r="BZ127" s="583" t="s">
        <v>92</v>
      </c>
      <c r="CA127" s="583" t="s">
        <v>93</v>
      </c>
      <c r="CB127" s="583" t="s">
        <v>94</v>
      </c>
      <c r="CC127" s="583" t="s">
        <v>95</v>
      </c>
      <c r="CD127" s="583" t="s">
        <v>96</v>
      </c>
      <c r="CE127" s="583" t="s">
        <v>97</v>
      </c>
      <c r="CF127" s="583" t="s">
        <v>98</v>
      </c>
      <c r="CG127" s="583" t="s">
        <v>99</v>
      </c>
      <c r="CH127" s="583" t="s">
        <v>100</v>
      </c>
      <c r="CI127" s="583" t="s">
        <v>101</v>
      </c>
      <c r="CJ127" s="583" t="s">
        <v>102</v>
      </c>
      <c r="CK127" s="583" t="s">
        <v>103</v>
      </c>
      <c r="CL127" s="583" t="s">
        <v>104</v>
      </c>
      <c r="CM127" s="583" t="s">
        <v>105</v>
      </c>
      <c r="CN127" s="583" t="s">
        <v>106</v>
      </c>
      <c r="CO127" s="583" t="s">
        <v>107</v>
      </c>
      <c r="CP127" s="583" t="s">
        <v>108</v>
      </c>
      <c r="CQ127" s="583" t="s">
        <v>109</v>
      </c>
      <c r="CR127" s="583" t="s">
        <v>110</v>
      </c>
      <c r="CS127" s="583" t="s">
        <v>111</v>
      </c>
      <c r="CT127" s="583" t="s">
        <v>112</v>
      </c>
      <c r="CU127" s="583" t="s">
        <v>113</v>
      </c>
      <c r="CV127" s="583" t="s">
        <v>114</v>
      </c>
      <c r="CW127" s="583" t="s">
        <v>115</v>
      </c>
      <c r="CX127" s="583" t="s">
        <v>116</v>
      </c>
      <c r="CY127" s="583" t="s">
        <v>117</v>
      </c>
      <c r="CZ127" s="583" t="s">
        <v>118</v>
      </c>
      <c r="DA127" s="583" t="s">
        <v>119</v>
      </c>
      <c r="DB127" s="583" t="s">
        <v>120</v>
      </c>
      <c r="DC127" s="583" t="s">
        <v>121</v>
      </c>
      <c r="DD127" s="583" t="s">
        <v>122</v>
      </c>
      <c r="DE127" s="583" t="s">
        <v>123</v>
      </c>
      <c r="DF127" s="583" t="s">
        <v>124</v>
      </c>
      <c r="DG127" s="583" t="s">
        <v>125</v>
      </c>
      <c r="DH127" s="583" t="s">
        <v>126</v>
      </c>
      <c r="DI127" s="583" t="s">
        <v>127</v>
      </c>
      <c r="DJ127" s="583" t="s">
        <v>128</v>
      </c>
      <c r="DK127" s="583" t="s">
        <v>129</v>
      </c>
      <c r="DL127" s="583" t="s">
        <v>130</v>
      </c>
      <c r="DM127" s="583" t="s">
        <v>131</v>
      </c>
      <c r="DN127" s="583" t="s">
        <v>132</v>
      </c>
      <c r="DO127" s="583" t="s">
        <v>133</v>
      </c>
      <c r="DP127" s="583" t="s">
        <v>134</v>
      </c>
      <c r="DQ127" s="583" t="s">
        <v>135</v>
      </c>
      <c r="DR127" s="583" t="s">
        <v>136</v>
      </c>
      <c r="DS127" s="583" t="s">
        <v>137</v>
      </c>
      <c r="DT127" s="583" t="s">
        <v>138</v>
      </c>
      <c r="DU127" s="583" t="s">
        <v>139</v>
      </c>
      <c r="DV127" s="583" t="s">
        <v>140</v>
      </c>
      <c r="DW127" s="583" t="s">
        <v>141</v>
      </c>
      <c r="DX127" s="583" t="s">
        <v>142</v>
      </c>
      <c r="DY127" s="583" t="s">
        <v>143</v>
      </c>
      <c r="DZ127" s="583" t="s">
        <v>144</v>
      </c>
      <c r="EA127" s="583" t="s">
        <v>145</v>
      </c>
      <c r="EB127" s="583" t="s">
        <v>146</v>
      </c>
      <c r="EC127" s="583" t="s">
        <v>147</v>
      </c>
      <c r="ED127" s="583" t="s">
        <v>148</v>
      </c>
      <c r="EE127" s="583" t="s">
        <v>149</v>
      </c>
      <c r="EF127" s="583" t="s">
        <v>150</v>
      </c>
      <c r="EG127" s="583" t="s">
        <v>151</v>
      </c>
      <c r="EH127" s="583" t="s">
        <v>152</v>
      </c>
      <c r="EI127" s="583" t="s">
        <v>153</v>
      </c>
      <c r="EJ127" s="583" t="s">
        <v>154</v>
      </c>
      <c r="EK127" s="583" t="s">
        <v>155</v>
      </c>
      <c r="EL127" s="583" t="s">
        <v>156</v>
      </c>
      <c r="EM127" s="583" t="s">
        <v>157</v>
      </c>
      <c r="EN127" s="583" t="s">
        <v>158</v>
      </c>
      <c r="EO127" s="583" t="s">
        <v>159</v>
      </c>
      <c r="EP127" s="583" t="s">
        <v>160</v>
      </c>
      <c r="EQ127" s="583" t="s">
        <v>161</v>
      </c>
      <c r="ER127" s="583" t="s">
        <v>162</v>
      </c>
      <c r="ES127" s="583" t="s">
        <v>163</v>
      </c>
      <c r="ET127" s="583" t="s">
        <v>164</v>
      </c>
      <c r="EU127" s="583" t="s">
        <v>165</v>
      </c>
      <c r="EV127" s="583" t="s">
        <v>166</v>
      </c>
      <c r="EW127" s="583" t="s">
        <v>167</v>
      </c>
      <c r="EX127" s="583" t="s">
        <v>168</v>
      </c>
      <c r="EY127" s="583" t="s">
        <v>169</v>
      </c>
      <c r="EZ127" s="583" t="s">
        <v>170</v>
      </c>
      <c r="FA127" s="583" t="s">
        <v>171</v>
      </c>
      <c r="FB127" s="583" t="s">
        <v>172</v>
      </c>
      <c r="FC127" s="583" t="s">
        <v>173</v>
      </c>
      <c r="FD127" s="583" t="s">
        <v>174</v>
      </c>
      <c r="FE127" s="583" t="s">
        <v>175</v>
      </c>
      <c r="FF127" s="583" t="s">
        <v>176</v>
      </c>
      <c r="FG127" s="583" t="s">
        <v>177</v>
      </c>
      <c r="FH127" s="583" t="s">
        <v>178</v>
      </c>
      <c r="FI127" s="583" t="s">
        <v>179</v>
      </c>
      <c r="FJ127" s="583" t="s">
        <v>180</v>
      </c>
      <c r="FK127" s="583" t="s">
        <v>181</v>
      </c>
      <c r="FL127" s="583" t="s">
        <v>182</v>
      </c>
      <c r="FM127" s="583" t="s">
        <v>183</v>
      </c>
      <c r="FN127" s="583" t="s">
        <v>184</v>
      </c>
      <c r="FO127" s="583" t="s">
        <v>185</v>
      </c>
      <c r="FP127" s="583" t="s">
        <v>186</v>
      </c>
      <c r="FQ127" s="583" t="s">
        <v>187</v>
      </c>
      <c r="FR127" s="583" t="s">
        <v>188</v>
      </c>
      <c r="FS127" s="583" t="s">
        <v>189</v>
      </c>
      <c r="FT127" s="583" t="s">
        <v>190</v>
      </c>
      <c r="FU127" s="583" t="s">
        <v>191</v>
      </c>
      <c r="FV127" s="583" t="s">
        <v>192</v>
      </c>
      <c r="FW127" s="583" t="s">
        <v>193</v>
      </c>
      <c r="FX127" s="583" t="s">
        <v>194</v>
      </c>
      <c r="FY127" s="583" t="s">
        <v>195</v>
      </c>
      <c r="FZ127" s="583" t="s">
        <v>196</v>
      </c>
      <c r="GA127" s="583" t="s">
        <v>197</v>
      </c>
      <c r="GB127" s="583" t="s">
        <v>198</v>
      </c>
      <c r="GC127" s="583" t="s">
        <v>199</v>
      </c>
      <c r="GD127" s="583" t="s">
        <v>200</v>
      </c>
      <c r="GE127" s="583" t="s">
        <v>201</v>
      </c>
      <c r="GF127" s="583" t="s">
        <v>202</v>
      </c>
      <c r="GG127" s="583" t="s">
        <v>203</v>
      </c>
      <c r="GH127" s="583" t="s">
        <v>204</v>
      </c>
      <c r="GI127" s="583" t="s">
        <v>205</v>
      </c>
      <c r="GJ127" s="583" t="s">
        <v>206</v>
      </c>
      <c r="GK127" s="583" t="s">
        <v>207</v>
      </c>
      <c r="GL127" s="583" t="s">
        <v>208</v>
      </c>
      <c r="GM127" s="583" t="s">
        <v>209</v>
      </c>
      <c r="GN127" s="583" t="s">
        <v>210</v>
      </c>
      <c r="GO127" s="583" t="s">
        <v>211</v>
      </c>
      <c r="GP127" s="583" t="s">
        <v>212</v>
      </c>
      <c r="GQ127" s="583" t="s">
        <v>213</v>
      </c>
      <c r="GR127" s="583" t="s">
        <v>214</v>
      </c>
      <c r="GS127" s="583" t="s">
        <v>215</v>
      </c>
      <c r="GT127" s="583" t="s">
        <v>216</v>
      </c>
      <c r="GU127" s="583" t="s">
        <v>217</v>
      </c>
      <c r="GV127" s="583" t="s">
        <v>218</v>
      </c>
      <c r="GW127" s="583" t="s">
        <v>219</v>
      </c>
      <c r="GX127" s="583" t="s">
        <v>220</v>
      </c>
      <c r="GY127" s="583" t="s">
        <v>221</v>
      </c>
      <c r="GZ127" s="583" t="s">
        <v>222</v>
      </c>
      <c r="HA127" s="583" t="s">
        <v>223</v>
      </c>
      <c r="HB127" s="583" t="s">
        <v>224</v>
      </c>
      <c r="HC127" s="583" t="s">
        <v>225</v>
      </c>
      <c r="HD127" s="583" t="s">
        <v>226</v>
      </c>
      <c r="HE127" s="583" t="s">
        <v>227</v>
      </c>
      <c r="HF127" s="583" t="s">
        <v>228</v>
      </c>
      <c r="HG127" s="583" t="s">
        <v>229</v>
      </c>
      <c r="HH127" s="583" t="s">
        <v>230</v>
      </c>
      <c r="HI127" s="583" t="s">
        <v>231</v>
      </c>
      <c r="HJ127" s="583" t="s">
        <v>232</v>
      </c>
      <c r="HK127" s="583" t="s">
        <v>233</v>
      </c>
      <c r="HL127" s="583" t="s">
        <v>234</v>
      </c>
      <c r="HM127" s="583" t="s">
        <v>235</v>
      </c>
      <c r="HN127" s="583" t="s">
        <v>236</v>
      </c>
      <c r="HO127" s="583" t="s">
        <v>237</v>
      </c>
      <c r="HP127" s="583" t="s">
        <v>238</v>
      </c>
      <c r="HQ127" s="583" t="s">
        <v>239</v>
      </c>
      <c r="HR127" s="583" t="s">
        <v>240</v>
      </c>
      <c r="HS127" s="583" t="s">
        <v>241</v>
      </c>
      <c r="HT127" s="583" t="s">
        <v>242</v>
      </c>
      <c r="HU127" s="583" t="s">
        <v>243</v>
      </c>
      <c r="HV127" s="583" t="s">
        <v>244</v>
      </c>
      <c r="HW127" s="583" t="s">
        <v>245</v>
      </c>
      <c r="HX127" s="583" t="s">
        <v>246</v>
      </c>
      <c r="HY127" s="583" t="s">
        <v>247</v>
      </c>
      <c r="HZ127" s="583" t="s">
        <v>248</v>
      </c>
      <c r="IA127" s="583" t="s">
        <v>249</v>
      </c>
      <c r="IB127" s="583" t="s">
        <v>250</v>
      </c>
      <c r="IC127" s="583" t="s">
        <v>251</v>
      </c>
      <c r="ID127" s="583" t="s">
        <v>252</v>
      </c>
      <c r="IE127" s="583" t="s">
        <v>253</v>
      </c>
      <c r="IF127" s="583" t="s">
        <v>254</v>
      </c>
      <c r="IG127" s="583" t="s">
        <v>255</v>
      </c>
      <c r="IH127" s="583" t="s">
        <v>256</v>
      </c>
      <c r="II127" s="583" t="s">
        <v>257</v>
      </c>
      <c r="IJ127" s="583" t="s">
        <v>258</v>
      </c>
      <c r="IK127" s="583" t="s">
        <v>259</v>
      </c>
      <c r="IL127" s="583" t="s">
        <v>260</v>
      </c>
      <c r="IM127" s="583" t="s">
        <v>261</v>
      </c>
      <c r="IN127" s="583" t="s">
        <v>262</v>
      </c>
      <c r="IO127" s="583" t="s">
        <v>263</v>
      </c>
      <c r="IP127" s="583" t="s">
        <v>264</v>
      </c>
      <c r="IQ127" s="583" t="s">
        <v>265</v>
      </c>
      <c r="IR127" s="583" t="s">
        <v>266</v>
      </c>
      <c r="IS127" s="583" t="s">
        <v>267</v>
      </c>
      <c r="IT127" s="583" t="s">
        <v>268</v>
      </c>
      <c r="IU127" s="583" t="s">
        <v>269</v>
      </c>
    </row>
    <row r="128" spans="1:256" x14ac:dyDescent="0.25">
      <c r="B128" s="595"/>
      <c r="C128" s="600" t="str">
        <f>'CO Attain'!D34</f>
        <v>PO1</v>
      </c>
      <c r="D128" s="596" t="str">
        <f>'CO Attain'!E34</f>
        <v>PO2</v>
      </c>
      <c r="E128" s="600" t="str">
        <f>'CO Attain'!F34</f>
        <v>PO3</v>
      </c>
      <c r="F128" s="600" t="str">
        <f>'CO Attain'!G34</f>
        <v>PO4</v>
      </c>
      <c r="G128" s="600" t="str">
        <f>'CO Attain'!H34</f>
        <v>PO5</v>
      </c>
      <c r="H128" s="600" t="str">
        <f>'CO Attain'!I34</f>
        <v>PO6</v>
      </c>
      <c r="I128" s="600" t="str">
        <f>'CO Attain'!J34</f>
        <v>PO7</v>
      </c>
      <c r="J128" s="600" t="str">
        <f>'CO Attain'!K34</f>
        <v>PO8</v>
      </c>
      <c r="K128" s="600" t="str">
        <f>'CO Attain'!L34</f>
        <v>PO9</v>
      </c>
      <c r="L128" s="600" t="str">
        <f>'CO Attain'!M34</f>
        <v>PO10</v>
      </c>
      <c r="M128" s="600" t="str">
        <f>'CO Attain'!N34</f>
        <v>PO11</v>
      </c>
      <c r="N128" s="600" t="str">
        <f>'CO Attain'!O34</f>
        <v>PO12</v>
      </c>
      <c r="O128" s="600" t="str">
        <f>'CO Attain'!P34</f>
        <v>PSO1</v>
      </c>
      <c r="P128" s="600" t="str">
        <f>'CO Attain'!Q34</f>
        <v>PSO2</v>
      </c>
      <c r="Q128" s="600" t="str">
        <f>'CO Attain'!R34</f>
        <v>PSO3</v>
      </c>
    </row>
    <row r="129" spans="1:17" s="663" customFormat="1" x14ac:dyDescent="0.25">
      <c r="B129" s="664" t="s">
        <v>861</v>
      </c>
      <c r="C129" s="665">
        <f ca="1">IFERROR(('CO Attain'!D36)*100,"-")</f>
        <v>74.960000000000022</v>
      </c>
      <c r="D129" s="666">
        <f ca="1">IFERROR(('CO Attain'!E36)*100,"-")</f>
        <v>73.762500000000017</v>
      </c>
      <c r="E129" s="665">
        <f>IFERROR(('CO Attain'!F36)*100,"-")</f>
        <v>47.304000000000016</v>
      </c>
      <c r="F129" s="665">
        <f ca="1">IFERROR(('CO Attain'!G36)*100,"-")</f>
        <v>72.513200000000012</v>
      </c>
      <c r="G129" s="665">
        <f>IFERROR(('CO Attain'!H36)*100,"-")</f>
        <v>71.628</v>
      </c>
      <c r="H129" s="665">
        <f>IFERROR(('CO Attain'!I36)*100,"-")</f>
        <v>48.155333333333331</v>
      </c>
      <c r="I129" s="665">
        <f ca="1">IFERROR(('CO Attain'!J36)*100,"-")</f>
        <v>74.118500000000012</v>
      </c>
      <c r="J129" s="665">
        <f ca="1">IFERROR(('CO Attain'!K36)*100,"-")</f>
        <v>49.309999999999995</v>
      </c>
      <c r="K129" s="665" t="str">
        <f>IFERROR(('CO Attain'!L36)*100,"-")</f>
        <v>-</v>
      </c>
      <c r="L129" s="665">
        <f ca="1">IFERROR(('CO Attain'!M36)*100,"-")</f>
        <v>49.309999999999995</v>
      </c>
      <c r="M129" s="665">
        <f>IFERROR(('CO Attain'!N36)*100,"-")</f>
        <v>48.155333333333331</v>
      </c>
      <c r="N129" s="665">
        <f>IFERROR(('CO Attain'!O36)*100,"-")</f>
        <v>23.39</v>
      </c>
      <c r="O129" s="665">
        <f ca="1">IFERROR(('CO Attain'!P36)*100,"-")</f>
        <v>49.034222222222226</v>
      </c>
      <c r="P129" s="665">
        <f>IFERROR(('CO Attain'!Q36)*100,"-")</f>
        <v>72.614000000000004</v>
      </c>
      <c r="Q129" s="665">
        <f>IFERROR(('CO Attain'!R36)*100,"-")</f>
        <v>48.663333333333334</v>
      </c>
    </row>
    <row r="130" spans="1:17" s="663" customFormat="1" x14ac:dyDescent="0.25">
      <c r="B130" s="667" t="s">
        <v>864</v>
      </c>
      <c r="C130" s="665"/>
      <c r="D130" s="666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</row>
    <row r="131" spans="1:17" s="663" customFormat="1" x14ac:dyDescent="0.25">
      <c r="B131" s="667"/>
      <c r="C131" s="665"/>
      <c r="D131" s="666"/>
      <c r="E131" s="665"/>
      <c r="F131" s="665"/>
      <c r="G131" s="665"/>
      <c r="H131" s="665"/>
      <c r="I131" s="665"/>
      <c r="J131" s="665"/>
      <c r="K131" s="665"/>
      <c r="L131" s="665"/>
      <c r="M131" s="665"/>
      <c r="N131" s="665"/>
      <c r="O131" s="665"/>
      <c r="P131" s="665"/>
      <c r="Q131" s="665"/>
    </row>
    <row r="132" spans="1:17" s="663" customFormat="1" x14ac:dyDescent="0.25">
      <c r="B132" s="667" t="s">
        <v>854</v>
      </c>
      <c r="C132" s="665" t="str">
        <f>C128</f>
        <v>PO1</v>
      </c>
      <c r="D132" s="665" t="str">
        <f t="shared" ref="D132:Q132" si="1">D128</f>
        <v>PO2</v>
      </c>
      <c r="E132" s="665" t="str">
        <f t="shared" si="1"/>
        <v>PO3</v>
      </c>
      <c r="F132" s="665" t="str">
        <f t="shared" si="1"/>
        <v>PO4</v>
      </c>
      <c r="G132" s="665" t="str">
        <f t="shared" si="1"/>
        <v>PO5</v>
      </c>
      <c r="H132" s="665" t="str">
        <f t="shared" si="1"/>
        <v>PO6</v>
      </c>
      <c r="I132" s="665" t="str">
        <f t="shared" si="1"/>
        <v>PO7</v>
      </c>
      <c r="J132" s="665" t="str">
        <f t="shared" si="1"/>
        <v>PO8</v>
      </c>
      <c r="K132" s="665" t="str">
        <f t="shared" si="1"/>
        <v>PO9</v>
      </c>
      <c r="L132" s="665" t="str">
        <f t="shared" si="1"/>
        <v>PO10</v>
      </c>
      <c r="M132" s="665" t="str">
        <f t="shared" si="1"/>
        <v>PO11</v>
      </c>
      <c r="N132" s="665" t="str">
        <f t="shared" si="1"/>
        <v>PO12</v>
      </c>
      <c r="O132" s="665" t="str">
        <f t="shared" si="1"/>
        <v>PSO1</v>
      </c>
      <c r="P132" s="665" t="str">
        <f t="shared" si="1"/>
        <v>PSO2</v>
      </c>
      <c r="Q132" s="665" t="str">
        <f t="shared" si="1"/>
        <v>PSO3</v>
      </c>
    </row>
    <row r="133" spans="1:17" s="663" customFormat="1" x14ac:dyDescent="0.25">
      <c r="B133" s="668" t="s">
        <v>960</v>
      </c>
      <c r="C133" s="665">
        <f>'CO Attain'!D35</f>
        <v>3</v>
      </c>
      <c r="D133" s="666">
        <f>'CO Attain'!E35</f>
        <v>3</v>
      </c>
      <c r="E133" s="665">
        <f>'CO Attain'!F35</f>
        <v>2</v>
      </c>
      <c r="F133" s="665">
        <f>'CO Attain'!G35</f>
        <v>3</v>
      </c>
      <c r="G133" s="665">
        <f>'CO Attain'!H35</f>
        <v>3</v>
      </c>
      <c r="H133" s="665">
        <f>'CO Attain'!I35</f>
        <v>2</v>
      </c>
      <c r="I133" s="665">
        <f>'CO Attain'!J35</f>
        <v>3</v>
      </c>
      <c r="J133" s="665">
        <f>'CO Attain'!K35</f>
        <v>2</v>
      </c>
      <c r="K133" s="665">
        <f>'CO Attain'!L35</f>
        <v>0</v>
      </c>
      <c r="L133" s="665">
        <f>'CO Attain'!M35</f>
        <v>2</v>
      </c>
      <c r="M133" s="665">
        <f>'CO Attain'!N35</f>
        <v>2</v>
      </c>
      <c r="N133" s="665">
        <f>'CO Attain'!O35</f>
        <v>1</v>
      </c>
      <c r="O133" s="665">
        <f>'CO Attain'!P35</f>
        <v>2</v>
      </c>
      <c r="P133" s="665">
        <f>'CO Attain'!Q35</f>
        <v>3</v>
      </c>
      <c r="Q133" s="665">
        <f>'CO Attain'!R35</f>
        <v>2</v>
      </c>
    </row>
    <row r="134" spans="1:17" s="669" customFormat="1" x14ac:dyDescent="0.25">
      <c r="B134" s="670" t="s">
        <v>959</v>
      </c>
      <c r="C134" s="671">
        <v>2</v>
      </c>
      <c r="D134" s="672">
        <v>2</v>
      </c>
      <c r="E134" s="671">
        <v>2</v>
      </c>
      <c r="F134" s="671">
        <v>2</v>
      </c>
      <c r="G134" s="671">
        <v>2</v>
      </c>
      <c r="H134" s="671">
        <v>2</v>
      </c>
      <c r="I134" s="671">
        <v>2</v>
      </c>
      <c r="J134" s="671">
        <v>2</v>
      </c>
      <c r="K134" s="671">
        <v>0</v>
      </c>
      <c r="L134" s="671">
        <v>2</v>
      </c>
      <c r="M134" s="671">
        <v>2</v>
      </c>
      <c r="N134" s="671">
        <v>2</v>
      </c>
      <c r="O134" s="671">
        <v>2</v>
      </c>
      <c r="P134" s="671">
        <v>2</v>
      </c>
      <c r="Q134" s="671">
        <v>2</v>
      </c>
    </row>
    <row r="135" spans="1:17" s="673" customFormat="1" ht="31.5" x14ac:dyDescent="0.2">
      <c r="B135" s="674" t="s">
        <v>5</v>
      </c>
      <c r="C135" s="675" t="str">
        <f>IF(C133&gt;=C134,"YES","NO")</f>
        <v>YES</v>
      </c>
      <c r="D135" s="675" t="str">
        <f t="shared" ref="D135:Q135" si="2">IF(D133&gt;=D134,"YES","NO")</f>
        <v>YES</v>
      </c>
      <c r="E135" s="675" t="str">
        <f t="shared" si="2"/>
        <v>YES</v>
      </c>
      <c r="F135" s="675" t="str">
        <f t="shared" si="2"/>
        <v>YES</v>
      </c>
      <c r="G135" s="675" t="str">
        <f t="shared" si="2"/>
        <v>YES</v>
      </c>
      <c r="H135" s="675" t="str">
        <f t="shared" si="2"/>
        <v>YES</v>
      </c>
      <c r="I135" s="675" t="str">
        <f t="shared" si="2"/>
        <v>YES</v>
      </c>
      <c r="J135" s="675" t="str">
        <f t="shared" si="2"/>
        <v>YES</v>
      </c>
      <c r="K135" s="675" t="str">
        <f t="shared" si="2"/>
        <v>YES</v>
      </c>
      <c r="L135" s="675" t="str">
        <f t="shared" si="2"/>
        <v>YES</v>
      </c>
      <c r="M135" s="675" t="str">
        <f t="shared" si="2"/>
        <v>YES</v>
      </c>
      <c r="N135" s="675" t="str">
        <f t="shared" si="2"/>
        <v>NO</v>
      </c>
      <c r="O135" s="675" t="str">
        <f t="shared" si="2"/>
        <v>YES</v>
      </c>
      <c r="P135" s="675" t="str">
        <f t="shared" si="2"/>
        <v>YES</v>
      </c>
      <c r="Q135" s="675" t="str">
        <f t="shared" si="2"/>
        <v>YES</v>
      </c>
    </row>
    <row r="136" spans="1:17" x14ac:dyDescent="0.25">
      <c r="A136" s="676"/>
    </row>
    <row r="138" spans="1:17" s="677" customFormat="1" ht="16.5" thickBot="1" x14ac:dyDescent="0.3">
      <c r="A138" s="677" t="s">
        <v>279</v>
      </c>
      <c r="D138" s="678"/>
    </row>
    <row r="139" spans="1:17" ht="16.5" thickTop="1" x14ac:dyDescent="0.25"/>
    <row r="152" spans="1:13" ht="14.25" customHeight="1" x14ac:dyDescent="0.25"/>
    <row r="153" spans="1:13" ht="18" customHeight="1" x14ac:dyDescent="0.25"/>
    <row r="154" spans="1:13" s="677" customFormat="1" ht="56.25" customHeight="1" thickBot="1" x14ac:dyDescent="0.3">
      <c r="A154" s="677" t="s">
        <v>1</v>
      </c>
      <c r="D154" s="678"/>
    </row>
    <row r="155" spans="1:13" ht="16.5" thickTop="1" x14ac:dyDescent="0.25">
      <c r="B155" s="679" t="s">
        <v>310</v>
      </c>
      <c r="C155" s="679"/>
      <c r="D155" s="680"/>
      <c r="E155" s="679"/>
      <c r="F155" s="679"/>
      <c r="G155" s="679"/>
      <c r="H155" s="679"/>
      <c r="I155" s="679"/>
      <c r="J155" s="679"/>
      <c r="K155" s="679"/>
      <c r="L155" s="679"/>
      <c r="M155" s="679"/>
    </row>
    <row r="157" spans="1:13" ht="15.75" customHeight="1" x14ac:dyDescent="0.25"/>
    <row r="160" spans="1:13" x14ac:dyDescent="0.25">
      <c r="A160" s="583" t="s">
        <v>311</v>
      </c>
    </row>
  </sheetData>
  <mergeCells count="3">
    <mergeCell ref="B2:C2"/>
    <mergeCell ref="B3:C3"/>
    <mergeCell ref="C21:H21"/>
  </mergeCells>
  <phoneticPr fontId="4" type="noConversion"/>
  <pageMargins left="0.75" right="0.12" top="0.52" bottom="1" header="0.72" footer="0.5"/>
  <pageSetup scale="42" orientation="portrait" horizontalDpi="4294967294" r:id="rId1"/>
  <headerFooter alignWithMargins="0"/>
  <ignoredErrors>
    <ignoredError sqref="D73" calculatedColumn="1"/>
  </ignoredErrors>
  <drawing r:id="rId2"/>
  <tableParts count="5">
    <tablePart r:id="rId3"/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U182"/>
  <sheetViews>
    <sheetView view="pageBreakPreview" topLeftCell="B1" zoomScale="60" zoomScaleNormal="85" workbookViewId="0">
      <selection activeCell="AF11" sqref="AF11"/>
    </sheetView>
  </sheetViews>
  <sheetFormatPr defaultColWidth="12.42578125" defaultRowHeight="15.75" x14ac:dyDescent="0.25"/>
  <cols>
    <col min="1" max="1" width="20.140625" style="28" customWidth="1"/>
    <col min="2" max="2" width="18.42578125" style="8" customWidth="1"/>
    <col min="3" max="3" width="37.85546875" style="8" customWidth="1"/>
    <col min="4" max="4" width="7.140625" style="102" customWidth="1"/>
    <col min="5" max="5" width="7.85546875" style="102" customWidth="1"/>
    <col min="6" max="11" width="5.7109375" style="102" customWidth="1"/>
    <col min="12" max="21" width="5.7109375" style="113" customWidth="1"/>
    <col min="22" max="28" width="5.7109375" style="89" customWidth="1"/>
    <col min="29" max="29" width="8" style="89" customWidth="1"/>
    <col min="30" max="49" width="5.7109375" style="122" customWidth="1"/>
    <col min="50" max="69" width="5.7109375" style="136" customWidth="1"/>
    <col min="70" max="89" width="5.7109375" style="140" customWidth="1"/>
    <col min="90" max="16384" width="12.42578125" style="5"/>
  </cols>
  <sheetData>
    <row r="1" spans="1:255" s="6" customFormat="1" ht="30.75" customHeight="1" x14ac:dyDescent="0.25">
      <c r="A1" s="25"/>
      <c r="B1" s="18"/>
      <c r="C1" s="287" t="s">
        <v>939</v>
      </c>
      <c r="D1" s="92">
        <v>129</v>
      </c>
      <c r="E1" s="92"/>
      <c r="F1" s="92"/>
      <c r="G1" s="92"/>
      <c r="H1" s="92"/>
      <c r="I1" s="92"/>
      <c r="J1" s="92" t="s">
        <v>280</v>
      </c>
      <c r="K1" s="92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85"/>
      <c r="W1" s="85"/>
      <c r="X1" s="85"/>
      <c r="Y1" s="85"/>
      <c r="Z1" s="85"/>
      <c r="AA1" s="85"/>
      <c r="AB1" s="85"/>
      <c r="AC1" s="85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  <c r="AO1" s="121"/>
      <c r="AP1" s="122"/>
      <c r="AQ1" s="122"/>
      <c r="AR1" s="122"/>
      <c r="AS1" s="122"/>
      <c r="AT1" s="122"/>
      <c r="AU1" s="122"/>
      <c r="AV1" s="122"/>
      <c r="AW1" s="122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</row>
    <row r="2" spans="1:255" x14ac:dyDescent="0.25">
      <c r="A2" s="26" t="s">
        <v>10</v>
      </c>
      <c r="B2" s="743" t="s">
        <v>320</v>
      </c>
      <c r="C2" s="744"/>
      <c r="D2" s="287"/>
      <c r="F2" s="287"/>
      <c r="G2" s="287"/>
      <c r="H2" s="197"/>
      <c r="I2" s="197"/>
      <c r="J2" s="197"/>
      <c r="K2" s="197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9"/>
      <c r="W2" s="199"/>
      <c r="X2" s="199"/>
      <c r="Y2" s="199"/>
      <c r="Z2" s="86"/>
      <c r="AA2" s="86"/>
      <c r="AB2" s="86"/>
      <c r="AC2" s="86"/>
      <c r="AD2" s="123"/>
      <c r="AE2" s="123"/>
      <c r="AF2" s="123"/>
      <c r="AG2" s="123"/>
      <c r="AH2" s="123"/>
      <c r="AI2" s="123"/>
      <c r="AJ2" s="123"/>
      <c r="AK2" s="123"/>
      <c r="AL2" s="123"/>
      <c r="AM2" s="123"/>
    </row>
    <row r="3" spans="1:255" ht="18" x14ac:dyDescent="0.25">
      <c r="A3" s="26" t="s">
        <v>11</v>
      </c>
      <c r="B3" s="749" t="s">
        <v>319</v>
      </c>
      <c r="C3" s="750"/>
      <c r="D3" s="287"/>
      <c r="E3" s="287"/>
      <c r="F3" s="287"/>
      <c r="G3" s="287"/>
      <c r="H3" s="197"/>
      <c r="I3" s="197"/>
      <c r="J3" s="197"/>
      <c r="K3" s="197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9"/>
      <c r="W3" s="199"/>
      <c r="X3" s="199"/>
      <c r="Y3" s="199"/>
      <c r="Z3" s="86"/>
      <c r="AA3" s="86"/>
      <c r="AB3" s="86"/>
      <c r="AC3" s="86"/>
      <c r="AD3" s="123"/>
      <c r="AE3" s="123"/>
      <c r="AF3" s="123"/>
      <c r="AG3" s="123"/>
      <c r="AH3" s="123"/>
      <c r="AI3" s="123"/>
      <c r="AJ3" s="123"/>
      <c r="AK3" s="123"/>
      <c r="AL3" s="123"/>
      <c r="AM3" s="123"/>
    </row>
    <row r="4" spans="1:255" x14ac:dyDescent="0.25">
      <c r="A4" s="26" t="s">
        <v>12</v>
      </c>
      <c r="B4" s="743" t="str">
        <f>'Course Assessment'!B4</f>
        <v>Third Year, Semester VI</v>
      </c>
      <c r="C4" s="744"/>
      <c r="D4" s="287"/>
      <c r="E4" s="287"/>
      <c r="F4" s="287"/>
      <c r="G4" s="287"/>
      <c r="H4" s="197"/>
      <c r="I4" s="197"/>
      <c r="J4" s="197"/>
      <c r="K4" s="197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9"/>
      <c r="W4" s="199"/>
      <c r="X4" s="199"/>
      <c r="Y4" s="199"/>
      <c r="Z4" s="86"/>
      <c r="AA4" s="86"/>
      <c r="AB4" s="86"/>
      <c r="AC4" s="86"/>
      <c r="AD4" s="123"/>
      <c r="AE4" s="123"/>
      <c r="AF4" s="123"/>
      <c r="AG4" s="123"/>
      <c r="AH4" s="123"/>
      <c r="AI4" s="123"/>
      <c r="AJ4" s="123"/>
      <c r="AK4" s="123"/>
      <c r="AL4" s="123"/>
      <c r="AM4" s="123"/>
    </row>
    <row r="5" spans="1:255" x14ac:dyDescent="0.25">
      <c r="A5" s="26" t="s">
        <v>13</v>
      </c>
      <c r="B5" s="743" t="s">
        <v>321</v>
      </c>
      <c r="C5" s="744"/>
      <c r="D5" s="287"/>
      <c r="E5" s="197"/>
      <c r="F5" s="287"/>
      <c r="G5" s="287"/>
      <c r="H5" s="197"/>
      <c r="I5" s="197"/>
      <c r="J5" s="197"/>
      <c r="K5" s="197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9"/>
      <c r="W5" s="199"/>
      <c r="X5" s="199"/>
      <c r="Y5" s="199"/>
      <c r="Z5" s="86"/>
      <c r="AA5" s="86"/>
      <c r="AB5" s="86"/>
      <c r="AC5" s="86"/>
      <c r="AD5" s="123"/>
      <c r="AE5" s="123"/>
      <c r="AF5" s="123"/>
      <c r="AG5" s="123"/>
      <c r="AH5" s="123"/>
      <c r="AI5" s="123"/>
      <c r="AJ5" s="123"/>
      <c r="AK5" s="123"/>
      <c r="AL5" s="123"/>
      <c r="AM5" s="123"/>
    </row>
    <row r="6" spans="1:255" ht="26.25" customHeight="1" x14ac:dyDescent="0.25">
      <c r="A6" s="27" t="s">
        <v>289</v>
      </c>
      <c r="B6" s="743" t="str">
        <f>'Course Assessment'!B6</f>
        <v>Mr.K.Sridharan</v>
      </c>
      <c r="C6" s="744"/>
      <c r="D6" s="288"/>
      <c r="E6" s="288"/>
      <c r="F6" s="288"/>
      <c r="G6" s="197"/>
      <c r="H6" s="197"/>
      <c r="I6" s="197"/>
      <c r="J6" s="197"/>
      <c r="K6" s="197"/>
      <c r="L6" s="198"/>
      <c r="M6" s="198"/>
      <c r="N6" s="198"/>
      <c r="O6" s="198"/>
      <c r="P6" s="198"/>
      <c r="Q6" s="198"/>
      <c r="R6" s="198"/>
      <c r="S6" s="198"/>
      <c r="T6" s="198"/>
      <c r="U6" s="198"/>
      <c r="V6" s="199"/>
      <c r="W6" s="199"/>
      <c r="X6" s="199"/>
      <c r="Y6" s="199"/>
      <c r="Z6" s="86"/>
      <c r="AA6" s="86"/>
      <c r="AB6" s="86"/>
      <c r="AC6" s="86"/>
      <c r="AD6" s="123"/>
      <c r="AE6" s="123"/>
      <c r="AF6" s="123"/>
      <c r="AG6" s="123"/>
      <c r="AH6" s="123"/>
      <c r="AI6" s="123"/>
      <c r="AJ6" s="123"/>
      <c r="AK6" s="123"/>
      <c r="AL6" s="123"/>
      <c r="AM6" s="123"/>
    </row>
    <row r="7" spans="1:255" x14ac:dyDescent="0.25">
      <c r="D7" s="289"/>
      <c r="E7" s="289"/>
      <c r="F7" s="289"/>
      <c r="G7" s="289"/>
      <c r="H7" s="289"/>
      <c r="I7" s="289"/>
      <c r="J7" s="289"/>
      <c r="K7" s="289"/>
      <c r="L7" s="290"/>
      <c r="M7" s="290"/>
      <c r="N7" s="290"/>
      <c r="O7" s="290"/>
      <c r="P7" s="290"/>
      <c r="Q7" s="290"/>
      <c r="R7" s="290"/>
      <c r="S7" s="290"/>
      <c r="T7" s="290"/>
      <c r="U7" s="290"/>
      <c r="V7" s="200"/>
      <c r="W7" s="200"/>
      <c r="X7" s="200"/>
      <c r="Y7" s="200"/>
    </row>
    <row r="8" spans="1:255" s="7" customFormat="1" ht="23.25" customHeight="1" x14ac:dyDescent="0.2">
      <c r="A8" s="19" t="s">
        <v>274</v>
      </c>
      <c r="B8" s="19" t="s">
        <v>273</v>
      </c>
      <c r="C8" s="19" t="s">
        <v>2</v>
      </c>
      <c r="D8" s="751" t="s">
        <v>437</v>
      </c>
      <c r="E8" s="752"/>
      <c r="F8" s="752"/>
      <c r="G8" s="752"/>
      <c r="H8" s="752"/>
      <c r="I8" s="752"/>
      <c r="J8" s="752"/>
      <c r="K8" s="753"/>
      <c r="L8" s="746" t="s">
        <v>6</v>
      </c>
      <c r="M8" s="747"/>
      <c r="N8" s="747"/>
      <c r="O8" s="747"/>
      <c r="P8" s="747"/>
      <c r="Q8" s="747"/>
      <c r="R8" s="747"/>
      <c r="S8" s="747"/>
      <c r="T8" s="747"/>
      <c r="U8" s="748"/>
      <c r="V8" s="740" t="s">
        <v>328</v>
      </c>
      <c r="W8" s="740"/>
      <c r="X8" s="740"/>
      <c r="Y8" s="740"/>
      <c r="Z8" s="740"/>
      <c r="AA8" s="740"/>
      <c r="AB8" s="740"/>
      <c r="AC8" s="740"/>
      <c r="AD8" s="741" t="s">
        <v>327</v>
      </c>
      <c r="AE8" s="741"/>
      <c r="AF8" s="741"/>
      <c r="AG8" s="741"/>
      <c r="AH8" s="741"/>
      <c r="AI8" s="741"/>
      <c r="AJ8" s="741"/>
      <c r="AK8" s="741"/>
      <c r="AL8" s="741"/>
      <c r="AM8" s="741"/>
      <c r="AN8" s="741"/>
      <c r="AO8" s="741"/>
      <c r="AP8" s="741"/>
      <c r="AQ8" s="741"/>
      <c r="AR8" s="741"/>
      <c r="AS8" s="741"/>
      <c r="AT8" s="741"/>
      <c r="AU8" s="741"/>
      <c r="AV8" s="741"/>
      <c r="AW8" s="741"/>
      <c r="AX8" s="742" t="s">
        <v>647</v>
      </c>
      <c r="AY8" s="742"/>
      <c r="AZ8" s="742"/>
      <c r="BA8" s="742"/>
      <c r="BB8" s="742"/>
      <c r="BC8" s="742"/>
      <c r="BD8" s="742"/>
      <c r="BE8" s="742"/>
      <c r="BF8" s="742"/>
      <c r="BG8" s="742"/>
      <c r="BH8" s="742"/>
      <c r="BI8" s="742"/>
      <c r="BJ8" s="742"/>
      <c r="BK8" s="742"/>
      <c r="BL8" s="742"/>
      <c r="BM8" s="742"/>
      <c r="BN8" s="742"/>
      <c r="BO8" s="742"/>
      <c r="BP8" s="742"/>
      <c r="BQ8" s="742"/>
      <c r="BR8" s="722" t="s">
        <v>648</v>
      </c>
      <c r="BS8" s="722"/>
      <c r="BT8" s="722"/>
      <c r="BU8" s="722"/>
      <c r="BV8" s="722"/>
      <c r="BW8" s="722"/>
      <c r="BX8" s="722"/>
      <c r="BY8" s="722"/>
      <c r="BZ8" s="722"/>
      <c r="CA8" s="722"/>
      <c r="CB8" s="722"/>
      <c r="CC8" s="722"/>
      <c r="CD8" s="722"/>
      <c r="CE8" s="722"/>
      <c r="CF8" s="722"/>
      <c r="CG8" s="722"/>
      <c r="CH8" s="722"/>
      <c r="CI8" s="722"/>
      <c r="CJ8" s="722"/>
      <c r="CK8" s="722"/>
    </row>
    <row r="9" spans="1:255" s="91" customFormat="1" ht="36.75" customHeight="1" x14ac:dyDescent="0.25">
      <c r="A9" s="84" t="s">
        <v>291</v>
      </c>
      <c r="B9" s="90"/>
      <c r="C9" s="9"/>
      <c r="D9" s="94" t="s">
        <v>314</v>
      </c>
      <c r="E9" s="94" t="s">
        <v>275</v>
      </c>
      <c r="F9" s="94" t="s">
        <v>435</v>
      </c>
      <c r="G9" s="94" t="s">
        <v>275</v>
      </c>
      <c r="H9" s="94" t="s">
        <v>436</v>
      </c>
      <c r="I9" s="94" t="s">
        <v>292</v>
      </c>
      <c r="J9" s="94" t="s">
        <v>438</v>
      </c>
      <c r="K9" s="94" t="s">
        <v>292</v>
      </c>
      <c r="L9" s="105" t="s">
        <v>314</v>
      </c>
      <c r="M9" s="105" t="s">
        <v>275</v>
      </c>
      <c r="N9" s="105" t="s">
        <v>649</v>
      </c>
      <c r="O9" s="105" t="s">
        <v>275</v>
      </c>
      <c r="P9" s="105" t="s">
        <v>650</v>
      </c>
      <c r="Q9" s="105" t="s">
        <v>275</v>
      </c>
      <c r="R9" s="105" t="s">
        <v>318</v>
      </c>
      <c r="S9" s="105" t="s">
        <v>275</v>
      </c>
      <c r="T9" s="105" t="s">
        <v>651</v>
      </c>
      <c r="U9" s="105" t="s">
        <v>275</v>
      </c>
      <c r="V9" s="114" t="s">
        <v>314</v>
      </c>
      <c r="W9" s="114" t="s">
        <v>275</v>
      </c>
      <c r="X9" s="114" t="s">
        <v>652</v>
      </c>
      <c r="Y9" s="114" t="s">
        <v>275</v>
      </c>
      <c r="Z9" s="114" t="s">
        <v>650</v>
      </c>
      <c r="AA9" s="114" t="s">
        <v>275</v>
      </c>
      <c r="AB9" s="114" t="s">
        <v>653</v>
      </c>
      <c r="AC9" s="114" t="s">
        <v>275</v>
      </c>
      <c r="AD9" s="124" t="s">
        <v>654</v>
      </c>
      <c r="AE9" s="124" t="s">
        <v>275</v>
      </c>
      <c r="AF9" s="124" t="s">
        <v>655</v>
      </c>
      <c r="AG9" s="124" t="s">
        <v>275</v>
      </c>
      <c r="AH9" s="124" t="s">
        <v>315</v>
      </c>
      <c r="AI9" s="124" t="s">
        <v>275</v>
      </c>
      <c r="AJ9" s="124" t="s">
        <v>656</v>
      </c>
      <c r="AK9" s="124" t="s">
        <v>275</v>
      </c>
      <c r="AL9" s="124" t="s">
        <v>657</v>
      </c>
      <c r="AM9" s="124" t="s">
        <v>275</v>
      </c>
      <c r="AN9" s="124" t="s">
        <v>658</v>
      </c>
      <c r="AO9" s="124" t="s">
        <v>275</v>
      </c>
      <c r="AP9" s="124" t="s">
        <v>659</v>
      </c>
      <c r="AQ9" s="124" t="s">
        <v>275</v>
      </c>
      <c r="AR9" s="124" t="s">
        <v>660</v>
      </c>
      <c r="AS9" s="124" t="s">
        <v>275</v>
      </c>
      <c r="AT9" s="124" t="s">
        <v>661</v>
      </c>
      <c r="AU9" s="124" t="s">
        <v>275</v>
      </c>
      <c r="AV9" s="124" t="s">
        <v>662</v>
      </c>
      <c r="AW9" s="124" t="s">
        <v>275</v>
      </c>
      <c r="AX9" s="137" t="s">
        <v>663</v>
      </c>
      <c r="AY9" s="137" t="s">
        <v>275</v>
      </c>
      <c r="AZ9" s="137" t="s">
        <v>649</v>
      </c>
      <c r="BA9" s="137" t="s">
        <v>275</v>
      </c>
      <c r="BB9" s="137" t="s">
        <v>650</v>
      </c>
      <c r="BC9" s="137" t="s">
        <v>275</v>
      </c>
      <c r="BD9" s="137" t="s">
        <v>664</v>
      </c>
      <c r="BE9" s="137" t="s">
        <v>275</v>
      </c>
      <c r="BF9" s="137" t="s">
        <v>665</v>
      </c>
      <c r="BG9" s="137" t="s">
        <v>275</v>
      </c>
      <c r="BH9" s="137" t="s">
        <v>666</v>
      </c>
      <c r="BI9" s="137" t="s">
        <v>275</v>
      </c>
      <c r="BJ9" s="137" t="s">
        <v>667</v>
      </c>
      <c r="BK9" s="137" t="s">
        <v>275</v>
      </c>
      <c r="BL9" s="137" t="s">
        <v>660</v>
      </c>
      <c r="BM9" s="137" t="s">
        <v>275</v>
      </c>
      <c r="BN9" s="137" t="s">
        <v>749</v>
      </c>
      <c r="BO9" s="137" t="s">
        <v>275</v>
      </c>
      <c r="BP9" s="137" t="s">
        <v>750</v>
      </c>
      <c r="BQ9" s="137" t="s">
        <v>275</v>
      </c>
      <c r="BR9" s="141" t="s">
        <v>654</v>
      </c>
      <c r="BS9" s="141" t="s">
        <v>275</v>
      </c>
      <c r="BT9" s="141" t="s">
        <v>649</v>
      </c>
      <c r="BU9" s="141" t="s">
        <v>275</v>
      </c>
      <c r="BV9" s="141" t="s">
        <v>668</v>
      </c>
      <c r="BW9" s="141" t="s">
        <v>275</v>
      </c>
      <c r="BX9" s="141" t="s">
        <v>664</v>
      </c>
      <c r="BY9" s="141" t="s">
        <v>275</v>
      </c>
      <c r="BZ9" s="141" t="s">
        <v>669</v>
      </c>
      <c r="CA9" s="141" t="s">
        <v>275</v>
      </c>
      <c r="CB9" s="141" t="s">
        <v>666</v>
      </c>
      <c r="CC9" s="141" t="s">
        <v>275</v>
      </c>
      <c r="CD9" s="141" t="s">
        <v>670</v>
      </c>
      <c r="CE9" s="141" t="s">
        <v>275</v>
      </c>
      <c r="CF9" s="141" t="s">
        <v>747</v>
      </c>
      <c r="CG9" s="141" t="s">
        <v>275</v>
      </c>
      <c r="CH9" s="141" t="s">
        <v>671</v>
      </c>
      <c r="CI9" s="141" t="s">
        <v>275</v>
      </c>
      <c r="CJ9" s="141" t="s">
        <v>748</v>
      </c>
      <c r="CK9" s="141" t="s">
        <v>275</v>
      </c>
    </row>
    <row r="10" spans="1:255" s="11" customFormat="1" ht="12.75" customHeight="1" x14ac:dyDescent="0.25">
      <c r="A10" s="13" t="s">
        <v>14</v>
      </c>
      <c r="B10" s="12" t="s">
        <v>15</v>
      </c>
      <c r="C10" s="12" t="s">
        <v>16</v>
      </c>
      <c r="D10" s="183" t="s">
        <v>17</v>
      </c>
      <c r="E10" s="183" t="s">
        <v>18</v>
      </c>
      <c r="F10" s="183" t="s">
        <v>19</v>
      </c>
      <c r="G10" s="183" t="s">
        <v>20</v>
      </c>
      <c r="H10" s="183" t="s">
        <v>21</v>
      </c>
      <c r="I10" s="183" t="s">
        <v>22</v>
      </c>
      <c r="J10" s="183" t="s">
        <v>23</v>
      </c>
      <c r="K10" s="183" t="s">
        <v>24</v>
      </c>
      <c r="L10" s="184" t="s">
        <v>25</v>
      </c>
      <c r="M10" s="184" t="s">
        <v>26</v>
      </c>
      <c r="N10" s="184" t="s">
        <v>27</v>
      </c>
      <c r="O10" s="184" t="s">
        <v>28</v>
      </c>
      <c r="P10" s="184" t="s">
        <v>29</v>
      </c>
      <c r="Q10" s="184" t="s">
        <v>30</v>
      </c>
      <c r="R10" s="184" t="s">
        <v>31</v>
      </c>
      <c r="S10" s="184" t="s">
        <v>32</v>
      </c>
      <c r="T10" s="184" t="s">
        <v>33</v>
      </c>
      <c r="U10" s="184" t="s">
        <v>34</v>
      </c>
      <c r="V10" s="184" t="s">
        <v>35</v>
      </c>
      <c r="W10" s="184" t="s">
        <v>36</v>
      </c>
      <c r="X10" s="184" t="s">
        <v>37</v>
      </c>
      <c r="Y10" s="184" t="s">
        <v>38</v>
      </c>
      <c r="Z10" s="184" t="s">
        <v>39</v>
      </c>
      <c r="AA10" s="184" t="s">
        <v>40</v>
      </c>
      <c r="AB10" s="184" t="s">
        <v>41</v>
      </c>
      <c r="AC10" s="184" t="s">
        <v>42</v>
      </c>
      <c r="AD10" s="184" t="s">
        <v>43</v>
      </c>
      <c r="AE10" s="184" t="s">
        <v>44</v>
      </c>
      <c r="AF10" s="184" t="s">
        <v>45</v>
      </c>
      <c r="AG10" s="184" t="s">
        <v>46</v>
      </c>
      <c r="AH10" s="184" t="s">
        <v>47</v>
      </c>
      <c r="AI10" s="184" t="s">
        <v>48</v>
      </c>
      <c r="AJ10" s="184" t="s">
        <v>49</v>
      </c>
      <c r="AK10" s="184" t="s">
        <v>50</v>
      </c>
      <c r="AL10" s="184" t="s">
        <v>51</v>
      </c>
      <c r="AM10" s="184" t="s">
        <v>52</v>
      </c>
      <c r="AN10" s="184"/>
      <c r="AO10" s="184"/>
      <c r="AP10" s="184"/>
      <c r="AQ10" s="184"/>
      <c r="AR10" s="184"/>
      <c r="AS10" s="184"/>
      <c r="AT10" s="184"/>
      <c r="AU10" s="184"/>
      <c r="AV10" s="184"/>
      <c r="AW10" s="184"/>
      <c r="AX10" s="184"/>
      <c r="AY10" s="184"/>
      <c r="AZ10" s="184"/>
      <c r="BA10" s="184"/>
      <c r="BB10" s="184"/>
      <c r="BC10" s="184"/>
      <c r="BD10" s="184"/>
      <c r="BE10" s="184"/>
      <c r="BF10" s="184">
        <v>3</v>
      </c>
      <c r="BG10" s="184"/>
      <c r="BH10" s="184"/>
      <c r="BI10" s="184"/>
      <c r="BJ10" s="184"/>
      <c r="BK10" s="184"/>
      <c r="BL10" s="184"/>
      <c r="BM10" s="184"/>
      <c r="BN10" s="184"/>
      <c r="BO10" s="184"/>
      <c r="BP10" s="184"/>
      <c r="BQ10" s="184"/>
      <c r="BR10" s="184"/>
      <c r="BS10" s="184"/>
      <c r="BT10" s="184"/>
      <c r="BU10" s="184"/>
      <c r="BV10" s="184"/>
      <c r="BW10" s="184"/>
      <c r="BX10" s="184"/>
      <c r="BY10" s="184"/>
      <c r="BZ10" s="184"/>
      <c r="CA10" s="184"/>
      <c r="CB10" s="184"/>
      <c r="CC10" s="184"/>
      <c r="CD10" s="184"/>
      <c r="CE10" s="184"/>
      <c r="CF10" s="184"/>
      <c r="CG10" s="184"/>
      <c r="CH10" s="184"/>
      <c r="CI10" s="184"/>
      <c r="CJ10" s="184"/>
      <c r="CK10" s="184"/>
    </row>
    <row r="11" spans="1:255" s="24" customFormat="1" ht="15.75" customHeight="1" x14ac:dyDescent="0.25">
      <c r="A11" s="29">
        <v>1</v>
      </c>
      <c r="B11" s="31">
        <v>211413205001</v>
      </c>
      <c r="C11" s="32" t="s">
        <v>440</v>
      </c>
      <c r="D11" s="95">
        <v>10</v>
      </c>
      <c r="E11" s="95">
        <f t="shared" ref="E11:E42" si="0">IFERROR(D11/10*100,0)</f>
        <v>100</v>
      </c>
      <c r="F11" s="95">
        <v>4</v>
      </c>
      <c r="G11" s="95">
        <f t="shared" ref="G11:G42" si="1">IFERROR(F11/6*100,0)</f>
        <v>66.666666666666657</v>
      </c>
      <c r="H11" s="96">
        <v>2</v>
      </c>
      <c r="I11" s="95">
        <f t="shared" ref="I11:I42" si="2">IFERROR(H11/2*100,0)</f>
        <v>100</v>
      </c>
      <c r="J11" s="95">
        <v>2</v>
      </c>
      <c r="K11" s="95">
        <f t="shared" ref="K11:K42" si="3">IFERROR(J11/2*100,0)</f>
        <v>100</v>
      </c>
      <c r="L11" s="106">
        <v>10</v>
      </c>
      <c r="M11" s="106">
        <f t="shared" ref="M11:M42" si="4">IFERROR(L11/10*100,0)</f>
        <v>100</v>
      </c>
      <c r="N11" s="107">
        <v>2</v>
      </c>
      <c r="O11" s="106">
        <f t="shared" ref="O11:O42" si="5">IFERROR(N11/2*100,0)</f>
        <v>100</v>
      </c>
      <c r="P11" s="107">
        <v>2</v>
      </c>
      <c r="Q11" s="106">
        <f t="shared" ref="Q11:Q42" si="6">IFERROR(P11/2*100,0)</f>
        <v>100</v>
      </c>
      <c r="R11" s="107">
        <v>2</v>
      </c>
      <c r="S11" s="106">
        <f t="shared" ref="S11:S42" si="7">IFERROR(R11/2*100,0)</f>
        <v>100</v>
      </c>
      <c r="T11" s="107">
        <v>4</v>
      </c>
      <c r="U11" s="106">
        <f t="shared" ref="U11:U42" si="8">IFERROR(T11/4*100,0)</f>
        <v>100</v>
      </c>
      <c r="V11" s="87">
        <v>10</v>
      </c>
      <c r="W11" s="87">
        <f t="shared" ref="W11:W42" si="9">IFERROR(V11/10*100,0)</f>
        <v>100</v>
      </c>
      <c r="X11" s="88">
        <v>2</v>
      </c>
      <c r="Y11" s="87">
        <f t="shared" ref="Y11:Y42" si="10">IFERROR(X11/4*100,0)</f>
        <v>50</v>
      </c>
      <c r="Z11" s="88">
        <v>2</v>
      </c>
      <c r="AA11" s="87">
        <f t="shared" ref="AA11:AA42" si="11">IFERROR(Z11/2*100,0)</f>
        <v>100</v>
      </c>
      <c r="AB11" s="88">
        <v>4</v>
      </c>
      <c r="AC11" s="87">
        <f t="shared" ref="AC11:AC42" si="12">IFERROR(AB11/4*100,0)</f>
        <v>100</v>
      </c>
      <c r="AD11" s="125">
        <v>2</v>
      </c>
      <c r="AE11" s="126">
        <f t="shared" ref="AE11:AE74" si="13">AD11/2*100</f>
        <v>100</v>
      </c>
      <c r="AF11" s="125">
        <v>6</v>
      </c>
      <c r="AG11" s="126">
        <f t="shared" ref="AG11:AG42" si="14">IFERROR(AF11/12*100,0)</f>
        <v>50</v>
      </c>
      <c r="AH11" s="125">
        <v>16</v>
      </c>
      <c r="AI11" s="126">
        <f t="shared" ref="AI11:AI42" si="15">IFERROR(AH11/16*100,0)</f>
        <v>100</v>
      </c>
      <c r="AJ11" s="125">
        <v>4</v>
      </c>
      <c r="AK11" s="126">
        <f t="shared" ref="AK11:AK42" si="16">IFERROR(AJ11/8*100,0)</f>
        <v>50</v>
      </c>
      <c r="AL11" s="125">
        <v>8</v>
      </c>
      <c r="AM11" s="126">
        <f t="shared" ref="AM11:AM42" si="17">IFERROR(AL11/8*100,0)</f>
        <v>100</v>
      </c>
      <c r="AN11" s="125">
        <v>2</v>
      </c>
      <c r="AO11" s="126">
        <f t="shared" ref="AO11:AO42" si="18">IFERROR(AN11/2*100,0)</f>
        <v>100</v>
      </c>
      <c r="AP11" s="125">
        <v>16</v>
      </c>
      <c r="AQ11" s="126">
        <f t="shared" ref="AQ11:AQ42" si="19">IFERROR(AP11/16*100,0)</f>
        <v>100</v>
      </c>
      <c r="AR11" s="125">
        <v>2</v>
      </c>
      <c r="AS11" s="126">
        <f t="shared" ref="AS11:AS42" si="20">IFERROR(AR11/2*100,0)</f>
        <v>100</v>
      </c>
      <c r="AT11" s="125">
        <v>1</v>
      </c>
      <c r="AU11" s="126">
        <f t="shared" ref="AU11:AU42" si="21">IFERROR(AT11/2*100,0)</f>
        <v>50</v>
      </c>
      <c r="AV11" s="125">
        <v>16</v>
      </c>
      <c r="AW11" s="126">
        <f t="shared" ref="AW11:AW42" si="22">IFERROR(AV11/16*100,0)</f>
        <v>100</v>
      </c>
      <c r="AX11" s="138">
        <v>8</v>
      </c>
      <c r="AY11" s="139">
        <f t="shared" ref="AY11:AY42" si="23">IFERROR(AX11/16*100,0)</f>
        <v>50</v>
      </c>
      <c r="AZ11" s="138">
        <v>2</v>
      </c>
      <c r="BA11" s="139">
        <f t="shared" ref="BA11:BA42" si="24">IFERROR(AZ11/2*100,0)</f>
        <v>100</v>
      </c>
      <c r="BB11" s="138">
        <v>16</v>
      </c>
      <c r="BC11" s="139">
        <f t="shared" ref="BC11:BC42" si="25">IFERROR(BB11/16*100,0)</f>
        <v>100</v>
      </c>
      <c r="BD11" s="138">
        <v>2</v>
      </c>
      <c r="BE11" s="139">
        <f t="shared" ref="BE11:BE42" si="26">IFERROR(BD11/2*100,0)</f>
        <v>100</v>
      </c>
      <c r="BF11" s="138">
        <v>6</v>
      </c>
      <c r="BG11" s="139">
        <f t="shared" ref="BG11:BG42" si="27">IFERROR(BF11/6*100,0)</f>
        <v>100</v>
      </c>
      <c r="BH11" s="138">
        <v>15</v>
      </c>
      <c r="BI11" s="139">
        <f t="shared" ref="BI11:BI42" si="28">IFERROR(BH11/16*100,0)</f>
        <v>93.75</v>
      </c>
      <c r="BJ11" s="138">
        <v>1</v>
      </c>
      <c r="BK11" s="139">
        <f t="shared" ref="BK11:BK42" si="29">IFERROR(BJ11/2*100,0)</f>
        <v>50</v>
      </c>
      <c r="BL11" s="138">
        <v>2</v>
      </c>
      <c r="BM11" s="139">
        <f t="shared" ref="BM11:BM42" si="30">IFERROR(BL11/2*100,0)</f>
        <v>100</v>
      </c>
      <c r="BN11" s="138">
        <v>10</v>
      </c>
      <c r="BO11" s="139">
        <f t="shared" ref="BO11:BO42" si="31">IFERROR(BN11/16*100,0)</f>
        <v>62.5</v>
      </c>
      <c r="BP11" s="138">
        <v>8</v>
      </c>
      <c r="BQ11" s="139">
        <f t="shared" ref="BQ11:BQ42" si="32">IFERROR(BP11/16*100,0)</f>
        <v>50</v>
      </c>
      <c r="BR11" s="142">
        <v>2</v>
      </c>
      <c r="BS11" s="143">
        <f t="shared" ref="BS11:BS42" si="33">IFERROR(BR11/2*100,0)</f>
        <v>100</v>
      </c>
      <c r="BT11" s="142">
        <v>2</v>
      </c>
      <c r="BU11" s="143">
        <f t="shared" ref="BU11:BU42" si="34">IFERROR(BT11/2*100,0)</f>
        <v>100</v>
      </c>
      <c r="BV11" s="142">
        <v>10</v>
      </c>
      <c r="BW11" s="143">
        <f t="shared" ref="BW11:BW42" si="35">IFERROR(BV11/10*100,0)</f>
        <v>100</v>
      </c>
      <c r="BX11" s="142">
        <v>2</v>
      </c>
      <c r="BY11" s="143">
        <f t="shared" ref="BY11:BY42" si="36">IFERROR(BX11/2*100,0)</f>
        <v>100</v>
      </c>
      <c r="BZ11" s="142">
        <v>12</v>
      </c>
      <c r="CA11" s="143">
        <f t="shared" ref="CA11:CA42" si="37">IFERROR(BZ11/16*100,0)</f>
        <v>75</v>
      </c>
      <c r="CB11" s="142">
        <v>16</v>
      </c>
      <c r="CC11" s="143">
        <f t="shared" ref="CC11:CC42" si="38">IFERROR(CB11/16*100,0)</f>
        <v>100</v>
      </c>
      <c r="CD11" s="142">
        <v>8</v>
      </c>
      <c r="CE11" s="143">
        <f t="shared" ref="CE11:CE42" si="39">IFERROR(CD11/8*100,0)</f>
        <v>100</v>
      </c>
      <c r="CF11" s="142">
        <v>8</v>
      </c>
      <c r="CG11" s="143">
        <f t="shared" ref="CG11:CG42" si="40">IFERROR(CF11/10*100,0)</f>
        <v>80</v>
      </c>
      <c r="CH11" s="142">
        <v>4</v>
      </c>
      <c r="CI11" s="143">
        <f t="shared" ref="CI11:CI42" si="41">IFERROR(CH11/8*100,0)</f>
        <v>50</v>
      </c>
      <c r="CJ11" s="142">
        <v>4</v>
      </c>
      <c r="CK11" s="143">
        <f t="shared" ref="CK11:CK42" si="42">IFERROR(CJ11/4*100,0)</f>
        <v>100</v>
      </c>
    </row>
    <row r="12" spans="1:255" s="24" customFormat="1" ht="15.75" customHeight="1" x14ac:dyDescent="0.25">
      <c r="A12" s="29">
        <v>2</v>
      </c>
      <c r="B12" s="31">
        <v>211413205002</v>
      </c>
      <c r="C12" s="32" t="s">
        <v>441</v>
      </c>
      <c r="D12" s="95">
        <v>10</v>
      </c>
      <c r="E12" s="95">
        <f t="shared" si="0"/>
        <v>100</v>
      </c>
      <c r="F12" s="95" t="s">
        <v>937</v>
      </c>
      <c r="G12" s="95">
        <f t="shared" si="1"/>
        <v>0</v>
      </c>
      <c r="H12" s="96">
        <v>2</v>
      </c>
      <c r="I12" s="95">
        <f t="shared" si="2"/>
        <v>100</v>
      </c>
      <c r="J12" s="95">
        <v>2</v>
      </c>
      <c r="K12" s="95">
        <f t="shared" si="3"/>
        <v>100</v>
      </c>
      <c r="L12" s="106">
        <v>10</v>
      </c>
      <c r="M12" s="106">
        <f t="shared" si="4"/>
        <v>100</v>
      </c>
      <c r="N12" s="107">
        <v>2</v>
      </c>
      <c r="O12" s="106">
        <f t="shared" si="5"/>
        <v>100</v>
      </c>
      <c r="P12" s="107">
        <v>2</v>
      </c>
      <c r="Q12" s="106">
        <f t="shared" si="6"/>
        <v>100</v>
      </c>
      <c r="R12" s="107">
        <v>2</v>
      </c>
      <c r="S12" s="106">
        <f t="shared" si="7"/>
        <v>100</v>
      </c>
      <c r="T12" s="107">
        <v>4</v>
      </c>
      <c r="U12" s="106">
        <f t="shared" si="8"/>
        <v>100</v>
      </c>
      <c r="V12" s="87">
        <v>10</v>
      </c>
      <c r="W12" s="87">
        <f t="shared" si="9"/>
        <v>100</v>
      </c>
      <c r="X12" s="88">
        <v>4</v>
      </c>
      <c r="Y12" s="87">
        <f t="shared" si="10"/>
        <v>100</v>
      </c>
      <c r="Z12" s="88">
        <v>2</v>
      </c>
      <c r="AA12" s="87">
        <f t="shared" si="11"/>
        <v>100</v>
      </c>
      <c r="AB12" s="88">
        <v>4</v>
      </c>
      <c r="AC12" s="87">
        <f t="shared" si="12"/>
        <v>100</v>
      </c>
      <c r="AD12" s="125">
        <v>1</v>
      </c>
      <c r="AE12" s="126">
        <f t="shared" si="13"/>
        <v>50</v>
      </c>
      <c r="AF12" s="125">
        <v>12</v>
      </c>
      <c r="AG12" s="126">
        <f t="shared" si="14"/>
        <v>100</v>
      </c>
      <c r="AH12" s="125">
        <v>10</v>
      </c>
      <c r="AI12" s="126">
        <f t="shared" si="15"/>
        <v>62.5</v>
      </c>
      <c r="AJ12" s="125">
        <v>8</v>
      </c>
      <c r="AK12" s="126">
        <f t="shared" si="16"/>
        <v>100</v>
      </c>
      <c r="AL12" s="125">
        <v>6</v>
      </c>
      <c r="AM12" s="126">
        <f t="shared" si="17"/>
        <v>75</v>
      </c>
      <c r="AN12" s="125">
        <v>2</v>
      </c>
      <c r="AO12" s="126">
        <f t="shared" si="18"/>
        <v>100</v>
      </c>
      <c r="AP12" s="125">
        <v>16</v>
      </c>
      <c r="AQ12" s="126">
        <f t="shared" si="19"/>
        <v>100</v>
      </c>
      <c r="AR12" s="125">
        <v>1</v>
      </c>
      <c r="AS12" s="126">
        <f t="shared" si="20"/>
        <v>50</v>
      </c>
      <c r="AT12" s="125">
        <v>2</v>
      </c>
      <c r="AU12" s="126">
        <f t="shared" si="21"/>
        <v>100</v>
      </c>
      <c r="AV12" s="125">
        <v>16</v>
      </c>
      <c r="AW12" s="126">
        <f t="shared" si="22"/>
        <v>100</v>
      </c>
      <c r="AX12" s="138">
        <v>16</v>
      </c>
      <c r="AY12" s="139">
        <f t="shared" si="23"/>
        <v>100</v>
      </c>
      <c r="AZ12" s="138">
        <v>2</v>
      </c>
      <c r="BA12" s="139">
        <f t="shared" si="24"/>
        <v>100</v>
      </c>
      <c r="BB12" s="138">
        <v>15</v>
      </c>
      <c r="BC12" s="139">
        <f t="shared" si="25"/>
        <v>93.75</v>
      </c>
      <c r="BD12" s="138">
        <v>2</v>
      </c>
      <c r="BE12" s="139">
        <f t="shared" si="26"/>
        <v>100</v>
      </c>
      <c r="BF12" s="138">
        <v>5</v>
      </c>
      <c r="BG12" s="139">
        <f t="shared" si="27"/>
        <v>83.333333333333343</v>
      </c>
      <c r="BH12" s="138">
        <v>14</v>
      </c>
      <c r="BI12" s="139">
        <f t="shared" si="28"/>
        <v>87.5</v>
      </c>
      <c r="BJ12" s="138">
        <v>1</v>
      </c>
      <c r="BK12" s="139">
        <f t="shared" si="29"/>
        <v>50</v>
      </c>
      <c r="BL12" s="138">
        <v>2</v>
      </c>
      <c r="BM12" s="139">
        <f t="shared" si="30"/>
        <v>100</v>
      </c>
      <c r="BN12" s="138">
        <v>16</v>
      </c>
      <c r="BO12" s="139">
        <f t="shared" si="31"/>
        <v>100</v>
      </c>
      <c r="BP12" s="138">
        <v>16</v>
      </c>
      <c r="BQ12" s="139">
        <f t="shared" si="32"/>
        <v>100</v>
      </c>
      <c r="BR12" s="142">
        <v>2</v>
      </c>
      <c r="BS12" s="143">
        <f t="shared" si="33"/>
        <v>100</v>
      </c>
      <c r="BT12" s="142">
        <v>2</v>
      </c>
      <c r="BU12" s="143">
        <f t="shared" si="34"/>
        <v>100</v>
      </c>
      <c r="BV12" s="142">
        <v>10</v>
      </c>
      <c r="BW12" s="143">
        <f t="shared" si="35"/>
        <v>100</v>
      </c>
      <c r="BX12" s="142">
        <v>1</v>
      </c>
      <c r="BY12" s="143">
        <f t="shared" si="36"/>
        <v>50</v>
      </c>
      <c r="BZ12" s="142">
        <v>10</v>
      </c>
      <c r="CA12" s="143">
        <f t="shared" si="37"/>
        <v>62.5</v>
      </c>
      <c r="CB12" s="142">
        <v>14</v>
      </c>
      <c r="CC12" s="143">
        <f t="shared" si="38"/>
        <v>87.5</v>
      </c>
      <c r="CD12" s="142">
        <v>4</v>
      </c>
      <c r="CE12" s="143">
        <f t="shared" si="39"/>
        <v>50</v>
      </c>
      <c r="CF12" s="142">
        <v>9</v>
      </c>
      <c r="CG12" s="143">
        <f t="shared" si="40"/>
        <v>90</v>
      </c>
      <c r="CH12" s="142">
        <v>6</v>
      </c>
      <c r="CI12" s="143">
        <f t="shared" si="41"/>
        <v>75</v>
      </c>
      <c r="CJ12" s="142">
        <v>2</v>
      </c>
      <c r="CK12" s="143">
        <f t="shared" si="42"/>
        <v>50</v>
      </c>
    </row>
    <row r="13" spans="1:255" s="24" customFormat="1" ht="15.75" customHeight="1" x14ac:dyDescent="0.25">
      <c r="A13" s="29">
        <v>3</v>
      </c>
      <c r="B13" s="31">
        <v>211413205003</v>
      </c>
      <c r="C13" s="32" t="s">
        <v>442</v>
      </c>
      <c r="D13" s="95" t="s">
        <v>937</v>
      </c>
      <c r="E13" s="95">
        <f t="shared" si="0"/>
        <v>0</v>
      </c>
      <c r="F13" s="95">
        <v>6</v>
      </c>
      <c r="G13" s="95">
        <f t="shared" si="1"/>
        <v>100</v>
      </c>
      <c r="H13" s="96">
        <v>1</v>
      </c>
      <c r="I13" s="95">
        <f t="shared" si="2"/>
        <v>50</v>
      </c>
      <c r="J13" s="95">
        <v>2</v>
      </c>
      <c r="K13" s="95">
        <f t="shared" si="3"/>
        <v>100</v>
      </c>
      <c r="L13" s="106">
        <v>10</v>
      </c>
      <c r="M13" s="106">
        <f t="shared" si="4"/>
        <v>100</v>
      </c>
      <c r="N13" s="107">
        <v>2</v>
      </c>
      <c r="O13" s="106">
        <f t="shared" si="5"/>
        <v>100</v>
      </c>
      <c r="P13" s="107">
        <v>2</v>
      </c>
      <c r="Q13" s="106">
        <f t="shared" si="6"/>
        <v>100</v>
      </c>
      <c r="R13" s="107">
        <v>2</v>
      </c>
      <c r="S13" s="106">
        <f t="shared" si="7"/>
        <v>100</v>
      </c>
      <c r="T13" s="107">
        <v>4</v>
      </c>
      <c r="U13" s="106">
        <f t="shared" si="8"/>
        <v>100</v>
      </c>
      <c r="V13" s="87">
        <v>10</v>
      </c>
      <c r="W13" s="87">
        <f t="shared" si="9"/>
        <v>100</v>
      </c>
      <c r="X13" s="88">
        <v>4</v>
      </c>
      <c r="Y13" s="87">
        <f t="shared" si="10"/>
        <v>100</v>
      </c>
      <c r="Z13" s="88">
        <v>2</v>
      </c>
      <c r="AA13" s="87">
        <f t="shared" si="11"/>
        <v>100</v>
      </c>
      <c r="AB13" s="88">
        <v>3</v>
      </c>
      <c r="AC13" s="87">
        <f t="shared" si="12"/>
        <v>75</v>
      </c>
      <c r="AD13" s="125">
        <v>2</v>
      </c>
      <c r="AE13" s="126">
        <f t="shared" si="13"/>
        <v>100</v>
      </c>
      <c r="AF13" s="125">
        <v>7</v>
      </c>
      <c r="AG13" s="126">
        <f t="shared" si="14"/>
        <v>58.333333333333336</v>
      </c>
      <c r="AH13" s="125">
        <v>16</v>
      </c>
      <c r="AI13" s="126">
        <f t="shared" si="15"/>
        <v>100</v>
      </c>
      <c r="AJ13" s="125">
        <v>8</v>
      </c>
      <c r="AK13" s="126">
        <f t="shared" si="16"/>
        <v>100</v>
      </c>
      <c r="AL13" s="125">
        <v>8</v>
      </c>
      <c r="AM13" s="126">
        <f t="shared" si="17"/>
        <v>100</v>
      </c>
      <c r="AN13" s="125">
        <v>2</v>
      </c>
      <c r="AO13" s="126">
        <f t="shared" si="18"/>
        <v>100</v>
      </c>
      <c r="AP13" s="125">
        <v>16</v>
      </c>
      <c r="AQ13" s="126">
        <f t="shared" si="19"/>
        <v>100</v>
      </c>
      <c r="AR13" s="125">
        <v>2</v>
      </c>
      <c r="AS13" s="126">
        <f t="shared" si="20"/>
        <v>100</v>
      </c>
      <c r="AT13" s="125">
        <v>2</v>
      </c>
      <c r="AU13" s="126">
        <f t="shared" si="21"/>
        <v>100</v>
      </c>
      <c r="AV13" s="125">
        <v>13</v>
      </c>
      <c r="AW13" s="126">
        <f t="shared" si="22"/>
        <v>81.25</v>
      </c>
      <c r="AX13" s="138">
        <v>9</v>
      </c>
      <c r="AY13" s="139">
        <f t="shared" si="23"/>
        <v>56.25</v>
      </c>
      <c r="AZ13" s="138">
        <v>2</v>
      </c>
      <c r="BA13" s="139">
        <f t="shared" si="24"/>
        <v>100</v>
      </c>
      <c r="BB13" s="138">
        <v>16</v>
      </c>
      <c r="BC13" s="139">
        <f t="shared" si="25"/>
        <v>100</v>
      </c>
      <c r="BD13" s="138">
        <v>2</v>
      </c>
      <c r="BE13" s="139">
        <f t="shared" si="26"/>
        <v>100</v>
      </c>
      <c r="BF13" s="138">
        <v>3</v>
      </c>
      <c r="BG13" s="139">
        <f t="shared" si="27"/>
        <v>50</v>
      </c>
      <c r="BH13" s="138">
        <v>16</v>
      </c>
      <c r="BI13" s="139">
        <f t="shared" si="28"/>
        <v>100</v>
      </c>
      <c r="BJ13" s="138">
        <v>2</v>
      </c>
      <c r="BK13" s="139">
        <f t="shared" si="29"/>
        <v>100</v>
      </c>
      <c r="BL13" s="138">
        <v>2</v>
      </c>
      <c r="BM13" s="139">
        <f t="shared" si="30"/>
        <v>100</v>
      </c>
      <c r="BN13" s="138">
        <v>16</v>
      </c>
      <c r="BO13" s="139">
        <f t="shared" si="31"/>
        <v>100</v>
      </c>
      <c r="BP13" s="138">
        <v>9</v>
      </c>
      <c r="BQ13" s="139">
        <f t="shared" si="32"/>
        <v>56.25</v>
      </c>
      <c r="BR13" s="142">
        <v>2</v>
      </c>
      <c r="BS13" s="143">
        <f t="shared" si="33"/>
        <v>100</v>
      </c>
      <c r="BT13" s="142">
        <v>2</v>
      </c>
      <c r="BU13" s="143">
        <f t="shared" si="34"/>
        <v>100</v>
      </c>
      <c r="BV13" s="142">
        <v>9</v>
      </c>
      <c r="BW13" s="143">
        <f t="shared" si="35"/>
        <v>90</v>
      </c>
      <c r="BX13" s="142">
        <v>2</v>
      </c>
      <c r="BY13" s="143">
        <f t="shared" si="36"/>
        <v>100</v>
      </c>
      <c r="BZ13" s="142">
        <v>9</v>
      </c>
      <c r="CA13" s="143">
        <f t="shared" si="37"/>
        <v>56.25</v>
      </c>
      <c r="CB13" s="142">
        <v>16</v>
      </c>
      <c r="CC13" s="143">
        <f t="shared" si="38"/>
        <v>100</v>
      </c>
      <c r="CD13" s="142">
        <v>8</v>
      </c>
      <c r="CE13" s="143">
        <f t="shared" si="39"/>
        <v>100</v>
      </c>
      <c r="CF13" s="142">
        <v>6</v>
      </c>
      <c r="CG13" s="143">
        <f t="shared" si="40"/>
        <v>60</v>
      </c>
      <c r="CH13" s="142">
        <v>8</v>
      </c>
      <c r="CI13" s="143">
        <f t="shared" si="41"/>
        <v>100</v>
      </c>
      <c r="CJ13" s="142">
        <v>4</v>
      </c>
      <c r="CK13" s="143">
        <f t="shared" si="42"/>
        <v>100</v>
      </c>
    </row>
    <row r="14" spans="1:255" s="24" customFormat="1" ht="15.75" customHeight="1" x14ac:dyDescent="0.25">
      <c r="A14" s="29">
        <v>4</v>
      </c>
      <c r="B14" s="31">
        <v>211413205004</v>
      </c>
      <c r="C14" s="32" t="s">
        <v>443</v>
      </c>
      <c r="D14" s="95">
        <v>10</v>
      </c>
      <c r="E14" s="95">
        <f t="shared" si="0"/>
        <v>100</v>
      </c>
      <c r="F14" s="95">
        <v>5</v>
      </c>
      <c r="G14" s="95">
        <f t="shared" si="1"/>
        <v>83.333333333333343</v>
      </c>
      <c r="H14" s="96">
        <v>2</v>
      </c>
      <c r="I14" s="95">
        <f t="shared" si="2"/>
        <v>100</v>
      </c>
      <c r="J14" s="95">
        <v>2</v>
      </c>
      <c r="K14" s="95">
        <f t="shared" si="3"/>
        <v>100</v>
      </c>
      <c r="L14" s="106">
        <v>10</v>
      </c>
      <c r="M14" s="106">
        <f t="shared" si="4"/>
        <v>100</v>
      </c>
      <c r="N14" s="107">
        <v>2</v>
      </c>
      <c r="O14" s="106">
        <f t="shared" si="5"/>
        <v>100</v>
      </c>
      <c r="P14" s="107">
        <v>2</v>
      </c>
      <c r="Q14" s="106">
        <f t="shared" si="6"/>
        <v>100</v>
      </c>
      <c r="R14" s="107">
        <v>2</v>
      </c>
      <c r="S14" s="106">
        <f t="shared" si="7"/>
        <v>100</v>
      </c>
      <c r="T14" s="107">
        <v>4</v>
      </c>
      <c r="U14" s="106">
        <f t="shared" si="8"/>
        <v>100</v>
      </c>
      <c r="V14" s="87">
        <v>10</v>
      </c>
      <c r="W14" s="87">
        <f t="shared" si="9"/>
        <v>100</v>
      </c>
      <c r="X14" s="88">
        <v>2</v>
      </c>
      <c r="Y14" s="87">
        <f t="shared" si="10"/>
        <v>50</v>
      </c>
      <c r="Z14" s="88">
        <v>2</v>
      </c>
      <c r="AA14" s="87">
        <f t="shared" si="11"/>
        <v>100</v>
      </c>
      <c r="AB14" s="88">
        <v>4</v>
      </c>
      <c r="AC14" s="87">
        <f t="shared" si="12"/>
        <v>100</v>
      </c>
      <c r="AD14" s="125">
        <v>2</v>
      </c>
      <c r="AE14" s="126">
        <f t="shared" si="13"/>
        <v>100</v>
      </c>
      <c r="AF14" s="125">
        <v>10</v>
      </c>
      <c r="AG14" s="126">
        <f t="shared" si="14"/>
        <v>83.333333333333343</v>
      </c>
      <c r="AH14" s="125">
        <v>16</v>
      </c>
      <c r="AI14" s="126">
        <f t="shared" si="15"/>
        <v>100</v>
      </c>
      <c r="AJ14" s="125">
        <v>5</v>
      </c>
      <c r="AK14" s="126">
        <f t="shared" si="16"/>
        <v>62.5</v>
      </c>
      <c r="AL14" s="125">
        <v>8</v>
      </c>
      <c r="AM14" s="126">
        <f t="shared" si="17"/>
        <v>100</v>
      </c>
      <c r="AN14" s="125">
        <v>2</v>
      </c>
      <c r="AO14" s="126">
        <f t="shared" si="18"/>
        <v>100</v>
      </c>
      <c r="AP14" s="125">
        <v>16</v>
      </c>
      <c r="AQ14" s="126">
        <f t="shared" si="19"/>
        <v>100</v>
      </c>
      <c r="AR14" s="125">
        <v>2</v>
      </c>
      <c r="AS14" s="126">
        <f t="shared" si="20"/>
        <v>100</v>
      </c>
      <c r="AT14" s="125">
        <v>1</v>
      </c>
      <c r="AU14" s="126">
        <f t="shared" si="21"/>
        <v>50</v>
      </c>
      <c r="AV14" s="125">
        <v>15</v>
      </c>
      <c r="AW14" s="126">
        <f t="shared" si="22"/>
        <v>93.75</v>
      </c>
      <c r="AX14" s="138">
        <v>12</v>
      </c>
      <c r="AY14" s="139">
        <f t="shared" si="23"/>
        <v>75</v>
      </c>
      <c r="AZ14" s="138">
        <v>2</v>
      </c>
      <c r="BA14" s="139">
        <f t="shared" si="24"/>
        <v>100</v>
      </c>
      <c r="BB14" s="138">
        <v>16</v>
      </c>
      <c r="BC14" s="139">
        <f t="shared" si="25"/>
        <v>100</v>
      </c>
      <c r="BD14" s="138">
        <v>2</v>
      </c>
      <c r="BE14" s="139">
        <f t="shared" si="26"/>
        <v>100</v>
      </c>
      <c r="BF14" s="138">
        <v>6</v>
      </c>
      <c r="BG14" s="139">
        <f t="shared" si="27"/>
        <v>100</v>
      </c>
      <c r="BH14" s="138">
        <v>12</v>
      </c>
      <c r="BI14" s="139">
        <f t="shared" si="28"/>
        <v>75</v>
      </c>
      <c r="BJ14" s="138">
        <v>1</v>
      </c>
      <c r="BK14" s="139">
        <f t="shared" si="29"/>
        <v>50</v>
      </c>
      <c r="BL14" s="138">
        <v>1</v>
      </c>
      <c r="BM14" s="139">
        <f t="shared" si="30"/>
        <v>50</v>
      </c>
      <c r="BN14" s="138">
        <v>10</v>
      </c>
      <c r="BO14" s="139">
        <f t="shared" si="31"/>
        <v>62.5</v>
      </c>
      <c r="BP14" s="138">
        <v>16</v>
      </c>
      <c r="BQ14" s="139">
        <f t="shared" si="32"/>
        <v>100</v>
      </c>
      <c r="BR14" s="142">
        <v>2</v>
      </c>
      <c r="BS14" s="143">
        <f t="shared" si="33"/>
        <v>100</v>
      </c>
      <c r="BT14" s="142">
        <v>1</v>
      </c>
      <c r="BU14" s="143">
        <f t="shared" si="34"/>
        <v>50</v>
      </c>
      <c r="BV14" s="142">
        <v>10</v>
      </c>
      <c r="BW14" s="143">
        <f t="shared" si="35"/>
        <v>100</v>
      </c>
      <c r="BX14" s="142">
        <v>2</v>
      </c>
      <c r="BY14" s="143">
        <f t="shared" si="36"/>
        <v>100</v>
      </c>
      <c r="BZ14" s="142">
        <v>8</v>
      </c>
      <c r="CA14" s="143">
        <f t="shared" si="37"/>
        <v>50</v>
      </c>
      <c r="CB14" s="142">
        <v>12</v>
      </c>
      <c r="CC14" s="143">
        <f t="shared" si="38"/>
        <v>75</v>
      </c>
      <c r="CD14" s="142">
        <v>6</v>
      </c>
      <c r="CE14" s="143">
        <f t="shared" si="39"/>
        <v>75</v>
      </c>
      <c r="CF14" s="142">
        <v>7</v>
      </c>
      <c r="CG14" s="143">
        <f t="shared" si="40"/>
        <v>70</v>
      </c>
      <c r="CH14" s="142">
        <v>4</v>
      </c>
      <c r="CI14" s="143">
        <f t="shared" si="41"/>
        <v>50</v>
      </c>
      <c r="CJ14" s="142">
        <v>2</v>
      </c>
      <c r="CK14" s="143">
        <f t="shared" si="42"/>
        <v>50</v>
      </c>
    </row>
    <row r="15" spans="1:255" s="24" customFormat="1" ht="15.75" customHeight="1" x14ac:dyDescent="0.25">
      <c r="A15" s="29">
        <v>5</v>
      </c>
      <c r="B15" s="31">
        <v>211413205005</v>
      </c>
      <c r="C15" s="32" t="s">
        <v>444</v>
      </c>
      <c r="D15" s="95">
        <v>10</v>
      </c>
      <c r="E15" s="95">
        <f t="shared" si="0"/>
        <v>100</v>
      </c>
      <c r="F15" s="95">
        <v>4</v>
      </c>
      <c r="G15" s="95">
        <f t="shared" si="1"/>
        <v>66.666666666666657</v>
      </c>
      <c r="H15" s="96">
        <v>2</v>
      </c>
      <c r="I15" s="95">
        <f t="shared" si="2"/>
        <v>100</v>
      </c>
      <c r="J15" s="95">
        <v>2</v>
      </c>
      <c r="K15" s="95">
        <f t="shared" si="3"/>
        <v>100</v>
      </c>
      <c r="L15" s="106">
        <v>10</v>
      </c>
      <c r="M15" s="106">
        <f t="shared" si="4"/>
        <v>100</v>
      </c>
      <c r="N15" s="107">
        <v>2</v>
      </c>
      <c r="O15" s="106">
        <f t="shared" si="5"/>
        <v>100</v>
      </c>
      <c r="P15" s="107">
        <v>2</v>
      </c>
      <c r="Q15" s="106">
        <f t="shared" si="6"/>
        <v>100</v>
      </c>
      <c r="R15" s="107">
        <v>2</v>
      </c>
      <c r="S15" s="106">
        <f t="shared" si="7"/>
        <v>100</v>
      </c>
      <c r="T15" s="107">
        <v>1</v>
      </c>
      <c r="U15" s="106">
        <f t="shared" si="8"/>
        <v>25</v>
      </c>
      <c r="V15" s="87">
        <v>10</v>
      </c>
      <c r="W15" s="87">
        <f t="shared" si="9"/>
        <v>100</v>
      </c>
      <c r="X15" s="88">
        <v>4</v>
      </c>
      <c r="Y15" s="87">
        <f t="shared" si="10"/>
        <v>100</v>
      </c>
      <c r="Z15" s="88">
        <v>1</v>
      </c>
      <c r="AA15" s="87">
        <f t="shared" si="11"/>
        <v>50</v>
      </c>
      <c r="AB15" s="88">
        <v>3</v>
      </c>
      <c r="AC15" s="87">
        <f t="shared" si="12"/>
        <v>75</v>
      </c>
      <c r="AD15" s="125">
        <v>1</v>
      </c>
      <c r="AE15" s="126">
        <f t="shared" si="13"/>
        <v>50</v>
      </c>
      <c r="AF15" s="125">
        <v>12</v>
      </c>
      <c r="AG15" s="126">
        <f t="shared" si="14"/>
        <v>100</v>
      </c>
      <c r="AH15" s="125">
        <v>14</v>
      </c>
      <c r="AI15" s="126">
        <f t="shared" si="15"/>
        <v>87.5</v>
      </c>
      <c r="AJ15" s="125">
        <v>8</v>
      </c>
      <c r="AK15" s="126">
        <f t="shared" si="16"/>
        <v>100</v>
      </c>
      <c r="AL15" s="125">
        <v>4</v>
      </c>
      <c r="AM15" s="126">
        <f t="shared" si="17"/>
        <v>50</v>
      </c>
      <c r="AN15" s="125">
        <v>2</v>
      </c>
      <c r="AO15" s="126">
        <f t="shared" si="18"/>
        <v>100</v>
      </c>
      <c r="AP15" s="125">
        <v>16</v>
      </c>
      <c r="AQ15" s="126">
        <f t="shared" si="19"/>
        <v>100</v>
      </c>
      <c r="AR15" s="125">
        <v>1</v>
      </c>
      <c r="AS15" s="126">
        <f t="shared" si="20"/>
        <v>50</v>
      </c>
      <c r="AT15" s="125">
        <v>2</v>
      </c>
      <c r="AU15" s="126">
        <f t="shared" si="21"/>
        <v>100</v>
      </c>
      <c r="AV15" s="125">
        <v>16</v>
      </c>
      <c r="AW15" s="126">
        <f t="shared" si="22"/>
        <v>100</v>
      </c>
      <c r="AX15" s="138">
        <v>13</v>
      </c>
      <c r="AY15" s="139">
        <f t="shared" si="23"/>
        <v>81.25</v>
      </c>
      <c r="AZ15" s="138">
        <v>2</v>
      </c>
      <c r="BA15" s="139">
        <f t="shared" si="24"/>
        <v>100</v>
      </c>
      <c r="BB15" s="138">
        <v>14</v>
      </c>
      <c r="BC15" s="139">
        <f t="shared" si="25"/>
        <v>87.5</v>
      </c>
      <c r="BD15" s="138">
        <v>1</v>
      </c>
      <c r="BE15" s="139">
        <f t="shared" si="26"/>
        <v>50</v>
      </c>
      <c r="BF15" s="138">
        <v>6</v>
      </c>
      <c r="BG15" s="139">
        <f t="shared" si="27"/>
        <v>100</v>
      </c>
      <c r="BH15" s="138">
        <v>16</v>
      </c>
      <c r="BI15" s="139">
        <f t="shared" si="28"/>
        <v>100</v>
      </c>
      <c r="BJ15" s="138">
        <v>2</v>
      </c>
      <c r="BK15" s="139">
        <f t="shared" si="29"/>
        <v>100</v>
      </c>
      <c r="BL15" s="138">
        <v>2</v>
      </c>
      <c r="BM15" s="139">
        <f t="shared" si="30"/>
        <v>100</v>
      </c>
      <c r="BN15" s="138">
        <v>10</v>
      </c>
      <c r="BO15" s="139">
        <f t="shared" si="31"/>
        <v>62.5</v>
      </c>
      <c r="BP15" s="138">
        <v>6</v>
      </c>
      <c r="BQ15" s="139">
        <f t="shared" si="32"/>
        <v>37.5</v>
      </c>
      <c r="BR15" s="142">
        <v>2</v>
      </c>
      <c r="BS15" s="143">
        <f t="shared" si="33"/>
        <v>100</v>
      </c>
      <c r="BT15" s="142">
        <v>2</v>
      </c>
      <c r="BU15" s="143">
        <f t="shared" si="34"/>
        <v>100</v>
      </c>
      <c r="BV15" s="142">
        <v>10</v>
      </c>
      <c r="BW15" s="143">
        <f t="shared" si="35"/>
        <v>100</v>
      </c>
      <c r="BX15" s="142">
        <v>2</v>
      </c>
      <c r="BY15" s="143">
        <f t="shared" si="36"/>
        <v>100</v>
      </c>
      <c r="BZ15" s="142">
        <v>9</v>
      </c>
      <c r="CA15" s="143">
        <f t="shared" si="37"/>
        <v>56.25</v>
      </c>
      <c r="CB15" s="142">
        <v>12</v>
      </c>
      <c r="CC15" s="143">
        <f t="shared" si="38"/>
        <v>75</v>
      </c>
      <c r="CD15" s="142">
        <v>4</v>
      </c>
      <c r="CE15" s="143">
        <f t="shared" si="39"/>
        <v>50</v>
      </c>
      <c r="CF15" s="142">
        <v>10</v>
      </c>
      <c r="CG15" s="143">
        <f t="shared" si="40"/>
        <v>100</v>
      </c>
      <c r="CH15" s="142">
        <v>8</v>
      </c>
      <c r="CI15" s="143">
        <f t="shared" si="41"/>
        <v>100</v>
      </c>
      <c r="CJ15" s="142">
        <v>4</v>
      </c>
      <c r="CK15" s="143">
        <f t="shared" si="42"/>
        <v>100</v>
      </c>
    </row>
    <row r="16" spans="1:255" s="24" customFormat="1" ht="15.75" customHeight="1" x14ac:dyDescent="0.25">
      <c r="A16" s="29">
        <v>6</v>
      </c>
      <c r="B16" s="31">
        <v>211413205006</v>
      </c>
      <c r="C16" s="32" t="s">
        <v>445</v>
      </c>
      <c r="D16" s="95">
        <v>10</v>
      </c>
      <c r="E16" s="95">
        <f t="shared" si="0"/>
        <v>100</v>
      </c>
      <c r="F16" s="95">
        <v>6</v>
      </c>
      <c r="G16" s="95">
        <f t="shared" si="1"/>
        <v>100</v>
      </c>
      <c r="H16" s="96">
        <v>0</v>
      </c>
      <c r="I16" s="95">
        <f t="shared" si="2"/>
        <v>0</v>
      </c>
      <c r="J16" s="95">
        <v>2</v>
      </c>
      <c r="K16" s="95">
        <f t="shared" si="3"/>
        <v>100</v>
      </c>
      <c r="L16" s="106">
        <v>10</v>
      </c>
      <c r="M16" s="106">
        <f t="shared" si="4"/>
        <v>100</v>
      </c>
      <c r="N16" s="107">
        <v>2</v>
      </c>
      <c r="O16" s="106">
        <f t="shared" si="5"/>
        <v>100</v>
      </c>
      <c r="P16" s="107">
        <v>1</v>
      </c>
      <c r="Q16" s="106">
        <f t="shared" si="6"/>
        <v>50</v>
      </c>
      <c r="R16" s="107">
        <v>2</v>
      </c>
      <c r="S16" s="106">
        <f t="shared" si="7"/>
        <v>100</v>
      </c>
      <c r="T16" s="107">
        <v>4</v>
      </c>
      <c r="U16" s="106">
        <f t="shared" si="8"/>
        <v>100</v>
      </c>
      <c r="V16" s="87">
        <v>10</v>
      </c>
      <c r="W16" s="87">
        <f t="shared" si="9"/>
        <v>100</v>
      </c>
      <c r="X16" s="88">
        <v>1</v>
      </c>
      <c r="Y16" s="87">
        <f t="shared" si="10"/>
        <v>25</v>
      </c>
      <c r="Z16" s="88">
        <v>2</v>
      </c>
      <c r="AA16" s="87">
        <f t="shared" si="11"/>
        <v>100</v>
      </c>
      <c r="AB16" s="88">
        <v>4</v>
      </c>
      <c r="AC16" s="87">
        <f t="shared" si="12"/>
        <v>100</v>
      </c>
      <c r="AD16" s="125">
        <v>1</v>
      </c>
      <c r="AE16" s="126">
        <f t="shared" si="13"/>
        <v>50</v>
      </c>
      <c r="AF16" s="125">
        <v>12</v>
      </c>
      <c r="AG16" s="126">
        <f t="shared" si="14"/>
        <v>100</v>
      </c>
      <c r="AH16" s="125">
        <v>16</v>
      </c>
      <c r="AI16" s="126">
        <f t="shared" si="15"/>
        <v>100</v>
      </c>
      <c r="AJ16" s="125">
        <v>5</v>
      </c>
      <c r="AK16" s="126">
        <f t="shared" si="16"/>
        <v>62.5</v>
      </c>
      <c r="AL16" s="125">
        <v>8</v>
      </c>
      <c r="AM16" s="126">
        <f t="shared" si="17"/>
        <v>100</v>
      </c>
      <c r="AN16" s="125">
        <v>2</v>
      </c>
      <c r="AO16" s="126">
        <f t="shared" si="18"/>
        <v>100</v>
      </c>
      <c r="AP16" s="125">
        <v>8</v>
      </c>
      <c r="AQ16" s="126">
        <f t="shared" si="19"/>
        <v>50</v>
      </c>
      <c r="AR16" s="125">
        <v>2</v>
      </c>
      <c r="AS16" s="126">
        <f t="shared" si="20"/>
        <v>100</v>
      </c>
      <c r="AT16" s="125">
        <v>1</v>
      </c>
      <c r="AU16" s="126">
        <f t="shared" si="21"/>
        <v>50</v>
      </c>
      <c r="AV16" s="125">
        <v>14</v>
      </c>
      <c r="AW16" s="126">
        <f t="shared" si="22"/>
        <v>87.5</v>
      </c>
      <c r="AX16" s="138">
        <v>10</v>
      </c>
      <c r="AY16" s="139">
        <f t="shared" si="23"/>
        <v>62.5</v>
      </c>
      <c r="AZ16" s="138">
        <v>2</v>
      </c>
      <c r="BA16" s="139">
        <f t="shared" si="24"/>
        <v>100</v>
      </c>
      <c r="BB16" s="138">
        <v>8</v>
      </c>
      <c r="BC16" s="139">
        <f t="shared" si="25"/>
        <v>50</v>
      </c>
      <c r="BD16" s="138">
        <v>2</v>
      </c>
      <c r="BE16" s="139">
        <f t="shared" si="26"/>
        <v>100</v>
      </c>
      <c r="BF16" s="138">
        <v>3</v>
      </c>
      <c r="BG16" s="139">
        <f t="shared" si="27"/>
        <v>50</v>
      </c>
      <c r="BH16" s="138">
        <v>10</v>
      </c>
      <c r="BI16" s="139">
        <f t="shared" si="28"/>
        <v>62.5</v>
      </c>
      <c r="BJ16" s="138">
        <v>2</v>
      </c>
      <c r="BK16" s="139">
        <f t="shared" si="29"/>
        <v>100</v>
      </c>
      <c r="BL16" s="138">
        <v>1</v>
      </c>
      <c r="BM16" s="139">
        <f t="shared" si="30"/>
        <v>50</v>
      </c>
      <c r="BN16" s="138">
        <v>10</v>
      </c>
      <c r="BO16" s="139">
        <f t="shared" si="31"/>
        <v>62.5</v>
      </c>
      <c r="BP16" s="138">
        <v>10</v>
      </c>
      <c r="BQ16" s="139">
        <f t="shared" si="32"/>
        <v>62.5</v>
      </c>
      <c r="BR16" s="142">
        <v>1</v>
      </c>
      <c r="BS16" s="143">
        <f t="shared" si="33"/>
        <v>50</v>
      </c>
      <c r="BT16" s="142">
        <v>2</v>
      </c>
      <c r="BU16" s="143">
        <f t="shared" si="34"/>
        <v>100</v>
      </c>
      <c r="BV16" s="142">
        <v>8</v>
      </c>
      <c r="BW16" s="143">
        <f t="shared" si="35"/>
        <v>80</v>
      </c>
      <c r="BX16" s="142">
        <v>1</v>
      </c>
      <c r="BY16" s="143">
        <f t="shared" si="36"/>
        <v>50</v>
      </c>
      <c r="BZ16" s="142">
        <v>10</v>
      </c>
      <c r="CA16" s="143">
        <f t="shared" si="37"/>
        <v>62.5</v>
      </c>
      <c r="CB16" s="142">
        <v>13</v>
      </c>
      <c r="CC16" s="143">
        <f t="shared" si="38"/>
        <v>81.25</v>
      </c>
      <c r="CD16" s="142">
        <v>8</v>
      </c>
      <c r="CE16" s="143">
        <f t="shared" si="39"/>
        <v>100</v>
      </c>
      <c r="CF16" s="142">
        <v>10</v>
      </c>
      <c r="CG16" s="143">
        <f t="shared" si="40"/>
        <v>100</v>
      </c>
      <c r="CH16" s="142">
        <v>8</v>
      </c>
      <c r="CI16" s="143">
        <f t="shared" si="41"/>
        <v>100</v>
      </c>
      <c r="CJ16" s="142">
        <v>2</v>
      </c>
      <c r="CK16" s="143">
        <f t="shared" si="42"/>
        <v>50</v>
      </c>
    </row>
    <row r="17" spans="1:89" s="24" customFormat="1" ht="15.75" customHeight="1" x14ac:dyDescent="0.25">
      <c r="A17" s="29">
        <v>7</v>
      </c>
      <c r="B17" s="31">
        <v>211413205007</v>
      </c>
      <c r="C17" s="32" t="s">
        <v>446</v>
      </c>
      <c r="D17" s="95">
        <v>10</v>
      </c>
      <c r="E17" s="95">
        <f t="shared" si="0"/>
        <v>100</v>
      </c>
      <c r="F17" s="95">
        <v>6</v>
      </c>
      <c r="G17" s="95">
        <f t="shared" si="1"/>
        <v>100</v>
      </c>
      <c r="H17" s="96">
        <v>2</v>
      </c>
      <c r="I17" s="95">
        <f t="shared" si="2"/>
        <v>100</v>
      </c>
      <c r="J17" s="95">
        <v>2</v>
      </c>
      <c r="K17" s="95">
        <f t="shared" si="3"/>
        <v>100</v>
      </c>
      <c r="L17" s="106">
        <v>10</v>
      </c>
      <c r="M17" s="106">
        <f t="shared" si="4"/>
        <v>100</v>
      </c>
      <c r="N17" s="107">
        <v>2</v>
      </c>
      <c r="O17" s="106">
        <f t="shared" si="5"/>
        <v>100</v>
      </c>
      <c r="P17" s="107">
        <v>2</v>
      </c>
      <c r="Q17" s="106">
        <f t="shared" si="6"/>
        <v>100</v>
      </c>
      <c r="R17" s="107">
        <v>2</v>
      </c>
      <c r="S17" s="106">
        <f t="shared" si="7"/>
        <v>100</v>
      </c>
      <c r="T17" s="107">
        <v>4</v>
      </c>
      <c r="U17" s="106">
        <f t="shared" si="8"/>
        <v>100</v>
      </c>
      <c r="V17" s="87">
        <v>10</v>
      </c>
      <c r="W17" s="87">
        <f t="shared" si="9"/>
        <v>100</v>
      </c>
      <c r="X17" s="88">
        <v>4</v>
      </c>
      <c r="Y17" s="87">
        <f t="shared" si="10"/>
        <v>100</v>
      </c>
      <c r="Z17" s="88">
        <v>2</v>
      </c>
      <c r="AA17" s="87">
        <f t="shared" si="11"/>
        <v>100</v>
      </c>
      <c r="AB17" s="88">
        <v>4</v>
      </c>
      <c r="AC17" s="87">
        <f t="shared" si="12"/>
        <v>100</v>
      </c>
      <c r="AD17" s="125">
        <v>2</v>
      </c>
      <c r="AE17" s="126">
        <f t="shared" si="13"/>
        <v>100</v>
      </c>
      <c r="AF17" s="125">
        <v>8</v>
      </c>
      <c r="AG17" s="126">
        <f t="shared" si="14"/>
        <v>66.666666666666657</v>
      </c>
      <c r="AH17" s="125">
        <v>15</v>
      </c>
      <c r="AI17" s="126">
        <f t="shared" si="15"/>
        <v>93.75</v>
      </c>
      <c r="AJ17" s="125">
        <v>4</v>
      </c>
      <c r="AK17" s="126">
        <f t="shared" si="16"/>
        <v>50</v>
      </c>
      <c r="AL17" s="125">
        <v>8</v>
      </c>
      <c r="AM17" s="126">
        <f t="shared" si="17"/>
        <v>100</v>
      </c>
      <c r="AN17" s="125">
        <v>2</v>
      </c>
      <c r="AO17" s="126">
        <f t="shared" si="18"/>
        <v>100</v>
      </c>
      <c r="AP17" s="125">
        <v>12</v>
      </c>
      <c r="AQ17" s="126">
        <f t="shared" si="19"/>
        <v>75</v>
      </c>
      <c r="AR17" s="125">
        <v>2</v>
      </c>
      <c r="AS17" s="126">
        <f t="shared" si="20"/>
        <v>100</v>
      </c>
      <c r="AT17" s="125">
        <v>1</v>
      </c>
      <c r="AU17" s="126">
        <f t="shared" si="21"/>
        <v>50</v>
      </c>
      <c r="AV17" s="125">
        <v>15</v>
      </c>
      <c r="AW17" s="126">
        <f t="shared" si="22"/>
        <v>93.75</v>
      </c>
      <c r="AX17" s="138">
        <v>14</v>
      </c>
      <c r="AY17" s="139">
        <f t="shared" si="23"/>
        <v>87.5</v>
      </c>
      <c r="AZ17" s="138">
        <v>2</v>
      </c>
      <c r="BA17" s="139">
        <f t="shared" si="24"/>
        <v>100</v>
      </c>
      <c r="BB17" s="138">
        <v>12</v>
      </c>
      <c r="BC17" s="139">
        <f t="shared" si="25"/>
        <v>75</v>
      </c>
      <c r="BD17" s="138">
        <v>2</v>
      </c>
      <c r="BE17" s="139">
        <f t="shared" si="26"/>
        <v>100</v>
      </c>
      <c r="BF17" s="138">
        <v>6</v>
      </c>
      <c r="BG17" s="139">
        <f t="shared" si="27"/>
        <v>100</v>
      </c>
      <c r="BH17" s="138">
        <v>16</v>
      </c>
      <c r="BI17" s="139">
        <f t="shared" si="28"/>
        <v>100</v>
      </c>
      <c r="BJ17" s="138">
        <v>1</v>
      </c>
      <c r="BK17" s="139">
        <f t="shared" si="29"/>
        <v>50</v>
      </c>
      <c r="BL17" s="138">
        <v>2</v>
      </c>
      <c r="BM17" s="139">
        <f t="shared" si="30"/>
        <v>100</v>
      </c>
      <c r="BN17" s="138">
        <v>15</v>
      </c>
      <c r="BO17" s="139">
        <f t="shared" si="31"/>
        <v>93.75</v>
      </c>
      <c r="BP17" s="138">
        <v>9</v>
      </c>
      <c r="BQ17" s="139">
        <f t="shared" si="32"/>
        <v>56.25</v>
      </c>
      <c r="BR17" s="142">
        <v>2</v>
      </c>
      <c r="BS17" s="143">
        <f t="shared" si="33"/>
        <v>100</v>
      </c>
      <c r="BT17" s="142">
        <v>1</v>
      </c>
      <c r="BU17" s="143">
        <f t="shared" si="34"/>
        <v>50</v>
      </c>
      <c r="BV17" s="142">
        <v>0</v>
      </c>
      <c r="BW17" s="143">
        <f t="shared" si="35"/>
        <v>0</v>
      </c>
      <c r="BX17" s="142">
        <v>2</v>
      </c>
      <c r="BY17" s="143">
        <f t="shared" si="36"/>
        <v>100</v>
      </c>
      <c r="BZ17" s="142">
        <v>8</v>
      </c>
      <c r="CA17" s="143">
        <f t="shared" si="37"/>
        <v>50</v>
      </c>
      <c r="CB17" s="142">
        <v>12</v>
      </c>
      <c r="CC17" s="143">
        <f t="shared" si="38"/>
        <v>75</v>
      </c>
      <c r="CD17" s="142">
        <v>6</v>
      </c>
      <c r="CE17" s="143">
        <f t="shared" si="39"/>
        <v>75</v>
      </c>
      <c r="CF17" s="142">
        <v>10</v>
      </c>
      <c r="CG17" s="143">
        <f t="shared" si="40"/>
        <v>100</v>
      </c>
      <c r="CH17" s="142">
        <v>8</v>
      </c>
      <c r="CI17" s="143">
        <f t="shared" si="41"/>
        <v>100</v>
      </c>
      <c r="CJ17" s="142">
        <v>2</v>
      </c>
      <c r="CK17" s="143">
        <f t="shared" si="42"/>
        <v>50</v>
      </c>
    </row>
    <row r="18" spans="1:89" s="24" customFormat="1" ht="15.75" customHeight="1" x14ac:dyDescent="0.25">
      <c r="A18" s="29">
        <v>8</v>
      </c>
      <c r="B18" s="31">
        <v>211413205008</v>
      </c>
      <c r="C18" s="32" t="s">
        <v>447</v>
      </c>
      <c r="D18" s="95">
        <v>5</v>
      </c>
      <c r="E18" s="95">
        <f t="shared" si="0"/>
        <v>50</v>
      </c>
      <c r="F18" s="95">
        <v>6</v>
      </c>
      <c r="G18" s="95">
        <f t="shared" si="1"/>
        <v>100</v>
      </c>
      <c r="H18" s="96">
        <v>2</v>
      </c>
      <c r="I18" s="95">
        <f t="shared" si="2"/>
        <v>100</v>
      </c>
      <c r="J18" s="95">
        <v>1</v>
      </c>
      <c r="K18" s="95">
        <f t="shared" si="3"/>
        <v>50</v>
      </c>
      <c r="L18" s="106">
        <v>7</v>
      </c>
      <c r="M18" s="106">
        <f t="shared" si="4"/>
        <v>70</v>
      </c>
      <c r="N18" s="107">
        <v>2</v>
      </c>
      <c r="O18" s="106">
        <f t="shared" si="5"/>
        <v>100</v>
      </c>
      <c r="P18" s="107">
        <v>2</v>
      </c>
      <c r="Q18" s="106">
        <f t="shared" si="6"/>
        <v>100</v>
      </c>
      <c r="R18" s="107">
        <v>1</v>
      </c>
      <c r="S18" s="106">
        <f t="shared" si="7"/>
        <v>50</v>
      </c>
      <c r="T18" s="107">
        <v>4</v>
      </c>
      <c r="U18" s="106">
        <f t="shared" si="8"/>
        <v>100</v>
      </c>
      <c r="V18" s="87">
        <v>7</v>
      </c>
      <c r="W18" s="87">
        <f t="shared" si="9"/>
        <v>70</v>
      </c>
      <c r="X18" s="88">
        <v>4</v>
      </c>
      <c r="Y18" s="87">
        <f t="shared" si="10"/>
        <v>100</v>
      </c>
      <c r="Z18" s="88">
        <v>1</v>
      </c>
      <c r="AA18" s="87">
        <f t="shared" si="11"/>
        <v>50</v>
      </c>
      <c r="AB18" s="88">
        <v>2</v>
      </c>
      <c r="AC18" s="87">
        <f t="shared" si="12"/>
        <v>50</v>
      </c>
      <c r="AD18" s="125">
        <v>1</v>
      </c>
      <c r="AE18" s="126">
        <f t="shared" si="13"/>
        <v>50</v>
      </c>
      <c r="AF18" s="125">
        <v>10</v>
      </c>
      <c r="AG18" s="126">
        <f t="shared" si="14"/>
        <v>83.333333333333343</v>
      </c>
      <c r="AH18" s="125">
        <v>9</v>
      </c>
      <c r="AI18" s="126">
        <f t="shared" si="15"/>
        <v>56.25</v>
      </c>
      <c r="AJ18" s="125">
        <v>8</v>
      </c>
      <c r="AK18" s="126">
        <f t="shared" si="16"/>
        <v>100</v>
      </c>
      <c r="AL18" s="125">
        <v>6</v>
      </c>
      <c r="AM18" s="126">
        <f t="shared" si="17"/>
        <v>75</v>
      </c>
      <c r="AN18" s="125">
        <v>2</v>
      </c>
      <c r="AO18" s="126">
        <f t="shared" si="18"/>
        <v>100</v>
      </c>
      <c r="AP18" s="125">
        <v>15</v>
      </c>
      <c r="AQ18" s="126">
        <f t="shared" si="19"/>
        <v>93.75</v>
      </c>
      <c r="AR18" s="125">
        <v>1</v>
      </c>
      <c r="AS18" s="126">
        <f t="shared" si="20"/>
        <v>50</v>
      </c>
      <c r="AT18" s="125">
        <v>1</v>
      </c>
      <c r="AU18" s="126">
        <f t="shared" si="21"/>
        <v>50</v>
      </c>
      <c r="AV18" s="125">
        <v>15</v>
      </c>
      <c r="AW18" s="126">
        <f t="shared" si="22"/>
        <v>93.75</v>
      </c>
      <c r="AX18" s="138">
        <v>15</v>
      </c>
      <c r="AY18" s="139">
        <f t="shared" si="23"/>
        <v>93.75</v>
      </c>
      <c r="AZ18" s="138">
        <v>2</v>
      </c>
      <c r="BA18" s="139">
        <f t="shared" si="24"/>
        <v>100</v>
      </c>
      <c r="BB18" s="138">
        <v>15</v>
      </c>
      <c r="BC18" s="139">
        <f t="shared" si="25"/>
        <v>93.75</v>
      </c>
      <c r="BD18" s="138">
        <v>2</v>
      </c>
      <c r="BE18" s="139">
        <f t="shared" si="26"/>
        <v>100</v>
      </c>
      <c r="BF18" s="138">
        <v>6</v>
      </c>
      <c r="BG18" s="139">
        <f t="shared" si="27"/>
        <v>100</v>
      </c>
      <c r="BH18" s="138">
        <v>9</v>
      </c>
      <c r="BI18" s="139">
        <f t="shared" si="28"/>
        <v>56.25</v>
      </c>
      <c r="BJ18" s="138">
        <v>1</v>
      </c>
      <c r="BK18" s="139">
        <f t="shared" si="29"/>
        <v>50</v>
      </c>
      <c r="BL18" s="138">
        <v>1</v>
      </c>
      <c r="BM18" s="139">
        <f t="shared" si="30"/>
        <v>50</v>
      </c>
      <c r="BN18" s="138">
        <v>10</v>
      </c>
      <c r="BO18" s="139">
        <f t="shared" si="31"/>
        <v>62.5</v>
      </c>
      <c r="BP18" s="138">
        <v>16</v>
      </c>
      <c r="BQ18" s="139">
        <f t="shared" si="32"/>
        <v>100</v>
      </c>
      <c r="BR18" s="142">
        <v>1</v>
      </c>
      <c r="BS18" s="143">
        <f t="shared" si="33"/>
        <v>50</v>
      </c>
      <c r="BT18" s="142">
        <v>2</v>
      </c>
      <c r="BU18" s="143">
        <f t="shared" si="34"/>
        <v>100</v>
      </c>
      <c r="BV18" s="142">
        <v>10</v>
      </c>
      <c r="BW18" s="143">
        <f t="shared" si="35"/>
        <v>100</v>
      </c>
      <c r="BX18" s="142">
        <v>2</v>
      </c>
      <c r="BY18" s="143">
        <f t="shared" si="36"/>
        <v>100</v>
      </c>
      <c r="BZ18" s="142">
        <v>16</v>
      </c>
      <c r="CA18" s="143">
        <f t="shared" si="37"/>
        <v>100</v>
      </c>
      <c r="CB18" s="142">
        <v>16</v>
      </c>
      <c r="CC18" s="143">
        <f t="shared" si="38"/>
        <v>100</v>
      </c>
      <c r="CD18" s="142">
        <v>4</v>
      </c>
      <c r="CE18" s="143">
        <f t="shared" si="39"/>
        <v>50</v>
      </c>
      <c r="CF18" s="142">
        <v>5</v>
      </c>
      <c r="CG18" s="143">
        <f t="shared" si="40"/>
        <v>50</v>
      </c>
      <c r="CH18" s="142">
        <v>6</v>
      </c>
      <c r="CI18" s="143">
        <f t="shared" si="41"/>
        <v>75</v>
      </c>
      <c r="CJ18" s="142">
        <v>4</v>
      </c>
      <c r="CK18" s="143">
        <f t="shared" si="42"/>
        <v>100</v>
      </c>
    </row>
    <row r="19" spans="1:89" s="24" customFormat="1" ht="15.75" customHeight="1" x14ac:dyDescent="0.25">
      <c r="A19" s="29">
        <v>9</v>
      </c>
      <c r="B19" s="31">
        <v>211413205009</v>
      </c>
      <c r="C19" s="32" t="s">
        <v>448</v>
      </c>
      <c r="D19" s="95">
        <v>10</v>
      </c>
      <c r="E19" s="95">
        <f t="shared" si="0"/>
        <v>100</v>
      </c>
      <c r="F19" s="95">
        <v>3</v>
      </c>
      <c r="G19" s="95">
        <f t="shared" si="1"/>
        <v>50</v>
      </c>
      <c r="H19" s="96">
        <v>2</v>
      </c>
      <c r="I19" s="95">
        <f t="shared" si="2"/>
        <v>100</v>
      </c>
      <c r="J19" s="95">
        <v>2</v>
      </c>
      <c r="K19" s="95">
        <f t="shared" si="3"/>
        <v>100</v>
      </c>
      <c r="L19" s="106">
        <v>10</v>
      </c>
      <c r="M19" s="106">
        <f t="shared" si="4"/>
        <v>100</v>
      </c>
      <c r="N19" s="107">
        <v>1</v>
      </c>
      <c r="O19" s="106">
        <f t="shared" si="5"/>
        <v>50</v>
      </c>
      <c r="P19" s="107">
        <v>1</v>
      </c>
      <c r="Q19" s="106">
        <f t="shared" si="6"/>
        <v>50</v>
      </c>
      <c r="R19" s="107">
        <v>2</v>
      </c>
      <c r="S19" s="106">
        <f t="shared" si="7"/>
        <v>100</v>
      </c>
      <c r="T19" s="107">
        <v>4</v>
      </c>
      <c r="U19" s="106">
        <f t="shared" si="8"/>
        <v>100</v>
      </c>
      <c r="V19" s="87">
        <v>10</v>
      </c>
      <c r="W19" s="87">
        <f t="shared" si="9"/>
        <v>100</v>
      </c>
      <c r="X19" s="88">
        <v>4</v>
      </c>
      <c r="Y19" s="87">
        <f t="shared" si="10"/>
        <v>100</v>
      </c>
      <c r="Z19" s="88">
        <v>2</v>
      </c>
      <c r="AA19" s="87">
        <f t="shared" si="11"/>
        <v>100</v>
      </c>
      <c r="AB19" s="88">
        <v>4</v>
      </c>
      <c r="AC19" s="87">
        <f t="shared" si="12"/>
        <v>100</v>
      </c>
      <c r="AD19" s="125">
        <v>1</v>
      </c>
      <c r="AE19" s="126">
        <f t="shared" si="13"/>
        <v>50</v>
      </c>
      <c r="AF19" s="125">
        <v>12</v>
      </c>
      <c r="AG19" s="126">
        <f t="shared" si="14"/>
        <v>100</v>
      </c>
      <c r="AH19" s="125">
        <v>16</v>
      </c>
      <c r="AI19" s="126">
        <f t="shared" si="15"/>
        <v>100</v>
      </c>
      <c r="AJ19" s="125">
        <v>8</v>
      </c>
      <c r="AK19" s="126">
        <f t="shared" si="16"/>
        <v>100</v>
      </c>
      <c r="AL19" s="125">
        <v>8</v>
      </c>
      <c r="AM19" s="126">
        <f t="shared" si="17"/>
        <v>100</v>
      </c>
      <c r="AN19" s="125">
        <v>2</v>
      </c>
      <c r="AO19" s="126">
        <f t="shared" si="18"/>
        <v>100</v>
      </c>
      <c r="AP19" s="125">
        <v>16</v>
      </c>
      <c r="AQ19" s="126">
        <f t="shared" si="19"/>
        <v>100</v>
      </c>
      <c r="AR19" s="125">
        <v>2</v>
      </c>
      <c r="AS19" s="126">
        <f t="shared" si="20"/>
        <v>100</v>
      </c>
      <c r="AT19" s="125">
        <v>1</v>
      </c>
      <c r="AU19" s="126">
        <f t="shared" si="21"/>
        <v>50</v>
      </c>
      <c r="AV19" s="125">
        <v>15</v>
      </c>
      <c r="AW19" s="126">
        <f t="shared" si="22"/>
        <v>93.75</v>
      </c>
      <c r="AX19" s="138">
        <v>8</v>
      </c>
      <c r="AY19" s="139">
        <f t="shared" si="23"/>
        <v>50</v>
      </c>
      <c r="AZ19" s="138">
        <v>2</v>
      </c>
      <c r="BA19" s="139">
        <f t="shared" si="24"/>
        <v>100</v>
      </c>
      <c r="BB19" s="138">
        <v>12</v>
      </c>
      <c r="BC19" s="139">
        <f t="shared" si="25"/>
        <v>75</v>
      </c>
      <c r="BD19" s="138">
        <v>1</v>
      </c>
      <c r="BE19" s="139">
        <f t="shared" si="26"/>
        <v>50</v>
      </c>
      <c r="BF19" s="138">
        <v>3</v>
      </c>
      <c r="BG19" s="139">
        <f t="shared" si="27"/>
        <v>50</v>
      </c>
      <c r="BH19" s="138">
        <v>16</v>
      </c>
      <c r="BI19" s="139">
        <f t="shared" si="28"/>
        <v>100</v>
      </c>
      <c r="BJ19" s="138">
        <v>1</v>
      </c>
      <c r="BK19" s="139">
        <f t="shared" si="29"/>
        <v>50</v>
      </c>
      <c r="BL19" s="138">
        <v>2</v>
      </c>
      <c r="BM19" s="139">
        <f t="shared" si="30"/>
        <v>100</v>
      </c>
      <c r="BN19" s="138">
        <v>10</v>
      </c>
      <c r="BO19" s="139">
        <f t="shared" si="31"/>
        <v>62.5</v>
      </c>
      <c r="BP19" s="138">
        <v>10</v>
      </c>
      <c r="BQ19" s="139">
        <f t="shared" si="32"/>
        <v>62.5</v>
      </c>
      <c r="BR19" s="142">
        <v>2</v>
      </c>
      <c r="BS19" s="143">
        <f t="shared" si="33"/>
        <v>100</v>
      </c>
      <c r="BT19" s="142">
        <v>2</v>
      </c>
      <c r="BU19" s="143">
        <f t="shared" si="34"/>
        <v>100</v>
      </c>
      <c r="BV19" s="142">
        <v>8</v>
      </c>
      <c r="BW19" s="143">
        <f t="shared" si="35"/>
        <v>80</v>
      </c>
      <c r="BX19" s="142">
        <v>1</v>
      </c>
      <c r="BY19" s="143">
        <f t="shared" si="36"/>
        <v>50</v>
      </c>
      <c r="BZ19" s="142">
        <v>16</v>
      </c>
      <c r="CA19" s="143">
        <f t="shared" si="37"/>
        <v>100</v>
      </c>
      <c r="CB19" s="142">
        <v>14</v>
      </c>
      <c r="CC19" s="143">
        <f t="shared" si="38"/>
        <v>87.5</v>
      </c>
      <c r="CD19" s="142">
        <v>8</v>
      </c>
      <c r="CE19" s="143">
        <f t="shared" si="39"/>
        <v>100</v>
      </c>
      <c r="CF19" s="142">
        <v>10</v>
      </c>
      <c r="CG19" s="143">
        <f t="shared" si="40"/>
        <v>100</v>
      </c>
      <c r="CH19" s="142">
        <v>8</v>
      </c>
      <c r="CI19" s="143">
        <f t="shared" si="41"/>
        <v>100</v>
      </c>
      <c r="CJ19" s="142">
        <v>4</v>
      </c>
      <c r="CK19" s="143">
        <f t="shared" si="42"/>
        <v>100</v>
      </c>
    </row>
    <row r="20" spans="1:89" s="24" customFormat="1" ht="15.75" customHeight="1" x14ac:dyDescent="0.25">
      <c r="A20" s="29">
        <v>10</v>
      </c>
      <c r="B20" s="31">
        <v>211413205010</v>
      </c>
      <c r="C20" s="32" t="s">
        <v>449</v>
      </c>
      <c r="D20" s="95">
        <v>10</v>
      </c>
      <c r="E20" s="95">
        <f t="shared" si="0"/>
        <v>100</v>
      </c>
      <c r="F20" s="95">
        <v>6</v>
      </c>
      <c r="G20" s="95">
        <f t="shared" si="1"/>
        <v>100</v>
      </c>
      <c r="H20" s="96">
        <v>2</v>
      </c>
      <c r="I20" s="95">
        <f t="shared" si="2"/>
        <v>100</v>
      </c>
      <c r="J20" s="95">
        <v>2</v>
      </c>
      <c r="K20" s="95">
        <f t="shared" si="3"/>
        <v>100</v>
      </c>
      <c r="L20" s="106">
        <v>10</v>
      </c>
      <c r="M20" s="106">
        <f t="shared" si="4"/>
        <v>100</v>
      </c>
      <c r="N20" s="107">
        <v>2</v>
      </c>
      <c r="O20" s="106">
        <f t="shared" si="5"/>
        <v>100</v>
      </c>
      <c r="P20" s="107">
        <v>2</v>
      </c>
      <c r="Q20" s="106">
        <f t="shared" si="6"/>
        <v>100</v>
      </c>
      <c r="R20" s="107">
        <v>1</v>
      </c>
      <c r="S20" s="106">
        <f t="shared" si="7"/>
        <v>50</v>
      </c>
      <c r="T20" s="107">
        <v>4</v>
      </c>
      <c r="U20" s="106">
        <f t="shared" si="8"/>
        <v>100</v>
      </c>
      <c r="V20" s="87">
        <v>5</v>
      </c>
      <c r="W20" s="87">
        <f t="shared" si="9"/>
        <v>50</v>
      </c>
      <c r="X20" s="88">
        <v>4</v>
      </c>
      <c r="Y20" s="87">
        <f t="shared" si="10"/>
        <v>100</v>
      </c>
      <c r="Z20" s="88">
        <v>2</v>
      </c>
      <c r="AA20" s="87">
        <f t="shared" si="11"/>
        <v>100</v>
      </c>
      <c r="AB20" s="88">
        <v>2</v>
      </c>
      <c r="AC20" s="87">
        <f t="shared" si="12"/>
        <v>50</v>
      </c>
      <c r="AD20" s="125">
        <v>2</v>
      </c>
      <c r="AE20" s="126">
        <f t="shared" si="13"/>
        <v>100</v>
      </c>
      <c r="AF20" s="125">
        <v>7</v>
      </c>
      <c r="AG20" s="126">
        <f t="shared" si="14"/>
        <v>58.333333333333336</v>
      </c>
      <c r="AH20" s="125">
        <v>16</v>
      </c>
      <c r="AI20" s="126">
        <f t="shared" si="15"/>
        <v>100</v>
      </c>
      <c r="AJ20" s="125">
        <v>5</v>
      </c>
      <c r="AK20" s="126">
        <f t="shared" si="16"/>
        <v>62.5</v>
      </c>
      <c r="AL20" s="125">
        <v>6</v>
      </c>
      <c r="AM20" s="126">
        <f t="shared" si="17"/>
        <v>75</v>
      </c>
      <c r="AN20" s="125">
        <v>2</v>
      </c>
      <c r="AO20" s="126">
        <f t="shared" si="18"/>
        <v>100</v>
      </c>
      <c r="AP20" s="125">
        <v>16</v>
      </c>
      <c r="AQ20" s="126">
        <f t="shared" si="19"/>
        <v>100</v>
      </c>
      <c r="AR20" s="125">
        <v>1</v>
      </c>
      <c r="AS20" s="126">
        <f t="shared" si="20"/>
        <v>50</v>
      </c>
      <c r="AT20" s="125">
        <v>2</v>
      </c>
      <c r="AU20" s="126">
        <f t="shared" si="21"/>
        <v>100</v>
      </c>
      <c r="AV20" s="125">
        <v>16</v>
      </c>
      <c r="AW20" s="126">
        <f t="shared" si="22"/>
        <v>100</v>
      </c>
      <c r="AX20" s="138">
        <v>16</v>
      </c>
      <c r="AY20" s="139">
        <f t="shared" si="23"/>
        <v>100</v>
      </c>
      <c r="AZ20" s="138">
        <v>2</v>
      </c>
      <c r="BA20" s="139">
        <f t="shared" si="24"/>
        <v>100</v>
      </c>
      <c r="BB20" s="138">
        <v>16</v>
      </c>
      <c r="BC20" s="139">
        <f t="shared" si="25"/>
        <v>100</v>
      </c>
      <c r="BD20" s="138">
        <v>2</v>
      </c>
      <c r="BE20" s="139">
        <f t="shared" si="26"/>
        <v>100</v>
      </c>
      <c r="BF20" s="138">
        <v>3</v>
      </c>
      <c r="BG20" s="139">
        <f t="shared" si="27"/>
        <v>50</v>
      </c>
      <c r="BH20" s="138">
        <v>8</v>
      </c>
      <c r="BI20" s="139">
        <f t="shared" si="28"/>
        <v>50</v>
      </c>
      <c r="BJ20" s="138">
        <v>2</v>
      </c>
      <c r="BK20" s="139">
        <f t="shared" si="29"/>
        <v>100</v>
      </c>
      <c r="BL20" s="138">
        <v>1</v>
      </c>
      <c r="BM20" s="139">
        <f t="shared" si="30"/>
        <v>50</v>
      </c>
      <c r="BN20" s="138">
        <v>16</v>
      </c>
      <c r="BO20" s="139">
        <f t="shared" si="31"/>
        <v>100</v>
      </c>
      <c r="BP20" s="138">
        <v>16</v>
      </c>
      <c r="BQ20" s="139">
        <f t="shared" si="32"/>
        <v>100</v>
      </c>
      <c r="BR20" s="142">
        <v>2</v>
      </c>
      <c r="BS20" s="143">
        <f t="shared" si="33"/>
        <v>100</v>
      </c>
      <c r="BT20" s="142">
        <v>2</v>
      </c>
      <c r="BU20" s="143">
        <f t="shared" si="34"/>
        <v>100</v>
      </c>
      <c r="BV20" s="142">
        <v>10</v>
      </c>
      <c r="BW20" s="143">
        <f t="shared" si="35"/>
        <v>100</v>
      </c>
      <c r="BX20" s="142">
        <v>2</v>
      </c>
      <c r="BY20" s="143">
        <f t="shared" si="36"/>
        <v>100</v>
      </c>
      <c r="BZ20" s="142">
        <v>9</v>
      </c>
      <c r="CA20" s="143">
        <f t="shared" si="37"/>
        <v>56.25</v>
      </c>
      <c r="CB20" s="142">
        <v>15</v>
      </c>
      <c r="CC20" s="143">
        <f t="shared" si="38"/>
        <v>93.75</v>
      </c>
      <c r="CD20" s="142">
        <v>5</v>
      </c>
      <c r="CE20" s="143">
        <f t="shared" si="39"/>
        <v>62.5</v>
      </c>
      <c r="CF20" s="142">
        <v>10</v>
      </c>
      <c r="CG20" s="143">
        <f t="shared" si="40"/>
        <v>100</v>
      </c>
      <c r="CH20" s="142">
        <v>4</v>
      </c>
      <c r="CI20" s="143">
        <f t="shared" si="41"/>
        <v>50</v>
      </c>
      <c r="CJ20" s="142">
        <v>2</v>
      </c>
      <c r="CK20" s="143">
        <f t="shared" si="42"/>
        <v>50</v>
      </c>
    </row>
    <row r="21" spans="1:89" s="24" customFormat="1" ht="15.75" customHeight="1" x14ac:dyDescent="0.25">
      <c r="A21" s="29">
        <v>11</v>
      </c>
      <c r="B21" s="31">
        <v>211413205011</v>
      </c>
      <c r="C21" s="32" t="s">
        <v>450</v>
      </c>
      <c r="D21" s="95">
        <v>10</v>
      </c>
      <c r="E21" s="95">
        <f t="shared" si="0"/>
        <v>100</v>
      </c>
      <c r="F21" s="95">
        <v>6</v>
      </c>
      <c r="G21" s="95">
        <f t="shared" si="1"/>
        <v>100</v>
      </c>
      <c r="H21" s="96">
        <v>2</v>
      </c>
      <c r="I21" s="95">
        <f t="shared" si="2"/>
        <v>100</v>
      </c>
      <c r="J21" s="95">
        <v>2</v>
      </c>
      <c r="K21" s="95">
        <f t="shared" si="3"/>
        <v>100</v>
      </c>
      <c r="L21" s="106">
        <v>10</v>
      </c>
      <c r="M21" s="106">
        <f t="shared" si="4"/>
        <v>100</v>
      </c>
      <c r="N21" s="107">
        <v>2</v>
      </c>
      <c r="O21" s="106">
        <f t="shared" si="5"/>
        <v>100</v>
      </c>
      <c r="P21" s="107">
        <v>2</v>
      </c>
      <c r="Q21" s="106">
        <f t="shared" si="6"/>
        <v>100</v>
      </c>
      <c r="R21" s="107">
        <v>2</v>
      </c>
      <c r="S21" s="106">
        <f t="shared" si="7"/>
        <v>100</v>
      </c>
      <c r="T21" s="107">
        <v>4</v>
      </c>
      <c r="U21" s="106">
        <f t="shared" si="8"/>
        <v>100</v>
      </c>
      <c r="V21" s="87">
        <v>10</v>
      </c>
      <c r="W21" s="87">
        <f t="shared" si="9"/>
        <v>100</v>
      </c>
      <c r="X21" s="88">
        <v>4</v>
      </c>
      <c r="Y21" s="87">
        <f t="shared" si="10"/>
        <v>100</v>
      </c>
      <c r="Z21" s="88">
        <v>2</v>
      </c>
      <c r="AA21" s="87">
        <f t="shared" si="11"/>
        <v>100</v>
      </c>
      <c r="AB21" s="88">
        <v>4</v>
      </c>
      <c r="AC21" s="87">
        <f t="shared" si="12"/>
        <v>100</v>
      </c>
      <c r="AD21" s="125">
        <v>1</v>
      </c>
      <c r="AE21" s="126">
        <f t="shared" si="13"/>
        <v>50</v>
      </c>
      <c r="AF21" s="125">
        <v>12</v>
      </c>
      <c r="AG21" s="126">
        <f t="shared" si="14"/>
        <v>100</v>
      </c>
      <c r="AH21" s="125">
        <v>9</v>
      </c>
      <c r="AI21" s="126">
        <f t="shared" si="15"/>
        <v>56.25</v>
      </c>
      <c r="AJ21" s="125">
        <v>4</v>
      </c>
      <c r="AK21" s="126">
        <f t="shared" si="16"/>
        <v>50</v>
      </c>
      <c r="AL21" s="125">
        <v>8</v>
      </c>
      <c r="AM21" s="126">
        <f t="shared" si="17"/>
        <v>100</v>
      </c>
      <c r="AN21" s="125">
        <v>1</v>
      </c>
      <c r="AO21" s="126">
        <f t="shared" si="18"/>
        <v>50</v>
      </c>
      <c r="AP21" s="125">
        <v>8</v>
      </c>
      <c r="AQ21" s="126">
        <f t="shared" si="19"/>
        <v>50</v>
      </c>
      <c r="AR21" s="125">
        <v>1</v>
      </c>
      <c r="AS21" s="126">
        <f t="shared" si="20"/>
        <v>50</v>
      </c>
      <c r="AT21" s="125">
        <v>2</v>
      </c>
      <c r="AU21" s="126">
        <f t="shared" si="21"/>
        <v>100</v>
      </c>
      <c r="AV21" s="125">
        <v>16</v>
      </c>
      <c r="AW21" s="126">
        <f t="shared" si="22"/>
        <v>100</v>
      </c>
      <c r="AX21" s="138">
        <v>6</v>
      </c>
      <c r="AY21" s="139">
        <f t="shared" si="23"/>
        <v>37.5</v>
      </c>
      <c r="AZ21" s="138">
        <v>1</v>
      </c>
      <c r="BA21" s="139">
        <f t="shared" si="24"/>
        <v>50</v>
      </c>
      <c r="BB21" s="138">
        <v>8</v>
      </c>
      <c r="BC21" s="139">
        <f t="shared" si="25"/>
        <v>50</v>
      </c>
      <c r="BD21" s="138">
        <v>2</v>
      </c>
      <c r="BE21" s="139">
        <f t="shared" si="26"/>
        <v>100</v>
      </c>
      <c r="BF21" s="138">
        <v>3</v>
      </c>
      <c r="BG21" s="139">
        <f t="shared" si="27"/>
        <v>50</v>
      </c>
      <c r="BH21" s="138">
        <v>16</v>
      </c>
      <c r="BI21" s="139">
        <f t="shared" si="28"/>
        <v>100</v>
      </c>
      <c r="BJ21" s="138">
        <v>1</v>
      </c>
      <c r="BK21" s="139">
        <f t="shared" si="29"/>
        <v>50</v>
      </c>
      <c r="BL21" s="138">
        <v>2</v>
      </c>
      <c r="BM21" s="139">
        <f t="shared" si="30"/>
        <v>100</v>
      </c>
      <c r="BN21" s="138">
        <v>10</v>
      </c>
      <c r="BO21" s="139">
        <f t="shared" si="31"/>
        <v>62.5</v>
      </c>
      <c r="BP21" s="138">
        <v>12</v>
      </c>
      <c r="BQ21" s="139">
        <f t="shared" si="32"/>
        <v>75</v>
      </c>
      <c r="BR21" s="142">
        <v>1</v>
      </c>
      <c r="BS21" s="143">
        <f t="shared" si="33"/>
        <v>50</v>
      </c>
      <c r="BT21" s="142">
        <v>1</v>
      </c>
      <c r="BU21" s="143">
        <f t="shared" si="34"/>
        <v>50</v>
      </c>
      <c r="BV21" s="142">
        <v>10</v>
      </c>
      <c r="BW21" s="143">
        <f t="shared" si="35"/>
        <v>100</v>
      </c>
      <c r="BX21" s="142">
        <v>1</v>
      </c>
      <c r="BY21" s="143">
        <f t="shared" si="36"/>
        <v>50</v>
      </c>
      <c r="BZ21" s="142">
        <v>8</v>
      </c>
      <c r="CA21" s="143">
        <f t="shared" si="37"/>
        <v>50</v>
      </c>
      <c r="CB21" s="142">
        <v>12</v>
      </c>
      <c r="CC21" s="143">
        <f t="shared" si="38"/>
        <v>75</v>
      </c>
      <c r="CD21" s="142">
        <v>8</v>
      </c>
      <c r="CE21" s="143">
        <f t="shared" si="39"/>
        <v>100</v>
      </c>
      <c r="CF21" s="142">
        <v>5</v>
      </c>
      <c r="CG21" s="143">
        <f t="shared" si="40"/>
        <v>50</v>
      </c>
      <c r="CH21" s="142">
        <v>8</v>
      </c>
      <c r="CI21" s="143">
        <f t="shared" si="41"/>
        <v>100</v>
      </c>
      <c r="CJ21" s="142">
        <v>3</v>
      </c>
      <c r="CK21" s="143">
        <f t="shared" si="42"/>
        <v>75</v>
      </c>
    </row>
    <row r="22" spans="1:89" s="24" customFormat="1" ht="15.75" customHeight="1" x14ac:dyDescent="0.25">
      <c r="A22" s="29">
        <v>12</v>
      </c>
      <c r="B22" s="31">
        <v>211413205012</v>
      </c>
      <c r="C22" s="32" t="s">
        <v>451</v>
      </c>
      <c r="D22" s="95">
        <v>10</v>
      </c>
      <c r="E22" s="95">
        <f t="shared" si="0"/>
        <v>100</v>
      </c>
      <c r="F22" s="95">
        <v>6</v>
      </c>
      <c r="G22" s="95">
        <f t="shared" si="1"/>
        <v>100</v>
      </c>
      <c r="H22" s="96">
        <v>2</v>
      </c>
      <c r="I22" s="95">
        <f t="shared" si="2"/>
        <v>100</v>
      </c>
      <c r="J22" s="95">
        <v>1</v>
      </c>
      <c r="K22" s="95">
        <f t="shared" si="3"/>
        <v>50</v>
      </c>
      <c r="L22" s="106">
        <v>10</v>
      </c>
      <c r="M22" s="106">
        <f t="shared" si="4"/>
        <v>100</v>
      </c>
      <c r="N22" s="107">
        <v>2</v>
      </c>
      <c r="O22" s="106">
        <f t="shared" si="5"/>
        <v>100</v>
      </c>
      <c r="P22" s="107">
        <v>2</v>
      </c>
      <c r="Q22" s="106">
        <f t="shared" si="6"/>
        <v>100</v>
      </c>
      <c r="R22" s="107">
        <v>2</v>
      </c>
      <c r="S22" s="106">
        <f t="shared" si="7"/>
        <v>100</v>
      </c>
      <c r="T22" s="107">
        <v>2</v>
      </c>
      <c r="U22" s="106">
        <f t="shared" si="8"/>
        <v>50</v>
      </c>
      <c r="V22" s="87">
        <v>6</v>
      </c>
      <c r="W22" s="87">
        <f t="shared" si="9"/>
        <v>60</v>
      </c>
      <c r="X22" s="88">
        <v>4</v>
      </c>
      <c r="Y22" s="87">
        <f t="shared" si="10"/>
        <v>100</v>
      </c>
      <c r="Z22" s="88">
        <v>2</v>
      </c>
      <c r="AA22" s="87">
        <f t="shared" si="11"/>
        <v>100</v>
      </c>
      <c r="AB22" s="88">
        <v>3</v>
      </c>
      <c r="AC22" s="87">
        <f t="shared" si="12"/>
        <v>75</v>
      </c>
      <c r="AD22" s="125">
        <v>2</v>
      </c>
      <c r="AE22" s="126">
        <f t="shared" si="13"/>
        <v>100</v>
      </c>
      <c r="AF22" s="125">
        <v>12</v>
      </c>
      <c r="AG22" s="126">
        <f t="shared" si="14"/>
        <v>100</v>
      </c>
      <c r="AH22" s="125">
        <v>16</v>
      </c>
      <c r="AI22" s="126">
        <f t="shared" si="15"/>
        <v>100</v>
      </c>
      <c r="AJ22" s="125">
        <v>8</v>
      </c>
      <c r="AK22" s="126">
        <f t="shared" si="16"/>
        <v>100</v>
      </c>
      <c r="AL22" s="125">
        <v>4</v>
      </c>
      <c r="AM22" s="126">
        <f t="shared" si="17"/>
        <v>50</v>
      </c>
      <c r="AN22" s="125">
        <v>2</v>
      </c>
      <c r="AO22" s="126">
        <f t="shared" si="18"/>
        <v>100</v>
      </c>
      <c r="AP22" s="125">
        <v>16</v>
      </c>
      <c r="AQ22" s="126">
        <f t="shared" si="19"/>
        <v>100</v>
      </c>
      <c r="AR22" s="125">
        <v>1</v>
      </c>
      <c r="AS22" s="126">
        <f t="shared" si="20"/>
        <v>50</v>
      </c>
      <c r="AT22" s="125">
        <v>1</v>
      </c>
      <c r="AU22" s="126">
        <f t="shared" si="21"/>
        <v>50</v>
      </c>
      <c r="AV22" s="125">
        <v>14</v>
      </c>
      <c r="AW22" s="126">
        <f t="shared" si="22"/>
        <v>87.5</v>
      </c>
      <c r="AX22" s="138">
        <v>9</v>
      </c>
      <c r="AY22" s="139">
        <f t="shared" si="23"/>
        <v>56.25</v>
      </c>
      <c r="AZ22" s="138">
        <v>2</v>
      </c>
      <c r="BA22" s="139">
        <f t="shared" si="24"/>
        <v>100</v>
      </c>
      <c r="BB22" s="138">
        <v>16</v>
      </c>
      <c r="BC22" s="139">
        <f t="shared" si="25"/>
        <v>100</v>
      </c>
      <c r="BD22" s="138">
        <v>2</v>
      </c>
      <c r="BE22" s="139">
        <f t="shared" si="26"/>
        <v>100</v>
      </c>
      <c r="BF22" s="138">
        <v>6</v>
      </c>
      <c r="BG22" s="139">
        <f t="shared" si="27"/>
        <v>100</v>
      </c>
      <c r="BH22" s="138">
        <v>10</v>
      </c>
      <c r="BI22" s="139">
        <f t="shared" si="28"/>
        <v>62.5</v>
      </c>
      <c r="BJ22" s="138">
        <v>2</v>
      </c>
      <c r="BK22" s="139">
        <f t="shared" si="29"/>
        <v>100</v>
      </c>
      <c r="BL22" s="138">
        <v>1</v>
      </c>
      <c r="BM22" s="139">
        <f t="shared" si="30"/>
        <v>50</v>
      </c>
      <c r="BN22" s="138">
        <v>16</v>
      </c>
      <c r="BO22" s="139">
        <f t="shared" si="31"/>
        <v>100</v>
      </c>
      <c r="BP22" s="138">
        <v>12</v>
      </c>
      <c r="BQ22" s="139">
        <f t="shared" si="32"/>
        <v>75</v>
      </c>
      <c r="BR22" s="142">
        <v>2</v>
      </c>
      <c r="BS22" s="143">
        <f t="shared" si="33"/>
        <v>100</v>
      </c>
      <c r="BT22" s="142">
        <v>2</v>
      </c>
      <c r="BU22" s="143">
        <f t="shared" si="34"/>
        <v>100</v>
      </c>
      <c r="BV22" s="142">
        <v>10</v>
      </c>
      <c r="BW22" s="143">
        <f t="shared" si="35"/>
        <v>100</v>
      </c>
      <c r="BX22" s="142">
        <v>2</v>
      </c>
      <c r="BY22" s="143">
        <f t="shared" si="36"/>
        <v>100</v>
      </c>
      <c r="BZ22" s="142">
        <v>9</v>
      </c>
      <c r="CA22" s="143">
        <f t="shared" si="37"/>
        <v>56.25</v>
      </c>
      <c r="CB22" s="142">
        <v>14</v>
      </c>
      <c r="CC22" s="143">
        <f t="shared" si="38"/>
        <v>87.5</v>
      </c>
      <c r="CD22" s="142">
        <v>6</v>
      </c>
      <c r="CE22" s="143">
        <f t="shared" si="39"/>
        <v>75</v>
      </c>
      <c r="CF22" s="142">
        <v>10</v>
      </c>
      <c r="CG22" s="143">
        <f t="shared" si="40"/>
        <v>100</v>
      </c>
      <c r="CH22" s="142">
        <v>6</v>
      </c>
      <c r="CI22" s="143">
        <f t="shared" si="41"/>
        <v>75</v>
      </c>
      <c r="CJ22" s="142">
        <v>4</v>
      </c>
      <c r="CK22" s="143">
        <f t="shared" si="42"/>
        <v>100</v>
      </c>
    </row>
    <row r="23" spans="1:89" s="24" customFormat="1" ht="15.75" customHeight="1" x14ac:dyDescent="0.25">
      <c r="A23" s="29">
        <v>13</v>
      </c>
      <c r="B23" s="31">
        <v>211413205013</v>
      </c>
      <c r="C23" s="32" t="s">
        <v>452</v>
      </c>
      <c r="D23" s="95">
        <v>10</v>
      </c>
      <c r="E23" s="95">
        <f t="shared" si="0"/>
        <v>100</v>
      </c>
      <c r="F23" s="95">
        <v>5</v>
      </c>
      <c r="G23" s="95">
        <f t="shared" si="1"/>
        <v>83.333333333333343</v>
      </c>
      <c r="H23" s="96">
        <v>2</v>
      </c>
      <c r="I23" s="95">
        <f t="shared" si="2"/>
        <v>100</v>
      </c>
      <c r="J23" s="95">
        <v>2</v>
      </c>
      <c r="K23" s="95">
        <f t="shared" si="3"/>
        <v>100</v>
      </c>
      <c r="L23" s="106">
        <v>10</v>
      </c>
      <c r="M23" s="106">
        <f t="shared" si="4"/>
        <v>100</v>
      </c>
      <c r="N23" s="107">
        <v>1</v>
      </c>
      <c r="O23" s="106">
        <f t="shared" si="5"/>
        <v>50</v>
      </c>
      <c r="P23" s="107">
        <v>2</v>
      </c>
      <c r="Q23" s="106">
        <f t="shared" si="6"/>
        <v>100</v>
      </c>
      <c r="R23" s="107">
        <v>2</v>
      </c>
      <c r="S23" s="106">
        <f t="shared" si="7"/>
        <v>100</v>
      </c>
      <c r="T23" s="107">
        <v>4</v>
      </c>
      <c r="U23" s="106">
        <f t="shared" si="8"/>
        <v>100</v>
      </c>
      <c r="V23" s="87">
        <v>10</v>
      </c>
      <c r="W23" s="87">
        <f t="shared" si="9"/>
        <v>100</v>
      </c>
      <c r="X23" s="88">
        <v>2</v>
      </c>
      <c r="Y23" s="87">
        <f t="shared" si="10"/>
        <v>50</v>
      </c>
      <c r="Z23" s="88">
        <v>2</v>
      </c>
      <c r="AA23" s="87">
        <f t="shared" si="11"/>
        <v>100</v>
      </c>
      <c r="AB23" s="88">
        <v>3</v>
      </c>
      <c r="AC23" s="87">
        <f t="shared" si="12"/>
        <v>75</v>
      </c>
      <c r="AD23" s="125">
        <v>1</v>
      </c>
      <c r="AE23" s="126">
        <f t="shared" si="13"/>
        <v>50</v>
      </c>
      <c r="AF23" s="125">
        <v>10</v>
      </c>
      <c r="AG23" s="126">
        <f t="shared" si="14"/>
        <v>83.333333333333343</v>
      </c>
      <c r="AH23" s="125">
        <v>9</v>
      </c>
      <c r="AI23" s="126">
        <f t="shared" si="15"/>
        <v>56.25</v>
      </c>
      <c r="AJ23" s="125">
        <v>4</v>
      </c>
      <c r="AK23" s="126">
        <f t="shared" si="16"/>
        <v>50</v>
      </c>
      <c r="AL23" s="125">
        <v>8</v>
      </c>
      <c r="AM23" s="126">
        <f t="shared" si="17"/>
        <v>100</v>
      </c>
      <c r="AN23" s="125">
        <v>1</v>
      </c>
      <c r="AO23" s="126">
        <f t="shared" si="18"/>
        <v>50</v>
      </c>
      <c r="AP23" s="125">
        <v>8</v>
      </c>
      <c r="AQ23" s="126">
        <f t="shared" si="19"/>
        <v>50</v>
      </c>
      <c r="AR23" s="125">
        <v>2</v>
      </c>
      <c r="AS23" s="126">
        <f t="shared" si="20"/>
        <v>100</v>
      </c>
      <c r="AT23" s="125">
        <v>2</v>
      </c>
      <c r="AU23" s="126">
        <f t="shared" si="21"/>
        <v>100</v>
      </c>
      <c r="AV23" s="125">
        <v>15</v>
      </c>
      <c r="AW23" s="126">
        <f t="shared" si="22"/>
        <v>93.75</v>
      </c>
      <c r="AX23" s="138">
        <v>4</v>
      </c>
      <c r="AY23" s="139">
        <f t="shared" si="23"/>
        <v>25</v>
      </c>
      <c r="AZ23" s="138">
        <v>1</v>
      </c>
      <c r="BA23" s="139">
        <f t="shared" si="24"/>
        <v>50</v>
      </c>
      <c r="BB23" s="138">
        <v>8</v>
      </c>
      <c r="BC23" s="139">
        <f t="shared" si="25"/>
        <v>50</v>
      </c>
      <c r="BD23" s="138">
        <v>1</v>
      </c>
      <c r="BE23" s="139">
        <f t="shared" si="26"/>
        <v>50</v>
      </c>
      <c r="BF23" s="138">
        <v>3</v>
      </c>
      <c r="BG23" s="139">
        <f t="shared" si="27"/>
        <v>50</v>
      </c>
      <c r="BH23" s="138">
        <v>12</v>
      </c>
      <c r="BI23" s="139">
        <f t="shared" si="28"/>
        <v>75</v>
      </c>
      <c r="BJ23" s="138">
        <v>1</v>
      </c>
      <c r="BK23" s="139">
        <f t="shared" si="29"/>
        <v>50</v>
      </c>
      <c r="BL23" s="138">
        <v>2</v>
      </c>
      <c r="BM23" s="139">
        <f t="shared" si="30"/>
        <v>100</v>
      </c>
      <c r="BN23" s="138">
        <v>10</v>
      </c>
      <c r="BO23" s="139">
        <f t="shared" si="31"/>
        <v>62.5</v>
      </c>
      <c r="BP23" s="138">
        <v>15</v>
      </c>
      <c r="BQ23" s="139">
        <f t="shared" si="32"/>
        <v>93.75</v>
      </c>
      <c r="BR23" s="142">
        <v>1</v>
      </c>
      <c r="BS23" s="143">
        <f t="shared" si="33"/>
        <v>50</v>
      </c>
      <c r="BT23" s="142">
        <v>1</v>
      </c>
      <c r="BU23" s="143">
        <f t="shared" si="34"/>
        <v>50</v>
      </c>
      <c r="BV23" s="142">
        <v>9</v>
      </c>
      <c r="BW23" s="143">
        <f t="shared" si="35"/>
        <v>90</v>
      </c>
      <c r="BX23" s="142">
        <v>2</v>
      </c>
      <c r="BY23" s="143">
        <f t="shared" si="36"/>
        <v>100</v>
      </c>
      <c r="BZ23" s="142">
        <v>16</v>
      </c>
      <c r="CA23" s="143">
        <f t="shared" si="37"/>
        <v>100</v>
      </c>
      <c r="CB23" s="142">
        <v>16</v>
      </c>
      <c r="CC23" s="143">
        <f t="shared" si="38"/>
        <v>100</v>
      </c>
      <c r="CD23" s="142">
        <v>8</v>
      </c>
      <c r="CE23" s="143">
        <f t="shared" si="39"/>
        <v>100</v>
      </c>
      <c r="CF23" s="142">
        <v>9</v>
      </c>
      <c r="CG23" s="143">
        <f t="shared" si="40"/>
        <v>90</v>
      </c>
      <c r="CH23" s="142">
        <v>8</v>
      </c>
      <c r="CI23" s="143">
        <f t="shared" si="41"/>
        <v>100</v>
      </c>
      <c r="CJ23" s="142">
        <v>2</v>
      </c>
      <c r="CK23" s="143">
        <f t="shared" si="42"/>
        <v>50</v>
      </c>
    </row>
    <row r="24" spans="1:89" s="24" customFormat="1" ht="15.75" customHeight="1" x14ac:dyDescent="0.25">
      <c r="A24" s="29">
        <v>14</v>
      </c>
      <c r="B24" s="31">
        <v>211413205014</v>
      </c>
      <c r="C24" s="32" t="s">
        <v>453</v>
      </c>
      <c r="D24" s="95">
        <v>10</v>
      </c>
      <c r="E24" s="95">
        <f t="shared" si="0"/>
        <v>100</v>
      </c>
      <c r="F24" s="95">
        <v>6</v>
      </c>
      <c r="G24" s="95">
        <f t="shared" si="1"/>
        <v>100</v>
      </c>
      <c r="H24" s="96">
        <v>1</v>
      </c>
      <c r="I24" s="95">
        <f t="shared" si="2"/>
        <v>50</v>
      </c>
      <c r="J24" s="95">
        <v>2</v>
      </c>
      <c r="K24" s="95">
        <f t="shared" si="3"/>
        <v>100</v>
      </c>
      <c r="L24" s="106">
        <v>8</v>
      </c>
      <c r="M24" s="106">
        <f t="shared" si="4"/>
        <v>80</v>
      </c>
      <c r="N24" s="107">
        <v>2</v>
      </c>
      <c r="O24" s="106">
        <f t="shared" si="5"/>
        <v>100</v>
      </c>
      <c r="P24" s="107">
        <v>1</v>
      </c>
      <c r="Q24" s="106">
        <f t="shared" si="6"/>
        <v>50</v>
      </c>
      <c r="R24" s="107">
        <v>2</v>
      </c>
      <c r="S24" s="106">
        <f t="shared" si="7"/>
        <v>100</v>
      </c>
      <c r="T24" s="107">
        <v>4</v>
      </c>
      <c r="U24" s="106">
        <f t="shared" si="8"/>
        <v>100</v>
      </c>
      <c r="V24" s="87">
        <v>10</v>
      </c>
      <c r="W24" s="87">
        <f t="shared" si="9"/>
        <v>100</v>
      </c>
      <c r="X24" s="88">
        <v>2</v>
      </c>
      <c r="Y24" s="87">
        <f t="shared" si="10"/>
        <v>50</v>
      </c>
      <c r="Z24" s="88">
        <v>1</v>
      </c>
      <c r="AA24" s="87">
        <f t="shared" si="11"/>
        <v>50</v>
      </c>
      <c r="AB24" s="88">
        <v>4</v>
      </c>
      <c r="AC24" s="87">
        <f t="shared" si="12"/>
        <v>100</v>
      </c>
      <c r="AD24" s="125">
        <v>2</v>
      </c>
      <c r="AE24" s="126">
        <f t="shared" si="13"/>
        <v>100</v>
      </c>
      <c r="AF24" s="125">
        <v>6</v>
      </c>
      <c r="AG24" s="126">
        <f t="shared" si="14"/>
        <v>50</v>
      </c>
      <c r="AH24" s="125">
        <v>16</v>
      </c>
      <c r="AI24" s="126">
        <f t="shared" si="15"/>
        <v>100</v>
      </c>
      <c r="AJ24" s="125">
        <v>5</v>
      </c>
      <c r="AK24" s="126">
        <f t="shared" si="16"/>
        <v>62.5</v>
      </c>
      <c r="AL24" s="125">
        <v>8</v>
      </c>
      <c r="AM24" s="126">
        <f t="shared" si="17"/>
        <v>100</v>
      </c>
      <c r="AN24" s="125">
        <v>2</v>
      </c>
      <c r="AO24" s="126">
        <f t="shared" si="18"/>
        <v>100</v>
      </c>
      <c r="AP24" s="125">
        <v>16</v>
      </c>
      <c r="AQ24" s="126">
        <f t="shared" si="19"/>
        <v>100</v>
      </c>
      <c r="AR24" s="125">
        <v>1</v>
      </c>
      <c r="AS24" s="126">
        <f t="shared" si="20"/>
        <v>50</v>
      </c>
      <c r="AT24" s="125">
        <v>1</v>
      </c>
      <c r="AU24" s="126">
        <f t="shared" si="21"/>
        <v>50</v>
      </c>
      <c r="AV24" s="125">
        <v>15</v>
      </c>
      <c r="AW24" s="126">
        <f t="shared" si="22"/>
        <v>93.75</v>
      </c>
      <c r="AX24" s="138">
        <v>14</v>
      </c>
      <c r="AY24" s="139">
        <f t="shared" si="23"/>
        <v>87.5</v>
      </c>
      <c r="AZ24" s="138">
        <v>2</v>
      </c>
      <c r="BA24" s="139">
        <f t="shared" si="24"/>
        <v>100</v>
      </c>
      <c r="BB24" s="138">
        <v>12</v>
      </c>
      <c r="BC24" s="139">
        <f t="shared" si="25"/>
        <v>75</v>
      </c>
      <c r="BD24" s="138">
        <v>2</v>
      </c>
      <c r="BE24" s="139">
        <f t="shared" si="26"/>
        <v>100</v>
      </c>
      <c r="BF24" s="138">
        <v>6</v>
      </c>
      <c r="BG24" s="139">
        <f t="shared" si="27"/>
        <v>100</v>
      </c>
      <c r="BH24" s="138">
        <v>16</v>
      </c>
      <c r="BI24" s="139">
        <f t="shared" si="28"/>
        <v>100</v>
      </c>
      <c r="BJ24" s="138">
        <v>2</v>
      </c>
      <c r="BK24" s="139">
        <f t="shared" si="29"/>
        <v>100</v>
      </c>
      <c r="BL24" s="138">
        <v>1</v>
      </c>
      <c r="BM24" s="139">
        <f t="shared" si="30"/>
        <v>50</v>
      </c>
      <c r="BN24" s="138">
        <v>16</v>
      </c>
      <c r="BO24" s="139">
        <f t="shared" si="31"/>
        <v>100</v>
      </c>
      <c r="BP24" s="138">
        <v>16</v>
      </c>
      <c r="BQ24" s="139">
        <f t="shared" si="32"/>
        <v>100</v>
      </c>
      <c r="BR24" s="142">
        <v>2</v>
      </c>
      <c r="BS24" s="143">
        <f t="shared" si="33"/>
        <v>100</v>
      </c>
      <c r="BT24" s="142">
        <v>2</v>
      </c>
      <c r="BU24" s="143">
        <f t="shared" si="34"/>
        <v>100</v>
      </c>
      <c r="BV24" s="142">
        <v>10</v>
      </c>
      <c r="BW24" s="143">
        <f t="shared" si="35"/>
        <v>100</v>
      </c>
      <c r="BX24" s="142">
        <v>1</v>
      </c>
      <c r="BY24" s="143">
        <f t="shared" si="36"/>
        <v>50</v>
      </c>
      <c r="BZ24" s="142">
        <v>16</v>
      </c>
      <c r="CA24" s="143">
        <f t="shared" si="37"/>
        <v>100</v>
      </c>
      <c r="CB24" s="142">
        <v>14</v>
      </c>
      <c r="CC24" s="143">
        <f t="shared" si="38"/>
        <v>87.5</v>
      </c>
      <c r="CD24" s="142">
        <v>4</v>
      </c>
      <c r="CE24" s="143">
        <f t="shared" si="39"/>
        <v>50</v>
      </c>
      <c r="CF24" s="142">
        <v>10</v>
      </c>
      <c r="CG24" s="143">
        <f t="shared" si="40"/>
        <v>100</v>
      </c>
      <c r="CH24" s="142">
        <v>4</v>
      </c>
      <c r="CI24" s="143">
        <f t="shared" si="41"/>
        <v>50</v>
      </c>
      <c r="CJ24" s="142">
        <v>4</v>
      </c>
      <c r="CK24" s="143">
        <f t="shared" si="42"/>
        <v>100</v>
      </c>
    </row>
    <row r="25" spans="1:89" s="24" customFormat="1" ht="15.75" customHeight="1" x14ac:dyDescent="0.25">
      <c r="A25" s="29">
        <v>15</v>
      </c>
      <c r="B25" s="31">
        <v>211413205015</v>
      </c>
      <c r="C25" s="32" t="s">
        <v>454</v>
      </c>
      <c r="D25" s="95">
        <v>8</v>
      </c>
      <c r="E25" s="95">
        <f t="shared" si="0"/>
        <v>80</v>
      </c>
      <c r="F25" s="95">
        <v>3</v>
      </c>
      <c r="G25" s="95">
        <f t="shared" si="1"/>
        <v>50</v>
      </c>
      <c r="H25" s="96">
        <v>2</v>
      </c>
      <c r="I25" s="95">
        <f t="shared" si="2"/>
        <v>100</v>
      </c>
      <c r="J25" s="95">
        <v>0</v>
      </c>
      <c r="K25" s="95">
        <f t="shared" si="3"/>
        <v>0</v>
      </c>
      <c r="L25" s="106" t="s">
        <v>937</v>
      </c>
      <c r="M25" s="106">
        <f t="shared" si="4"/>
        <v>0</v>
      </c>
      <c r="N25" s="107">
        <v>2</v>
      </c>
      <c r="O25" s="106">
        <f t="shared" si="5"/>
        <v>100</v>
      </c>
      <c r="P25" s="107">
        <v>2</v>
      </c>
      <c r="Q25" s="106">
        <f t="shared" si="6"/>
        <v>100</v>
      </c>
      <c r="R25" s="107" t="s">
        <v>937</v>
      </c>
      <c r="S25" s="106">
        <f t="shared" si="7"/>
        <v>0</v>
      </c>
      <c r="T25" s="107">
        <v>4</v>
      </c>
      <c r="U25" s="106">
        <f t="shared" si="8"/>
        <v>100</v>
      </c>
      <c r="V25" s="87">
        <v>5</v>
      </c>
      <c r="W25" s="87">
        <f t="shared" si="9"/>
        <v>50</v>
      </c>
      <c r="X25" s="88">
        <v>4</v>
      </c>
      <c r="Y25" s="87">
        <f t="shared" si="10"/>
        <v>100</v>
      </c>
      <c r="Z25" s="88">
        <v>2</v>
      </c>
      <c r="AA25" s="87">
        <f t="shared" si="11"/>
        <v>100</v>
      </c>
      <c r="AB25" s="88" t="s">
        <v>937</v>
      </c>
      <c r="AC25" s="87">
        <f t="shared" si="12"/>
        <v>0</v>
      </c>
      <c r="AD25" s="125">
        <v>2</v>
      </c>
      <c r="AE25" s="126">
        <f t="shared" si="13"/>
        <v>100</v>
      </c>
      <c r="AF25" s="125">
        <v>10</v>
      </c>
      <c r="AG25" s="126">
        <f t="shared" si="14"/>
        <v>83.333333333333343</v>
      </c>
      <c r="AH25" s="125">
        <v>16</v>
      </c>
      <c r="AI25" s="126">
        <f t="shared" si="15"/>
        <v>100</v>
      </c>
      <c r="AJ25" s="125">
        <v>8</v>
      </c>
      <c r="AK25" s="126">
        <f t="shared" si="16"/>
        <v>100</v>
      </c>
      <c r="AL25" s="125">
        <v>6</v>
      </c>
      <c r="AM25" s="126">
        <f t="shared" si="17"/>
        <v>75</v>
      </c>
      <c r="AN25" s="125">
        <v>2</v>
      </c>
      <c r="AO25" s="126">
        <f t="shared" si="18"/>
        <v>100</v>
      </c>
      <c r="AP25" s="125">
        <v>16</v>
      </c>
      <c r="AQ25" s="126">
        <f t="shared" si="19"/>
        <v>100</v>
      </c>
      <c r="AR25" s="125">
        <v>2</v>
      </c>
      <c r="AS25" s="126">
        <f t="shared" si="20"/>
        <v>100</v>
      </c>
      <c r="AT25" s="125" t="s">
        <v>937</v>
      </c>
      <c r="AU25" s="126">
        <f t="shared" si="21"/>
        <v>0</v>
      </c>
      <c r="AV25" s="125">
        <v>16</v>
      </c>
      <c r="AW25" s="126">
        <f t="shared" si="22"/>
        <v>100</v>
      </c>
      <c r="AX25" s="138">
        <v>10</v>
      </c>
      <c r="AY25" s="139">
        <f t="shared" si="23"/>
        <v>62.5</v>
      </c>
      <c r="AZ25" s="138">
        <v>2</v>
      </c>
      <c r="BA25" s="139">
        <f t="shared" si="24"/>
        <v>100</v>
      </c>
      <c r="BB25" s="138">
        <v>16</v>
      </c>
      <c r="BC25" s="139">
        <f t="shared" si="25"/>
        <v>100</v>
      </c>
      <c r="BD25" s="138" t="s">
        <v>937</v>
      </c>
      <c r="BE25" s="139">
        <f t="shared" si="26"/>
        <v>0</v>
      </c>
      <c r="BF25" s="138">
        <v>3</v>
      </c>
      <c r="BG25" s="139">
        <f t="shared" si="27"/>
        <v>50</v>
      </c>
      <c r="BH25" s="138">
        <v>14</v>
      </c>
      <c r="BI25" s="139">
        <f t="shared" si="28"/>
        <v>87.5</v>
      </c>
      <c r="BJ25" s="138">
        <v>1</v>
      </c>
      <c r="BK25" s="139">
        <f t="shared" si="29"/>
        <v>50</v>
      </c>
      <c r="BL25" s="138">
        <v>2</v>
      </c>
      <c r="BM25" s="139">
        <f t="shared" si="30"/>
        <v>100</v>
      </c>
      <c r="BN25" s="138">
        <v>16</v>
      </c>
      <c r="BO25" s="139">
        <f t="shared" si="31"/>
        <v>100</v>
      </c>
      <c r="BP25" s="138">
        <v>12</v>
      </c>
      <c r="BQ25" s="139">
        <f t="shared" si="32"/>
        <v>75</v>
      </c>
      <c r="BR25" s="142">
        <v>2</v>
      </c>
      <c r="BS25" s="143">
        <f t="shared" si="33"/>
        <v>100</v>
      </c>
      <c r="BT25" s="142" t="s">
        <v>937</v>
      </c>
      <c r="BU25" s="143">
        <f t="shared" si="34"/>
        <v>0</v>
      </c>
      <c r="BV25" s="142">
        <v>10</v>
      </c>
      <c r="BW25" s="143">
        <f t="shared" si="35"/>
        <v>100</v>
      </c>
      <c r="BX25" s="142">
        <v>2</v>
      </c>
      <c r="BY25" s="143">
        <f t="shared" si="36"/>
        <v>100</v>
      </c>
      <c r="BZ25" s="142">
        <v>14</v>
      </c>
      <c r="CA25" s="143">
        <f t="shared" si="37"/>
        <v>87.5</v>
      </c>
      <c r="CB25" s="142">
        <v>12</v>
      </c>
      <c r="CC25" s="143">
        <f t="shared" si="38"/>
        <v>75</v>
      </c>
      <c r="CD25" s="142">
        <v>8</v>
      </c>
      <c r="CE25" s="143">
        <f t="shared" si="39"/>
        <v>100</v>
      </c>
      <c r="CF25" s="142">
        <v>8</v>
      </c>
      <c r="CG25" s="143">
        <f t="shared" si="40"/>
        <v>80</v>
      </c>
      <c r="CH25" s="142">
        <v>8</v>
      </c>
      <c r="CI25" s="143">
        <f t="shared" si="41"/>
        <v>100</v>
      </c>
      <c r="CJ25" s="142" t="s">
        <v>937</v>
      </c>
      <c r="CK25" s="143">
        <f t="shared" si="42"/>
        <v>0</v>
      </c>
    </row>
    <row r="26" spans="1:89" s="24" customFormat="1" ht="15.75" customHeight="1" x14ac:dyDescent="0.25">
      <c r="A26" s="29">
        <v>16</v>
      </c>
      <c r="B26" s="31">
        <v>211413205016</v>
      </c>
      <c r="C26" s="32" t="s">
        <v>455</v>
      </c>
      <c r="D26" s="95">
        <v>10</v>
      </c>
      <c r="E26" s="95">
        <f t="shared" si="0"/>
        <v>100</v>
      </c>
      <c r="F26" s="95">
        <v>6</v>
      </c>
      <c r="G26" s="95">
        <f t="shared" si="1"/>
        <v>100</v>
      </c>
      <c r="H26" s="96">
        <v>2</v>
      </c>
      <c r="I26" s="95">
        <f t="shared" si="2"/>
        <v>100</v>
      </c>
      <c r="J26" s="95">
        <v>2</v>
      </c>
      <c r="K26" s="95">
        <f t="shared" si="3"/>
        <v>100</v>
      </c>
      <c r="L26" s="106">
        <v>10</v>
      </c>
      <c r="M26" s="106">
        <f t="shared" si="4"/>
        <v>100</v>
      </c>
      <c r="N26" s="107">
        <v>2</v>
      </c>
      <c r="O26" s="106">
        <f t="shared" si="5"/>
        <v>100</v>
      </c>
      <c r="P26" s="107">
        <v>2</v>
      </c>
      <c r="Q26" s="106">
        <f t="shared" si="6"/>
        <v>100</v>
      </c>
      <c r="R26" s="107">
        <v>1</v>
      </c>
      <c r="S26" s="106">
        <f t="shared" si="7"/>
        <v>50</v>
      </c>
      <c r="T26" s="107">
        <v>4</v>
      </c>
      <c r="U26" s="106">
        <f t="shared" si="8"/>
        <v>100</v>
      </c>
      <c r="V26" s="87">
        <v>10</v>
      </c>
      <c r="W26" s="87">
        <f t="shared" si="9"/>
        <v>100</v>
      </c>
      <c r="X26" s="88">
        <v>4</v>
      </c>
      <c r="Y26" s="87">
        <f t="shared" si="10"/>
        <v>100</v>
      </c>
      <c r="Z26" s="88">
        <v>2</v>
      </c>
      <c r="AA26" s="87">
        <f t="shared" si="11"/>
        <v>100</v>
      </c>
      <c r="AB26" s="88">
        <v>3</v>
      </c>
      <c r="AC26" s="87">
        <f t="shared" si="12"/>
        <v>75</v>
      </c>
      <c r="AD26" s="125">
        <v>2</v>
      </c>
      <c r="AE26" s="126">
        <f t="shared" si="13"/>
        <v>100</v>
      </c>
      <c r="AF26" s="125">
        <v>12</v>
      </c>
      <c r="AG26" s="126">
        <f t="shared" si="14"/>
        <v>100</v>
      </c>
      <c r="AH26" s="125">
        <v>8</v>
      </c>
      <c r="AI26" s="126">
        <f t="shared" si="15"/>
        <v>50</v>
      </c>
      <c r="AJ26" s="125">
        <v>5</v>
      </c>
      <c r="AK26" s="126">
        <f t="shared" si="16"/>
        <v>62.5</v>
      </c>
      <c r="AL26" s="125">
        <v>8</v>
      </c>
      <c r="AM26" s="126">
        <f t="shared" si="17"/>
        <v>100</v>
      </c>
      <c r="AN26" s="125">
        <v>2</v>
      </c>
      <c r="AO26" s="126">
        <f t="shared" si="18"/>
        <v>100</v>
      </c>
      <c r="AP26" s="125">
        <v>16</v>
      </c>
      <c r="AQ26" s="126">
        <f t="shared" si="19"/>
        <v>100</v>
      </c>
      <c r="AR26" s="125">
        <v>1</v>
      </c>
      <c r="AS26" s="126">
        <f t="shared" si="20"/>
        <v>50</v>
      </c>
      <c r="AT26" s="125">
        <v>1</v>
      </c>
      <c r="AU26" s="126">
        <f t="shared" si="21"/>
        <v>50</v>
      </c>
      <c r="AV26" s="125">
        <v>15</v>
      </c>
      <c r="AW26" s="126">
        <f t="shared" si="22"/>
        <v>93.75</v>
      </c>
      <c r="AX26" s="138">
        <v>10</v>
      </c>
      <c r="AY26" s="139">
        <f t="shared" si="23"/>
        <v>62.5</v>
      </c>
      <c r="AZ26" s="138">
        <v>2</v>
      </c>
      <c r="BA26" s="139">
        <f t="shared" si="24"/>
        <v>100</v>
      </c>
      <c r="BB26" s="138">
        <v>16</v>
      </c>
      <c r="BC26" s="139">
        <f t="shared" si="25"/>
        <v>100</v>
      </c>
      <c r="BD26" s="138">
        <v>1</v>
      </c>
      <c r="BE26" s="139">
        <f t="shared" si="26"/>
        <v>50</v>
      </c>
      <c r="BF26" s="138">
        <v>6</v>
      </c>
      <c r="BG26" s="139">
        <f t="shared" si="27"/>
        <v>100</v>
      </c>
      <c r="BH26" s="138">
        <v>15</v>
      </c>
      <c r="BI26" s="139">
        <f t="shared" si="28"/>
        <v>93.75</v>
      </c>
      <c r="BJ26" s="138">
        <v>2</v>
      </c>
      <c r="BK26" s="139">
        <f t="shared" si="29"/>
        <v>100</v>
      </c>
      <c r="BL26" s="138">
        <v>1</v>
      </c>
      <c r="BM26" s="139">
        <f t="shared" si="30"/>
        <v>50</v>
      </c>
      <c r="BN26" s="138">
        <v>10</v>
      </c>
      <c r="BO26" s="139">
        <f t="shared" si="31"/>
        <v>62.5</v>
      </c>
      <c r="BP26" s="138">
        <v>16</v>
      </c>
      <c r="BQ26" s="139">
        <f t="shared" si="32"/>
        <v>100</v>
      </c>
      <c r="BR26" s="142">
        <v>2</v>
      </c>
      <c r="BS26" s="143">
        <f t="shared" si="33"/>
        <v>100</v>
      </c>
      <c r="BT26" s="142">
        <v>2</v>
      </c>
      <c r="BU26" s="143">
        <f t="shared" si="34"/>
        <v>100</v>
      </c>
      <c r="BV26" s="142">
        <v>8</v>
      </c>
      <c r="BW26" s="143">
        <f t="shared" si="35"/>
        <v>80</v>
      </c>
      <c r="BX26" s="142">
        <v>1</v>
      </c>
      <c r="BY26" s="143">
        <f t="shared" si="36"/>
        <v>50</v>
      </c>
      <c r="BZ26" s="142">
        <v>15</v>
      </c>
      <c r="CA26" s="143">
        <f t="shared" si="37"/>
        <v>93.75</v>
      </c>
      <c r="CB26" s="142">
        <v>12</v>
      </c>
      <c r="CC26" s="143">
        <f t="shared" si="38"/>
        <v>75</v>
      </c>
      <c r="CD26" s="142">
        <v>5</v>
      </c>
      <c r="CE26" s="143">
        <f t="shared" si="39"/>
        <v>62.5</v>
      </c>
      <c r="CF26" s="142">
        <v>10</v>
      </c>
      <c r="CG26" s="143">
        <f t="shared" si="40"/>
        <v>100</v>
      </c>
      <c r="CH26" s="142">
        <v>6</v>
      </c>
      <c r="CI26" s="143">
        <f t="shared" si="41"/>
        <v>75</v>
      </c>
      <c r="CJ26" s="142">
        <v>4</v>
      </c>
      <c r="CK26" s="143">
        <f t="shared" si="42"/>
        <v>100</v>
      </c>
    </row>
    <row r="27" spans="1:89" s="24" customFormat="1" ht="15.75" customHeight="1" x14ac:dyDescent="0.25">
      <c r="A27" s="29">
        <v>17</v>
      </c>
      <c r="B27" s="31">
        <v>211413205017</v>
      </c>
      <c r="C27" s="32" t="s">
        <v>456</v>
      </c>
      <c r="D27" s="95">
        <v>10</v>
      </c>
      <c r="E27" s="95">
        <f t="shared" si="0"/>
        <v>100</v>
      </c>
      <c r="F27" s="95">
        <v>6</v>
      </c>
      <c r="G27" s="95">
        <f t="shared" si="1"/>
        <v>100</v>
      </c>
      <c r="H27" s="96">
        <v>2</v>
      </c>
      <c r="I27" s="95">
        <f t="shared" si="2"/>
        <v>100</v>
      </c>
      <c r="J27" s="95">
        <v>1</v>
      </c>
      <c r="K27" s="95">
        <f t="shared" si="3"/>
        <v>50</v>
      </c>
      <c r="L27" s="106">
        <v>5</v>
      </c>
      <c r="M27" s="106">
        <f t="shared" si="4"/>
        <v>50</v>
      </c>
      <c r="N27" s="107">
        <v>2</v>
      </c>
      <c r="O27" s="106">
        <f t="shared" si="5"/>
        <v>100</v>
      </c>
      <c r="P27" s="107">
        <v>2</v>
      </c>
      <c r="Q27" s="106">
        <f t="shared" si="6"/>
        <v>100</v>
      </c>
      <c r="R27" s="107">
        <v>2</v>
      </c>
      <c r="S27" s="106">
        <f t="shared" si="7"/>
        <v>100</v>
      </c>
      <c r="T27" s="107">
        <v>4</v>
      </c>
      <c r="U27" s="106">
        <f t="shared" si="8"/>
        <v>100</v>
      </c>
      <c r="V27" s="87">
        <v>10</v>
      </c>
      <c r="W27" s="87">
        <f t="shared" si="9"/>
        <v>100</v>
      </c>
      <c r="X27" s="88">
        <v>4</v>
      </c>
      <c r="Y27" s="87">
        <f t="shared" si="10"/>
        <v>100</v>
      </c>
      <c r="Z27" s="88">
        <v>2</v>
      </c>
      <c r="AA27" s="87">
        <f t="shared" si="11"/>
        <v>100</v>
      </c>
      <c r="AB27" s="88">
        <v>4</v>
      </c>
      <c r="AC27" s="87">
        <f t="shared" si="12"/>
        <v>100</v>
      </c>
      <c r="AD27" s="125">
        <v>2</v>
      </c>
      <c r="AE27" s="126">
        <f t="shared" si="13"/>
        <v>100</v>
      </c>
      <c r="AF27" s="125">
        <v>12</v>
      </c>
      <c r="AG27" s="126">
        <f t="shared" si="14"/>
        <v>100</v>
      </c>
      <c r="AH27" s="125">
        <v>16</v>
      </c>
      <c r="AI27" s="126">
        <f t="shared" si="15"/>
        <v>100</v>
      </c>
      <c r="AJ27" s="125">
        <v>6</v>
      </c>
      <c r="AK27" s="126">
        <f t="shared" si="16"/>
        <v>75</v>
      </c>
      <c r="AL27" s="125">
        <v>4</v>
      </c>
      <c r="AM27" s="126">
        <f t="shared" si="17"/>
        <v>50</v>
      </c>
      <c r="AN27" s="125">
        <v>2</v>
      </c>
      <c r="AO27" s="126">
        <f t="shared" si="18"/>
        <v>100</v>
      </c>
      <c r="AP27" s="125">
        <v>16</v>
      </c>
      <c r="AQ27" s="126">
        <f t="shared" si="19"/>
        <v>100</v>
      </c>
      <c r="AR27" s="125">
        <v>2</v>
      </c>
      <c r="AS27" s="126">
        <f t="shared" si="20"/>
        <v>100</v>
      </c>
      <c r="AT27" s="125">
        <v>2</v>
      </c>
      <c r="AU27" s="126">
        <f t="shared" si="21"/>
        <v>100</v>
      </c>
      <c r="AV27" s="125">
        <v>16</v>
      </c>
      <c r="AW27" s="126">
        <f t="shared" si="22"/>
        <v>100</v>
      </c>
      <c r="AX27" s="138">
        <v>11</v>
      </c>
      <c r="AY27" s="139">
        <f t="shared" si="23"/>
        <v>68.75</v>
      </c>
      <c r="AZ27" s="138">
        <v>2</v>
      </c>
      <c r="BA27" s="139">
        <f t="shared" si="24"/>
        <v>100</v>
      </c>
      <c r="BB27" s="138">
        <v>12</v>
      </c>
      <c r="BC27" s="139">
        <f t="shared" si="25"/>
        <v>75</v>
      </c>
      <c r="BD27" s="138">
        <v>2</v>
      </c>
      <c r="BE27" s="139">
        <f t="shared" si="26"/>
        <v>100</v>
      </c>
      <c r="BF27" s="138">
        <v>3</v>
      </c>
      <c r="BG27" s="139">
        <f t="shared" si="27"/>
        <v>50</v>
      </c>
      <c r="BH27" s="138">
        <v>12</v>
      </c>
      <c r="BI27" s="139">
        <f t="shared" si="28"/>
        <v>75</v>
      </c>
      <c r="BJ27" s="138">
        <v>2</v>
      </c>
      <c r="BK27" s="139">
        <f t="shared" si="29"/>
        <v>100</v>
      </c>
      <c r="BL27" s="138">
        <v>1</v>
      </c>
      <c r="BM27" s="139">
        <f t="shared" si="30"/>
        <v>50</v>
      </c>
      <c r="BN27" s="138">
        <v>16</v>
      </c>
      <c r="BO27" s="139">
        <f t="shared" si="31"/>
        <v>100</v>
      </c>
      <c r="BP27" s="138">
        <v>12</v>
      </c>
      <c r="BQ27" s="139">
        <f t="shared" si="32"/>
        <v>75</v>
      </c>
      <c r="BR27" s="142">
        <v>2</v>
      </c>
      <c r="BS27" s="143">
        <f t="shared" si="33"/>
        <v>100</v>
      </c>
      <c r="BT27" s="142">
        <v>2</v>
      </c>
      <c r="BU27" s="143">
        <f t="shared" si="34"/>
        <v>100</v>
      </c>
      <c r="BV27" s="142">
        <v>10</v>
      </c>
      <c r="BW27" s="143">
        <f t="shared" si="35"/>
        <v>100</v>
      </c>
      <c r="BX27" s="142">
        <v>2</v>
      </c>
      <c r="BY27" s="143">
        <f t="shared" si="36"/>
        <v>100</v>
      </c>
      <c r="BZ27" s="142">
        <v>12</v>
      </c>
      <c r="CA27" s="143">
        <f t="shared" si="37"/>
        <v>75</v>
      </c>
      <c r="CB27" s="142">
        <v>9</v>
      </c>
      <c r="CC27" s="143">
        <f t="shared" si="38"/>
        <v>56.25</v>
      </c>
      <c r="CD27" s="142">
        <v>8</v>
      </c>
      <c r="CE27" s="143">
        <f t="shared" si="39"/>
        <v>100</v>
      </c>
      <c r="CF27" s="142">
        <v>8</v>
      </c>
      <c r="CG27" s="143">
        <f t="shared" si="40"/>
        <v>80</v>
      </c>
      <c r="CH27" s="142">
        <v>8</v>
      </c>
      <c r="CI27" s="143">
        <f t="shared" si="41"/>
        <v>100</v>
      </c>
      <c r="CJ27" s="142">
        <v>2</v>
      </c>
      <c r="CK27" s="143">
        <f t="shared" si="42"/>
        <v>50</v>
      </c>
    </row>
    <row r="28" spans="1:89" s="24" customFormat="1" ht="15.75" customHeight="1" x14ac:dyDescent="0.25">
      <c r="A28" s="29">
        <v>18</v>
      </c>
      <c r="B28" s="31">
        <v>211413205018</v>
      </c>
      <c r="C28" s="32" t="s">
        <v>457</v>
      </c>
      <c r="D28" s="95">
        <v>8</v>
      </c>
      <c r="E28" s="95">
        <f t="shared" si="0"/>
        <v>80</v>
      </c>
      <c r="F28" s="95" t="s">
        <v>937</v>
      </c>
      <c r="G28" s="95">
        <f t="shared" si="1"/>
        <v>0</v>
      </c>
      <c r="H28" s="96">
        <v>2</v>
      </c>
      <c r="I28" s="95">
        <f t="shared" si="2"/>
        <v>100</v>
      </c>
      <c r="J28" s="95">
        <v>1</v>
      </c>
      <c r="K28" s="95">
        <f t="shared" si="3"/>
        <v>50</v>
      </c>
      <c r="L28" s="106">
        <v>10</v>
      </c>
      <c r="M28" s="106">
        <f t="shared" si="4"/>
        <v>100</v>
      </c>
      <c r="N28" s="107">
        <v>2</v>
      </c>
      <c r="O28" s="106">
        <f t="shared" si="5"/>
        <v>100</v>
      </c>
      <c r="P28" s="107">
        <v>2</v>
      </c>
      <c r="Q28" s="106">
        <f t="shared" si="6"/>
        <v>100</v>
      </c>
      <c r="R28" s="107">
        <v>2</v>
      </c>
      <c r="S28" s="106">
        <f t="shared" si="7"/>
        <v>100</v>
      </c>
      <c r="T28" s="107">
        <v>2</v>
      </c>
      <c r="U28" s="106">
        <f t="shared" si="8"/>
        <v>50</v>
      </c>
      <c r="V28" s="87">
        <v>10</v>
      </c>
      <c r="W28" s="87">
        <f t="shared" si="9"/>
        <v>100</v>
      </c>
      <c r="X28" s="88">
        <v>2</v>
      </c>
      <c r="Y28" s="87">
        <f t="shared" si="10"/>
        <v>50</v>
      </c>
      <c r="Z28" s="88">
        <v>1</v>
      </c>
      <c r="AA28" s="87">
        <f t="shared" si="11"/>
        <v>50</v>
      </c>
      <c r="AB28" s="88">
        <v>4</v>
      </c>
      <c r="AC28" s="87">
        <f t="shared" si="12"/>
        <v>100</v>
      </c>
      <c r="AD28" s="125">
        <v>2</v>
      </c>
      <c r="AE28" s="126">
        <f t="shared" si="13"/>
        <v>100</v>
      </c>
      <c r="AF28" s="125">
        <v>10</v>
      </c>
      <c r="AG28" s="126">
        <f t="shared" si="14"/>
        <v>83.333333333333343</v>
      </c>
      <c r="AH28" s="125">
        <v>9</v>
      </c>
      <c r="AI28" s="126">
        <f t="shared" si="15"/>
        <v>56.25</v>
      </c>
      <c r="AJ28" s="125">
        <v>8</v>
      </c>
      <c r="AK28" s="126">
        <f t="shared" si="16"/>
        <v>100</v>
      </c>
      <c r="AL28" s="125">
        <v>8</v>
      </c>
      <c r="AM28" s="126">
        <f t="shared" si="17"/>
        <v>100</v>
      </c>
      <c r="AN28" s="125">
        <v>2</v>
      </c>
      <c r="AO28" s="126">
        <f t="shared" si="18"/>
        <v>100</v>
      </c>
      <c r="AP28" s="125">
        <v>16</v>
      </c>
      <c r="AQ28" s="126">
        <f t="shared" si="19"/>
        <v>100</v>
      </c>
      <c r="AR28" s="125">
        <v>2</v>
      </c>
      <c r="AS28" s="126">
        <f t="shared" si="20"/>
        <v>100</v>
      </c>
      <c r="AT28" s="125">
        <v>2</v>
      </c>
      <c r="AU28" s="126">
        <f t="shared" si="21"/>
        <v>100</v>
      </c>
      <c r="AV28" s="125">
        <v>14</v>
      </c>
      <c r="AW28" s="126">
        <f t="shared" si="22"/>
        <v>87.5</v>
      </c>
      <c r="AX28" s="138">
        <v>12</v>
      </c>
      <c r="AY28" s="139">
        <f t="shared" si="23"/>
        <v>75</v>
      </c>
      <c r="AZ28" s="138">
        <v>2</v>
      </c>
      <c r="BA28" s="139">
        <f t="shared" si="24"/>
        <v>100</v>
      </c>
      <c r="BB28" s="138">
        <v>16</v>
      </c>
      <c r="BC28" s="139">
        <f t="shared" si="25"/>
        <v>100</v>
      </c>
      <c r="BD28" s="138">
        <v>2</v>
      </c>
      <c r="BE28" s="139">
        <f t="shared" si="26"/>
        <v>100</v>
      </c>
      <c r="BF28" s="138">
        <v>6</v>
      </c>
      <c r="BG28" s="139">
        <f t="shared" si="27"/>
        <v>100</v>
      </c>
      <c r="BH28" s="138">
        <v>16</v>
      </c>
      <c r="BI28" s="139">
        <f t="shared" si="28"/>
        <v>100</v>
      </c>
      <c r="BJ28" s="138">
        <v>1</v>
      </c>
      <c r="BK28" s="139">
        <f t="shared" si="29"/>
        <v>50</v>
      </c>
      <c r="BL28" s="138">
        <v>1</v>
      </c>
      <c r="BM28" s="139">
        <f t="shared" si="30"/>
        <v>50</v>
      </c>
      <c r="BN28" s="138">
        <v>10</v>
      </c>
      <c r="BO28" s="139">
        <f t="shared" si="31"/>
        <v>62.5</v>
      </c>
      <c r="BP28" s="138">
        <v>13</v>
      </c>
      <c r="BQ28" s="139">
        <f t="shared" si="32"/>
        <v>81.25</v>
      </c>
      <c r="BR28" s="142">
        <v>2</v>
      </c>
      <c r="BS28" s="143">
        <f t="shared" si="33"/>
        <v>100</v>
      </c>
      <c r="BT28" s="142">
        <v>2</v>
      </c>
      <c r="BU28" s="143">
        <f t="shared" si="34"/>
        <v>100</v>
      </c>
      <c r="BV28" s="142">
        <v>10</v>
      </c>
      <c r="BW28" s="143">
        <f t="shared" si="35"/>
        <v>100</v>
      </c>
      <c r="BX28" s="142">
        <v>1</v>
      </c>
      <c r="BY28" s="143">
        <f t="shared" si="36"/>
        <v>50</v>
      </c>
      <c r="BZ28" s="142">
        <v>10</v>
      </c>
      <c r="CA28" s="143">
        <f t="shared" si="37"/>
        <v>62.5</v>
      </c>
      <c r="CB28" s="142">
        <v>6</v>
      </c>
      <c r="CC28" s="143">
        <f t="shared" si="38"/>
        <v>37.5</v>
      </c>
      <c r="CD28" s="142">
        <v>4</v>
      </c>
      <c r="CE28" s="143">
        <f t="shared" si="39"/>
        <v>50</v>
      </c>
      <c r="CF28" s="142">
        <v>4</v>
      </c>
      <c r="CG28" s="143">
        <f t="shared" si="40"/>
        <v>40</v>
      </c>
      <c r="CH28" s="142">
        <v>4</v>
      </c>
      <c r="CI28" s="143">
        <f t="shared" si="41"/>
        <v>50</v>
      </c>
      <c r="CJ28" s="142">
        <v>4</v>
      </c>
      <c r="CK28" s="143">
        <f t="shared" si="42"/>
        <v>100</v>
      </c>
    </row>
    <row r="29" spans="1:89" s="24" customFormat="1" ht="15.75" customHeight="1" x14ac:dyDescent="0.25">
      <c r="A29" s="29">
        <v>19</v>
      </c>
      <c r="B29" s="31">
        <v>211413205019</v>
      </c>
      <c r="C29" s="32" t="s">
        <v>458</v>
      </c>
      <c r="D29" s="95">
        <v>6</v>
      </c>
      <c r="E29" s="95">
        <f t="shared" si="0"/>
        <v>60</v>
      </c>
      <c r="F29" s="95">
        <v>6</v>
      </c>
      <c r="G29" s="95">
        <f t="shared" si="1"/>
        <v>100</v>
      </c>
      <c r="H29" s="96">
        <v>2</v>
      </c>
      <c r="I29" s="95">
        <f t="shared" si="2"/>
        <v>100</v>
      </c>
      <c r="J29" s="95">
        <v>2</v>
      </c>
      <c r="K29" s="95">
        <f t="shared" si="3"/>
        <v>100</v>
      </c>
      <c r="L29" s="106">
        <v>10</v>
      </c>
      <c r="M29" s="106">
        <f t="shared" si="4"/>
        <v>100</v>
      </c>
      <c r="N29" s="107">
        <v>1</v>
      </c>
      <c r="O29" s="106">
        <f t="shared" si="5"/>
        <v>50</v>
      </c>
      <c r="P29" s="107">
        <v>1</v>
      </c>
      <c r="Q29" s="106">
        <f t="shared" si="6"/>
        <v>50</v>
      </c>
      <c r="R29" s="107">
        <v>2</v>
      </c>
      <c r="S29" s="106">
        <f t="shared" si="7"/>
        <v>100</v>
      </c>
      <c r="T29" s="107">
        <v>4</v>
      </c>
      <c r="U29" s="106">
        <f t="shared" si="8"/>
        <v>100</v>
      </c>
      <c r="V29" s="87">
        <v>7</v>
      </c>
      <c r="W29" s="87">
        <f t="shared" si="9"/>
        <v>70</v>
      </c>
      <c r="X29" s="88">
        <v>2</v>
      </c>
      <c r="Y29" s="87">
        <f t="shared" si="10"/>
        <v>50</v>
      </c>
      <c r="Z29" s="88">
        <v>2</v>
      </c>
      <c r="AA29" s="87">
        <f t="shared" si="11"/>
        <v>100</v>
      </c>
      <c r="AB29" s="88">
        <v>2</v>
      </c>
      <c r="AC29" s="87">
        <f t="shared" si="12"/>
        <v>50</v>
      </c>
      <c r="AD29" s="125">
        <v>1</v>
      </c>
      <c r="AE29" s="126">
        <f t="shared" si="13"/>
        <v>50</v>
      </c>
      <c r="AF29" s="125">
        <v>12</v>
      </c>
      <c r="AG29" s="126">
        <f t="shared" si="14"/>
        <v>100</v>
      </c>
      <c r="AH29" s="125">
        <v>16</v>
      </c>
      <c r="AI29" s="126">
        <f t="shared" si="15"/>
        <v>100</v>
      </c>
      <c r="AJ29" s="125">
        <v>4</v>
      </c>
      <c r="AK29" s="126">
        <f t="shared" si="16"/>
        <v>50</v>
      </c>
      <c r="AL29" s="125">
        <v>6</v>
      </c>
      <c r="AM29" s="126">
        <f t="shared" si="17"/>
        <v>75</v>
      </c>
      <c r="AN29" s="125">
        <v>2</v>
      </c>
      <c r="AO29" s="126">
        <f t="shared" si="18"/>
        <v>100</v>
      </c>
      <c r="AP29" s="125">
        <v>16</v>
      </c>
      <c r="AQ29" s="126">
        <f t="shared" si="19"/>
        <v>100</v>
      </c>
      <c r="AR29" s="125">
        <v>1</v>
      </c>
      <c r="AS29" s="126">
        <f t="shared" si="20"/>
        <v>50</v>
      </c>
      <c r="AT29" s="125">
        <v>1</v>
      </c>
      <c r="AU29" s="126">
        <f t="shared" si="21"/>
        <v>50</v>
      </c>
      <c r="AV29" s="125">
        <v>16</v>
      </c>
      <c r="AW29" s="126">
        <f t="shared" si="22"/>
        <v>100</v>
      </c>
      <c r="AX29" s="138">
        <v>16</v>
      </c>
      <c r="AY29" s="139">
        <f t="shared" si="23"/>
        <v>100</v>
      </c>
      <c r="AZ29" s="138">
        <v>2</v>
      </c>
      <c r="BA29" s="139">
        <f t="shared" si="24"/>
        <v>100</v>
      </c>
      <c r="BB29" s="138">
        <v>16</v>
      </c>
      <c r="BC29" s="139">
        <f t="shared" si="25"/>
        <v>100</v>
      </c>
      <c r="BD29" s="138">
        <v>1</v>
      </c>
      <c r="BE29" s="139">
        <f t="shared" si="26"/>
        <v>50</v>
      </c>
      <c r="BF29" s="138">
        <v>3</v>
      </c>
      <c r="BG29" s="139">
        <f t="shared" si="27"/>
        <v>50</v>
      </c>
      <c r="BH29" s="138">
        <v>12</v>
      </c>
      <c r="BI29" s="139">
        <f t="shared" si="28"/>
        <v>75</v>
      </c>
      <c r="BJ29" s="138">
        <v>1</v>
      </c>
      <c r="BK29" s="139">
        <f t="shared" si="29"/>
        <v>50</v>
      </c>
      <c r="BL29" s="138">
        <v>2</v>
      </c>
      <c r="BM29" s="139">
        <f t="shared" si="30"/>
        <v>100</v>
      </c>
      <c r="BN29" s="138">
        <v>16</v>
      </c>
      <c r="BO29" s="139">
        <f t="shared" si="31"/>
        <v>100</v>
      </c>
      <c r="BP29" s="138">
        <v>16</v>
      </c>
      <c r="BQ29" s="139">
        <f t="shared" si="32"/>
        <v>100</v>
      </c>
      <c r="BR29" s="142">
        <v>2</v>
      </c>
      <c r="BS29" s="143">
        <f t="shared" si="33"/>
        <v>100</v>
      </c>
      <c r="BT29" s="142">
        <v>2</v>
      </c>
      <c r="BU29" s="143">
        <f t="shared" si="34"/>
        <v>100</v>
      </c>
      <c r="BV29" s="142">
        <v>9</v>
      </c>
      <c r="BW29" s="143">
        <f t="shared" si="35"/>
        <v>90</v>
      </c>
      <c r="BX29" s="142">
        <v>2</v>
      </c>
      <c r="BY29" s="143">
        <f t="shared" si="36"/>
        <v>100</v>
      </c>
      <c r="BZ29" s="142">
        <v>16</v>
      </c>
      <c r="CA29" s="143">
        <f t="shared" si="37"/>
        <v>100</v>
      </c>
      <c r="CB29" s="142">
        <v>8</v>
      </c>
      <c r="CC29" s="143">
        <f t="shared" si="38"/>
        <v>50</v>
      </c>
      <c r="CD29" s="142">
        <v>4</v>
      </c>
      <c r="CE29" s="143">
        <f t="shared" si="39"/>
        <v>50</v>
      </c>
      <c r="CF29" s="142">
        <v>5</v>
      </c>
      <c r="CG29" s="143">
        <f t="shared" si="40"/>
        <v>50</v>
      </c>
      <c r="CH29" s="142">
        <v>8</v>
      </c>
      <c r="CI29" s="143">
        <f t="shared" si="41"/>
        <v>100</v>
      </c>
      <c r="CJ29" s="142">
        <v>3</v>
      </c>
      <c r="CK29" s="143">
        <f t="shared" si="42"/>
        <v>75</v>
      </c>
    </row>
    <row r="30" spans="1:89" s="24" customFormat="1" ht="15.75" customHeight="1" x14ac:dyDescent="0.25">
      <c r="A30" s="29">
        <v>20</v>
      </c>
      <c r="B30" s="31">
        <v>211413205020</v>
      </c>
      <c r="C30" s="32" t="s">
        <v>459</v>
      </c>
      <c r="D30" s="95">
        <v>10</v>
      </c>
      <c r="E30" s="95">
        <f t="shared" si="0"/>
        <v>100</v>
      </c>
      <c r="F30" s="95">
        <v>6</v>
      </c>
      <c r="G30" s="95">
        <f t="shared" si="1"/>
        <v>100</v>
      </c>
      <c r="H30" s="96">
        <v>1</v>
      </c>
      <c r="I30" s="95">
        <f t="shared" si="2"/>
        <v>50</v>
      </c>
      <c r="J30" s="95">
        <v>2</v>
      </c>
      <c r="K30" s="95">
        <f t="shared" si="3"/>
        <v>100</v>
      </c>
      <c r="L30" s="106">
        <v>6</v>
      </c>
      <c r="M30" s="106">
        <f t="shared" si="4"/>
        <v>60</v>
      </c>
      <c r="N30" s="107">
        <v>2</v>
      </c>
      <c r="O30" s="106">
        <f t="shared" si="5"/>
        <v>100</v>
      </c>
      <c r="P30" s="107">
        <v>2</v>
      </c>
      <c r="Q30" s="106">
        <f t="shared" si="6"/>
        <v>100</v>
      </c>
      <c r="R30" s="107">
        <v>2</v>
      </c>
      <c r="S30" s="106">
        <f t="shared" si="7"/>
        <v>100</v>
      </c>
      <c r="T30" s="107">
        <v>2</v>
      </c>
      <c r="U30" s="106">
        <f t="shared" si="8"/>
        <v>50</v>
      </c>
      <c r="V30" s="87">
        <v>10</v>
      </c>
      <c r="W30" s="87">
        <f t="shared" si="9"/>
        <v>100</v>
      </c>
      <c r="X30" s="88">
        <v>4</v>
      </c>
      <c r="Y30" s="87">
        <f t="shared" si="10"/>
        <v>100</v>
      </c>
      <c r="Z30" s="88">
        <v>2</v>
      </c>
      <c r="AA30" s="87">
        <f t="shared" si="11"/>
        <v>100</v>
      </c>
      <c r="AB30" s="88">
        <v>4</v>
      </c>
      <c r="AC30" s="87">
        <f t="shared" si="12"/>
        <v>100</v>
      </c>
      <c r="AD30" s="125">
        <v>2</v>
      </c>
      <c r="AE30" s="126">
        <f t="shared" si="13"/>
        <v>100</v>
      </c>
      <c r="AF30" s="125">
        <v>12</v>
      </c>
      <c r="AG30" s="126">
        <f t="shared" si="14"/>
        <v>100</v>
      </c>
      <c r="AH30" s="125">
        <v>16</v>
      </c>
      <c r="AI30" s="126">
        <f t="shared" si="15"/>
        <v>100</v>
      </c>
      <c r="AJ30" s="125">
        <v>5</v>
      </c>
      <c r="AK30" s="126">
        <f t="shared" si="16"/>
        <v>62.5</v>
      </c>
      <c r="AL30" s="125">
        <v>8</v>
      </c>
      <c r="AM30" s="126">
        <f t="shared" si="17"/>
        <v>100</v>
      </c>
      <c r="AN30" s="125">
        <v>2</v>
      </c>
      <c r="AO30" s="126">
        <f t="shared" si="18"/>
        <v>100</v>
      </c>
      <c r="AP30" s="125">
        <v>16</v>
      </c>
      <c r="AQ30" s="126">
        <f t="shared" si="19"/>
        <v>100</v>
      </c>
      <c r="AR30" s="125">
        <v>1</v>
      </c>
      <c r="AS30" s="126">
        <f t="shared" si="20"/>
        <v>50</v>
      </c>
      <c r="AT30" s="125">
        <v>2</v>
      </c>
      <c r="AU30" s="126">
        <f t="shared" si="21"/>
        <v>100</v>
      </c>
      <c r="AV30" s="125">
        <v>15</v>
      </c>
      <c r="AW30" s="126">
        <f t="shared" si="22"/>
        <v>93.75</v>
      </c>
      <c r="AX30" s="138">
        <v>14</v>
      </c>
      <c r="AY30" s="139">
        <f t="shared" si="23"/>
        <v>87.5</v>
      </c>
      <c r="AZ30" s="138">
        <v>2</v>
      </c>
      <c r="BA30" s="139">
        <f t="shared" si="24"/>
        <v>100</v>
      </c>
      <c r="BB30" s="138">
        <v>16</v>
      </c>
      <c r="BC30" s="139">
        <f t="shared" si="25"/>
        <v>100</v>
      </c>
      <c r="BD30" s="138">
        <v>2</v>
      </c>
      <c r="BE30" s="139">
        <f t="shared" si="26"/>
        <v>100</v>
      </c>
      <c r="BF30" s="138">
        <v>6</v>
      </c>
      <c r="BG30" s="139">
        <f t="shared" si="27"/>
        <v>100</v>
      </c>
      <c r="BH30" s="138">
        <v>16</v>
      </c>
      <c r="BI30" s="139">
        <f t="shared" si="28"/>
        <v>100</v>
      </c>
      <c r="BJ30" s="138">
        <v>1</v>
      </c>
      <c r="BK30" s="139">
        <f t="shared" si="29"/>
        <v>50</v>
      </c>
      <c r="BL30" s="138">
        <v>2</v>
      </c>
      <c r="BM30" s="139">
        <f t="shared" si="30"/>
        <v>100</v>
      </c>
      <c r="BN30" s="138">
        <v>16</v>
      </c>
      <c r="BO30" s="139">
        <f t="shared" si="31"/>
        <v>100</v>
      </c>
      <c r="BP30" s="138">
        <v>16</v>
      </c>
      <c r="BQ30" s="139">
        <f t="shared" si="32"/>
        <v>100</v>
      </c>
      <c r="BR30" s="142">
        <v>2</v>
      </c>
      <c r="BS30" s="143">
        <f t="shared" si="33"/>
        <v>100</v>
      </c>
      <c r="BT30" s="142">
        <v>2</v>
      </c>
      <c r="BU30" s="143">
        <f t="shared" si="34"/>
        <v>100</v>
      </c>
      <c r="BV30" s="142">
        <v>10</v>
      </c>
      <c r="BW30" s="143">
        <f t="shared" si="35"/>
        <v>100</v>
      </c>
      <c r="BX30" s="142">
        <v>1</v>
      </c>
      <c r="BY30" s="143">
        <f t="shared" si="36"/>
        <v>50</v>
      </c>
      <c r="BZ30" s="142">
        <v>15</v>
      </c>
      <c r="CA30" s="143">
        <f t="shared" si="37"/>
        <v>93.75</v>
      </c>
      <c r="CB30" s="142">
        <v>16</v>
      </c>
      <c r="CC30" s="143">
        <f t="shared" si="38"/>
        <v>100</v>
      </c>
      <c r="CD30" s="142">
        <v>8</v>
      </c>
      <c r="CE30" s="143">
        <f t="shared" si="39"/>
        <v>100</v>
      </c>
      <c r="CF30" s="142">
        <v>9</v>
      </c>
      <c r="CG30" s="143">
        <f t="shared" si="40"/>
        <v>90</v>
      </c>
      <c r="CH30" s="142">
        <v>8</v>
      </c>
      <c r="CI30" s="143">
        <f t="shared" si="41"/>
        <v>100</v>
      </c>
      <c r="CJ30" s="142">
        <v>2</v>
      </c>
      <c r="CK30" s="143">
        <f t="shared" si="42"/>
        <v>50</v>
      </c>
    </row>
    <row r="31" spans="1:89" s="24" customFormat="1" ht="15.75" customHeight="1" x14ac:dyDescent="0.25">
      <c r="A31" s="29">
        <v>21</v>
      </c>
      <c r="B31" s="31">
        <v>211413205021</v>
      </c>
      <c r="C31" s="32" t="s">
        <v>460</v>
      </c>
      <c r="D31" s="95">
        <v>10</v>
      </c>
      <c r="E31" s="95">
        <f t="shared" si="0"/>
        <v>100</v>
      </c>
      <c r="F31" s="95">
        <v>6</v>
      </c>
      <c r="G31" s="95">
        <f t="shared" si="1"/>
        <v>100</v>
      </c>
      <c r="H31" s="96">
        <v>2</v>
      </c>
      <c r="I31" s="95">
        <f t="shared" si="2"/>
        <v>100</v>
      </c>
      <c r="J31" s="95">
        <v>2</v>
      </c>
      <c r="K31" s="95">
        <f t="shared" si="3"/>
        <v>100</v>
      </c>
      <c r="L31" s="106">
        <v>10</v>
      </c>
      <c r="M31" s="106">
        <f t="shared" si="4"/>
        <v>100</v>
      </c>
      <c r="N31" s="107">
        <v>2</v>
      </c>
      <c r="O31" s="106">
        <f t="shared" si="5"/>
        <v>100</v>
      </c>
      <c r="P31" s="107">
        <v>2</v>
      </c>
      <c r="Q31" s="106">
        <f t="shared" si="6"/>
        <v>100</v>
      </c>
      <c r="R31" s="107">
        <v>1</v>
      </c>
      <c r="S31" s="106">
        <f t="shared" si="7"/>
        <v>50</v>
      </c>
      <c r="T31" s="107">
        <v>2</v>
      </c>
      <c r="U31" s="106">
        <f t="shared" si="8"/>
        <v>50</v>
      </c>
      <c r="V31" s="87">
        <v>10</v>
      </c>
      <c r="W31" s="87">
        <f t="shared" si="9"/>
        <v>100</v>
      </c>
      <c r="X31" s="88">
        <v>4</v>
      </c>
      <c r="Y31" s="87">
        <f t="shared" si="10"/>
        <v>100</v>
      </c>
      <c r="Z31" s="88">
        <v>1</v>
      </c>
      <c r="AA31" s="87">
        <f t="shared" si="11"/>
        <v>50</v>
      </c>
      <c r="AB31" s="88">
        <v>4</v>
      </c>
      <c r="AC31" s="87">
        <f t="shared" si="12"/>
        <v>100</v>
      </c>
      <c r="AD31" s="125">
        <v>2</v>
      </c>
      <c r="AE31" s="126">
        <f t="shared" si="13"/>
        <v>100</v>
      </c>
      <c r="AF31" s="125">
        <v>6</v>
      </c>
      <c r="AG31" s="126">
        <f t="shared" si="14"/>
        <v>50</v>
      </c>
      <c r="AH31" s="125">
        <v>8</v>
      </c>
      <c r="AI31" s="126">
        <f t="shared" si="15"/>
        <v>50</v>
      </c>
      <c r="AJ31" s="125">
        <v>8</v>
      </c>
      <c r="AK31" s="126">
        <f t="shared" si="16"/>
        <v>100</v>
      </c>
      <c r="AL31" s="125">
        <v>4</v>
      </c>
      <c r="AM31" s="126">
        <f t="shared" si="17"/>
        <v>50</v>
      </c>
      <c r="AN31" s="125">
        <v>1</v>
      </c>
      <c r="AO31" s="126">
        <f t="shared" si="18"/>
        <v>50</v>
      </c>
      <c r="AP31" s="125">
        <v>16</v>
      </c>
      <c r="AQ31" s="126">
        <f t="shared" si="19"/>
        <v>100</v>
      </c>
      <c r="AR31" s="125">
        <v>1</v>
      </c>
      <c r="AS31" s="126">
        <f t="shared" si="20"/>
        <v>50</v>
      </c>
      <c r="AT31" s="125">
        <v>1</v>
      </c>
      <c r="AU31" s="126">
        <f t="shared" si="21"/>
        <v>50</v>
      </c>
      <c r="AV31" s="125">
        <v>16</v>
      </c>
      <c r="AW31" s="126">
        <f t="shared" si="22"/>
        <v>100</v>
      </c>
      <c r="AX31" s="138">
        <v>15</v>
      </c>
      <c r="AY31" s="139">
        <f t="shared" si="23"/>
        <v>93.75</v>
      </c>
      <c r="AZ31" s="138">
        <v>2</v>
      </c>
      <c r="BA31" s="139">
        <f t="shared" si="24"/>
        <v>100</v>
      </c>
      <c r="BB31" s="138">
        <v>10</v>
      </c>
      <c r="BC31" s="139">
        <f t="shared" si="25"/>
        <v>62.5</v>
      </c>
      <c r="BD31" s="138">
        <v>1</v>
      </c>
      <c r="BE31" s="139">
        <f t="shared" si="26"/>
        <v>50</v>
      </c>
      <c r="BF31" s="138">
        <v>6</v>
      </c>
      <c r="BG31" s="139">
        <f t="shared" si="27"/>
        <v>100</v>
      </c>
      <c r="BH31" s="138">
        <v>14</v>
      </c>
      <c r="BI31" s="139">
        <f t="shared" si="28"/>
        <v>87.5</v>
      </c>
      <c r="BJ31" s="138">
        <v>2</v>
      </c>
      <c r="BK31" s="139">
        <f t="shared" si="29"/>
        <v>100</v>
      </c>
      <c r="BL31" s="138">
        <v>2</v>
      </c>
      <c r="BM31" s="139">
        <f t="shared" si="30"/>
        <v>100</v>
      </c>
      <c r="BN31" s="138">
        <v>10</v>
      </c>
      <c r="BO31" s="139">
        <f t="shared" si="31"/>
        <v>62.5</v>
      </c>
      <c r="BP31" s="138">
        <v>14</v>
      </c>
      <c r="BQ31" s="139">
        <f t="shared" si="32"/>
        <v>87.5</v>
      </c>
      <c r="BR31" s="142">
        <v>2</v>
      </c>
      <c r="BS31" s="143">
        <f t="shared" si="33"/>
        <v>100</v>
      </c>
      <c r="BT31" s="142">
        <v>2</v>
      </c>
      <c r="BU31" s="143">
        <f t="shared" si="34"/>
        <v>100</v>
      </c>
      <c r="BV31" s="142">
        <v>8</v>
      </c>
      <c r="BW31" s="143">
        <f t="shared" si="35"/>
        <v>80</v>
      </c>
      <c r="BX31" s="142">
        <v>2</v>
      </c>
      <c r="BY31" s="143">
        <f t="shared" si="36"/>
        <v>100</v>
      </c>
      <c r="BZ31" s="142">
        <v>14</v>
      </c>
      <c r="CA31" s="143">
        <f t="shared" si="37"/>
        <v>87.5</v>
      </c>
      <c r="CB31" s="142">
        <v>12</v>
      </c>
      <c r="CC31" s="143">
        <f t="shared" si="38"/>
        <v>75</v>
      </c>
      <c r="CD31" s="142">
        <v>4</v>
      </c>
      <c r="CE31" s="143">
        <f t="shared" si="39"/>
        <v>50</v>
      </c>
      <c r="CF31" s="142">
        <v>10</v>
      </c>
      <c r="CG31" s="143">
        <f t="shared" si="40"/>
        <v>100</v>
      </c>
      <c r="CH31" s="142">
        <v>8</v>
      </c>
      <c r="CI31" s="143">
        <f t="shared" si="41"/>
        <v>100</v>
      </c>
      <c r="CJ31" s="142">
        <v>4</v>
      </c>
      <c r="CK31" s="143">
        <f t="shared" si="42"/>
        <v>100</v>
      </c>
    </row>
    <row r="32" spans="1:89" s="24" customFormat="1" ht="15.75" customHeight="1" x14ac:dyDescent="0.25">
      <c r="A32" s="29">
        <v>22</v>
      </c>
      <c r="B32" s="31">
        <v>211413205022</v>
      </c>
      <c r="C32" s="32" t="s">
        <v>461</v>
      </c>
      <c r="D32" s="95">
        <v>8</v>
      </c>
      <c r="E32" s="95">
        <f t="shared" si="0"/>
        <v>80</v>
      </c>
      <c r="F32" s="95">
        <v>6</v>
      </c>
      <c r="G32" s="95">
        <f t="shared" si="1"/>
        <v>100</v>
      </c>
      <c r="H32" s="96">
        <v>2</v>
      </c>
      <c r="I32" s="95">
        <f t="shared" si="2"/>
        <v>100</v>
      </c>
      <c r="J32" s="95" t="s">
        <v>937</v>
      </c>
      <c r="K32" s="95">
        <f t="shared" si="3"/>
        <v>0</v>
      </c>
      <c r="L32" s="106">
        <v>5</v>
      </c>
      <c r="M32" s="106">
        <f t="shared" si="4"/>
        <v>50</v>
      </c>
      <c r="N32" s="107">
        <v>2</v>
      </c>
      <c r="O32" s="106">
        <f t="shared" si="5"/>
        <v>100</v>
      </c>
      <c r="P32" s="107">
        <v>2</v>
      </c>
      <c r="Q32" s="106">
        <f t="shared" si="6"/>
        <v>100</v>
      </c>
      <c r="R32" s="107">
        <v>2</v>
      </c>
      <c r="S32" s="106">
        <f t="shared" si="7"/>
        <v>100</v>
      </c>
      <c r="T32" s="107">
        <v>3</v>
      </c>
      <c r="U32" s="106">
        <f t="shared" si="8"/>
        <v>75</v>
      </c>
      <c r="V32" s="87">
        <v>5</v>
      </c>
      <c r="W32" s="87">
        <f t="shared" si="9"/>
        <v>50</v>
      </c>
      <c r="X32" s="88">
        <v>4</v>
      </c>
      <c r="Y32" s="87">
        <f t="shared" si="10"/>
        <v>100</v>
      </c>
      <c r="Z32" s="88">
        <v>2</v>
      </c>
      <c r="AA32" s="87">
        <f t="shared" si="11"/>
        <v>100</v>
      </c>
      <c r="AB32" s="88">
        <v>4</v>
      </c>
      <c r="AC32" s="87">
        <f t="shared" si="12"/>
        <v>100</v>
      </c>
      <c r="AD32" s="125">
        <v>1</v>
      </c>
      <c r="AE32" s="126">
        <f t="shared" si="13"/>
        <v>50</v>
      </c>
      <c r="AF32" s="125">
        <v>12</v>
      </c>
      <c r="AG32" s="126">
        <f t="shared" si="14"/>
        <v>100</v>
      </c>
      <c r="AH32" s="125">
        <v>9</v>
      </c>
      <c r="AI32" s="126">
        <f t="shared" si="15"/>
        <v>56.25</v>
      </c>
      <c r="AJ32" s="125">
        <v>5</v>
      </c>
      <c r="AK32" s="126">
        <f t="shared" si="16"/>
        <v>62.5</v>
      </c>
      <c r="AL32" s="125">
        <v>7</v>
      </c>
      <c r="AM32" s="126">
        <f t="shared" si="17"/>
        <v>87.5</v>
      </c>
      <c r="AN32" s="125">
        <v>1</v>
      </c>
      <c r="AO32" s="126">
        <f t="shared" si="18"/>
        <v>50</v>
      </c>
      <c r="AP32" s="125">
        <v>8</v>
      </c>
      <c r="AQ32" s="126">
        <f t="shared" si="19"/>
        <v>50</v>
      </c>
      <c r="AR32" s="125">
        <v>2</v>
      </c>
      <c r="AS32" s="126">
        <f t="shared" si="20"/>
        <v>100</v>
      </c>
      <c r="AT32" s="125">
        <v>2</v>
      </c>
      <c r="AU32" s="126">
        <f t="shared" si="21"/>
        <v>100</v>
      </c>
      <c r="AV32" s="125">
        <v>12</v>
      </c>
      <c r="AW32" s="126">
        <f t="shared" si="22"/>
        <v>75</v>
      </c>
      <c r="AX32" s="138">
        <v>9</v>
      </c>
      <c r="AY32" s="139">
        <f t="shared" si="23"/>
        <v>56.25</v>
      </c>
      <c r="AZ32" s="138">
        <v>2</v>
      </c>
      <c r="BA32" s="139">
        <f t="shared" si="24"/>
        <v>100</v>
      </c>
      <c r="BB32" s="138">
        <v>8</v>
      </c>
      <c r="BC32" s="139">
        <f t="shared" si="25"/>
        <v>50</v>
      </c>
      <c r="BD32" s="138">
        <v>2</v>
      </c>
      <c r="BE32" s="139">
        <f t="shared" si="26"/>
        <v>100</v>
      </c>
      <c r="BF32" s="138">
        <v>3</v>
      </c>
      <c r="BG32" s="139">
        <f t="shared" si="27"/>
        <v>50</v>
      </c>
      <c r="BH32" s="138">
        <v>16</v>
      </c>
      <c r="BI32" s="139">
        <f t="shared" si="28"/>
        <v>100</v>
      </c>
      <c r="BJ32" s="138">
        <v>1</v>
      </c>
      <c r="BK32" s="139">
        <f t="shared" si="29"/>
        <v>50</v>
      </c>
      <c r="BL32" s="138">
        <v>1</v>
      </c>
      <c r="BM32" s="139">
        <f t="shared" si="30"/>
        <v>50</v>
      </c>
      <c r="BN32" s="138">
        <v>7</v>
      </c>
      <c r="BO32" s="139">
        <f t="shared" si="31"/>
        <v>43.75</v>
      </c>
      <c r="BP32" s="138">
        <v>7</v>
      </c>
      <c r="BQ32" s="139">
        <f t="shared" si="32"/>
        <v>43.75</v>
      </c>
      <c r="BR32" s="142">
        <v>1</v>
      </c>
      <c r="BS32" s="143">
        <f t="shared" si="33"/>
        <v>50</v>
      </c>
      <c r="BT32" s="142">
        <v>1</v>
      </c>
      <c r="BU32" s="143">
        <f t="shared" si="34"/>
        <v>50</v>
      </c>
      <c r="BV32" s="142">
        <v>10</v>
      </c>
      <c r="BW32" s="143">
        <f t="shared" si="35"/>
        <v>100</v>
      </c>
      <c r="BX32" s="142">
        <v>1</v>
      </c>
      <c r="BY32" s="143">
        <f t="shared" si="36"/>
        <v>50</v>
      </c>
      <c r="BZ32" s="142">
        <v>15</v>
      </c>
      <c r="CA32" s="143">
        <f t="shared" si="37"/>
        <v>93.75</v>
      </c>
      <c r="CB32" s="142">
        <v>10</v>
      </c>
      <c r="CC32" s="143">
        <f t="shared" si="38"/>
        <v>62.5</v>
      </c>
      <c r="CD32" s="142">
        <v>6</v>
      </c>
      <c r="CE32" s="143">
        <f t="shared" si="39"/>
        <v>75</v>
      </c>
      <c r="CF32" s="142">
        <v>5</v>
      </c>
      <c r="CG32" s="143">
        <f t="shared" si="40"/>
        <v>50</v>
      </c>
      <c r="CH32" s="142">
        <v>6</v>
      </c>
      <c r="CI32" s="143">
        <f t="shared" si="41"/>
        <v>75</v>
      </c>
      <c r="CJ32" s="142">
        <v>2</v>
      </c>
      <c r="CK32" s="143">
        <f t="shared" si="42"/>
        <v>50</v>
      </c>
    </row>
    <row r="33" spans="1:89" s="24" customFormat="1" ht="15.75" customHeight="1" x14ac:dyDescent="0.25">
      <c r="A33" s="29">
        <v>23</v>
      </c>
      <c r="B33" s="31">
        <v>211413205023</v>
      </c>
      <c r="C33" s="32" t="s">
        <v>462</v>
      </c>
      <c r="D33" s="95">
        <v>10</v>
      </c>
      <c r="E33" s="95">
        <f t="shared" si="0"/>
        <v>100</v>
      </c>
      <c r="F33" s="95">
        <v>6</v>
      </c>
      <c r="G33" s="95">
        <f t="shared" si="1"/>
        <v>100</v>
      </c>
      <c r="H33" s="96">
        <v>2</v>
      </c>
      <c r="I33" s="95">
        <f t="shared" si="2"/>
        <v>100</v>
      </c>
      <c r="J33" s="95">
        <v>1</v>
      </c>
      <c r="K33" s="95">
        <f t="shared" si="3"/>
        <v>50</v>
      </c>
      <c r="L33" s="106">
        <v>10</v>
      </c>
      <c r="M33" s="106">
        <f t="shared" si="4"/>
        <v>100</v>
      </c>
      <c r="N33" s="107">
        <v>1</v>
      </c>
      <c r="O33" s="106">
        <f t="shared" si="5"/>
        <v>50</v>
      </c>
      <c r="P33" s="107">
        <v>2</v>
      </c>
      <c r="Q33" s="106">
        <f t="shared" si="6"/>
        <v>100</v>
      </c>
      <c r="R33" s="107">
        <v>1</v>
      </c>
      <c r="S33" s="106">
        <f t="shared" si="7"/>
        <v>50</v>
      </c>
      <c r="T33" s="107">
        <v>2</v>
      </c>
      <c r="U33" s="106">
        <f t="shared" si="8"/>
        <v>50</v>
      </c>
      <c r="V33" s="87">
        <v>10</v>
      </c>
      <c r="W33" s="87">
        <f t="shared" si="9"/>
        <v>100</v>
      </c>
      <c r="X33" s="88">
        <v>2</v>
      </c>
      <c r="Y33" s="87">
        <f t="shared" si="10"/>
        <v>50</v>
      </c>
      <c r="Z33" s="88">
        <v>2</v>
      </c>
      <c r="AA33" s="87">
        <f t="shared" si="11"/>
        <v>100</v>
      </c>
      <c r="AB33" s="88">
        <v>2</v>
      </c>
      <c r="AC33" s="87">
        <f t="shared" si="12"/>
        <v>50</v>
      </c>
      <c r="AD33" s="125">
        <v>2</v>
      </c>
      <c r="AE33" s="126">
        <f t="shared" si="13"/>
        <v>100</v>
      </c>
      <c r="AF33" s="125">
        <v>12</v>
      </c>
      <c r="AG33" s="126">
        <f t="shared" si="14"/>
        <v>100</v>
      </c>
      <c r="AH33" s="125">
        <v>16</v>
      </c>
      <c r="AI33" s="126">
        <f t="shared" si="15"/>
        <v>100</v>
      </c>
      <c r="AJ33" s="125">
        <v>8</v>
      </c>
      <c r="AK33" s="126">
        <f t="shared" si="16"/>
        <v>100</v>
      </c>
      <c r="AL33" s="125">
        <v>4</v>
      </c>
      <c r="AM33" s="126">
        <f t="shared" si="17"/>
        <v>50</v>
      </c>
      <c r="AN33" s="125">
        <v>2</v>
      </c>
      <c r="AO33" s="126">
        <f t="shared" si="18"/>
        <v>100</v>
      </c>
      <c r="AP33" s="125">
        <v>16</v>
      </c>
      <c r="AQ33" s="126">
        <f t="shared" si="19"/>
        <v>100</v>
      </c>
      <c r="AR33" s="125">
        <v>1</v>
      </c>
      <c r="AS33" s="126">
        <f t="shared" si="20"/>
        <v>50</v>
      </c>
      <c r="AT33" s="125">
        <v>1</v>
      </c>
      <c r="AU33" s="126">
        <f t="shared" si="21"/>
        <v>50</v>
      </c>
      <c r="AV33" s="125">
        <v>16</v>
      </c>
      <c r="AW33" s="126">
        <f t="shared" si="22"/>
        <v>100</v>
      </c>
      <c r="AX33" s="138">
        <v>16</v>
      </c>
      <c r="AY33" s="139">
        <f t="shared" si="23"/>
        <v>100</v>
      </c>
      <c r="AZ33" s="138">
        <v>2</v>
      </c>
      <c r="BA33" s="139">
        <f t="shared" si="24"/>
        <v>100</v>
      </c>
      <c r="BB33" s="138">
        <v>16</v>
      </c>
      <c r="BC33" s="139">
        <f t="shared" si="25"/>
        <v>100</v>
      </c>
      <c r="BD33" s="138">
        <v>2</v>
      </c>
      <c r="BE33" s="139">
        <f t="shared" si="26"/>
        <v>100</v>
      </c>
      <c r="BF33" s="138">
        <v>6</v>
      </c>
      <c r="BG33" s="139">
        <f t="shared" si="27"/>
        <v>100</v>
      </c>
      <c r="BH33" s="138">
        <v>15</v>
      </c>
      <c r="BI33" s="139">
        <f t="shared" si="28"/>
        <v>93.75</v>
      </c>
      <c r="BJ33" s="138">
        <v>2</v>
      </c>
      <c r="BK33" s="139">
        <f t="shared" si="29"/>
        <v>100</v>
      </c>
      <c r="BL33" s="138">
        <v>2</v>
      </c>
      <c r="BM33" s="139">
        <f t="shared" si="30"/>
        <v>100</v>
      </c>
      <c r="BN33" s="138">
        <v>12</v>
      </c>
      <c r="BO33" s="139">
        <f t="shared" si="31"/>
        <v>75</v>
      </c>
      <c r="BP33" s="138">
        <v>16</v>
      </c>
      <c r="BQ33" s="139">
        <f t="shared" si="32"/>
        <v>100</v>
      </c>
      <c r="BR33" s="142">
        <v>2</v>
      </c>
      <c r="BS33" s="143">
        <f t="shared" si="33"/>
        <v>100</v>
      </c>
      <c r="BT33" s="142">
        <v>2</v>
      </c>
      <c r="BU33" s="143">
        <f t="shared" si="34"/>
        <v>100</v>
      </c>
      <c r="BV33" s="142">
        <v>10</v>
      </c>
      <c r="BW33" s="143">
        <f t="shared" si="35"/>
        <v>100</v>
      </c>
      <c r="BX33" s="142">
        <v>2</v>
      </c>
      <c r="BY33" s="143">
        <f t="shared" si="36"/>
        <v>100</v>
      </c>
      <c r="BZ33" s="142">
        <v>14</v>
      </c>
      <c r="CA33" s="143">
        <f t="shared" si="37"/>
        <v>87.5</v>
      </c>
      <c r="CB33" s="142">
        <v>15</v>
      </c>
      <c r="CC33" s="143">
        <f t="shared" si="38"/>
        <v>93.75</v>
      </c>
      <c r="CD33" s="142">
        <v>8</v>
      </c>
      <c r="CE33" s="143">
        <f t="shared" si="39"/>
        <v>100</v>
      </c>
      <c r="CF33" s="142">
        <v>6</v>
      </c>
      <c r="CG33" s="143">
        <f t="shared" si="40"/>
        <v>60</v>
      </c>
      <c r="CH33" s="142">
        <v>8</v>
      </c>
      <c r="CI33" s="143">
        <f t="shared" si="41"/>
        <v>100</v>
      </c>
      <c r="CJ33" s="142">
        <v>4</v>
      </c>
      <c r="CK33" s="143">
        <f t="shared" si="42"/>
        <v>100</v>
      </c>
    </row>
    <row r="34" spans="1:89" s="24" customFormat="1" ht="15.75" customHeight="1" x14ac:dyDescent="0.25">
      <c r="A34" s="29">
        <v>24</v>
      </c>
      <c r="B34" s="31">
        <v>211413205024</v>
      </c>
      <c r="C34" s="32" t="s">
        <v>463</v>
      </c>
      <c r="D34" s="95">
        <v>6</v>
      </c>
      <c r="E34" s="95">
        <f t="shared" si="0"/>
        <v>60</v>
      </c>
      <c r="F34" s="95">
        <v>6</v>
      </c>
      <c r="G34" s="95">
        <f t="shared" si="1"/>
        <v>100</v>
      </c>
      <c r="H34" s="96">
        <v>2</v>
      </c>
      <c r="I34" s="95">
        <f t="shared" si="2"/>
        <v>100</v>
      </c>
      <c r="J34" s="95">
        <v>2</v>
      </c>
      <c r="K34" s="95">
        <f t="shared" si="3"/>
        <v>100</v>
      </c>
      <c r="L34" s="106">
        <v>6</v>
      </c>
      <c r="M34" s="106">
        <f t="shared" si="4"/>
        <v>60</v>
      </c>
      <c r="N34" s="107">
        <v>2</v>
      </c>
      <c r="O34" s="106">
        <f t="shared" si="5"/>
        <v>100</v>
      </c>
      <c r="P34" s="107">
        <v>2</v>
      </c>
      <c r="Q34" s="106">
        <f t="shared" si="6"/>
        <v>100</v>
      </c>
      <c r="R34" s="107">
        <v>2</v>
      </c>
      <c r="S34" s="106">
        <f t="shared" si="7"/>
        <v>100</v>
      </c>
      <c r="T34" s="107">
        <v>4</v>
      </c>
      <c r="U34" s="106">
        <f t="shared" si="8"/>
        <v>100</v>
      </c>
      <c r="V34" s="87">
        <v>5</v>
      </c>
      <c r="W34" s="87">
        <f t="shared" si="9"/>
        <v>50</v>
      </c>
      <c r="X34" s="88">
        <v>4</v>
      </c>
      <c r="Y34" s="87">
        <f t="shared" si="10"/>
        <v>100</v>
      </c>
      <c r="Z34" s="88">
        <v>2</v>
      </c>
      <c r="AA34" s="87">
        <f t="shared" si="11"/>
        <v>100</v>
      </c>
      <c r="AB34" s="88">
        <v>4</v>
      </c>
      <c r="AC34" s="87">
        <f t="shared" si="12"/>
        <v>100</v>
      </c>
      <c r="AD34" s="125">
        <v>2</v>
      </c>
      <c r="AE34" s="126">
        <f t="shared" si="13"/>
        <v>100</v>
      </c>
      <c r="AF34" s="125">
        <v>7</v>
      </c>
      <c r="AG34" s="126">
        <f t="shared" si="14"/>
        <v>58.333333333333336</v>
      </c>
      <c r="AH34" s="125">
        <v>9</v>
      </c>
      <c r="AI34" s="126">
        <f t="shared" si="15"/>
        <v>56.25</v>
      </c>
      <c r="AJ34" s="125">
        <v>8</v>
      </c>
      <c r="AK34" s="126">
        <f t="shared" si="16"/>
        <v>100</v>
      </c>
      <c r="AL34" s="125">
        <v>8</v>
      </c>
      <c r="AM34" s="126">
        <f t="shared" si="17"/>
        <v>100</v>
      </c>
      <c r="AN34" s="125">
        <v>1</v>
      </c>
      <c r="AO34" s="126">
        <f t="shared" si="18"/>
        <v>50</v>
      </c>
      <c r="AP34" s="125">
        <v>16</v>
      </c>
      <c r="AQ34" s="126">
        <f t="shared" si="19"/>
        <v>100</v>
      </c>
      <c r="AR34" s="125">
        <v>2</v>
      </c>
      <c r="AS34" s="126">
        <f t="shared" si="20"/>
        <v>100</v>
      </c>
      <c r="AT34" s="125">
        <v>2</v>
      </c>
      <c r="AU34" s="126">
        <f t="shared" si="21"/>
        <v>100</v>
      </c>
      <c r="AV34" s="125">
        <v>10</v>
      </c>
      <c r="AW34" s="126">
        <f t="shared" si="22"/>
        <v>62.5</v>
      </c>
      <c r="AX34" s="138">
        <v>8</v>
      </c>
      <c r="AY34" s="139">
        <f t="shared" si="23"/>
        <v>50</v>
      </c>
      <c r="AZ34" s="138">
        <v>2</v>
      </c>
      <c r="BA34" s="139">
        <f t="shared" si="24"/>
        <v>100</v>
      </c>
      <c r="BB34" s="138">
        <v>16</v>
      </c>
      <c r="BC34" s="139">
        <f t="shared" si="25"/>
        <v>100</v>
      </c>
      <c r="BD34" s="138">
        <v>1</v>
      </c>
      <c r="BE34" s="139">
        <f t="shared" si="26"/>
        <v>50</v>
      </c>
      <c r="BF34" s="138">
        <v>3</v>
      </c>
      <c r="BG34" s="139">
        <f t="shared" si="27"/>
        <v>50</v>
      </c>
      <c r="BH34" s="138">
        <v>16</v>
      </c>
      <c r="BI34" s="139">
        <f t="shared" si="28"/>
        <v>100</v>
      </c>
      <c r="BJ34" s="138">
        <v>1</v>
      </c>
      <c r="BK34" s="139">
        <f t="shared" si="29"/>
        <v>50</v>
      </c>
      <c r="BL34" s="138">
        <v>1</v>
      </c>
      <c r="BM34" s="139">
        <f t="shared" si="30"/>
        <v>50</v>
      </c>
      <c r="BN34" s="138">
        <v>16</v>
      </c>
      <c r="BO34" s="139">
        <f t="shared" si="31"/>
        <v>100</v>
      </c>
      <c r="BP34" s="138">
        <v>9</v>
      </c>
      <c r="BQ34" s="139">
        <f t="shared" si="32"/>
        <v>56.25</v>
      </c>
      <c r="BR34" s="142">
        <v>2</v>
      </c>
      <c r="BS34" s="143">
        <f t="shared" si="33"/>
        <v>100</v>
      </c>
      <c r="BT34" s="142">
        <v>2</v>
      </c>
      <c r="BU34" s="143">
        <f t="shared" si="34"/>
        <v>100</v>
      </c>
      <c r="BV34" s="142">
        <v>9</v>
      </c>
      <c r="BW34" s="143">
        <f t="shared" si="35"/>
        <v>90</v>
      </c>
      <c r="BX34" s="142">
        <v>1</v>
      </c>
      <c r="BY34" s="143">
        <f t="shared" si="36"/>
        <v>50</v>
      </c>
      <c r="BZ34" s="142">
        <v>16</v>
      </c>
      <c r="CA34" s="143">
        <f t="shared" si="37"/>
        <v>100</v>
      </c>
      <c r="CB34" s="142">
        <v>14</v>
      </c>
      <c r="CC34" s="143">
        <f t="shared" si="38"/>
        <v>87.5</v>
      </c>
      <c r="CD34" s="142">
        <v>4</v>
      </c>
      <c r="CE34" s="143">
        <f t="shared" si="39"/>
        <v>50</v>
      </c>
      <c r="CF34" s="142">
        <v>8</v>
      </c>
      <c r="CG34" s="143">
        <f t="shared" si="40"/>
        <v>80</v>
      </c>
      <c r="CH34" s="142">
        <v>4</v>
      </c>
      <c r="CI34" s="143">
        <f t="shared" si="41"/>
        <v>50</v>
      </c>
      <c r="CJ34" s="142">
        <v>2</v>
      </c>
      <c r="CK34" s="143">
        <f t="shared" si="42"/>
        <v>50</v>
      </c>
    </row>
    <row r="35" spans="1:89" s="24" customFormat="1" ht="15.75" customHeight="1" x14ac:dyDescent="0.25">
      <c r="A35" s="29">
        <v>25</v>
      </c>
      <c r="B35" s="31">
        <v>211413205025</v>
      </c>
      <c r="C35" s="32" t="s">
        <v>464</v>
      </c>
      <c r="D35" s="95">
        <v>10</v>
      </c>
      <c r="E35" s="95">
        <f t="shared" si="0"/>
        <v>100</v>
      </c>
      <c r="F35" s="95">
        <v>6</v>
      </c>
      <c r="G35" s="95">
        <f t="shared" si="1"/>
        <v>100</v>
      </c>
      <c r="H35" s="96">
        <v>2</v>
      </c>
      <c r="I35" s="95">
        <f t="shared" si="2"/>
        <v>100</v>
      </c>
      <c r="J35" s="95">
        <v>1</v>
      </c>
      <c r="K35" s="95">
        <f t="shared" si="3"/>
        <v>50</v>
      </c>
      <c r="L35" s="106">
        <v>10</v>
      </c>
      <c r="M35" s="106">
        <f t="shared" si="4"/>
        <v>100</v>
      </c>
      <c r="N35" s="107">
        <v>2</v>
      </c>
      <c r="O35" s="106">
        <f t="shared" si="5"/>
        <v>100</v>
      </c>
      <c r="P35" s="107">
        <v>2</v>
      </c>
      <c r="Q35" s="106">
        <f t="shared" si="6"/>
        <v>100</v>
      </c>
      <c r="R35" s="107">
        <v>2</v>
      </c>
      <c r="S35" s="106">
        <f t="shared" si="7"/>
        <v>100</v>
      </c>
      <c r="T35" s="107">
        <v>4</v>
      </c>
      <c r="U35" s="106">
        <f t="shared" si="8"/>
        <v>100</v>
      </c>
      <c r="V35" s="87">
        <v>10</v>
      </c>
      <c r="W35" s="87">
        <f t="shared" si="9"/>
        <v>100</v>
      </c>
      <c r="X35" s="88">
        <v>4</v>
      </c>
      <c r="Y35" s="87">
        <f t="shared" si="10"/>
        <v>100</v>
      </c>
      <c r="Z35" s="88">
        <v>1</v>
      </c>
      <c r="AA35" s="87">
        <f t="shared" si="11"/>
        <v>50</v>
      </c>
      <c r="AB35" s="88">
        <v>2</v>
      </c>
      <c r="AC35" s="87">
        <f t="shared" si="12"/>
        <v>50</v>
      </c>
      <c r="AD35" s="125">
        <v>2</v>
      </c>
      <c r="AE35" s="126">
        <f t="shared" si="13"/>
        <v>100</v>
      </c>
      <c r="AF35" s="125">
        <v>10</v>
      </c>
      <c r="AG35" s="126">
        <f t="shared" si="14"/>
        <v>83.333333333333343</v>
      </c>
      <c r="AH35" s="125">
        <v>16</v>
      </c>
      <c r="AI35" s="126">
        <f t="shared" si="15"/>
        <v>100</v>
      </c>
      <c r="AJ35" s="125">
        <v>5</v>
      </c>
      <c r="AK35" s="126">
        <f t="shared" si="16"/>
        <v>62.5</v>
      </c>
      <c r="AL35" s="125">
        <v>7</v>
      </c>
      <c r="AM35" s="126">
        <f t="shared" si="17"/>
        <v>87.5</v>
      </c>
      <c r="AN35" s="125">
        <v>2</v>
      </c>
      <c r="AO35" s="126">
        <f t="shared" si="18"/>
        <v>100</v>
      </c>
      <c r="AP35" s="125">
        <v>16</v>
      </c>
      <c r="AQ35" s="126">
        <f t="shared" si="19"/>
        <v>100</v>
      </c>
      <c r="AR35" s="125">
        <v>1</v>
      </c>
      <c r="AS35" s="126">
        <f t="shared" si="20"/>
        <v>50</v>
      </c>
      <c r="AT35" s="125">
        <v>1</v>
      </c>
      <c r="AU35" s="126">
        <f t="shared" si="21"/>
        <v>50</v>
      </c>
      <c r="AV35" s="125">
        <v>16</v>
      </c>
      <c r="AW35" s="126">
        <f t="shared" si="22"/>
        <v>100</v>
      </c>
      <c r="AX35" s="138">
        <v>7</v>
      </c>
      <c r="AY35" s="139">
        <f t="shared" si="23"/>
        <v>43.75</v>
      </c>
      <c r="AZ35" s="138">
        <v>2</v>
      </c>
      <c r="BA35" s="139">
        <f t="shared" si="24"/>
        <v>100</v>
      </c>
      <c r="BB35" s="138">
        <v>8</v>
      </c>
      <c r="BC35" s="139">
        <f t="shared" si="25"/>
        <v>50</v>
      </c>
      <c r="BD35" s="138">
        <v>2</v>
      </c>
      <c r="BE35" s="139">
        <f t="shared" si="26"/>
        <v>100</v>
      </c>
      <c r="BF35" s="138">
        <v>6</v>
      </c>
      <c r="BG35" s="139">
        <f t="shared" si="27"/>
        <v>100</v>
      </c>
      <c r="BH35" s="138">
        <v>12</v>
      </c>
      <c r="BI35" s="139">
        <f t="shared" si="28"/>
        <v>75</v>
      </c>
      <c r="BJ35" s="138">
        <v>1</v>
      </c>
      <c r="BK35" s="139">
        <f t="shared" si="29"/>
        <v>50</v>
      </c>
      <c r="BL35" s="138">
        <v>2</v>
      </c>
      <c r="BM35" s="139">
        <f t="shared" si="30"/>
        <v>100</v>
      </c>
      <c r="BN35" s="138">
        <v>8</v>
      </c>
      <c r="BO35" s="139">
        <f t="shared" si="31"/>
        <v>50</v>
      </c>
      <c r="BP35" s="138">
        <v>16</v>
      </c>
      <c r="BQ35" s="139">
        <f t="shared" si="32"/>
        <v>100</v>
      </c>
      <c r="BR35" s="142">
        <v>2</v>
      </c>
      <c r="BS35" s="143">
        <f t="shared" si="33"/>
        <v>100</v>
      </c>
      <c r="BT35" s="142">
        <v>2</v>
      </c>
      <c r="BU35" s="143">
        <f t="shared" si="34"/>
        <v>100</v>
      </c>
      <c r="BV35" s="142">
        <v>8</v>
      </c>
      <c r="BW35" s="143">
        <f t="shared" si="35"/>
        <v>80</v>
      </c>
      <c r="BX35" s="142">
        <v>1</v>
      </c>
      <c r="BY35" s="143">
        <f t="shared" si="36"/>
        <v>50</v>
      </c>
      <c r="BZ35" s="142">
        <v>10</v>
      </c>
      <c r="CA35" s="143">
        <f t="shared" si="37"/>
        <v>62.5</v>
      </c>
      <c r="CB35" s="142">
        <v>12</v>
      </c>
      <c r="CC35" s="143">
        <f t="shared" si="38"/>
        <v>75</v>
      </c>
      <c r="CD35" s="142">
        <v>8</v>
      </c>
      <c r="CE35" s="143">
        <f t="shared" si="39"/>
        <v>100</v>
      </c>
      <c r="CF35" s="142">
        <v>10</v>
      </c>
      <c r="CG35" s="143">
        <f t="shared" si="40"/>
        <v>100</v>
      </c>
      <c r="CH35" s="142">
        <v>8</v>
      </c>
      <c r="CI35" s="143">
        <f t="shared" si="41"/>
        <v>100</v>
      </c>
      <c r="CJ35" s="142">
        <v>4</v>
      </c>
      <c r="CK35" s="143">
        <f t="shared" si="42"/>
        <v>100</v>
      </c>
    </row>
    <row r="36" spans="1:89" s="24" customFormat="1" ht="15.75" customHeight="1" x14ac:dyDescent="0.25">
      <c r="A36" s="29">
        <v>26</v>
      </c>
      <c r="B36" s="31">
        <v>211413205026</v>
      </c>
      <c r="C36" s="32" t="s">
        <v>465</v>
      </c>
      <c r="D36" s="95">
        <v>10</v>
      </c>
      <c r="E36" s="95">
        <f t="shared" si="0"/>
        <v>100</v>
      </c>
      <c r="F36" s="95" t="s">
        <v>937</v>
      </c>
      <c r="G36" s="95">
        <f t="shared" si="1"/>
        <v>0</v>
      </c>
      <c r="H36" s="96" t="s">
        <v>937</v>
      </c>
      <c r="I36" s="95">
        <f t="shared" si="2"/>
        <v>0</v>
      </c>
      <c r="J36" s="95">
        <v>2</v>
      </c>
      <c r="K36" s="95">
        <f t="shared" si="3"/>
        <v>100</v>
      </c>
      <c r="L36" s="106">
        <v>9</v>
      </c>
      <c r="M36" s="106">
        <f t="shared" si="4"/>
        <v>90</v>
      </c>
      <c r="N36" s="107">
        <v>2</v>
      </c>
      <c r="O36" s="106">
        <f t="shared" si="5"/>
        <v>100</v>
      </c>
      <c r="P36" s="107">
        <v>1</v>
      </c>
      <c r="Q36" s="106">
        <f t="shared" si="6"/>
        <v>50</v>
      </c>
      <c r="R36" s="107">
        <v>2</v>
      </c>
      <c r="S36" s="106">
        <f t="shared" si="7"/>
        <v>100</v>
      </c>
      <c r="T36" s="107">
        <v>2</v>
      </c>
      <c r="U36" s="106">
        <f t="shared" si="8"/>
        <v>50</v>
      </c>
      <c r="V36" s="87">
        <v>9</v>
      </c>
      <c r="W36" s="87">
        <f t="shared" si="9"/>
        <v>90</v>
      </c>
      <c r="X36" s="88">
        <v>4</v>
      </c>
      <c r="Y36" s="87">
        <f t="shared" si="10"/>
        <v>100</v>
      </c>
      <c r="Z36" s="88">
        <v>2</v>
      </c>
      <c r="AA36" s="87">
        <f t="shared" si="11"/>
        <v>100</v>
      </c>
      <c r="AB36" s="88">
        <v>4</v>
      </c>
      <c r="AC36" s="87">
        <f t="shared" si="12"/>
        <v>100</v>
      </c>
      <c r="AD36" s="125">
        <v>1</v>
      </c>
      <c r="AE36" s="126">
        <f t="shared" si="13"/>
        <v>50</v>
      </c>
      <c r="AF36" s="125">
        <v>12</v>
      </c>
      <c r="AG36" s="126">
        <f t="shared" si="14"/>
        <v>100</v>
      </c>
      <c r="AH36" s="125">
        <v>10</v>
      </c>
      <c r="AI36" s="126">
        <f t="shared" si="15"/>
        <v>62.5</v>
      </c>
      <c r="AJ36" s="125">
        <v>8</v>
      </c>
      <c r="AK36" s="126">
        <f t="shared" si="16"/>
        <v>100</v>
      </c>
      <c r="AL36" s="125">
        <v>4</v>
      </c>
      <c r="AM36" s="126">
        <f t="shared" si="17"/>
        <v>50</v>
      </c>
      <c r="AN36" s="125">
        <v>2</v>
      </c>
      <c r="AO36" s="126">
        <f t="shared" si="18"/>
        <v>100</v>
      </c>
      <c r="AP36" s="125">
        <v>8</v>
      </c>
      <c r="AQ36" s="126">
        <f t="shared" si="19"/>
        <v>50</v>
      </c>
      <c r="AR36" s="125">
        <v>2</v>
      </c>
      <c r="AS36" s="126">
        <f t="shared" si="20"/>
        <v>100</v>
      </c>
      <c r="AT36" s="125">
        <v>1</v>
      </c>
      <c r="AU36" s="126">
        <f t="shared" si="21"/>
        <v>50</v>
      </c>
      <c r="AV36" s="125">
        <v>16</v>
      </c>
      <c r="AW36" s="126">
        <f t="shared" si="22"/>
        <v>100</v>
      </c>
      <c r="AX36" s="138">
        <v>10</v>
      </c>
      <c r="AY36" s="139">
        <f t="shared" si="23"/>
        <v>62.5</v>
      </c>
      <c r="AZ36" s="138">
        <v>2</v>
      </c>
      <c r="BA36" s="139">
        <f t="shared" si="24"/>
        <v>100</v>
      </c>
      <c r="BB36" s="138">
        <v>8</v>
      </c>
      <c r="BC36" s="139">
        <f t="shared" si="25"/>
        <v>50</v>
      </c>
      <c r="BD36" s="138">
        <v>1</v>
      </c>
      <c r="BE36" s="139">
        <f t="shared" si="26"/>
        <v>50</v>
      </c>
      <c r="BF36" s="138">
        <v>6</v>
      </c>
      <c r="BG36" s="139">
        <f t="shared" si="27"/>
        <v>100</v>
      </c>
      <c r="BH36" s="138">
        <v>12</v>
      </c>
      <c r="BI36" s="139">
        <f t="shared" si="28"/>
        <v>75</v>
      </c>
      <c r="BJ36" s="138">
        <v>2</v>
      </c>
      <c r="BK36" s="139">
        <f t="shared" si="29"/>
        <v>100</v>
      </c>
      <c r="BL36" s="138">
        <v>1</v>
      </c>
      <c r="BM36" s="139">
        <f t="shared" si="30"/>
        <v>50</v>
      </c>
      <c r="BN36" s="138">
        <v>16</v>
      </c>
      <c r="BO36" s="139">
        <f t="shared" si="31"/>
        <v>100</v>
      </c>
      <c r="BP36" s="138">
        <v>16</v>
      </c>
      <c r="BQ36" s="139">
        <f t="shared" si="32"/>
        <v>100</v>
      </c>
      <c r="BR36" s="142">
        <v>1</v>
      </c>
      <c r="BS36" s="143">
        <f t="shared" si="33"/>
        <v>50</v>
      </c>
      <c r="BT36" s="142">
        <v>2</v>
      </c>
      <c r="BU36" s="143">
        <f t="shared" si="34"/>
        <v>100</v>
      </c>
      <c r="BV36" s="142">
        <v>10</v>
      </c>
      <c r="BW36" s="143">
        <f t="shared" si="35"/>
        <v>100</v>
      </c>
      <c r="BX36" s="142">
        <v>2</v>
      </c>
      <c r="BY36" s="143">
        <f t="shared" si="36"/>
        <v>100</v>
      </c>
      <c r="BZ36" s="142">
        <v>12</v>
      </c>
      <c r="CA36" s="143">
        <f t="shared" si="37"/>
        <v>75</v>
      </c>
      <c r="CB36" s="142">
        <v>9</v>
      </c>
      <c r="CC36" s="143">
        <f t="shared" si="38"/>
        <v>56.25</v>
      </c>
      <c r="CD36" s="142">
        <v>6</v>
      </c>
      <c r="CE36" s="143">
        <f t="shared" si="39"/>
        <v>75</v>
      </c>
      <c r="CF36" s="142">
        <v>4</v>
      </c>
      <c r="CG36" s="143">
        <f t="shared" si="40"/>
        <v>40</v>
      </c>
      <c r="CH36" s="142">
        <v>8</v>
      </c>
      <c r="CI36" s="143">
        <f t="shared" si="41"/>
        <v>100</v>
      </c>
      <c r="CJ36" s="142">
        <v>2</v>
      </c>
      <c r="CK36" s="143">
        <f t="shared" si="42"/>
        <v>50</v>
      </c>
    </row>
    <row r="37" spans="1:89" s="24" customFormat="1" ht="15.75" customHeight="1" x14ac:dyDescent="0.25">
      <c r="A37" s="29">
        <v>27</v>
      </c>
      <c r="B37" s="31">
        <v>211413205027</v>
      </c>
      <c r="C37" s="32" t="s">
        <v>466</v>
      </c>
      <c r="D37" s="95">
        <v>6</v>
      </c>
      <c r="E37" s="95">
        <f t="shared" si="0"/>
        <v>60</v>
      </c>
      <c r="F37" s="95">
        <v>6</v>
      </c>
      <c r="G37" s="95">
        <f t="shared" si="1"/>
        <v>100</v>
      </c>
      <c r="H37" s="96">
        <v>2</v>
      </c>
      <c r="I37" s="95">
        <f t="shared" si="2"/>
        <v>100</v>
      </c>
      <c r="J37" s="95">
        <v>2</v>
      </c>
      <c r="K37" s="95">
        <f t="shared" si="3"/>
        <v>100</v>
      </c>
      <c r="L37" s="106">
        <v>10</v>
      </c>
      <c r="M37" s="106">
        <f t="shared" si="4"/>
        <v>100</v>
      </c>
      <c r="N37" s="107">
        <v>1</v>
      </c>
      <c r="O37" s="106">
        <f t="shared" si="5"/>
        <v>50</v>
      </c>
      <c r="P37" s="107">
        <v>1</v>
      </c>
      <c r="Q37" s="106">
        <f t="shared" si="6"/>
        <v>50</v>
      </c>
      <c r="R37" s="107">
        <v>1</v>
      </c>
      <c r="S37" s="106">
        <f t="shared" si="7"/>
        <v>50</v>
      </c>
      <c r="T37" s="107">
        <v>4</v>
      </c>
      <c r="U37" s="106">
        <f t="shared" si="8"/>
        <v>100</v>
      </c>
      <c r="V37" s="87">
        <v>6</v>
      </c>
      <c r="W37" s="87">
        <f t="shared" si="9"/>
        <v>60</v>
      </c>
      <c r="X37" s="88">
        <v>2</v>
      </c>
      <c r="Y37" s="87">
        <f t="shared" si="10"/>
        <v>50</v>
      </c>
      <c r="Z37" s="88">
        <v>2</v>
      </c>
      <c r="AA37" s="87">
        <f t="shared" si="11"/>
        <v>100</v>
      </c>
      <c r="AB37" s="88">
        <v>2</v>
      </c>
      <c r="AC37" s="87">
        <f t="shared" si="12"/>
        <v>50</v>
      </c>
      <c r="AD37" s="125">
        <v>2</v>
      </c>
      <c r="AE37" s="126">
        <f t="shared" si="13"/>
        <v>100</v>
      </c>
      <c r="AF37" s="125">
        <v>6</v>
      </c>
      <c r="AG37" s="126">
        <f t="shared" si="14"/>
        <v>50</v>
      </c>
      <c r="AH37" s="125">
        <v>16</v>
      </c>
      <c r="AI37" s="126">
        <f t="shared" si="15"/>
        <v>100</v>
      </c>
      <c r="AJ37" s="125">
        <v>5</v>
      </c>
      <c r="AK37" s="126">
        <f t="shared" si="16"/>
        <v>62.5</v>
      </c>
      <c r="AL37" s="125">
        <v>6</v>
      </c>
      <c r="AM37" s="126">
        <f t="shared" si="17"/>
        <v>75</v>
      </c>
      <c r="AN37" s="125">
        <v>2</v>
      </c>
      <c r="AO37" s="126">
        <f t="shared" si="18"/>
        <v>100</v>
      </c>
      <c r="AP37" s="125">
        <v>16</v>
      </c>
      <c r="AQ37" s="126">
        <f t="shared" si="19"/>
        <v>100</v>
      </c>
      <c r="AR37" s="125">
        <v>1</v>
      </c>
      <c r="AS37" s="126">
        <f t="shared" si="20"/>
        <v>50</v>
      </c>
      <c r="AT37" s="125">
        <v>1</v>
      </c>
      <c r="AU37" s="126">
        <f t="shared" si="21"/>
        <v>50</v>
      </c>
      <c r="AV37" s="125">
        <v>16</v>
      </c>
      <c r="AW37" s="126">
        <f t="shared" si="22"/>
        <v>100</v>
      </c>
      <c r="AX37" s="138">
        <v>10</v>
      </c>
      <c r="AY37" s="139">
        <f t="shared" si="23"/>
        <v>62.5</v>
      </c>
      <c r="AZ37" s="138">
        <v>2</v>
      </c>
      <c r="BA37" s="139">
        <f t="shared" si="24"/>
        <v>100</v>
      </c>
      <c r="BB37" s="138">
        <v>16</v>
      </c>
      <c r="BC37" s="139">
        <f t="shared" si="25"/>
        <v>100</v>
      </c>
      <c r="BD37" s="138">
        <v>2</v>
      </c>
      <c r="BE37" s="139">
        <f t="shared" si="26"/>
        <v>100</v>
      </c>
      <c r="BF37" s="138">
        <v>6</v>
      </c>
      <c r="BG37" s="139">
        <f t="shared" si="27"/>
        <v>100</v>
      </c>
      <c r="BH37" s="138">
        <v>16</v>
      </c>
      <c r="BI37" s="139">
        <f t="shared" si="28"/>
        <v>100</v>
      </c>
      <c r="BJ37" s="138">
        <v>1</v>
      </c>
      <c r="BK37" s="139">
        <f t="shared" si="29"/>
        <v>50</v>
      </c>
      <c r="BL37" s="138">
        <v>1</v>
      </c>
      <c r="BM37" s="139">
        <f t="shared" si="30"/>
        <v>50</v>
      </c>
      <c r="BN37" s="138">
        <v>16</v>
      </c>
      <c r="BO37" s="139">
        <f t="shared" si="31"/>
        <v>100</v>
      </c>
      <c r="BP37" s="138">
        <v>9</v>
      </c>
      <c r="BQ37" s="139">
        <f t="shared" si="32"/>
        <v>56.25</v>
      </c>
      <c r="BR37" s="142">
        <v>2</v>
      </c>
      <c r="BS37" s="143">
        <f t="shared" si="33"/>
        <v>100</v>
      </c>
      <c r="BT37" s="142">
        <v>2</v>
      </c>
      <c r="BU37" s="143">
        <f t="shared" si="34"/>
        <v>100</v>
      </c>
      <c r="BV37" s="142">
        <v>9</v>
      </c>
      <c r="BW37" s="143">
        <f t="shared" si="35"/>
        <v>90</v>
      </c>
      <c r="BX37" s="142">
        <v>1</v>
      </c>
      <c r="BY37" s="143">
        <f t="shared" si="36"/>
        <v>50</v>
      </c>
      <c r="BZ37" s="142">
        <v>10</v>
      </c>
      <c r="CA37" s="143">
        <f t="shared" si="37"/>
        <v>62.5</v>
      </c>
      <c r="CB37" s="142">
        <v>16</v>
      </c>
      <c r="CC37" s="143">
        <f t="shared" si="38"/>
        <v>100</v>
      </c>
      <c r="CD37" s="142">
        <v>8</v>
      </c>
      <c r="CE37" s="143">
        <f t="shared" si="39"/>
        <v>100</v>
      </c>
      <c r="CF37" s="142">
        <v>10</v>
      </c>
      <c r="CG37" s="143">
        <f t="shared" si="40"/>
        <v>100</v>
      </c>
      <c r="CH37" s="142">
        <v>8</v>
      </c>
      <c r="CI37" s="143">
        <f t="shared" si="41"/>
        <v>100</v>
      </c>
      <c r="CJ37" s="142">
        <v>4</v>
      </c>
      <c r="CK37" s="143">
        <f t="shared" si="42"/>
        <v>100</v>
      </c>
    </row>
    <row r="38" spans="1:89" s="24" customFormat="1" ht="15.75" customHeight="1" x14ac:dyDescent="0.25">
      <c r="A38" s="29">
        <v>28</v>
      </c>
      <c r="B38" s="31">
        <v>211413205028</v>
      </c>
      <c r="C38" s="32" t="s">
        <v>467</v>
      </c>
      <c r="D38" s="95">
        <v>10</v>
      </c>
      <c r="E38" s="95">
        <f t="shared" si="0"/>
        <v>100</v>
      </c>
      <c r="F38" s="95">
        <v>6</v>
      </c>
      <c r="G38" s="95">
        <f t="shared" si="1"/>
        <v>100</v>
      </c>
      <c r="H38" s="96">
        <v>1</v>
      </c>
      <c r="I38" s="95">
        <f t="shared" si="2"/>
        <v>50</v>
      </c>
      <c r="J38" s="95">
        <v>2</v>
      </c>
      <c r="K38" s="95">
        <f t="shared" si="3"/>
        <v>100</v>
      </c>
      <c r="L38" s="106">
        <v>6</v>
      </c>
      <c r="M38" s="106">
        <f t="shared" si="4"/>
        <v>60</v>
      </c>
      <c r="N38" s="107">
        <v>1</v>
      </c>
      <c r="O38" s="106">
        <f t="shared" si="5"/>
        <v>50</v>
      </c>
      <c r="P38" s="107">
        <v>2</v>
      </c>
      <c r="Q38" s="106">
        <f t="shared" si="6"/>
        <v>100</v>
      </c>
      <c r="R38" s="107">
        <v>2</v>
      </c>
      <c r="S38" s="106">
        <f t="shared" si="7"/>
        <v>100</v>
      </c>
      <c r="T38" s="107">
        <v>3</v>
      </c>
      <c r="U38" s="106">
        <f t="shared" si="8"/>
        <v>75</v>
      </c>
      <c r="V38" s="87">
        <v>8</v>
      </c>
      <c r="W38" s="87">
        <f t="shared" si="9"/>
        <v>80</v>
      </c>
      <c r="X38" s="88">
        <v>4</v>
      </c>
      <c r="Y38" s="87">
        <f t="shared" si="10"/>
        <v>100</v>
      </c>
      <c r="Z38" s="88">
        <v>2</v>
      </c>
      <c r="AA38" s="87">
        <f t="shared" si="11"/>
        <v>100</v>
      </c>
      <c r="AB38" s="88">
        <v>4</v>
      </c>
      <c r="AC38" s="87">
        <f t="shared" si="12"/>
        <v>100</v>
      </c>
      <c r="AD38" s="125">
        <v>1</v>
      </c>
      <c r="AE38" s="126">
        <f t="shared" si="13"/>
        <v>50</v>
      </c>
      <c r="AF38" s="125">
        <v>12</v>
      </c>
      <c r="AG38" s="126">
        <f t="shared" si="14"/>
        <v>100</v>
      </c>
      <c r="AH38" s="125">
        <v>16</v>
      </c>
      <c r="AI38" s="126">
        <f t="shared" si="15"/>
        <v>100</v>
      </c>
      <c r="AJ38" s="125">
        <v>6</v>
      </c>
      <c r="AK38" s="126">
        <f t="shared" si="16"/>
        <v>75</v>
      </c>
      <c r="AL38" s="125">
        <v>7</v>
      </c>
      <c r="AM38" s="126">
        <f t="shared" si="17"/>
        <v>87.5</v>
      </c>
      <c r="AN38" s="125">
        <v>1</v>
      </c>
      <c r="AO38" s="126">
        <f t="shared" si="18"/>
        <v>50</v>
      </c>
      <c r="AP38" s="125">
        <v>8</v>
      </c>
      <c r="AQ38" s="126">
        <f t="shared" si="19"/>
        <v>50</v>
      </c>
      <c r="AR38" s="125">
        <v>2</v>
      </c>
      <c r="AS38" s="126">
        <f t="shared" si="20"/>
        <v>100</v>
      </c>
      <c r="AT38" s="125">
        <v>2</v>
      </c>
      <c r="AU38" s="126">
        <f t="shared" si="21"/>
        <v>100</v>
      </c>
      <c r="AV38" s="125">
        <v>8</v>
      </c>
      <c r="AW38" s="126">
        <f t="shared" si="22"/>
        <v>50</v>
      </c>
      <c r="AX38" s="138">
        <v>12</v>
      </c>
      <c r="AY38" s="139">
        <f t="shared" si="23"/>
        <v>75</v>
      </c>
      <c r="AZ38" s="138">
        <v>1</v>
      </c>
      <c r="BA38" s="139">
        <f t="shared" si="24"/>
        <v>50</v>
      </c>
      <c r="BB38" s="138">
        <v>8</v>
      </c>
      <c r="BC38" s="139">
        <f t="shared" si="25"/>
        <v>50</v>
      </c>
      <c r="BD38" s="138">
        <v>2</v>
      </c>
      <c r="BE38" s="139">
        <f t="shared" si="26"/>
        <v>100</v>
      </c>
      <c r="BF38" s="138">
        <v>5</v>
      </c>
      <c r="BG38" s="139">
        <f t="shared" si="27"/>
        <v>83.333333333333343</v>
      </c>
      <c r="BH38" s="138">
        <v>13</v>
      </c>
      <c r="BI38" s="139">
        <f t="shared" si="28"/>
        <v>81.25</v>
      </c>
      <c r="BJ38" s="138">
        <v>2</v>
      </c>
      <c r="BK38" s="139">
        <f t="shared" si="29"/>
        <v>100</v>
      </c>
      <c r="BL38" s="138">
        <v>1</v>
      </c>
      <c r="BM38" s="139">
        <f t="shared" si="30"/>
        <v>50</v>
      </c>
      <c r="BN38" s="138">
        <v>9</v>
      </c>
      <c r="BO38" s="139">
        <f t="shared" si="31"/>
        <v>56.25</v>
      </c>
      <c r="BP38" s="138">
        <v>8</v>
      </c>
      <c r="BQ38" s="139">
        <f t="shared" si="32"/>
        <v>50</v>
      </c>
      <c r="BR38" s="142">
        <v>1</v>
      </c>
      <c r="BS38" s="143">
        <f t="shared" si="33"/>
        <v>50</v>
      </c>
      <c r="BT38" s="142">
        <v>1</v>
      </c>
      <c r="BU38" s="143">
        <f t="shared" si="34"/>
        <v>50</v>
      </c>
      <c r="BV38" s="142">
        <v>10</v>
      </c>
      <c r="BW38" s="143">
        <f t="shared" si="35"/>
        <v>100</v>
      </c>
      <c r="BX38" s="142">
        <v>1</v>
      </c>
      <c r="BY38" s="143">
        <f t="shared" si="36"/>
        <v>50</v>
      </c>
      <c r="BZ38" s="142">
        <v>16</v>
      </c>
      <c r="CA38" s="143">
        <f t="shared" si="37"/>
        <v>100</v>
      </c>
      <c r="CB38" s="142">
        <v>12</v>
      </c>
      <c r="CC38" s="143">
        <f t="shared" si="38"/>
        <v>75</v>
      </c>
      <c r="CD38" s="142">
        <v>4</v>
      </c>
      <c r="CE38" s="143">
        <f t="shared" si="39"/>
        <v>50</v>
      </c>
      <c r="CF38" s="142">
        <v>5</v>
      </c>
      <c r="CG38" s="143">
        <f t="shared" si="40"/>
        <v>50</v>
      </c>
      <c r="CH38" s="142">
        <v>6</v>
      </c>
      <c r="CI38" s="143">
        <f t="shared" si="41"/>
        <v>75</v>
      </c>
      <c r="CJ38" s="142">
        <v>2</v>
      </c>
      <c r="CK38" s="143">
        <f t="shared" si="42"/>
        <v>50</v>
      </c>
    </row>
    <row r="39" spans="1:89" s="24" customFormat="1" ht="15.75" customHeight="1" x14ac:dyDescent="0.25">
      <c r="A39" s="29">
        <v>29</v>
      </c>
      <c r="B39" s="31">
        <v>211413205029</v>
      </c>
      <c r="C39" s="32" t="s">
        <v>468</v>
      </c>
      <c r="D39" s="95">
        <v>6</v>
      </c>
      <c r="E39" s="95">
        <f t="shared" si="0"/>
        <v>60</v>
      </c>
      <c r="F39" s="95">
        <v>2</v>
      </c>
      <c r="G39" s="95">
        <f t="shared" si="1"/>
        <v>33.333333333333329</v>
      </c>
      <c r="H39" s="96">
        <v>2</v>
      </c>
      <c r="I39" s="95">
        <f t="shared" si="2"/>
        <v>100</v>
      </c>
      <c r="J39" s="95">
        <v>2</v>
      </c>
      <c r="K39" s="95">
        <f t="shared" si="3"/>
        <v>100</v>
      </c>
      <c r="L39" s="106">
        <v>10</v>
      </c>
      <c r="M39" s="106">
        <f t="shared" si="4"/>
        <v>100</v>
      </c>
      <c r="N39" s="107">
        <v>2</v>
      </c>
      <c r="O39" s="106">
        <f t="shared" si="5"/>
        <v>100</v>
      </c>
      <c r="P39" s="107">
        <v>2</v>
      </c>
      <c r="Q39" s="106">
        <f t="shared" si="6"/>
        <v>100</v>
      </c>
      <c r="R39" s="107">
        <v>2</v>
      </c>
      <c r="S39" s="106">
        <f t="shared" si="7"/>
        <v>100</v>
      </c>
      <c r="T39" s="107">
        <v>3</v>
      </c>
      <c r="U39" s="106">
        <f t="shared" si="8"/>
        <v>75</v>
      </c>
      <c r="V39" s="87">
        <v>10</v>
      </c>
      <c r="W39" s="87">
        <f t="shared" si="9"/>
        <v>100</v>
      </c>
      <c r="X39" s="88">
        <v>4</v>
      </c>
      <c r="Y39" s="87">
        <f t="shared" si="10"/>
        <v>100</v>
      </c>
      <c r="Z39" s="88">
        <v>2</v>
      </c>
      <c r="AA39" s="87">
        <f t="shared" si="11"/>
        <v>100</v>
      </c>
      <c r="AB39" s="88">
        <v>3</v>
      </c>
      <c r="AC39" s="87">
        <f t="shared" si="12"/>
        <v>75</v>
      </c>
      <c r="AD39" s="125">
        <v>2</v>
      </c>
      <c r="AE39" s="126">
        <f t="shared" si="13"/>
        <v>100</v>
      </c>
      <c r="AF39" s="125">
        <v>12</v>
      </c>
      <c r="AG39" s="126">
        <f t="shared" si="14"/>
        <v>100</v>
      </c>
      <c r="AH39" s="125">
        <v>4</v>
      </c>
      <c r="AI39" s="126">
        <f t="shared" si="15"/>
        <v>25</v>
      </c>
      <c r="AJ39" s="125">
        <v>8</v>
      </c>
      <c r="AK39" s="126">
        <f t="shared" si="16"/>
        <v>100</v>
      </c>
      <c r="AL39" s="125">
        <v>8</v>
      </c>
      <c r="AM39" s="126">
        <f t="shared" si="17"/>
        <v>100</v>
      </c>
      <c r="AN39" s="125">
        <v>2</v>
      </c>
      <c r="AO39" s="126">
        <f t="shared" si="18"/>
        <v>100</v>
      </c>
      <c r="AP39" s="125">
        <v>16</v>
      </c>
      <c r="AQ39" s="126">
        <f t="shared" si="19"/>
        <v>100</v>
      </c>
      <c r="AR39" s="125">
        <v>1</v>
      </c>
      <c r="AS39" s="126">
        <f t="shared" si="20"/>
        <v>50</v>
      </c>
      <c r="AT39" s="125">
        <v>2</v>
      </c>
      <c r="AU39" s="126">
        <f t="shared" si="21"/>
        <v>100</v>
      </c>
      <c r="AV39" s="125">
        <v>16</v>
      </c>
      <c r="AW39" s="126">
        <f t="shared" si="22"/>
        <v>100</v>
      </c>
      <c r="AX39" s="138">
        <v>10</v>
      </c>
      <c r="AY39" s="139">
        <f t="shared" si="23"/>
        <v>62.5</v>
      </c>
      <c r="AZ39" s="138">
        <v>2</v>
      </c>
      <c r="BA39" s="139">
        <f t="shared" si="24"/>
        <v>100</v>
      </c>
      <c r="BB39" s="138">
        <v>16</v>
      </c>
      <c r="BC39" s="139">
        <f t="shared" si="25"/>
        <v>100</v>
      </c>
      <c r="BD39" s="138">
        <v>1</v>
      </c>
      <c r="BE39" s="139">
        <f t="shared" si="26"/>
        <v>50</v>
      </c>
      <c r="BF39" s="138">
        <v>6</v>
      </c>
      <c r="BG39" s="139">
        <f t="shared" si="27"/>
        <v>100</v>
      </c>
      <c r="BH39" s="138">
        <v>16</v>
      </c>
      <c r="BI39" s="139">
        <f t="shared" si="28"/>
        <v>100</v>
      </c>
      <c r="BJ39" s="138">
        <v>2</v>
      </c>
      <c r="BK39" s="139">
        <f t="shared" si="29"/>
        <v>100</v>
      </c>
      <c r="BL39" s="138">
        <v>1</v>
      </c>
      <c r="BM39" s="139">
        <f t="shared" si="30"/>
        <v>50</v>
      </c>
      <c r="BN39" s="138">
        <v>16</v>
      </c>
      <c r="BO39" s="139">
        <f t="shared" si="31"/>
        <v>100</v>
      </c>
      <c r="BP39" s="138">
        <v>16</v>
      </c>
      <c r="BQ39" s="139">
        <f t="shared" si="32"/>
        <v>100</v>
      </c>
      <c r="BR39" s="142">
        <v>2</v>
      </c>
      <c r="BS39" s="143">
        <f t="shared" si="33"/>
        <v>100</v>
      </c>
      <c r="BT39" s="142">
        <v>2</v>
      </c>
      <c r="BU39" s="143">
        <f t="shared" si="34"/>
        <v>100</v>
      </c>
      <c r="BV39" s="142">
        <v>8</v>
      </c>
      <c r="BW39" s="143">
        <f t="shared" si="35"/>
        <v>80</v>
      </c>
      <c r="BX39" s="142">
        <v>2</v>
      </c>
      <c r="BY39" s="143">
        <f t="shared" si="36"/>
        <v>100</v>
      </c>
      <c r="BZ39" s="142">
        <v>10</v>
      </c>
      <c r="CA39" s="143">
        <f t="shared" si="37"/>
        <v>62.5</v>
      </c>
      <c r="CB39" s="142">
        <v>14</v>
      </c>
      <c r="CC39" s="143">
        <f t="shared" si="38"/>
        <v>87.5</v>
      </c>
      <c r="CD39" s="142">
        <v>8</v>
      </c>
      <c r="CE39" s="143">
        <f t="shared" si="39"/>
        <v>100</v>
      </c>
      <c r="CF39" s="142">
        <v>10</v>
      </c>
      <c r="CG39" s="143">
        <f t="shared" si="40"/>
        <v>100</v>
      </c>
      <c r="CH39" s="142">
        <v>8</v>
      </c>
      <c r="CI39" s="143">
        <f t="shared" si="41"/>
        <v>100</v>
      </c>
      <c r="CJ39" s="142">
        <v>4</v>
      </c>
      <c r="CK39" s="143">
        <f t="shared" si="42"/>
        <v>100</v>
      </c>
    </row>
    <row r="40" spans="1:89" s="24" customFormat="1" ht="15.75" customHeight="1" x14ac:dyDescent="0.25">
      <c r="A40" s="29">
        <v>30</v>
      </c>
      <c r="B40" s="31">
        <v>211413205030</v>
      </c>
      <c r="C40" s="32" t="s">
        <v>469</v>
      </c>
      <c r="D40" s="95">
        <v>10</v>
      </c>
      <c r="E40" s="95">
        <f t="shared" si="0"/>
        <v>100</v>
      </c>
      <c r="F40" s="95">
        <v>6</v>
      </c>
      <c r="G40" s="95">
        <f t="shared" si="1"/>
        <v>100</v>
      </c>
      <c r="H40" s="96">
        <v>2</v>
      </c>
      <c r="I40" s="95">
        <f t="shared" si="2"/>
        <v>100</v>
      </c>
      <c r="J40" s="95">
        <v>1</v>
      </c>
      <c r="K40" s="95">
        <f t="shared" si="3"/>
        <v>50</v>
      </c>
      <c r="L40" s="106">
        <v>10</v>
      </c>
      <c r="M40" s="106">
        <f t="shared" si="4"/>
        <v>100</v>
      </c>
      <c r="N40" s="107">
        <v>1</v>
      </c>
      <c r="O40" s="106">
        <f t="shared" si="5"/>
        <v>50</v>
      </c>
      <c r="P40" s="107">
        <v>2</v>
      </c>
      <c r="Q40" s="106">
        <f t="shared" si="6"/>
        <v>100</v>
      </c>
      <c r="R40" s="107">
        <v>1</v>
      </c>
      <c r="S40" s="106">
        <f t="shared" si="7"/>
        <v>50</v>
      </c>
      <c r="T40" s="107">
        <v>4</v>
      </c>
      <c r="U40" s="106">
        <f t="shared" si="8"/>
        <v>100</v>
      </c>
      <c r="V40" s="87">
        <v>10</v>
      </c>
      <c r="W40" s="87">
        <f t="shared" si="9"/>
        <v>100</v>
      </c>
      <c r="X40" s="88">
        <v>4</v>
      </c>
      <c r="Y40" s="87">
        <f t="shared" si="10"/>
        <v>100</v>
      </c>
      <c r="Z40" s="88">
        <v>2</v>
      </c>
      <c r="AA40" s="87">
        <f t="shared" si="11"/>
        <v>100</v>
      </c>
      <c r="AB40" s="88">
        <v>2</v>
      </c>
      <c r="AC40" s="87">
        <f t="shared" si="12"/>
        <v>50</v>
      </c>
      <c r="AD40" s="125">
        <v>1</v>
      </c>
      <c r="AE40" s="126">
        <f t="shared" si="13"/>
        <v>50</v>
      </c>
      <c r="AF40" s="125">
        <v>10</v>
      </c>
      <c r="AG40" s="126">
        <f t="shared" si="14"/>
        <v>83.333333333333343</v>
      </c>
      <c r="AH40" s="125">
        <v>10</v>
      </c>
      <c r="AI40" s="126">
        <f t="shared" si="15"/>
        <v>62.5</v>
      </c>
      <c r="AJ40" s="125">
        <v>8</v>
      </c>
      <c r="AK40" s="126">
        <f t="shared" si="16"/>
        <v>100</v>
      </c>
      <c r="AL40" s="125">
        <v>8</v>
      </c>
      <c r="AM40" s="126">
        <f t="shared" si="17"/>
        <v>100</v>
      </c>
      <c r="AN40" s="125">
        <v>2</v>
      </c>
      <c r="AO40" s="126">
        <f t="shared" si="18"/>
        <v>100</v>
      </c>
      <c r="AP40" s="125">
        <v>16</v>
      </c>
      <c r="AQ40" s="126">
        <f t="shared" si="19"/>
        <v>100</v>
      </c>
      <c r="AR40" s="125">
        <v>2</v>
      </c>
      <c r="AS40" s="126">
        <f t="shared" si="20"/>
        <v>100</v>
      </c>
      <c r="AT40" s="125">
        <v>1</v>
      </c>
      <c r="AU40" s="126">
        <f t="shared" si="21"/>
        <v>50</v>
      </c>
      <c r="AV40" s="125">
        <v>16</v>
      </c>
      <c r="AW40" s="126">
        <f t="shared" si="22"/>
        <v>100</v>
      </c>
      <c r="AX40" s="138">
        <v>16</v>
      </c>
      <c r="AY40" s="139">
        <f t="shared" si="23"/>
        <v>100</v>
      </c>
      <c r="AZ40" s="138">
        <v>2</v>
      </c>
      <c r="BA40" s="139">
        <f t="shared" si="24"/>
        <v>100</v>
      </c>
      <c r="BB40" s="138">
        <v>16</v>
      </c>
      <c r="BC40" s="139">
        <f t="shared" si="25"/>
        <v>100</v>
      </c>
      <c r="BD40" s="138">
        <v>2</v>
      </c>
      <c r="BE40" s="139">
        <f t="shared" si="26"/>
        <v>100</v>
      </c>
      <c r="BF40" s="138">
        <v>5</v>
      </c>
      <c r="BG40" s="139">
        <f t="shared" si="27"/>
        <v>83.333333333333343</v>
      </c>
      <c r="BH40" s="138">
        <v>14</v>
      </c>
      <c r="BI40" s="139">
        <f t="shared" si="28"/>
        <v>87.5</v>
      </c>
      <c r="BJ40" s="138">
        <v>2</v>
      </c>
      <c r="BK40" s="139">
        <f t="shared" si="29"/>
        <v>100</v>
      </c>
      <c r="BL40" s="138">
        <v>2</v>
      </c>
      <c r="BM40" s="139">
        <f t="shared" si="30"/>
        <v>100</v>
      </c>
      <c r="BN40" s="138">
        <v>10</v>
      </c>
      <c r="BO40" s="139">
        <f t="shared" si="31"/>
        <v>62.5</v>
      </c>
      <c r="BP40" s="138">
        <v>16</v>
      </c>
      <c r="BQ40" s="139">
        <f t="shared" si="32"/>
        <v>100</v>
      </c>
      <c r="BR40" s="142">
        <v>2</v>
      </c>
      <c r="BS40" s="143">
        <f t="shared" si="33"/>
        <v>100</v>
      </c>
      <c r="BT40" s="142">
        <v>2</v>
      </c>
      <c r="BU40" s="143">
        <f t="shared" si="34"/>
        <v>100</v>
      </c>
      <c r="BV40" s="142">
        <v>10</v>
      </c>
      <c r="BW40" s="143">
        <f t="shared" si="35"/>
        <v>100</v>
      </c>
      <c r="BX40" s="142">
        <v>2</v>
      </c>
      <c r="BY40" s="143">
        <f t="shared" si="36"/>
        <v>100</v>
      </c>
      <c r="BZ40" s="142">
        <v>16</v>
      </c>
      <c r="CA40" s="143">
        <f t="shared" si="37"/>
        <v>100</v>
      </c>
      <c r="CB40" s="142">
        <v>15</v>
      </c>
      <c r="CC40" s="143">
        <f t="shared" si="38"/>
        <v>93.75</v>
      </c>
      <c r="CD40" s="142">
        <v>4</v>
      </c>
      <c r="CE40" s="143">
        <f t="shared" si="39"/>
        <v>50</v>
      </c>
      <c r="CF40" s="142">
        <v>9</v>
      </c>
      <c r="CG40" s="143">
        <f t="shared" si="40"/>
        <v>90</v>
      </c>
      <c r="CH40" s="142">
        <v>4</v>
      </c>
      <c r="CI40" s="143">
        <f t="shared" si="41"/>
        <v>50</v>
      </c>
      <c r="CJ40" s="142">
        <v>2</v>
      </c>
      <c r="CK40" s="143">
        <f t="shared" si="42"/>
        <v>50</v>
      </c>
    </row>
    <row r="41" spans="1:89" s="24" customFormat="1" ht="15.75" customHeight="1" x14ac:dyDescent="0.25">
      <c r="A41" s="29">
        <v>31</v>
      </c>
      <c r="B41" s="31">
        <v>211413205031</v>
      </c>
      <c r="C41" s="32" t="s">
        <v>470</v>
      </c>
      <c r="D41" s="95" t="s">
        <v>937</v>
      </c>
      <c r="E41" s="95">
        <f t="shared" si="0"/>
        <v>0</v>
      </c>
      <c r="F41" s="95">
        <v>3</v>
      </c>
      <c r="G41" s="95">
        <f t="shared" si="1"/>
        <v>50</v>
      </c>
      <c r="H41" s="96">
        <v>2</v>
      </c>
      <c r="I41" s="95">
        <f t="shared" si="2"/>
        <v>100</v>
      </c>
      <c r="J41" s="95">
        <v>2</v>
      </c>
      <c r="K41" s="95">
        <f t="shared" si="3"/>
        <v>100</v>
      </c>
      <c r="L41" s="106">
        <v>10</v>
      </c>
      <c r="M41" s="106">
        <f t="shared" si="4"/>
        <v>100</v>
      </c>
      <c r="N41" s="107">
        <v>2</v>
      </c>
      <c r="O41" s="106">
        <f t="shared" si="5"/>
        <v>100</v>
      </c>
      <c r="P41" s="107">
        <v>2</v>
      </c>
      <c r="Q41" s="106">
        <f t="shared" si="6"/>
        <v>100</v>
      </c>
      <c r="R41" s="107">
        <v>2</v>
      </c>
      <c r="S41" s="106">
        <f t="shared" si="7"/>
        <v>100</v>
      </c>
      <c r="T41" s="107">
        <v>3</v>
      </c>
      <c r="U41" s="106">
        <f t="shared" si="8"/>
        <v>75</v>
      </c>
      <c r="V41" s="87">
        <v>10</v>
      </c>
      <c r="W41" s="87">
        <f t="shared" si="9"/>
        <v>100</v>
      </c>
      <c r="X41" s="88">
        <v>3</v>
      </c>
      <c r="Y41" s="87">
        <f t="shared" si="10"/>
        <v>75</v>
      </c>
      <c r="Z41" s="88">
        <v>1</v>
      </c>
      <c r="AA41" s="87">
        <f t="shared" si="11"/>
        <v>50</v>
      </c>
      <c r="AB41" s="88">
        <v>4</v>
      </c>
      <c r="AC41" s="87">
        <f t="shared" si="12"/>
        <v>100</v>
      </c>
      <c r="AD41" s="125">
        <v>2</v>
      </c>
      <c r="AE41" s="126">
        <f t="shared" si="13"/>
        <v>100</v>
      </c>
      <c r="AF41" s="125">
        <v>7</v>
      </c>
      <c r="AG41" s="126">
        <f t="shared" si="14"/>
        <v>58.333333333333336</v>
      </c>
      <c r="AH41" s="125">
        <v>16</v>
      </c>
      <c r="AI41" s="126">
        <f t="shared" si="15"/>
        <v>100</v>
      </c>
      <c r="AJ41" s="125">
        <v>8</v>
      </c>
      <c r="AK41" s="126">
        <f t="shared" si="16"/>
        <v>100</v>
      </c>
      <c r="AL41" s="125">
        <v>4</v>
      </c>
      <c r="AM41" s="126">
        <f t="shared" si="17"/>
        <v>50</v>
      </c>
      <c r="AN41" s="125">
        <v>2</v>
      </c>
      <c r="AO41" s="126">
        <f t="shared" si="18"/>
        <v>100</v>
      </c>
      <c r="AP41" s="125">
        <v>16</v>
      </c>
      <c r="AQ41" s="126">
        <f t="shared" si="19"/>
        <v>100</v>
      </c>
      <c r="AR41" s="125">
        <v>2</v>
      </c>
      <c r="AS41" s="126">
        <f t="shared" si="20"/>
        <v>100</v>
      </c>
      <c r="AT41" s="125">
        <v>2</v>
      </c>
      <c r="AU41" s="126">
        <f t="shared" si="21"/>
        <v>100</v>
      </c>
      <c r="AV41" s="125">
        <v>16</v>
      </c>
      <c r="AW41" s="126">
        <f t="shared" si="22"/>
        <v>100</v>
      </c>
      <c r="AX41" s="138">
        <v>9</v>
      </c>
      <c r="AY41" s="139">
        <f t="shared" si="23"/>
        <v>56.25</v>
      </c>
      <c r="AZ41" s="138">
        <v>2</v>
      </c>
      <c r="BA41" s="139">
        <f t="shared" si="24"/>
        <v>100</v>
      </c>
      <c r="BB41" s="138">
        <v>9</v>
      </c>
      <c r="BC41" s="139">
        <f t="shared" si="25"/>
        <v>56.25</v>
      </c>
      <c r="BD41" s="138">
        <v>2</v>
      </c>
      <c r="BE41" s="139">
        <f t="shared" si="26"/>
        <v>100</v>
      </c>
      <c r="BF41" s="138">
        <v>6</v>
      </c>
      <c r="BG41" s="139">
        <f t="shared" si="27"/>
        <v>100</v>
      </c>
      <c r="BH41" s="138">
        <v>9</v>
      </c>
      <c r="BI41" s="139">
        <f t="shared" si="28"/>
        <v>56.25</v>
      </c>
      <c r="BJ41" s="138">
        <v>2</v>
      </c>
      <c r="BK41" s="139">
        <f t="shared" si="29"/>
        <v>100</v>
      </c>
      <c r="BL41" s="138">
        <v>2</v>
      </c>
      <c r="BM41" s="139">
        <f t="shared" si="30"/>
        <v>100</v>
      </c>
      <c r="BN41" s="138">
        <v>16</v>
      </c>
      <c r="BO41" s="139">
        <f t="shared" si="31"/>
        <v>100</v>
      </c>
      <c r="BP41" s="138">
        <v>16</v>
      </c>
      <c r="BQ41" s="139">
        <f t="shared" si="32"/>
        <v>100</v>
      </c>
      <c r="BR41" s="142">
        <v>2</v>
      </c>
      <c r="BS41" s="143">
        <f t="shared" si="33"/>
        <v>100</v>
      </c>
      <c r="BT41" s="142">
        <v>2</v>
      </c>
      <c r="BU41" s="143">
        <f t="shared" si="34"/>
        <v>100</v>
      </c>
      <c r="BV41" s="142">
        <v>10</v>
      </c>
      <c r="BW41" s="143">
        <f t="shared" si="35"/>
        <v>100</v>
      </c>
      <c r="BX41" s="142">
        <v>2</v>
      </c>
      <c r="BY41" s="143">
        <f t="shared" si="36"/>
        <v>100</v>
      </c>
      <c r="BZ41" s="142">
        <v>10</v>
      </c>
      <c r="CA41" s="143">
        <f t="shared" si="37"/>
        <v>62.5</v>
      </c>
      <c r="CB41" s="142">
        <v>16</v>
      </c>
      <c r="CC41" s="143">
        <f t="shared" si="38"/>
        <v>100</v>
      </c>
      <c r="CD41" s="142">
        <v>8</v>
      </c>
      <c r="CE41" s="143">
        <f t="shared" si="39"/>
        <v>100</v>
      </c>
      <c r="CF41" s="142">
        <v>10</v>
      </c>
      <c r="CG41" s="143">
        <f t="shared" si="40"/>
        <v>100</v>
      </c>
      <c r="CH41" s="142">
        <v>8</v>
      </c>
      <c r="CI41" s="143">
        <f t="shared" si="41"/>
        <v>100</v>
      </c>
      <c r="CJ41" s="142">
        <v>2</v>
      </c>
      <c r="CK41" s="143">
        <f t="shared" si="42"/>
        <v>50</v>
      </c>
    </row>
    <row r="42" spans="1:89" s="24" customFormat="1" ht="15.75" customHeight="1" x14ac:dyDescent="0.25">
      <c r="A42" s="29">
        <v>32</v>
      </c>
      <c r="B42" s="31">
        <v>211413205032</v>
      </c>
      <c r="C42" s="32" t="s">
        <v>471</v>
      </c>
      <c r="D42" s="95">
        <v>6</v>
      </c>
      <c r="E42" s="95">
        <f t="shared" si="0"/>
        <v>60</v>
      </c>
      <c r="F42" s="95">
        <v>4</v>
      </c>
      <c r="G42" s="95">
        <f t="shared" si="1"/>
        <v>66.666666666666657</v>
      </c>
      <c r="H42" s="96">
        <v>1</v>
      </c>
      <c r="I42" s="95">
        <f t="shared" si="2"/>
        <v>50</v>
      </c>
      <c r="J42" s="95">
        <v>1</v>
      </c>
      <c r="K42" s="95">
        <f t="shared" si="3"/>
        <v>50</v>
      </c>
      <c r="L42" s="106">
        <v>9</v>
      </c>
      <c r="M42" s="106">
        <f t="shared" si="4"/>
        <v>90</v>
      </c>
      <c r="N42" s="107">
        <v>2</v>
      </c>
      <c r="O42" s="106">
        <f t="shared" si="5"/>
        <v>100</v>
      </c>
      <c r="P42" s="107">
        <v>2</v>
      </c>
      <c r="Q42" s="106">
        <f t="shared" si="6"/>
        <v>100</v>
      </c>
      <c r="R42" s="107">
        <v>2</v>
      </c>
      <c r="S42" s="106">
        <f t="shared" si="7"/>
        <v>100</v>
      </c>
      <c r="T42" s="107">
        <v>4</v>
      </c>
      <c r="U42" s="106">
        <f t="shared" si="8"/>
        <v>100</v>
      </c>
      <c r="V42" s="87">
        <v>9</v>
      </c>
      <c r="W42" s="87">
        <f t="shared" si="9"/>
        <v>90</v>
      </c>
      <c r="X42" s="88">
        <v>4</v>
      </c>
      <c r="Y42" s="87">
        <f t="shared" si="10"/>
        <v>100</v>
      </c>
      <c r="Z42" s="88">
        <v>2</v>
      </c>
      <c r="AA42" s="87">
        <f t="shared" si="11"/>
        <v>100</v>
      </c>
      <c r="AB42" s="88">
        <v>4</v>
      </c>
      <c r="AC42" s="87">
        <f t="shared" si="12"/>
        <v>100</v>
      </c>
      <c r="AD42" s="125">
        <v>2</v>
      </c>
      <c r="AE42" s="126">
        <f t="shared" si="13"/>
        <v>100</v>
      </c>
      <c r="AF42" s="125">
        <v>10</v>
      </c>
      <c r="AG42" s="126">
        <f t="shared" si="14"/>
        <v>83.333333333333343</v>
      </c>
      <c r="AH42" s="125">
        <v>12</v>
      </c>
      <c r="AI42" s="126">
        <f t="shared" si="15"/>
        <v>75</v>
      </c>
      <c r="AJ42" s="125">
        <v>6</v>
      </c>
      <c r="AK42" s="126">
        <f t="shared" si="16"/>
        <v>75</v>
      </c>
      <c r="AL42" s="125">
        <v>8</v>
      </c>
      <c r="AM42" s="126">
        <f t="shared" si="17"/>
        <v>100</v>
      </c>
      <c r="AN42" s="125">
        <v>1</v>
      </c>
      <c r="AO42" s="126">
        <f t="shared" si="18"/>
        <v>50</v>
      </c>
      <c r="AP42" s="125">
        <v>16</v>
      </c>
      <c r="AQ42" s="126">
        <f t="shared" si="19"/>
        <v>100</v>
      </c>
      <c r="AR42" s="125">
        <v>1</v>
      </c>
      <c r="AS42" s="126">
        <f t="shared" si="20"/>
        <v>50</v>
      </c>
      <c r="AT42" s="125">
        <v>1</v>
      </c>
      <c r="AU42" s="126">
        <f t="shared" si="21"/>
        <v>50</v>
      </c>
      <c r="AV42" s="125">
        <v>16</v>
      </c>
      <c r="AW42" s="126">
        <f t="shared" si="22"/>
        <v>100</v>
      </c>
      <c r="AX42" s="138">
        <v>8</v>
      </c>
      <c r="AY42" s="139">
        <f t="shared" si="23"/>
        <v>50</v>
      </c>
      <c r="AZ42" s="138">
        <v>2</v>
      </c>
      <c r="BA42" s="139">
        <f t="shared" si="24"/>
        <v>100</v>
      </c>
      <c r="BB42" s="138">
        <v>16</v>
      </c>
      <c r="BC42" s="139">
        <f t="shared" si="25"/>
        <v>100</v>
      </c>
      <c r="BD42" s="138">
        <v>2</v>
      </c>
      <c r="BE42" s="139">
        <f t="shared" si="26"/>
        <v>100</v>
      </c>
      <c r="BF42" s="138">
        <v>5</v>
      </c>
      <c r="BG42" s="139">
        <f t="shared" si="27"/>
        <v>83.333333333333343</v>
      </c>
      <c r="BH42" s="138">
        <v>16</v>
      </c>
      <c r="BI42" s="139">
        <f t="shared" si="28"/>
        <v>100</v>
      </c>
      <c r="BJ42" s="138">
        <v>1</v>
      </c>
      <c r="BK42" s="139">
        <f t="shared" si="29"/>
        <v>50</v>
      </c>
      <c r="BL42" s="138">
        <v>1</v>
      </c>
      <c r="BM42" s="139">
        <f t="shared" si="30"/>
        <v>50</v>
      </c>
      <c r="BN42" s="138">
        <v>16</v>
      </c>
      <c r="BO42" s="139">
        <f t="shared" si="31"/>
        <v>100</v>
      </c>
      <c r="BP42" s="138">
        <v>9</v>
      </c>
      <c r="BQ42" s="139">
        <f t="shared" si="32"/>
        <v>56.25</v>
      </c>
      <c r="BR42" s="142">
        <v>2</v>
      </c>
      <c r="BS42" s="143">
        <f t="shared" si="33"/>
        <v>100</v>
      </c>
      <c r="BT42" s="142">
        <v>2</v>
      </c>
      <c r="BU42" s="143">
        <f t="shared" si="34"/>
        <v>100</v>
      </c>
      <c r="BV42" s="142">
        <v>9</v>
      </c>
      <c r="BW42" s="143">
        <f t="shared" si="35"/>
        <v>90</v>
      </c>
      <c r="BX42" s="142">
        <v>1</v>
      </c>
      <c r="BY42" s="143">
        <f t="shared" si="36"/>
        <v>50</v>
      </c>
      <c r="BZ42" s="142">
        <v>9</v>
      </c>
      <c r="CA42" s="143">
        <f t="shared" si="37"/>
        <v>56.25</v>
      </c>
      <c r="CB42" s="142">
        <v>13</v>
      </c>
      <c r="CC42" s="143">
        <f t="shared" si="38"/>
        <v>81.25</v>
      </c>
      <c r="CD42" s="142">
        <v>4</v>
      </c>
      <c r="CE42" s="143">
        <f t="shared" si="39"/>
        <v>50</v>
      </c>
      <c r="CF42" s="142">
        <v>4</v>
      </c>
      <c r="CG42" s="143">
        <f t="shared" si="40"/>
        <v>40</v>
      </c>
      <c r="CH42" s="142">
        <v>6</v>
      </c>
      <c r="CI42" s="143">
        <f t="shared" si="41"/>
        <v>75</v>
      </c>
      <c r="CJ42" s="142">
        <v>4</v>
      </c>
      <c r="CK42" s="143">
        <f t="shared" si="42"/>
        <v>100</v>
      </c>
    </row>
    <row r="43" spans="1:89" s="24" customFormat="1" ht="15.75" customHeight="1" x14ac:dyDescent="0.25">
      <c r="A43" s="29">
        <v>33</v>
      </c>
      <c r="B43" s="31">
        <v>211413205033</v>
      </c>
      <c r="C43" s="32" t="s">
        <v>472</v>
      </c>
      <c r="D43" s="95">
        <v>10</v>
      </c>
      <c r="E43" s="95">
        <f t="shared" ref="E43:E74" si="43">IFERROR(D43/10*100,0)</f>
        <v>100</v>
      </c>
      <c r="F43" s="95">
        <v>6</v>
      </c>
      <c r="G43" s="95">
        <f t="shared" ref="G43:G74" si="44">IFERROR(F43/6*100,0)</f>
        <v>100</v>
      </c>
      <c r="H43" s="96">
        <v>2</v>
      </c>
      <c r="I43" s="95">
        <f t="shared" ref="I43:I74" si="45">IFERROR(H43/2*100,0)</f>
        <v>100</v>
      </c>
      <c r="J43" s="95">
        <v>2</v>
      </c>
      <c r="K43" s="95">
        <f t="shared" ref="K43:K74" si="46">IFERROR(J43/2*100,0)</f>
        <v>100</v>
      </c>
      <c r="L43" s="106">
        <v>10</v>
      </c>
      <c r="M43" s="106">
        <f t="shared" ref="M43:M74" si="47">IFERROR(L43/10*100,0)</f>
        <v>100</v>
      </c>
      <c r="N43" s="107">
        <v>1</v>
      </c>
      <c r="O43" s="106">
        <f t="shared" ref="O43:O74" si="48">IFERROR(N43/2*100,0)</f>
        <v>50</v>
      </c>
      <c r="P43" s="107">
        <v>1</v>
      </c>
      <c r="Q43" s="106">
        <f t="shared" ref="Q43:Q74" si="49">IFERROR(P43/2*100,0)</f>
        <v>50</v>
      </c>
      <c r="R43" s="107">
        <v>1</v>
      </c>
      <c r="S43" s="106">
        <f t="shared" ref="S43:S74" si="50">IFERROR(R43/2*100,0)</f>
        <v>50</v>
      </c>
      <c r="T43" s="107">
        <v>3</v>
      </c>
      <c r="U43" s="106">
        <f t="shared" ref="U43:U74" si="51">IFERROR(T43/4*100,0)</f>
        <v>75</v>
      </c>
      <c r="V43" s="87">
        <v>5</v>
      </c>
      <c r="W43" s="87">
        <f t="shared" ref="W43:W74" si="52">IFERROR(V43/10*100,0)</f>
        <v>50</v>
      </c>
      <c r="X43" s="88">
        <v>2</v>
      </c>
      <c r="Y43" s="87">
        <f t="shared" ref="Y43:Y74" si="53">IFERROR(X43/4*100,0)</f>
        <v>50</v>
      </c>
      <c r="Z43" s="88">
        <v>2</v>
      </c>
      <c r="AA43" s="87">
        <f t="shared" ref="AA43:AA74" si="54">IFERROR(Z43/2*100,0)</f>
        <v>100</v>
      </c>
      <c r="AB43" s="88">
        <v>2</v>
      </c>
      <c r="AC43" s="87">
        <f t="shared" ref="AC43:AC74" si="55">IFERROR(AB43/4*100,0)</f>
        <v>50</v>
      </c>
      <c r="AD43" s="125">
        <v>2</v>
      </c>
      <c r="AE43" s="126">
        <f t="shared" si="13"/>
        <v>100</v>
      </c>
      <c r="AF43" s="125">
        <v>12</v>
      </c>
      <c r="AG43" s="126">
        <f t="shared" ref="AG43:AG74" si="56">IFERROR(AF43/12*100,0)</f>
        <v>100</v>
      </c>
      <c r="AH43" s="125">
        <v>16</v>
      </c>
      <c r="AI43" s="126">
        <f t="shared" ref="AI43:AI74" si="57">IFERROR(AH43/16*100,0)</f>
        <v>100</v>
      </c>
      <c r="AJ43" s="125">
        <v>5</v>
      </c>
      <c r="AK43" s="126">
        <f t="shared" ref="AK43:AK74" si="58">IFERROR(AJ43/8*100,0)</f>
        <v>62.5</v>
      </c>
      <c r="AL43" s="125">
        <v>7</v>
      </c>
      <c r="AM43" s="126">
        <f t="shared" ref="AM43:AM74" si="59">IFERROR(AL43/8*100,0)</f>
        <v>87.5</v>
      </c>
      <c r="AN43" s="125">
        <v>2</v>
      </c>
      <c r="AO43" s="126">
        <f t="shared" ref="AO43:AO74" si="60">IFERROR(AN43/2*100,0)</f>
        <v>100</v>
      </c>
      <c r="AP43" s="125">
        <v>16</v>
      </c>
      <c r="AQ43" s="126">
        <f t="shared" ref="AQ43:AQ74" si="61">IFERROR(AP43/16*100,0)</f>
        <v>100</v>
      </c>
      <c r="AR43" s="125">
        <v>2</v>
      </c>
      <c r="AS43" s="126">
        <f t="shared" ref="AS43:AS74" si="62">IFERROR(AR43/2*100,0)</f>
        <v>100</v>
      </c>
      <c r="AT43" s="125">
        <v>2</v>
      </c>
      <c r="AU43" s="126">
        <f t="shared" ref="AU43:AU74" si="63">IFERROR(AT43/2*100,0)</f>
        <v>100</v>
      </c>
      <c r="AV43" s="125">
        <v>16</v>
      </c>
      <c r="AW43" s="126">
        <f t="shared" ref="AW43:AW74" si="64">IFERROR(AV43/16*100,0)</f>
        <v>100</v>
      </c>
      <c r="AX43" s="138">
        <v>9</v>
      </c>
      <c r="AY43" s="139">
        <f t="shared" ref="AY43:AY74" si="65">IFERROR(AX43/16*100,0)</f>
        <v>56.25</v>
      </c>
      <c r="AZ43" s="138">
        <v>2</v>
      </c>
      <c r="BA43" s="139">
        <f t="shared" ref="BA43:BA74" si="66">IFERROR(AZ43/2*100,0)</f>
        <v>100</v>
      </c>
      <c r="BB43" s="138">
        <v>10</v>
      </c>
      <c r="BC43" s="139">
        <f t="shared" ref="BC43:BC74" si="67">IFERROR(BB43/16*100,0)</f>
        <v>62.5</v>
      </c>
      <c r="BD43" s="138">
        <v>1</v>
      </c>
      <c r="BE43" s="139">
        <f t="shared" ref="BE43:BE74" si="68">IFERROR(BD43/2*100,0)</f>
        <v>50</v>
      </c>
      <c r="BF43" s="138">
        <v>6</v>
      </c>
      <c r="BG43" s="139">
        <f t="shared" ref="BG43:BG74" si="69">IFERROR(BF43/6*100,0)</f>
        <v>100</v>
      </c>
      <c r="BH43" s="138">
        <v>16</v>
      </c>
      <c r="BI43" s="139">
        <f t="shared" ref="BI43:BI74" si="70">IFERROR(BH43/16*100,0)</f>
        <v>100</v>
      </c>
      <c r="BJ43" s="138">
        <v>2</v>
      </c>
      <c r="BK43" s="139">
        <f t="shared" ref="BK43:BK74" si="71">IFERROR(BJ43/2*100,0)</f>
        <v>100</v>
      </c>
      <c r="BL43" s="138">
        <v>2</v>
      </c>
      <c r="BM43" s="139">
        <f t="shared" ref="BM43:BM74" si="72">IFERROR(BL43/2*100,0)</f>
        <v>100</v>
      </c>
      <c r="BN43" s="138">
        <v>10</v>
      </c>
      <c r="BO43" s="139">
        <f t="shared" ref="BO43:BO74" si="73">IFERROR(BN43/16*100,0)</f>
        <v>62.5</v>
      </c>
      <c r="BP43" s="138">
        <v>16</v>
      </c>
      <c r="BQ43" s="139">
        <f t="shared" ref="BQ43:BQ74" si="74">IFERROR(BP43/16*100,0)</f>
        <v>100</v>
      </c>
      <c r="BR43" s="142">
        <v>2</v>
      </c>
      <c r="BS43" s="143">
        <f t="shared" ref="BS43:BS74" si="75">IFERROR(BR43/2*100,0)</f>
        <v>100</v>
      </c>
      <c r="BT43" s="142">
        <v>2</v>
      </c>
      <c r="BU43" s="143">
        <f t="shared" ref="BU43:BU74" si="76">IFERROR(BT43/2*100,0)</f>
        <v>100</v>
      </c>
      <c r="BV43" s="142">
        <v>10</v>
      </c>
      <c r="BW43" s="143">
        <f t="shared" ref="BW43:BW74" si="77">IFERROR(BV43/10*100,0)</f>
        <v>100</v>
      </c>
      <c r="BX43" s="142">
        <v>2</v>
      </c>
      <c r="BY43" s="143">
        <f t="shared" ref="BY43:BY74" si="78">IFERROR(BX43/2*100,0)</f>
        <v>100</v>
      </c>
      <c r="BZ43" s="142">
        <v>8</v>
      </c>
      <c r="CA43" s="143">
        <f t="shared" ref="CA43:CA74" si="79">IFERROR(BZ43/16*100,0)</f>
        <v>50</v>
      </c>
      <c r="CB43" s="142">
        <v>9</v>
      </c>
      <c r="CC43" s="143">
        <f t="shared" ref="CC43:CC74" si="80">IFERROR(CB43/16*100,0)</f>
        <v>56.25</v>
      </c>
      <c r="CD43" s="142">
        <v>8</v>
      </c>
      <c r="CE43" s="143">
        <f t="shared" ref="CE43:CE74" si="81">IFERROR(CD43/8*100,0)</f>
        <v>100</v>
      </c>
      <c r="CF43" s="142">
        <v>10</v>
      </c>
      <c r="CG43" s="143">
        <f t="shared" ref="CG43:CG74" si="82">IFERROR(CF43/10*100,0)</f>
        <v>100</v>
      </c>
      <c r="CH43" s="142">
        <v>8</v>
      </c>
      <c r="CI43" s="143">
        <f t="shared" ref="CI43:CI74" si="83">IFERROR(CH43/8*100,0)</f>
        <v>100</v>
      </c>
      <c r="CJ43" s="142">
        <v>2</v>
      </c>
      <c r="CK43" s="143">
        <f t="shared" ref="CK43:CK74" si="84">IFERROR(CJ43/4*100,0)</f>
        <v>50</v>
      </c>
    </row>
    <row r="44" spans="1:89" s="24" customFormat="1" ht="15.75" customHeight="1" x14ac:dyDescent="0.25">
      <c r="A44" s="29">
        <v>34</v>
      </c>
      <c r="B44" s="31">
        <v>211413205034</v>
      </c>
      <c r="C44" s="32" t="s">
        <v>473</v>
      </c>
      <c r="D44" s="95">
        <v>5</v>
      </c>
      <c r="E44" s="95">
        <f t="shared" si="43"/>
        <v>50</v>
      </c>
      <c r="F44" s="95">
        <v>3</v>
      </c>
      <c r="G44" s="95">
        <f t="shared" si="44"/>
        <v>50</v>
      </c>
      <c r="H44" s="96">
        <v>2</v>
      </c>
      <c r="I44" s="95">
        <f t="shared" si="45"/>
        <v>100</v>
      </c>
      <c r="J44" s="95">
        <v>2</v>
      </c>
      <c r="K44" s="95">
        <f t="shared" si="46"/>
        <v>100</v>
      </c>
      <c r="L44" s="106">
        <v>10</v>
      </c>
      <c r="M44" s="106">
        <f t="shared" si="47"/>
        <v>100</v>
      </c>
      <c r="N44" s="107">
        <v>1</v>
      </c>
      <c r="O44" s="106">
        <f t="shared" si="48"/>
        <v>50</v>
      </c>
      <c r="P44" s="107">
        <v>1</v>
      </c>
      <c r="Q44" s="106">
        <f t="shared" si="49"/>
        <v>50</v>
      </c>
      <c r="R44" s="107">
        <v>2</v>
      </c>
      <c r="S44" s="106">
        <f t="shared" si="50"/>
        <v>100</v>
      </c>
      <c r="T44" s="107">
        <v>4</v>
      </c>
      <c r="U44" s="106">
        <f t="shared" si="51"/>
        <v>100</v>
      </c>
      <c r="V44" s="87">
        <v>10</v>
      </c>
      <c r="W44" s="87">
        <f t="shared" si="52"/>
        <v>100</v>
      </c>
      <c r="X44" s="88">
        <v>4</v>
      </c>
      <c r="Y44" s="87">
        <f t="shared" si="53"/>
        <v>100</v>
      </c>
      <c r="Z44" s="88">
        <v>1</v>
      </c>
      <c r="AA44" s="87">
        <f t="shared" si="54"/>
        <v>50</v>
      </c>
      <c r="AB44" s="88">
        <v>4</v>
      </c>
      <c r="AC44" s="87">
        <f t="shared" si="55"/>
        <v>100</v>
      </c>
      <c r="AD44" s="125">
        <v>2</v>
      </c>
      <c r="AE44" s="126">
        <f t="shared" si="13"/>
        <v>100</v>
      </c>
      <c r="AF44" s="125">
        <v>7</v>
      </c>
      <c r="AG44" s="126">
        <f t="shared" si="56"/>
        <v>58.333333333333336</v>
      </c>
      <c r="AH44" s="125">
        <v>13</v>
      </c>
      <c r="AI44" s="126">
        <f t="shared" si="57"/>
        <v>81.25</v>
      </c>
      <c r="AJ44" s="125">
        <v>8</v>
      </c>
      <c r="AK44" s="126">
        <f t="shared" si="58"/>
        <v>100</v>
      </c>
      <c r="AL44" s="125">
        <v>8</v>
      </c>
      <c r="AM44" s="126">
        <f t="shared" si="59"/>
        <v>100</v>
      </c>
      <c r="AN44" s="125">
        <v>2</v>
      </c>
      <c r="AO44" s="126">
        <f t="shared" si="60"/>
        <v>100</v>
      </c>
      <c r="AP44" s="125">
        <v>16</v>
      </c>
      <c r="AQ44" s="126">
        <f t="shared" si="61"/>
        <v>100</v>
      </c>
      <c r="AR44" s="125">
        <v>1</v>
      </c>
      <c r="AS44" s="126">
        <f t="shared" si="62"/>
        <v>50</v>
      </c>
      <c r="AT44" s="125">
        <v>1</v>
      </c>
      <c r="AU44" s="126">
        <f t="shared" si="63"/>
        <v>50</v>
      </c>
      <c r="AV44" s="125">
        <v>16</v>
      </c>
      <c r="AW44" s="126">
        <f t="shared" si="64"/>
        <v>100</v>
      </c>
      <c r="AX44" s="138">
        <v>7</v>
      </c>
      <c r="AY44" s="139">
        <f t="shared" si="65"/>
        <v>43.75</v>
      </c>
      <c r="AZ44" s="138">
        <v>2</v>
      </c>
      <c r="BA44" s="139">
        <f t="shared" si="66"/>
        <v>100</v>
      </c>
      <c r="BB44" s="138">
        <v>16</v>
      </c>
      <c r="BC44" s="139">
        <f t="shared" si="67"/>
        <v>100</v>
      </c>
      <c r="BD44" s="138">
        <v>2</v>
      </c>
      <c r="BE44" s="139">
        <f t="shared" si="68"/>
        <v>100</v>
      </c>
      <c r="BF44" s="138">
        <v>6</v>
      </c>
      <c r="BG44" s="139">
        <f t="shared" si="69"/>
        <v>100</v>
      </c>
      <c r="BH44" s="138">
        <v>8</v>
      </c>
      <c r="BI44" s="139">
        <f t="shared" si="70"/>
        <v>50</v>
      </c>
      <c r="BJ44" s="138">
        <v>2</v>
      </c>
      <c r="BK44" s="139">
        <f t="shared" si="71"/>
        <v>100</v>
      </c>
      <c r="BL44" s="138">
        <v>1</v>
      </c>
      <c r="BM44" s="139">
        <f t="shared" si="72"/>
        <v>50</v>
      </c>
      <c r="BN44" s="138">
        <v>16</v>
      </c>
      <c r="BO44" s="139">
        <f t="shared" si="73"/>
        <v>100</v>
      </c>
      <c r="BP44" s="138">
        <v>16</v>
      </c>
      <c r="BQ44" s="139">
        <f t="shared" si="74"/>
        <v>100</v>
      </c>
      <c r="BR44" s="142">
        <v>2</v>
      </c>
      <c r="BS44" s="143">
        <f t="shared" si="75"/>
        <v>100</v>
      </c>
      <c r="BT44" s="142">
        <v>2</v>
      </c>
      <c r="BU44" s="143">
        <f t="shared" si="76"/>
        <v>100</v>
      </c>
      <c r="BV44" s="142" t="s">
        <v>937</v>
      </c>
      <c r="BW44" s="143">
        <f t="shared" si="77"/>
        <v>0</v>
      </c>
      <c r="BX44" s="142">
        <v>1</v>
      </c>
      <c r="BY44" s="143">
        <f t="shared" si="78"/>
        <v>50</v>
      </c>
      <c r="BZ44" s="142">
        <v>9</v>
      </c>
      <c r="CA44" s="143">
        <f t="shared" si="79"/>
        <v>56.25</v>
      </c>
      <c r="CB44" s="142">
        <v>16</v>
      </c>
      <c r="CC44" s="143">
        <f t="shared" si="80"/>
        <v>100</v>
      </c>
      <c r="CD44" s="142">
        <v>5</v>
      </c>
      <c r="CE44" s="143">
        <f t="shared" si="81"/>
        <v>62.5</v>
      </c>
      <c r="CF44" s="142">
        <v>5</v>
      </c>
      <c r="CG44" s="143">
        <f t="shared" si="82"/>
        <v>50</v>
      </c>
      <c r="CH44" s="142">
        <v>4</v>
      </c>
      <c r="CI44" s="143">
        <f t="shared" si="83"/>
        <v>50</v>
      </c>
      <c r="CJ44" s="142">
        <v>4</v>
      </c>
      <c r="CK44" s="143">
        <f t="shared" si="84"/>
        <v>100</v>
      </c>
    </row>
    <row r="45" spans="1:89" s="24" customFormat="1" ht="15.75" customHeight="1" x14ac:dyDescent="0.25">
      <c r="A45" s="29">
        <v>35</v>
      </c>
      <c r="B45" s="31">
        <v>211413205035</v>
      </c>
      <c r="C45" s="32" t="s">
        <v>474</v>
      </c>
      <c r="D45" s="95">
        <v>10</v>
      </c>
      <c r="E45" s="95">
        <f t="shared" si="43"/>
        <v>100</v>
      </c>
      <c r="F45" s="95">
        <v>6</v>
      </c>
      <c r="G45" s="95">
        <f t="shared" si="44"/>
        <v>100</v>
      </c>
      <c r="H45" s="96">
        <v>1</v>
      </c>
      <c r="I45" s="95">
        <f t="shared" si="45"/>
        <v>50</v>
      </c>
      <c r="J45" s="95">
        <v>2</v>
      </c>
      <c r="K45" s="95">
        <f t="shared" si="46"/>
        <v>100</v>
      </c>
      <c r="L45" s="106">
        <v>8</v>
      </c>
      <c r="M45" s="106">
        <f t="shared" si="47"/>
        <v>80</v>
      </c>
      <c r="N45" s="107">
        <v>1</v>
      </c>
      <c r="O45" s="106">
        <f t="shared" si="48"/>
        <v>50</v>
      </c>
      <c r="P45" s="107">
        <v>1</v>
      </c>
      <c r="Q45" s="106">
        <f t="shared" si="49"/>
        <v>50</v>
      </c>
      <c r="R45" s="107">
        <v>2</v>
      </c>
      <c r="S45" s="106">
        <f t="shared" si="50"/>
        <v>100</v>
      </c>
      <c r="T45" s="107">
        <v>3</v>
      </c>
      <c r="U45" s="106">
        <f t="shared" si="51"/>
        <v>75</v>
      </c>
      <c r="V45" s="87">
        <v>8</v>
      </c>
      <c r="W45" s="87">
        <f t="shared" si="52"/>
        <v>80</v>
      </c>
      <c r="X45" s="88">
        <v>4</v>
      </c>
      <c r="Y45" s="87">
        <f t="shared" si="53"/>
        <v>100</v>
      </c>
      <c r="Z45" s="88">
        <v>2</v>
      </c>
      <c r="AA45" s="87">
        <f t="shared" si="54"/>
        <v>100</v>
      </c>
      <c r="AB45" s="88">
        <v>4</v>
      </c>
      <c r="AC45" s="87">
        <f t="shared" si="55"/>
        <v>100</v>
      </c>
      <c r="AD45" s="125">
        <v>1</v>
      </c>
      <c r="AE45" s="126">
        <f t="shared" si="13"/>
        <v>50</v>
      </c>
      <c r="AF45" s="125">
        <v>12</v>
      </c>
      <c r="AG45" s="126">
        <f t="shared" si="56"/>
        <v>100</v>
      </c>
      <c r="AH45" s="125">
        <v>16</v>
      </c>
      <c r="AI45" s="126">
        <f t="shared" si="57"/>
        <v>100</v>
      </c>
      <c r="AJ45" s="125">
        <v>4</v>
      </c>
      <c r="AK45" s="126">
        <f t="shared" si="58"/>
        <v>50</v>
      </c>
      <c r="AL45" s="125">
        <v>4</v>
      </c>
      <c r="AM45" s="126">
        <f t="shared" si="59"/>
        <v>50</v>
      </c>
      <c r="AN45" s="125">
        <v>1</v>
      </c>
      <c r="AO45" s="126">
        <f t="shared" si="60"/>
        <v>50</v>
      </c>
      <c r="AP45" s="125">
        <v>8</v>
      </c>
      <c r="AQ45" s="126">
        <f t="shared" si="61"/>
        <v>50</v>
      </c>
      <c r="AR45" s="125">
        <v>2</v>
      </c>
      <c r="AS45" s="126">
        <f t="shared" si="62"/>
        <v>100</v>
      </c>
      <c r="AT45" s="125">
        <v>2</v>
      </c>
      <c r="AU45" s="126">
        <f t="shared" si="63"/>
        <v>100</v>
      </c>
      <c r="AV45" s="125">
        <v>9</v>
      </c>
      <c r="AW45" s="126">
        <f t="shared" si="64"/>
        <v>56.25</v>
      </c>
      <c r="AX45" s="138">
        <v>10</v>
      </c>
      <c r="AY45" s="139">
        <f t="shared" si="65"/>
        <v>62.5</v>
      </c>
      <c r="AZ45" s="138">
        <v>1</v>
      </c>
      <c r="BA45" s="139">
        <f t="shared" si="66"/>
        <v>50</v>
      </c>
      <c r="BB45" s="138">
        <v>8</v>
      </c>
      <c r="BC45" s="139">
        <f t="shared" si="67"/>
        <v>50</v>
      </c>
      <c r="BD45" s="138">
        <v>2</v>
      </c>
      <c r="BE45" s="139">
        <f t="shared" si="68"/>
        <v>100</v>
      </c>
      <c r="BF45" s="138">
        <v>6</v>
      </c>
      <c r="BG45" s="139">
        <f t="shared" si="69"/>
        <v>100</v>
      </c>
      <c r="BH45" s="138">
        <v>16</v>
      </c>
      <c r="BI45" s="139">
        <f t="shared" si="70"/>
        <v>100</v>
      </c>
      <c r="BJ45" s="138">
        <v>2</v>
      </c>
      <c r="BK45" s="139">
        <f t="shared" si="71"/>
        <v>100</v>
      </c>
      <c r="BL45" s="138">
        <v>2</v>
      </c>
      <c r="BM45" s="139">
        <f t="shared" si="72"/>
        <v>100</v>
      </c>
      <c r="BN45" s="138">
        <v>9</v>
      </c>
      <c r="BO45" s="139">
        <f t="shared" si="73"/>
        <v>56.25</v>
      </c>
      <c r="BP45" s="138">
        <v>9</v>
      </c>
      <c r="BQ45" s="139">
        <f t="shared" si="74"/>
        <v>56.25</v>
      </c>
      <c r="BR45" s="142">
        <v>1</v>
      </c>
      <c r="BS45" s="143">
        <f t="shared" si="75"/>
        <v>50</v>
      </c>
      <c r="BT45" s="142">
        <v>1</v>
      </c>
      <c r="BU45" s="143">
        <f t="shared" si="76"/>
        <v>50</v>
      </c>
      <c r="BV45" s="142">
        <v>10</v>
      </c>
      <c r="BW45" s="143">
        <f t="shared" si="77"/>
        <v>100</v>
      </c>
      <c r="BX45" s="142">
        <v>1</v>
      </c>
      <c r="BY45" s="143">
        <f t="shared" si="78"/>
        <v>50</v>
      </c>
      <c r="BZ45" s="142">
        <v>8</v>
      </c>
      <c r="CA45" s="143">
        <f t="shared" si="79"/>
        <v>50</v>
      </c>
      <c r="CB45" s="142">
        <v>8</v>
      </c>
      <c r="CC45" s="143">
        <f t="shared" si="80"/>
        <v>50</v>
      </c>
      <c r="CD45" s="142">
        <v>8</v>
      </c>
      <c r="CE45" s="143">
        <f t="shared" si="81"/>
        <v>100</v>
      </c>
      <c r="CF45" s="142">
        <v>10</v>
      </c>
      <c r="CG45" s="143">
        <f t="shared" si="82"/>
        <v>100</v>
      </c>
      <c r="CH45" s="142">
        <v>8</v>
      </c>
      <c r="CI45" s="143">
        <f t="shared" si="83"/>
        <v>100</v>
      </c>
      <c r="CJ45" s="142">
        <v>2</v>
      </c>
      <c r="CK45" s="143">
        <f t="shared" si="84"/>
        <v>50</v>
      </c>
    </row>
    <row r="46" spans="1:89" s="24" customFormat="1" ht="15.75" customHeight="1" x14ac:dyDescent="0.25">
      <c r="A46" s="29">
        <v>36</v>
      </c>
      <c r="B46" s="31">
        <v>211413205036</v>
      </c>
      <c r="C46" s="32" t="s">
        <v>475</v>
      </c>
      <c r="D46" s="95">
        <v>6</v>
      </c>
      <c r="E46" s="95">
        <f t="shared" si="43"/>
        <v>60</v>
      </c>
      <c r="F46" s="95">
        <v>5</v>
      </c>
      <c r="G46" s="95">
        <f t="shared" si="44"/>
        <v>83.333333333333343</v>
      </c>
      <c r="H46" s="96">
        <v>2</v>
      </c>
      <c r="I46" s="95">
        <f t="shared" si="45"/>
        <v>100</v>
      </c>
      <c r="J46" s="95">
        <v>2</v>
      </c>
      <c r="K46" s="95">
        <f t="shared" si="46"/>
        <v>100</v>
      </c>
      <c r="L46" s="106">
        <v>10</v>
      </c>
      <c r="M46" s="106">
        <f t="shared" si="47"/>
        <v>100</v>
      </c>
      <c r="N46" s="107">
        <v>2</v>
      </c>
      <c r="O46" s="106">
        <f t="shared" si="48"/>
        <v>100</v>
      </c>
      <c r="P46" s="107">
        <v>2</v>
      </c>
      <c r="Q46" s="106">
        <f t="shared" si="49"/>
        <v>100</v>
      </c>
      <c r="R46" s="107">
        <v>2</v>
      </c>
      <c r="S46" s="106">
        <f t="shared" si="50"/>
        <v>100</v>
      </c>
      <c r="T46" s="107">
        <v>4</v>
      </c>
      <c r="U46" s="106">
        <f t="shared" si="51"/>
        <v>100</v>
      </c>
      <c r="V46" s="87">
        <v>10</v>
      </c>
      <c r="W46" s="87">
        <f t="shared" si="52"/>
        <v>100</v>
      </c>
      <c r="X46" s="88">
        <v>4</v>
      </c>
      <c r="Y46" s="87">
        <f t="shared" si="53"/>
        <v>100</v>
      </c>
      <c r="Z46" s="88">
        <v>2</v>
      </c>
      <c r="AA46" s="87">
        <f t="shared" si="54"/>
        <v>100</v>
      </c>
      <c r="AB46" s="88">
        <v>2</v>
      </c>
      <c r="AC46" s="87">
        <f t="shared" si="55"/>
        <v>50</v>
      </c>
      <c r="AD46" s="125">
        <v>2</v>
      </c>
      <c r="AE46" s="126">
        <f t="shared" si="13"/>
        <v>100</v>
      </c>
      <c r="AF46" s="125">
        <v>6</v>
      </c>
      <c r="AG46" s="126">
        <f t="shared" si="56"/>
        <v>50</v>
      </c>
      <c r="AH46" s="125">
        <v>8</v>
      </c>
      <c r="AI46" s="126">
        <f t="shared" si="57"/>
        <v>50</v>
      </c>
      <c r="AJ46" s="125">
        <v>8</v>
      </c>
      <c r="AK46" s="126">
        <f t="shared" si="58"/>
        <v>100</v>
      </c>
      <c r="AL46" s="125">
        <v>8</v>
      </c>
      <c r="AM46" s="126">
        <f t="shared" si="59"/>
        <v>100</v>
      </c>
      <c r="AN46" s="125">
        <v>1</v>
      </c>
      <c r="AO46" s="126">
        <f t="shared" si="60"/>
        <v>50</v>
      </c>
      <c r="AP46" s="125">
        <v>10</v>
      </c>
      <c r="AQ46" s="126">
        <f t="shared" si="61"/>
        <v>62.5</v>
      </c>
      <c r="AR46" s="125">
        <v>1</v>
      </c>
      <c r="AS46" s="126">
        <f t="shared" si="62"/>
        <v>50</v>
      </c>
      <c r="AT46" s="125">
        <v>1</v>
      </c>
      <c r="AU46" s="126">
        <f t="shared" si="63"/>
        <v>50</v>
      </c>
      <c r="AV46" s="125">
        <v>12</v>
      </c>
      <c r="AW46" s="126">
        <f t="shared" si="64"/>
        <v>75</v>
      </c>
      <c r="AX46" s="138">
        <v>8</v>
      </c>
      <c r="AY46" s="139">
        <f t="shared" si="65"/>
        <v>50</v>
      </c>
      <c r="AZ46" s="138">
        <v>1</v>
      </c>
      <c r="BA46" s="139">
        <f t="shared" si="66"/>
        <v>50</v>
      </c>
      <c r="BB46" s="138">
        <v>9</v>
      </c>
      <c r="BC46" s="139">
        <f t="shared" si="67"/>
        <v>56.25</v>
      </c>
      <c r="BD46" s="138">
        <v>2</v>
      </c>
      <c r="BE46" s="139">
        <f t="shared" si="68"/>
        <v>100</v>
      </c>
      <c r="BF46" s="138">
        <v>5</v>
      </c>
      <c r="BG46" s="139">
        <f t="shared" si="69"/>
        <v>83.333333333333343</v>
      </c>
      <c r="BH46" s="138">
        <v>16</v>
      </c>
      <c r="BI46" s="139">
        <f t="shared" si="70"/>
        <v>100</v>
      </c>
      <c r="BJ46" s="138">
        <v>1</v>
      </c>
      <c r="BK46" s="139">
        <f t="shared" si="71"/>
        <v>50</v>
      </c>
      <c r="BL46" s="138">
        <v>1</v>
      </c>
      <c r="BM46" s="139">
        <f t="shared" si="72"/>
        <v>50</v>
      </c>
      <c r="BN46" s="138">
        <v>12</v>
      </c>
      <c r="BO46" s="139">
        <f t="shared" si="73"/>
        <v>75</v>
      </c>
      <c r="BP46" s="138">
        <v>12</v>
      </c>
      <c r="BQ46" s="139">
        <f t="shared" si="74"/>
        <v>75</v>
      </c>
      <c r="BR46" s="142">
        <v>2</v>
      </c>
      <c r="BS46" s="143">
        <f t="shared" si="75"/>
        <v>100</v>
      </c>
      <c r="BT46" s="142">
        <v>1</v>
      </c>
      <c r="BU46" s="143">
        <f t="shared" si="76"/>
        <v>50</v>
      </c>
      <c r="BV46" s="142">
        <v>9</v>
      </c>
      <c r="BW46" s="143">
        <f t="shared" si="77"/>
        <v>90</v>
      </c>
      <c r="BX46" s="142">
        <v>1</v>
      </c>
      <c r="BY46" s="143">
        <f t="shared" si="78"/>
        <v>50</v>
      </c>
      <c r="BZ46" s="142">
        <v>16</v>
      </c>
      <c r="CA46" s="143">
        <f t="shared" si="79"/>
        <v>100</v>
      </c>
      <c r="CB46" s="142">
        <v>10</v>
      </c>
      <c r="CC46" s="143">
        <f t="shared" si="80"/>
        <v>62.5</v>
      </c>
      <c r="CD46" s="142">
        <v>8</v>
      </c>
      <c r="CE46" s="143">
        <f t="shared" si="81"/>
        <v>100</v>
      </c>
      <c r="CF46" s="142">
        <v>6</v>
      </c>
      <c r="CG46" s="143">
        <f t="shared" si="82"/>
        <v>60</v>
      </c>
      <c r="CH46" s="142">
        <v>3</v>
      </c>
      <c r="CI46" s="143">
        <f t="shared" si="83"/>
        <v>37.5</v>
      </c>
      <c r="CJ46" s="142">
        <v>4</v>
      </c>
      <c r="CK46" s="143">
        <f t="shared" si="84"/>
        <v>100</v>
      </c>
    </row>
    <row r="47" spans="1:89" s="24" customFormat="1" ht="15.75" customHeight="1" x14ac:dyDescent="0.25">
      <c r="A47" s="29">
        <v>37</v>
      </c>
      <c r="B47" s="31">
        <v>211413205037</v>
      </c>
      <c r="C47" s="32" t="s">
        <v>476</v>
      </c>
      <c r="D47" s="95">
        <v>10</v>
      </c>
      <c r="E47" s="95">
        <f t="shared" si="43"/>
        <v>100</v>
      </c>
      <c r="F47" s="95">
        <v>6</v>
      </c>
      <c r="G47" s="95">
        <f t="shared" si="44"/>
        <v>100</v>
      </c>
      <c r="H47" s="96">
        <v>2</v>
      </c>
      <c r="I47" s="95">
        <f t="shared" si="45"/>
        <v>100</v>
      </c>
      <c r="J47" s="95">
        <v>1</v>
      </c>
      <c r="K47" s="95">
        <f t="shared" si="46"/>
        <v>50</v>
      </c>
      <c r="L47" s="106">
        <v>8</v>
      </c>
      <c r="M47" s="106">
        <f t="shared" si="47"/>
        <v>80</v>
      </c>
      <c r="N47" s="107">
        <v>2</v>
      </c>
      <c r="O47" s="106">
        <f t="shared" si="48"/>
        <v>100</v>
      </c>
      <c r="P47" s="107">
        <v>2</v>
      </c>
      <c r="Q47" s="106">
        <f t="shared" si="49"/>
        <v>100</v>
      </c>
      <c r="R47" s="107">
        <v>2</v>
      </c>
      <c r="S47" s="106">
        <f t="shared" si="50"/>
        <v>100</v>
      </c>
      <c r="T47" s="107">
        <v>3</v>
      </c>
      <c r="U47" s="106">
        <f t="shared" si="51"/>
        <v>75</v>
      </c>
      <c r="V47" s="87">
        <v>8</v>
      </c>
      <c r="W47" s="87">
        <f t="shared" si="52"/>
        <v>80</v>
      </c>
      <c r="X47" s="88">
        <v>4</v>
      </c>
      <c r="Y47" s="87">
        <f t="shared" si="53"/>
        <v>100</v>
      </c>
      <c r="Z47" s="88">
        <v>2</v>
      </c>
      <c r="AA47" s="87">
        <f t="shared" si="54"/>
        <v>100</v>
      </c>
      <c r="AB47" s="88">
        <v>4</v>
      </c>
      <c r="AC47" s="87">
        <f t="shared" si="55"/>
        <v>100</v>
      </c>
      <c r="AD47" s="125">
        <v>1</v>
      </c>
      <c r="AE47" s="126">
        <f t="shared" si="13"/>
        <v>50</v>
      </c>
      <c r="AF47" s="125">
        <v>9</v>
      </c>
      <c r="AG47" s="126">
        <f t="shared" si="56"/>
        <v>75</v>
      </c>
      <c r="AH47" s="125">
        <v>16</v>
      </c>
      <c r="AI47" s="126">
        <f t="shared" si="57"/>
        <v>100</v>
      </c>
      <c r="AJ47" s="125">
        <v>4</v>
      </c>
      <c r="AK47" s="126">
        <f t="shared" si="58"/>
        <v>50</v>
      </c>
      <c r="AL47" s="125">
        <v>8</v>
      </c>
      <c r="AM47" s="126">
        <f t="shared" si="59"/>
        <v>100</v>
      </c>
      <c r="AN47" s="125">
        <v>2</v>
      </c>
      <c r="AO47" s="126">
        <f t="shared" si="60"/>
        <v>100</v>
      </c>
      <c r="AP47" s="125">
        <v>16</v>
      </c>
      <c r="AQ47" s="126">
        <f t="shared" si="61"/>
        <v>100</v>
      </c>
      <c r="AR47" s="125">
        <v>2</v>
      </c>
      <c r="AS47" s="126">
        <f t="shared" si="62"/>
        <v>100</v>
      </c>
      <c r="AT47" s="125">
        <v>2</v>
      </c>
      <c r="AU47" s="126">
        <f t="shared" si="63"/>
        <v>100</v>
      </c>
      <c r="AV47" s="125">
        <v>16</v>
      </c>
      <c r="AW47" s="126">
        <f t="shared" si="64"/>
        <v>100</v>
      </c>
      <c r="AX47" s="138">
        <v>5</v>
      </c>
      <c r="AY47" s="139">
        <f t="shared" si="65"/>
        <v>31.25</v>
      </c>
      <c r="AZ47" s="138">
        <v>2</v>
      </c>
      <c r="BA47" s="139">
        <f t="shared" si="66"/>
        <v>100</v>
      </c>
      <c r="BB47" s="138">
        <v>16</v>
      </c>
      <c r="BC47" s="139">
        <f t="shared" si="67"/>
        <v>100</v>
      </c>
      <c r="BD47" s="138">
        <v>1</v>
      </c>
      <c r="BE47" s="139">
        <f t="shared" si="68"/>
        <v>50</v>
      </c>
      <c r="BF47" s="138">
        <v>6</v>
      </c>
      <c r="BG47" s="139">
        <f t="shared" si="69"/>
        <v>100</v>
      </c>
      <c r="BH47" s="138">
        <v>8</v>
      </c>
      <c r="BI47" s="139">
        <f t="shared" si="70"/>
        <v>50</v>
      </c>
      <c r="BJ47" s="138">
        <v>2</v>
      </c>
      <c r="BK47" s="139">
        <f t="shared" si="71"/>
        <v>100</v>
      </c>
      <c r="BL47" s="138">
        <v>2</v>
      </c>
      <c r="BM47" s="139">
        <f t="shared" si="72"/>
        <v>100</v>
      </c>
      <c r="BN47" s="138">
        <v>16</v>
      </c>
      <c r="BO47" s="139">
        <f t="shared" si="73"/>
        <v>100</v>
      </c>
      <c r="BP47" s="138">
        <v>16</v>
      </c>
      <c r="BQ47" s="139">
        <f t="shared" si="74"/>
        <v>100</v>
      </c>
      <c r="BR47" s="142">
        <v>2</v>
      </c>
      <c r="BS47" s="143">
        <f t="shared" si="75"/>
        <v>100</v>
      </c>
      <c r="BT47" s="142">
        <v>2</v>
      </c>
      <c r="BU47" s="143">
        <f t="shared" si="76"/>
        <v>100</v>
      </c>
      <c r="BV47" s="142">
        <v>10</v>
      </c>
      <c r="BW47" s="143">
        <f t="shared" si="77"/>
        <v>100</v>
      </c>
      <c r="BX47" s="142">
        <v>1</v>
      </c>
      <c r="BY47" s="143">
        <f t="shared" si="78"/>
        <v>50</v>
      </c>
      <c r="BZ47" s="142">
        <v>8</v>
      </c>
      <c r="CA47" s="143">
        <f t="shared" si="79"/>
        <v>50</v>
      </c>
      <c r="CB47" s="142">
        <v>8</v>
      </c>
      <c r="CC47" s="143">
        <f t="shared" si="80"/>
        <v>50</v>
      </c>
      <c r="CD47" s="142">
        <v>5</v>
      </c>
      <c r="CE47" s="143">
        <f t="shared" si="81"/>
        <v>62.5</v>
      </c>
      <c r="CF47" s="142">
        <v>9</v>
      </c>
      <c r="CG47" s="143">
        <f t="shared" si="82"/>
        <v>90</v>
      </c>
      <c r="CH47" s="142">
        <v>8</v>
      </c>
      <c r="CI47" s="143">
        <f t="shared" si="83"/>
        <v>100</v>
      </c>
      <c r="CJ47" s="142">
        <v>3</v>
      </c>
      <c r="CK47" s="143">
        <f t="shared" si="84"/>
        <v>75</v>
      </c>
    </row>
    <row r="48" spans="1:89" s="24" customFormat="1" ht="15.75" customHeight="1" x14ac:dyDescent="0.25">
      <c r="A48" s="29">
        <v>38</v>
      </c>
      <c r="B48" s="31">
        <v>211413205039</v>
      </c>
      <c r="C48" s="32" t="s">
        <v>477</v>
      </c>
      <c r="D48" s="95">
        <v>6</v>
      </c>
      <c r="E48" s="95">
        <f t="shared" si="43"/>
        <v>60</v>
      </c>
      <c r="F48" s="95">
        <v>6</v>
      </c>
      <c r="G48" s="95">
        <f t="shared" si="44"/>
        <v>100</v>
      </c>
      <c r="H48" s="96">
        <v>2</v>
      </c>
      <c r="I48" s="95">
        <f t="shared" si="45"/>
        <v>100</v>
      </c>
      <c r="J48" s="95">
        <v>1</v>
      </c>
      <c r="K48" s="95">
        <f t="shared" si="46"/>
        <v>50</v>
      </c>
      <c r="L48" s="106">
        <v>10</v>
      </c>
      <c r="M48" s="106">
        <f t="shared" si="47"/>
        <v>100</v>
      </c>
      <c r="N48" s="107">
        <v>1</v>
      </c>
      <c r="O48" s="106">
        <f t="shared" si="48"/>
        <v>50</v>
      </c>
      <c r="P48" s="107">
        <v>2</v>
      </c>
      <c r="Q48" s="106">
        <f t="shared" si="49"/>
        <v>100</v>
      </c>
      <c r="R48" s="107">
        <v>2</v>
      </c>
      <c r="S48" s="106">
        <f t="shared" si="50"/>
        <v>100</v>
      </c>
      <c r="T48" s="107">
        <v>3</v>
      </c>
      <c r="U48" s="106">
        <f t="shared" si="51"/>
        <v>75</v>
      </c>
      <c r="V48" s="87">
        <v>10</v>
      </c>
      <c r="W48" s="87">
        <f t="shared" si="52"/>
        <v>100</v>
      </c>
      <c r="X48" s="88">
        <v>4</v>
      </c>
      <c r="Y48" s="87">
        <f t="shared" si="53"/>
        <v>100</v>
      </c>
      <c r="Z48" s="88">
        <v>2</v>
      </c>
      <c r="AA48" s="87">
        <f t="shared" si="54"/>
        <v>100</v>
      </c>
      <c r="AB48" s="88">
        <v>4</v>
      </c>
      <c r="AC48" s="87">
        <f t="shared" si="55"/>
        <v>100</v>
      </c>
      <c r="AD48" s="125">
        <v>2</v>
      </c>
      <c r="AE48" s="126">
        <f t="shared" si="13"/>
        <v>100</v>
      </c>
      <c r="AF48" s="125">
        <v>12</v>
      </c>
      <c r="AG48" s="126">
        <f t="shared" si="56"/>
        <v>100</v>
      </c>
      <c r="AH48" s="125">
        <v>9</v>
      </c>
      <c r="AI48" s="126">
        <f t="shared" si="57"/>
        <v>56.25</v>
      </c>
      <c r="AJ48" s="125">
        <v>8</v>
      </c>
      <c r="AK48" s="126">
        <f t="shared" si="58"/>
        <v>100</v>
      </c>
      <c r="AL48" s="125">
        <v>4</v>
      </c>
      <c r="AM48" s="126">
        <f t="shared" si="59"/>
        <v>50</v>
      </c>
      <c r="AN48" s="125">
        <v>2</v>
      </c>
      <c r="AO48" s="126">
        <f t="shared" si="60"/>
        <v>100</v>
      </c>
      <c r="AP48" s="125">
        <v>16</v>
      </c>
      <c r="AQ48" s="126">
        <f t="shared" si="61"/>
        <v>100</v>
      </c>
      <c r="AR48" s="125">
        <v>1</v>
      </c>
      <c r="AS48" s="126">
        <f t="shared" si="62"/>
        <v>50</v>
      </c>
      <c r="AT48" s="125">
        <v>1</v>
      </c>
      <c r="AU48" s="126">
        <f t="shared" si="63"/>
        <v>50</v>
      </c>
      <c r="AV48" s="125">
        <v>16</v>
      </c>
      <c r="AW48" s="126">
        <f t="shared" si="64"/>
        <v>100</v>
      </c>
      <c r="AX48" s="138">
        <v>10</v>
      </c>
      <c r="AY48" s="139">
        <f t="shared" si="65"/>
        <v>62.5</v>
      </c>
      <c r="AZ48" s="138">
        <v>2</v>
      </c>
      <c r="BA48" s="139">
        <f t="shared" si="66"/>
        <v>100</v>
      </c>
      <c r="BB48" s="138">
        <v>16</v>
      </c>
      <c r="BC48" s="139">
        <f t="shared" si="67"/>
        <v>100</v>
      </c>
      <c r="BD48" s="138">
        <v>2</v>
      </c>
      <c r="BE48" s="139">
        <f t="shared" si="68"/>
        <v>100</v>
      </c>
      <c r="BF48" s="138">
        <v>5</v>
      </c>
      <c r="BG48" s="139">
        <f t="shared" si="69"/>
        <v>83.333333333333343</v>
      </c>
      <c r="BH48" s="138">
        <v>16</v>
      </c>
      <c r="BI48" s="139">
        <f t="shared" si="70"/>
        <v>100</v>
      </c>
      <c r="BJ48" s="138">
        <v>2</v>
      </c>
      <c r="BK48" s="139">
        <f t="shared" si="71"/>
        <v>100</v>
      </c>
      <c r="BL48" s="138">
        <v>1</v>
      </c>
      <c r="BM48" s="139">
        <f t="shared" si="72"/>
        <v>50</v>
      </c>
      <c r="BN48" s="138">
        <v>10</v>
      </c>
      <c r="BO48" s="139">
        <f t="shared" si="73"/>
        <v>62.5</v>
      </c>
      <c r="BP48" s="138">
        <v>16</v>
      </c>
      <c r="BQ48" s="139">
        <f t="shared" si="74"/>
        <v>100</v>
      </c>
      <c r="BR48" s="142">
        <v>2</v>
      </c>
      <c r="BS48" s="143">
        <f t="shared" si="75"/>
        <v>100</v>
      </c>
      <c r="BT48" s="142" t="s">
        <v>937</v>
      </c>
      <c r="BU48" s="143">
        <f t="shared" si="76"/>
        <v>0</v>
      </c>
      <c r="BV48" s="142">
        <v>8</v>
      </c>
      <c r="BW48" s="143">
        <f t="shared" si="77"/>
        <v>80</v>
      </c>
      <c r="BX48" s="142">
        <v>2</v>
      </c>
      <c r="BY48" s="143">
        <f t="shared" si="78"/>
        <v>100</v>
      </c>
      <c r="BZ48" s="142">
        <v>16</v>
      </c>
      <c r="CA48" s="143">
        <f t="shared" si="79"/>
        <v>100</v>
      </c>
      <c r="CB48" s="142">
        <v>9</v>
      </c>
      <c r="CC48" s="143">
        <f t="shared" si="80"/>
        <v>56.25</v>
      </c>
      <c r="CD48" s="142">
        <v>8</v>
      </c>
      <c r="CE48" s="143">
        <f t="shared" si="81"/>
        <v>100</v>
      </c>
      <c r="CF48" s="142">
        <v>10</v>
      </c>
      <c r="CG48" s="143">
        <f t="shared" si="82"/>
        <v>100</v>
      </c>
      <c r="CH48" s="142">
        <v>7</v>
      </c>
      <c r="CI48" s="143">
        <f t="shared" si="83"/>
        <v>87.5</v>
      </c>
      <c r="CJ48" s="142">
        <v>4</v>
      </c>
      <c r="CK48" s="143">
        <f t="shared" si="84"/>
        <v>100</v>
      </c>
    </row>
    <row r="49" spans="1:89" s="24" customFormat="1" ht="15.75" customHeight="1" x14ac:dyDescent="0.25">
      <c r="A49" s="29">
        <v>39</v>
      </c>
      <c r="B49" s="31">
        <v>211413205040</v>
      </c>
      <c r="C49" s="32" t="s">
        <v>478</v>
      </c>
      <c r="D49" s="95">
        <v>5</v>
      </c>
      <c r="E49" s="95">
        <f t="shared" si="43"/>
        <v>50</v>
      </c>
      <c r="F49" s="95" t="s">
        <v>937</v>
      </c>
      <c r="G49" s="95">
        <f t="shared" si="44"/>
        <v>0</v>
      </c>
      <c r="H49" s="96">
        <v>1</v>
      </c>
      <c r="I49" s="95">
        <f t="shared" si="45"/>
        <v>50</v>
      </c>
      <c r="J49" s="95">
        <v>2</v>
      </c>
      <c r="K49" s="95">
        <f t="shared" si="46"/>
        <v>100</v>
      </c>
      <c r="L49" s="106">
        <v>10</v>
      </c>
      <c r="M49" s="106">
        <f t="shared" si="47"/>
        <v>100</v>
      </c>
      <c r="N49" s="107">
        <v>1</v>
      </c>
      <c r="O49" s="106">
        <f t="shared" si="48"/>
        <v>50</v>
      </c>
      <c r="P49" s="107">
        <v>2</v>
      </c>
      <c r="Q49" s="106">
        <f t="shared" si="49"/>
        <v>100</v>
      </c>
      <c r="R49" s="107">
        <v>1</v>
      </c>
      <c r="S49" s="106">
        <f t="shared" si="50"/>
        <v>50</v>
      </c>
      <c r="T49" s="107">
        <v>4</v>
      </c>
      <c r="U49" s="106">
        <f t="shared" si="51"/>
        <v>100</v>
      </c>
      <c r="V49" s="87">
        <v>10</v>
      </c>
      <c r="W49" s="87">
        <f t="shared" si="52"/>
        <v>100</v>
      </c>
      <c r="X49" s="88">
        <v>4</v>
      </c>
      <c r="Y49" s="87">
        <f t="shared" si="53"/>
        <v>100</v>
      </c>
      <c r="Z49" s="88">
        <v>2</v>
      </c>
      <c r="AA49" s="87">
        <f t="shared" si="54"/>
        <v>100</v>
      </c>
      <c r="AB49" s="88">
        <v>2</v>
      </c>
      <c r="AC49" s="87">
        <f t="shared" si="55"/>
        <v>50</v>
      </c>
      <c r="AD49" s="125">
        <v>2</v>
      </c>
      <c r="AE49" s="126">
        <f t="shared" si="13"/>
        <v>100</v>
      </c>
      <c r="AF49" s="125">
        <v>7</v>
      </c>
      <c r="AG49" s="126">
        <f t="shared" si="56"/>
        <v>58.333333333333336</v>
      </c>
      <c r="AH49" s="125">
        <v>14</v>
      </c>
      <c r="AI49" s="126">
        <f t="shared" si="57"/>
        <v>87.5</v>
      </c>
      <c r="AJ49" s="125">
        <v>4</v>
      </c>
      <c r="AK49" s="126">
        <f t="shared" si="58"/>
        <v>50</v>
      </c>
      <c r="AL49" s="125">
        <v>8</v>
      </c>
      <c r="AM49" s="126">
        <f t="shared" si="59"/>
        <v>100</v>
      </c>
      <c r="AN49" s="125">
        <v>2</v>
      </c>
      <c r="AO49" s="126">
        <f t="shared" si="60"/>
        <v>100</v>
      </c>
      <c r="AP49" s="125">
        <v>16</v>
      </c>
      <c r="AQ49" s="126">
        <f t="shared" si="61"/>
        <v>100</v>
      </c>
      <c r="AR49" s="125">
        <v>2</v>
      </c>
      <c r="AS49" s="126">
        <f t="shared" si="62"/>
        <v>100</v>
      </c>
      <c r="AT49" s="125">
        <v>1</v>
      </c>
      <c r="AU49" s="126">
        <f t="shared" si="63"/>
        <v>50</v>
      </c>
      <c r="AV49" s="125">
        <v>9</v>
      </c>
      <c r="AW49" s="126">
        <f t="shared" si="64"/>
        <v>56.25</v>
      </c>
      <c r="AX49" s="138">
        <v>12</v>
      </c>
      <c r="AY49" s="139">
        <f t="shared" si="65"/>
        <v>75</v>
      </c>
      <c r="AZ49" s="138">
        <v>2</v>
      </c>
      <c r="BA49" s="139">
        <f t="shared" si="66"/>
        <v>100</v>
      </c>
      <c r="BB49" s="138">
        <v>9</v>
      </c>
      <c r="BC49" s="139">
        <f t="shared" si="67"/>
        <v>56.25</v>
      </c>
      <c r="BD49" s="138">
        <v>1</v>
      </c>
      <c r="BE49" s="139">
        <f t="shared" si="68"/>
        <v>50</v>
      </c>
      <c r="BF49" s="138">
        <v>6</v>
      </c>
      <c r="BG49" s="139">
        <f t="shared" si="69"/>
        <v>100</v>
      </c>
      <c r="BH49" s="138">
        <v>9</v>
      </c>
      <c r="BI49" s="139">
        <f t="shared" si="70"/>
        <v>56.25</v>
      </c>
      <c r="BJ49" s="138">
        <v>2</v>
      </c>
      <c r="BK49" s="139">
        <f t="shared" si="71"/>
        <v>100</v>
      </c>
      <c r="BL49" s="138">
        <v>1</v>
      </c>
      <c r="BM49" s="139">
        <f t="shared" si="72"/>
        <v>50</v>
      </c>
      <c r="BN49" s="138">
        <v>16</v>
      </c>
      <c r="BO49" s="139">
        <f t="shared" si="73"/>
        <v>100</v>
      </c>
      <c r="BP49" s="138">
        <v>16</v>
      </c>
      <c r="BQ49" s="139">
        <f t="shared" si="74"/>
        <v>100</v>
      </c>
      <c r="BR49" s="142">
        <v>2</v>
      </c>
      <c r="BS49" s="143">
        <f t="shared" si="75"/>
        <v>100</v>
      </c>
      <c r="BT49" s="142">
        <v>2</v>
      </c>
      <c r="BU49" s="143">
        <f t="shared" si="76"/>
        <v>100</v>
      </c>
      <c r="BV49" s="142">
        <v>9</v>
      </c>
      <c r="BW49" s="143">
        <f t="shared" si="77"/>
        <v>90</v>
      </c>
      <c r="BX49" s="142">
        <v>2</v>
      </c>
      <c r="BY49" s="143">
        <f t="shared" si="78"/>
        <v>100</v>
      </c>
      <c r="BZ49" s="142">
        <v>9</v>
      </c>
      <c r="CA49" s="143">
        <f t="shared" si="79"/>
        <v>56.25</v>
      </c>
      <c r="CB49" s="142">
        <v>10</v>
      </c>
      <c r="CC49" s="143">
        <f t="shared" si="80"/>
        <v>62.5</v>
      </c>
      <c r="CD49" s="142">
        <v>6</v>
      </c>
      <c r="CE49" s="143">
        <f t="shared" si="81"/>
        <v>75</v>
      </c>
      <c r="CF49" s="142">
        <v>8</v>
      </c>
      <c r="CG49" s="143">
        <f t="shared" si="82"/>
        <v>80</v>
      </c>
      <c r="CH49" s="142">
        <v>8</v>
      </c>
      <c r="CI49" s="143">
        <f t="shared" si="83"/>
        <v>100</v>
      </c>
      <c r="CJ49" s="142">
        <v>4</v>
      </c>
      <c r="CK49" s="143">
        <f t="shared" si="84"/>
        <v>100</v>
      </c>
    </row>
    <row r="50" spans="1:89" s="24" customFormat="1" ht="15.75" customHeight="1" x14ac:dyDescent="0.25">
      <c r="A50" s="29">
        <v>40</v>
      </c>
      <c r="B50" s="31">
        <v>211413205041</v>
      </c>
      <c r="C50" s="32" t="s">
        <v>479</v>
      </c>
      <c r="D50" s="95">
        <v>6</v>
      </c>
      <c r="E50" s="95">
        <f t="shared" si="43"/>
        <v>60</v>
      </c>
      <c r="F50" s="95">
        <v>6</v>
      </c>
      <c r="G50" s="95">
        <f t="shared" si="44"/>
        <v>100</v>
      </c>
      <c r="H50" s="96">
        <v>2</v>
      </c>
      <c r="I50" s="95">
        <f t="shared" si="45"/>
        <v>100</v>
      </c>
      <c r="J50" s="95">
        <v>2</v>
      </c>
      <c r="K50" s="95">
        <f t="shared" si="46"/>
        <v>100</v>
      </c>
      <c r="L50" s="106">
        <v>10</v>
      </c>
      <c r="M50" s="106">
        <f t="shared" si="47"/>
        <v>100</v>
      </c>
      <c r="N50" s="107">
        <v>1</v>
      </c>
      <c r="O50" s="106">
        <f t="shared" si="48"/>
        <v>50</v>
      </c>
      <c r="P50" s="107">
        <v>2</v>
      </c>
      <c r="Q50" s="106">
        <f t="shared" si="49"/>
        <v>100</v>
      </c>
      <c r="R50" s="107">
        <v>2</v>
      </c>
      <c r="S50" s="106">
        <f t="shared" si="50"/>
        <v>100</v>
      </c>
      <c r="T50" s="107">
        <v>3</v>
      </c>
      <c r="U50" s="106">
        <f t="shared" si="51"/>
        <v>75</v>
      </c>
      <c r="V50" s="87">
        <v>10</v>
      </c>
      <c r="W50" s="87">
        <f t="shared" si="52"/>
        <v>100</v>
      </c>
      <c r="X50" s="88">
        <v>3</v>
      </c>
      <c r="Y50" s="87">
        <f t="shared" si="53"/>
        <v>75</v>
      </c>
      <c r="Z50" s="88">
        <v>1</v>
      </c>
      <c r="AA50" s="87">
        <f t="shared" si="54"/>
        <v>50</v>
      </c>
      <c r="AB50" s="88">
        <v>4</v>
      </c>
      <c r="AC50" s="87">
        <f t="shared" si="55"/>
        <v>100</v>
      </c>
      <c r="AD50" s="125">
        <v>2</v>
      </c>
      <c r="AE50" s="126">
        <f t="shared" si="13"/>
        <v>100</v>
      </c>
      <c r="AF50" s="125">
        <v>12</v>
      </c>
      <c r="AG50" s="126">
        <f t="shared" si="56"/>
        <v>100</v>
      </c>
      <c r="AH50" s="125">
        <v>16</v>
      </c>
      <c r="AI50" s="126">
        <f t="shared" si="57"/>
        <v>100</v>
      </c>
      <c r="AJ50" s="125">
        <v>8</v>
      </c>
      <c r="AK50" s="126">
        <f t="shared" si="58"/>
        <v>100</v>
      </c>
      <c r="AL50" s="125">
        <v>8</v>
      </c>
      <c r="AM50" s="126">
        <f t="shared" si="59"/>
        <v>100</v>
      </c>
      <c r="AN50" s="125">
        <v>1</v>
      </c>
      <c r="AO50" s="126">
        <f t="shared" si="60"/>
        <v>50</v>
      </c>
      <c r="AP50" s="125">
        <v>16</v>
      </c>
      <c r="AQ50" s="126">
        <f t="shared" si="61"/>
        <v>100</v>
      </c>
      <c r="AR50" s="125">
        <v>1</v>
      </c>
      <c r="AS50" s="126">
        <f t="shared" si="62"/>
        <v>50</v>
      </c>
      <c r="AT50" s="125">
        <v>1</v>
      </c>
      <c r="AU50" s="126">
        <f t="shared" si="63"/>
        <v>50</v>
      </c>
      <c r="AV50" s="125">
        <v>16</v>
      </c>
      <c r="AW50" s="126">
        <f t="shared" si="64"/>
        <v>100</v>
      </c>
      <c r="AX50" s="138">
        <v>16</v>
      </c>
      <c r="AY50" s="139">
        <f t="shared" si="65"/>
        <v>100</v>
      </c>
      <c r="AZ50" s="138">
        <v>2</v>
      </c>
      <c r="BA50" s="139">
        <f t="shared" si="66"/>
        <v>100</v>
      </c>
      <c r="BB50" s="138">
        <v>16</v>
      </c>
      <c r="BC50" s="139">
        <f t="shared" si="67"/>
        <v>100</v>
      </c>
      <c r="BD50" s="138">
        <v>2</v>
      </c>
      <c r="BE50" s="139">
        <f t="shared" si="68"/>
        <v>100</v>
      </c>
      <c r="BF50" s="138">
        <v>6</v>
      </c>
      <c r="BG50" s="139">
        <f t="shared" si="69"/>
        <v>100</v>
      </c>
      <c r="BH50" s="138">
        <v>16</v>
      </c>
      <c r="BI50" s="139">
        <f t="shared" si="70"/>
        <v>100</v>
      </c>
      <c r="BJ50" s="138">
        <v>1</v>
      </c>
      <c r="BK50" s="139">
        <f t="shared" si="71"/>
        <v>50</v>
      </c>
      <c r="BL50" s="138">
        <v>2</v>
      </c>
      <c r="BM50" s="139">
        <f t="shared" si="72"/>
        <v>100</v>
      </c>
      <c r="BN50" s="138">
        <v>12</v>
      </c>
      <c r="BO50" s="139">
        <f t="shared" si="73"/>
        <v>75</v>
      </c>
      <c r="BP50" s="138">
        <v>16</v>
      </c>
      <c r="BQ50" s="139">
        <f t="shared" si="74"/>
        <v>100</v>
      </c>
      <c r="BR50" s="142">
        <v>2</v>
      </c>
      <c r="BS50" s="143">
        <f t="shared" si="75"/>
        <v>100</v>
      </c>
      <c r="BT50" s="142">
        <v>2</v>
      </c>
      <c r="BU50" s="143">
        <f t="shared" si="76"/>
        <v>100</v>
      </c>
      <c r="BV50" s="142">
        <v>10</v>
      </c>
      <c r="BW50" s="143">
        <f t="shared" si="77"/>
        <v>100</v>
      </c>
      <c r="BX50" s="142">
        <v>2</v>
      </c>
      <c r="BY50" s="143">
        <f t="shared" si="78"/>
        <v>100</v>
      </c>
      <c r="BZ50" s="142">
        <v>16</v>
      </c>
      <c r="CA50" s="143">
        <f t="shared" si="79"/>
        <v>100</v>
      </c>
      <c r="CB50" s="142">
        <v>12</v>
      </c>
      <c r="CC50" s="143">
        <f t="shared" si="80"/>
        <v>75</v>
      </c>
      <c r="CD50" s="142">
        <v>4</v>
      </c>
      <c r="CE50" s="143">
        <f t="shared" si="81"/>
        <v>50</v>
      </c>
      <c r="CF50" s="142">
        <v>10</v>
      </c>
      <c r="CG50" s="143">
        <f t="shared" si="82"/>
        <v>100</v>
      </c>
      <c r="CH50" s="142">
        <v>6</v>
      </c>
      <c r="CI50" s="143">
        <f t="shared" si="83"/>
        <v>75</v>
      </c>
      <c r="CJ50" s="142">
        <v>2</v>
      </c>
      <c r="CK50" s="143">
        <f t="shared" si="84"/>
        <v>50</v>
      </c>
    </row>
    <row r="51" spans="1:89" s="24" customFormat="1" ht="15.75" customHeight="1" x14ac:dyDescent="0.25">
      <c r="A51" s="29">
        <v>41</v>
      </c>
      <c r="B51" s="31">
        <v>211413205042</v>
      </c>
      <c r="C51" s="32" t="s">
        <v>480</v>
      </c>
      <c r="D51" s="95">
        <v>10</v>
      </c>
      <c r="E51" s="95">
        <f t="shared" si="43"/>
        <v>100</v>
      </c>
      <c r="F51" s="95">
        <v>2</v>
      </c>
      <c r="G51" s="95">
        <f t="shared" si="44"/>
        <v>33.333333333333329</v>
      </c>
      <c r="H51" s="96">
        <v>2</v>
      </c>
      <c r="I51" s="95">
        <f t="shared" si="45"/>
        <v>100</v>
      </c>
      <c r="J51" s="95">
        <v>1</v>
      </c>
      <c r="K51" s="95">
        <f t="shared" si="46"/>
        <v>50</v>
      </c>
      <c r="L51" s="106">
        <v>5</v>
      </c>
      <c r="M51" s="106">
        <f t="shared" si="47"/>
        <v>50</v>
      </c>
      <c r="N51" s="107">
        <v>2</v>
      </c>
      <c r="O51" s="106">
        <f t="shared" si="48"/>
        <v>100</v>
      </c>
      <c r="P51" s="107">
        <v>2</v>
      </c>
      <c r="Q51" s="106">
        <f t="shared" si="49"/>
        <v>100</v>
      </c>
      <c r="R51" s="107">
        <v>2</v>
      </c>
      <c r="S51" s="106">
        <f t="shared" si="50"/>
        <v>100</v>
      </c>
      <c r="T51" s="107">
        <v>4</v>
      </c>
      <c r="U51" s="106">
        <f t="shared" si="51"/>
        <v>100</v>
      </c>
      <c r="V51" s="87">
        <v>6</v>
      </c>
      <c r="W51" s="87">
        <f t="shared" si="52"/>
        <v>60</v>
      </c>
      <c r="X51" s="88">
        <v>4</v>
      </c>
      <c r="Y51" s="87">
        <f t="shared" si="53"/>
        <v>100</v>
      </c>
      <c r="Z51" s="88">
        <v>2</v>
      </c>
      <c r="AA51" s="87">
        <f t="shared" si="54"/>
        <v>100</v>
      </c>
      <c r="AB51" s="88">
        <v>3</v>
      </c>
      <c r="AC51" s="87">
        <f t="shared" si="55"/>
        <v>75</v>
      </c>
      <c r="AD51" s="125">
        <v>1</v>
      </c>
      <c r="AE51" s="126">
        <f t="shared" si="13"/>
        <v>50</v>
      </c>
      <c r="AF51" s="125">
        <v>9</v>
      </c>
      <c r="AG51" s="126">
        <f t="shared" si="56"/>
        <v>75</v>
      </c>
      <c r="AH51" s="125">
        <v>16</v>
      </c>
      <c r="AI51" s="126">
        <f t="shared" si="57"/>
        <v>100</v>
      </c>
      <c r="AJ51" s="125">
        <v>8</v>
      </c>
      <c r="AK51" s="126">
        <f t="shared" si="58"/>
        <v>100</v>
      </c>
      <c r="AL51" s="125">
        <v>7</v>
      </c>
      <c r="AM51" s="126">
        <f t="shared" si="59"/>
        <v>87.5</v>
      </c>
      <c r="AN51" s="125">
        <v>2</v>
      </c>
      <c r="AO51" s="126">
        <f t="shared" si="60"/>
        <v>100</v>
      </c>
      <c r="AP51" s="125">
        <v>16</v>
      </c>
      <c r="AQ51" s="126">
        <f t="shared" si="61"/>
        <v>100</v>
      </c>
      <c r="AR51" s="125">
        <v>2</v>
      </c>
      <c r="AS51" s="126">
        <f t="shared" si="62"/>
        <v>100</v>
      </c>
      <c r="AT51" s="125">
        <v>2</v>
      </c>
      <c r="AU51" s="126">
        <f t="shared" si="63"/>
        <v>100</v>
      </c>
      <c r="AV51" s="125">
        <v>16</v>
      </c>
      <c r="AW51" s="126">
        <f t="shared" si="64"/>
        <v>100</v>
      </c>
      <c r="AX51" s="138">
        <v>16</v>
      </c>
      <c r="AY51" s="139">
        <f t="shared" si="65"/>
        <v>100</v>
      </c>
      <c r="AZ51" s="138">
        <v>2</v>
      </c>
      <c r="BA51" s="139">
        <f t="shared" si="66"/>
        <v>100</v>
      </c>
      <c r="BB51" s="138">
        <v>16</v>
      </c>
      <c r="BC51" s="139">
        <f t="shared" si="67"/>
        <v>100</v>
      </c>
      <c r="BD51" s="138">
        <v>1</v>
      </c>
      <c r="BE51" s="139">
        <f t="shared" si="68"/>
        <v>50</v>
      </c>
      <c r="BF51" s="138">
        <v>5</v>
      </c>
      <c r="BG51" s="139">
        <f t="shared" si="69"/>
        <v>83.333333333333343</v>
      </c>
      <c r="BH51" s="138">
        <v>7</v>
      </c>
      <c r="BI51" s="139">
        <f t="shared" si="70"/>
        <v>43.75</v>
      </c>
      <c r="BJ51" s="138">
        <v>2</v>
      </c>
      <c r="BK51" s="139">
        <f t="shared" si="71"/>
        <v>100</v>
      </c>
      <c r="BL51" s="138">
        <v>2</v>
      </c>
      <c r="BM51" s="139">
        <f t="shared" si="72"/>
        <v>100</v>
      </c>
      <c r="BN51" s="138">
        <v>16</v>
      </c>
      <c r="BO51" s="139">
        <f t="shared" si="73"/>
        <v>100</v>
      </c>
      <c r="BP51" s="138">
        <v>16</v>
      </c>
      <c r="BQ51" s="139">
        <f t="shared" si="74"/>
        <v>100</v>
      </c>
      <c r="BR51" s="142">
        <v>2</v>
      </c>
      <c r="BS51" s="143">
        <f t="shared" si="75"/>
        <v>100</v>
      </c>
      <c r="BT51" s="142">
        <v>2</v>
      </c>
      <c r="BU51" s="143">
        <f t="shared" si="76"/>
        <v>100</v>
      </c>
      <c r="BV51" s="142">
        <v>8</v>
      </c>
      <c r="BW51" s="143">
        <f t="shared" si="77"/>
        <v>80</v>
      </c>
      <c r="BX51" s="142">
        <v>2</v>
      </c>
      <c r="BY51" s="143">
        <f t="shared" si="78"/>
        <v>100</v>
      </c>
      <c r="BZ51" s="142">
        <v>12</v>
      </c>
      <c r="CA51" s="143">
        <f t="shared" si="79"/>
        <v>75</v>
      </c>
      <c r="CB51" s="142">
        <v>14</v>
      </c>
      <c r="CC51" s="143">
        <f t="shared" si="80"/>
        <v>87.5</v>
      </c>
      <c r="CD51" s="142">
        <v>2</v>
      </c>
      <c r="CE51" s="143">
        <f t="shared" si="81"/>
        <v>25</v>
      </c>
      <c r="CF51" s="142">
        <v>7</v>
      </c>
      <c r="CG51" s="143">
        <f t="shared" si="82"/>
        <v>70</v>
      </c>
      <c r="CH51" s="142">
        <v>8</v>
      </c>
      <c r="CI51" s="143">
        <f t="shared" si="83"/>
        <v>100</v>
      </c>
      <c r="CJ51" s="142">
        <v>4</v>
      </c>
      <c r="CK51" s="143">
        <f t="shared" si="84"/>
        <v>100</v>
      </c>
    </row>
    <row r="52" spans="1:89" s="24" customFormat="1" ht="15.75" customHeight="1" x14ac:dyDescent="0.25">
      <c r="A52" s="29">
        <v>42</v>
      </c>
      <c r="B52" s="31">
        <v>211413205043</v>
      </c>
      <c r="C52" s="32" t="s">
        <v>481</v>
      </c>
      <c r="D52" s="95">
        <v>9</v>
      </c>
      <c r="E52" s="95">
        <f t="shared" si="43"/>
        <v>90</v>
      </c>
      <c r="F52" s="95">
        <v>6</v>
      </c>
      <c r="G52" s="95">
        <f t="shared" si="44"/>
        <v>100</v>
      </c>
      <c r="H52" s="96">
        <v>2</v>
      </c>
      <c r="I52" s="95">
        <f t="shared" si="45"/>
        <v>100</v>
      </c>
      <c r="J52" s="95">
        <v>2</v>
      </c>
      <c r="K52" s="95">
        <f t="shared" si="46"/>
        <v>100</v>
      </c>
      <c r="L52" s="106">
        <v>10</v>
      </c>
      <c r="M52" s="106">
        <f t="shared" si="47"/>
        <v>100</v>
      </c>
      <c r="N52" s="107">
        <v>2</v>
      </c>
      <c r="O52" s="106">
        <f t="shared" si="48"/>
        <v>100</v>
      </c>
      <c r="P52" s="107">
        <v>2</v>
      </c>
      <c r="Q52" s="106">
        <f t="shared" si="49"/>
        <v>100</v>
      </c>
      <c r="R52" s="107">
        <v>2</v>
      </c>
      <c r="S52" s="106">
        <f t="shared" si="50"/>
        <v>100</v>
      </c>
      <c r="T52" s="107">
        <v>3</v>
      </c>
      <c r="U52" s="106">
        <f t="shared" si="51"/>
        <v>75</v>
      </c>
      <c r="V52" s="87">
        <v>10</v>
      </c>
      <c r="W52" s="87">
        <f t="shared" si="52"/>
        <v>100</v>
      </c>
      <c r="X52" s="88">
        <v>4</v>
      </c>
      <c r="Y52" s="87">
        <f t="shared" si="53"/>
        <v>100</v>
      </c>
      <c r="Z52" s="88">
        <v>2</v>
      </c>
      <c r="AA52" s="87">
        <f t="shared" si="54"/>
        <v>100</v>
      </c>
      <c r="AB52" s="88">
        <v>4</v>
      </c>
      <c r="AC52" s="87">
        <f t="shared" si="55"/>
        <v>100</v>
      </c>
      <c r="AD52" s="125">
        <v>2</v>
      </c>
      <c r="AE52" s="126">
        <f t="shared" si="13"/>
        <v>100</v>
      </c>
      <c r="AF52" s="125">
        <v>7</v>
      </c>
      <c r="AG52" s="126">
        <f t="shared" si="56"/>
        <v>58.333333333333336</v>
      </c>
      <c r="AH52" s="125">
        <v>15</v>
      </c>
      <c r="AI52" s="126">
        <f t="shared" si="57"/>
        <v>93.75</v>
      </c>
      <c r="AJ52" s="125">
        <v>8</v>
      </c>
      <c r="AK52" s="126">
        <f t="shared" si="58"/>
        <v>100</v>
      </c>
      <c r="AL52" s="125">
        <v>8</v>
      </c>
      <c r="AM52" s="126">
        <f t="shared" si="59"/>
        <v>100</v>
      </c>
      <c r="AN52" s="125">
        <v>2</v>
      </c>
      <c r="AO52" s="126">
        <f t="shared" si="60"/>
        <v>100</v>
      </c>
      <c r="AP52" s="125">
        <v>16</v>
      </c>
      <c r="AQ52" s="126">
        <f t="shared" si="61"/>
        <v>100</v>
      </c>
      <c r="AR52" s="125">
        <v>1</v>
      </c>
      <c r="AS52" s="126">
        <f t="shared" si="62"/>
        <v>50</v>
      </c>
      <c r="AT52" s="125">
        <v>1</v>
      </c>
      <c r="AU52" s="126">
        <f t="shared" si="63"/>
        <v>50</v>
      </c>
      <c r="AV52" s="125">
        <v>16</v>
      </c>
      <c r="AW52" s="126">
        <f t="shared" si="64"/>
        <v>100</v>
      </c>
      <c r="AX52" s="138">
        <v>12</v>
      </c>
      <c r="AY52" s="139">
        <f t="shared" si="65"/>
        <v>75</v>
      </c>
      <c r="AZ52" s="138">
        <v>2</v>
      </c>
      <c r="BA52" s="139">
        <f t="shared" si="66"/>
        <v>100</v>
      </c>
      <c r="BB52" s="138">
        <v>8</v>
      </c>
      <c r="BC52" s="139">
        <f t="shared" si="67"/>
        <v>50</v>
      </c>
      <c r="BD52" s="138">
        <v>2</v>
      </c>
      <c r="BE52" s="139">
        <f t="shared" si="68"/>
        <v>100</v>
      </c>
      <c r="BF52" s="138">
        <v>6</v>
      </c>
      <c r="BG52" s="139">
        <f t="shared" si="69"/>
        <v>100</v>
      </c>
      <c r="BH52" s="138">
        <v>16</v>
      </c>
      <c r="BI52" s="139">
        <f t="shared" si="70"/>
        <v>100</v>
      </c>
      <c r="BJ52" s="138">
        <v>2</v>
      </c>
      <c r="BK52" s="139">
        <f t="shared" si="71"/>
        <v>100</v>
      </c>
      <c r="BL52" s="138">
        <v>2</v>
      </c>
      <c r="BM52" s="139">
        <f t="shared" si="72"/>
        <v>100</v>
      </c>
      <c r="BN52" s="138">
        <v>14</v>
      </c>
      <c r="BO52" s="139">
        <f t="shared" si="73"/>
        <v>87.5</v>
      </c>
      <c r="BP52" s="138">
        <v>9</v>
      </c>
      <c r="BQ52" s="139">
        <f t="shared" si="74"/>
        <v>56.25</v>
      </c>
      <c r="BR52" s="142">
        <v>2</v>
      </c>
      <c r="BS52" s="143">
        <f t="shared" si="75"/>
        <v>100</v>
      </c>
      <c r="BT52" s="142">
        <v>2</v>
      </c>
      <c r="BU52" s="143">
        <f t="shared" si="76"/>
        <v>100</v>
      </c>
      <c r="BV52" s="142">
        <v>10</v>
      </c>
      <c r="BW52" s="143">
        <f t="shared" si="77"/>
        <v>100</v>
      </c>
      <c r="BX52" s="142">
        <v>2</v>
      </c>
      <c r="BY52" s="143">
        <f t="shared" si="78"/>
        <v>100</v>
      </c>
      <c r="BZ52" s="142">
        <v>16</v>
      </c>
      <c r="CA52" s="143">
        <f t="shared" si="79"/>
        <v>100</v>
      </c>
      <c r="CB52" s="142">
        <v>16</v>
      </c>
      <c r="CC52" s="143">
        <f t="shared" si="80"/>
        <v>100</v>
      </c>
      <c r="CD52" s="142">
        <v>8</v>
      </c>
      <c r="CE52" s="143">
        <f t="shared" si="81"/>
        <v>100</v>
      </c>
      <c r="CF52" s="142">
        <v>10</v>
      </c>
      <c r="CG52" s="143">
        <f t="shared" si="82"/>
        <v>100</v>
      </c>
      <c r="CH52" s="142">
        <v>4</v>
      </c>
      <c r="CI52" s="143">
        <f t="shared" si="83"/>
        <v>50</v>
      </c>
      <c r="CJ52" s="142">
        <v>3</v>
      </c>
      <c r="CK52" s="143">
        <f t="shared" si="84"/>
        <v>75</v>
      </c>
    </row>
    <row r="53" spans="1:89" s="24" customFormat="1" ht="15.75" customHeight="1" x14ac:dyDescent="0.25">
      <c r="A53" s="29">
        <v>43</v>
      </c>
      <c r="B53" s="31">
        <v>211413205044</v>
      </c>
      <c r="C53" s="32" t="s">
        <v>482</v>
      </c>
      <c r="D53" s="95">
        <v>10</v>
      </c>
      <c r="E53" s="95">
        <f t="shared" si="43"/>
        <v>100</v>
      </c>
      <c r="F53" s="95">
        <v>3</v>
      </c>
      <c r="G53" s="95">
        <f t="shared" si="44"/>
        <v>50</v>
      </c>
      <c r="H53" s="96">
        <v>2</v>
      </c>
      <c r="I53" s="95">
        <f t="shared" si="45"/>
        <v>100</v>
      </c>
      <c r="J53" s="95">
        <v>2</v>
      </c>
      <c r="K53" s="95">
        <f t="shared" si="46"/>
        <v>100</v>
      </c>
      <c r="L53" s="106">
        <v>10</v>
      </c>
      <c r="M53" s="106">
        <f t="shared" si="47"/>
        <v>100</v>
      </c>
      <c r="N53" s="107">
        <v>1</v>
      </c>
      <c r="O53" s="106">
        <f t="shared" si="48"/>
        <v>50</v>
      </c>
      <c r="P53" s="107">
        <v>2</v>
      </c>
      <c r="Q53" s="106">
        <f t="shared" si="49"/>
        <v>100</v>
      </c>
      <c r="R53" s="107">
        <v>2</v>
      </c>
      <c r="S53" s="106">
        <f t="shared" si="50"/>
        <v>100</v>
      </c>
      <c r="T53" s="107">
        <v>2</v>
      </c>
      <c r="U53" s="106">
        <f t="shared" si="51"/>
        <v>50</v>
      </c>
      <c r="V53" s="87">
        <v>10</v>
      </c>
      <c r="W53" s="87">
        <f t="shared" si="52"/>
        <v>100</v>
      </c>
      <c r="X53" s="88">
        <v>4</v>
      </c>
      <c r="Y53" s="87">
        <f t="shared" si="53"/>
        <v>100</v>
      </c>
      <c r="Z53" s="88">
        <v>2</v>
      </c>
      <c r="AA53" s="87">
        <f t="shared" si="54"/>
        <v>100</v>
      </c>
      <c r="AB53" s="88">
        <v>4</v>
      </c>
      <c r="AC53" s="87">
        <f t="shared" si="55"/>
        <v>100</v>
      </c>
      <c r="AD53" s="125">
        <v>2</v>
      </c>
      <c r="AE53" s="126">
        <f t="shared" si="13"/>
        <v>100</v>
      </c>
      <c r="AF53" s="125">
        <v>12</v>
      </c>
      <c r="AG53" s="126">
        <f t="shared" si="56"/>
        <v>100</v>
      </c>
      <c r="AH53" s="125">
        <v>16</v>
      </c>
      <c r="AI53" s="126">
        <f t="shared" si="57"/>
        <v>100</v>
      </c>
      <c r="AJ53" s="125">
        <v>4</v>
      </c>
      <c r="AK53" s="126">
        <f t="shared" si="58"/>
        <v>50</v>
      </c>
      <c r="AL53" s="125">
        <v>8</v>
      </c>
      <c r="AM53" s="126">
        <f t="shared" si="59"/>
        <v>100</v>
      </c>
      <c r="AN53" s="125">
        <v>2</v>
      </c>
      <c r="AO53" s="126">
        <f t="shared" si="60"/>
        <v>100</v>
      </c>
      <c r="AP53" s="125">
        <v>16</v>
      </c>
      <c r="AQ53" s="126">
        <f t="shared" si="61"/>
        <v>100</v>
      </c>
      <c r="AR53" s="125">
        <v>2</v>
      </c>
      <c r="AS53" s="126">
        <f t="shared" si="62"/>
        <v>100</v>
      </c>
      <c r="AT53" s="125">
        <v>1</v>
      </c>
      <c r="AU53" s="126">
        <f t="shared" si="63"/>
        <v>50</v>
      </c>
      <c r="AV53" s="125">
        <v>16</v>
      </c>
      <c r="AW53" s="126">
        <f t="shared" si="64"/>
        <v>100</v>
      </c>
      <c r="AX53" s="138">
        <v>14</v>
      </c>
      <c r="AY53" s="139">
        <f t="shared" si="65"/>
        <v>87.5</v>
      </c>
      <c r="AZ53" s="138">
        <v>2</v>
      </c>
      <c r="BA53" s="139">
        <f t="shared" si="66"/>
        <v>100</v>
      </c>
      <c r="BB53" s="138">
        <v>16</v>
      </c>
      <c r="BC53" s="139">
        <f t="shared" si="67"/>
        <v>100</v>
      </c>
      <c r="BD53" s="138">
        <v>1</v>
      </c>
      <c r="BE53" s="139">
        <f t="shared" si="68"/>
        <v>50</v>
      </c>
      <c r="BF53" s="138">
        <v>3</v>
      </c>
      <c r="BG53" s="139">
        <f t="shared" si="69"/>
        <v>50</v>
      </c>
      <c r="BH53" s="138">
        <v>9</v>
      </c>
      <c r="BI53" s="139">
        <f t="shared" si="70"/>
        <v>56.25</v>
      </c>
      <c r="BJ53" s="138">
        <v>2</v>
      </c>
      <c r="BK53" s="139">
        <f t="shared" si="71"/>
        <v>100</v>
      </c>
      <c r="BL53" s="138">
        <v>1</v>
      </c>
      <c r="BM53" s="139">
        <f t="shared" si="72"/>
        <v>50</v>
      </c>
      <c r="BN53" s="138">
        <v>16</v>
      </c>
      <c r="BO53" s="139">
        <f t="shared" si="73"/>
        <v>100</v>
      </c>
      <c r="BP53" s="138">
        <v>12</v>
      </c>
      <c r="BQ53" s="139">
        <f t="shared" si="74"/>
        <v>75</v>
      </c>
      <c r="BR53" s="142">
        <v>2</v>
      </c>
      <c r="BS53" s="143">
        <f t="shared" si="75"/>
        <v>100</v>
      </c>
      <c r="BT53" s="142">
        <v>2</v>
      </c>
      <c r="BU53" s="143">
        <f t="shared" si="76"/>
        <v>100</v>
      </c>
      <c r="BV53" s="142">
        <v>9</v>
      </c>
      <c r="BW53" s="143">
        <f t="shared" si="77"/>
        <v>90</v>
      </c>
      <c r="BX53" s="142">
        <v>1</v>
      </c>
      <c r="BY53" s="143">
        <f t="shared" si="78"/>
        <v>50</v>
      </c>
      <c r="BZ53" s="142">
        <v>14</v>
      </c>
      <c r="CA53" s="143">
        <f t="shared" si="79"/>
        <v>87.5</v>
      </c>
      <c r="CB53" s="142">
        <v>16</v>
      </c>
      <c r="CC53" s="143">
        <f t="shared" si="80"/>
        <v>100</v>
      </c>
      <c r="CD53" s="142">
        <v>7</v>
      </c>
      <c r="CE53" s="143">
        <f t="shared" si="81"/>
        <v>87.5</v>
      </c>
      <c r="CF53" s="142">
        <v>8</v>
      </c>
      <c r="CG53" s="143">
        <f t="shared" si="82"/>
        <v>80</v>
      </c>
      <c r="CH53" s="142">
        <v>8</v>
      </c>
      <c r="CI53" s="143">
        <f t="shared" si="83"/>
        <v>100</v>
      </c>
      <c r="CJ53" s="142">
        <v>4</v>
      </c>
      <c r="CK53" s="143">
        <f t="shared" si="84"/>
        <v>100</v>
      </c>
    </row>
    <row r="54" spans="1:89" s="24" customFormat="1" ht="15.75" customHeight="1" x14ac:dyDescent="0.25">
      <c r="A54" s="29">
        <v>44</v>
      </c>
      <c r="B54" s="31">
        <v>211413205045</v>
      </c>
      <c r="C54" s="32" t="s">
        <v>483</v>
      </c>
      <c r="D54" s="95" t="s">
        <v>937</v>
      </c>
      <c r="E54" s="95">
        <f t="shared" si="43"/>
        <v>0</v>
      </c>
      <c r="F54" s="95">
        <v>6</v>
      </c>
      <c r="G54" s="95">
        <f t="shared" si="44"/>
        <v>100</v>
      </c>
      <c r="H54" s="96">
        <v>1</v>
      </c>
      <c r="I54" s="95">
        <f t="shared" si="45"/>
        <v>50</v>
      </c>
      <c r="J54" s="95">
        <v>2</v>
      </c>
      <c r="K54" s="95">
        <f t="shared" si="46"/>
        <v>100</v>
      </c>
      <c r="L54" s="106">
        <v>6</v>
      </c>
      <c r="M54" s="106">
        <f t="shared" si="47"/>
        <v>60</v>
      </c>
      <c r="N54" s="107">
        <v>1</v>
      </c>
      <c r="O54" s="106">
        <f t="shared" si="48"/>
        <v>50</v>
      </c>
      <c r="P54" s="107">
        <v>2</v>
      </c>
      <c r="Q54" s="106">
        <f t="shared" si="49"/>
        <v>100</v>
      </c>
      <c r="R54" s="107">
        <v>1</v>
      </c>
      <c r="S54" s="106">
        <f t="shared" si="50"/>
        <v>50</v>
      </c>
      <c r="T54" s="107">
        <v>4</v>
      </c>
      <c r="U54" s="106">
        <f t="shared" si="51"/>
        <v>100</v>
      </c>
      <c r="V54" s="87">
        <v>10</v>
      </c>
      <c r="W54" s="87">
        <f t="shared" si="52"/>
        <v>100</v>
      </c>
      <c r="X54" s="88">
        <v>4</v>
      </c>
      <c r="Y54" s="87">
        <f t="shared" si="53"/>
        <v>100</v>
      </c>
      <c r="Z54" s="88">
        <v>2</v>
      </c>
      <c r="AA54" s="87">
        <f t="shared" si="54"/>
        <v>100</v>
      </c>
      <c r="AB54" s="88">
        <v>2</v>
      </c>
      <c r="AC54" s="87">
        <f t="shared" si="55"/>
        <v>50</v>
      </c>
      <c r="AD54" s="125">
        <v>2</v>
      </c>
      <c r="AE54" s="126">
        <f t="shared" si="13"/>
        <v>100</v>
      </c>
      <c r="AF54" s="125">
        <v>9</v>
      </c>
      <c r="AG54" s="126">
        <f t="shared" si="56"/>
        <v>75</v>
      </c>
      <c r="AH54" s="125">
        <v>16</v>
      </c>
      <c r="AI54" s="126">
        <f t="shared" si="57"/>
        <v>100</v>
      </c>
      <c r="AJ54" s="125">
        <v>8</v>
      </c>
      <c r="AK54" s="126">
        <f t="shared" si="58"/>
        <v>100</v>
      </c>
      <c r="AL54" s="125">
        <v>8</v>
      </c>
      <c r="AM54" s="126">
        <f t="shared" si="59"/>
        <v>100</v>
      </c>
      <c r="AN54" s="125">
        <v>1</v>
      </c>
      <c r="AO54" s="126">
        <f t="shared" si="60"/>
        <v>50</v>
      </c>
      <c r="AP54" s="125">
        <v>16</v>
      </c>
      <c r="AQ54" s="126">
        <f t="shared" si="61"/>
        <v>100</v>
      </c>
      <c r="AR54" s="125">
        <v>2</v>
      </c>
      <c r="AS54" s="126">
        <f t="shared" si="62"/>
        <v>100</v>
      </c>
      <c r="AT54" s="125">
        <v>1</v>
      </c>
      <c r="AU54" s="126">
        <f t="shared" si="63"/>
        <v>50</v>
      </c>
      <c r="AV54" s="125">
        <v>16</v>
      </c>
      <c r="AW54" s="126">
        <f t="shared" si="64"/>
        <v>100</v>
      </c>
      <c r="AX54" s="138">
        <v>15</v>
      </c>
      <c r="AY54" s="139">
        <f t="shared" si="65"/>
        <v>93.75</v>
      </c>
      <c r="AZ54" s="138">
        <v>2</v>
      </c>
      <c r="BA54" s="139">
        <f t="shared" si="66"/>
        <v>100</v>
      </c>
      <c r="BB54" s="138">
        <v>12</v>
      </c>
      <c r="BC54" s="139">
        <f t="shared" si="67"/>
        <v>75</v>
      </c>
      <c r="BD54" s="138">
        <v>2</v>
      </c>
      <c r="BE54" s="139">
        <f t="shared" si="68"/>
        <v>100</v>
      </c>
      <c r="BF54" s="138">
        <v>6</v>
      </c>
      <c r="BG54" s="139">
        <f t="shared" si="69"/>
        <v>100</v>
      </c>
      <c r="BH54" s="138">
        <v>16</v>
      </c>
      <c r="BI54" s="139">
        <f t="shared" si="70"/>
        <v>100</v>
      </c>
      <c r="BJ54" s="138">
        <v>1</v>
      </c>
      <c r="BK54" s="139">
        <f t="shared" si="71"/>
        <v>50</v>
      </c>
      <c r="BL54" s="138">
        <v>2</v>
      </c>
      <c r="BM54" s="139">
        <f t="shared" si="72"/>
        <v>100</v>
      </c>
      <c r="BN54" s="138">
        <v>16</v>
      </c>
      <c r="BO54" s="139">
        <f t="shared" si="73"/>
        <v>100</v>
      </c>
      <c r="BP54" s="138">
        <v>16</v>
      </c>
      <c r="BQ54" s="139">
        <f t="shared" si="74"/>
        <v>100</v>
      </c>
      <c r="BR54" s="142">
        <v>2</v>
      </c>
      <c r="BS54" s="143">
        <f t="shared" si="75"/>
        <v>100</v>
      </c>
      <c r="BT54" s="142">
        <v>2</v>
      </c>
      <c r="BU54" s="143">
        <f t="shared" si="76"/>
        <v>100</v>
      </c>
      <c r="BV54" s="142">
        <v>10</v>
      </c>
      <c r="BW54" s="143">
        <f t="shared" si="77"/>
        <v>100</v>
      </c>
      <c r="BX54" s="142">
        <v>2</v>
      </c>
      <c r="BY54" s="143">
        <f t="shared" si="78"/>
        <v>100</v>
      </c>
      <c r="BZ54" s="142">
        <v>16</v>
      </c>
      <c r="CA54" s="143">
        <f t="shared" si="79"/>
        <v>100</v>
      </c>
      <c r="CB54" s="142">
        <v>12</v>
      </c>
      <c r="CC54" s="143">
        <f t="shared" si="80"/>
        <v>75</v>
      </c>
      <c r="CD54" s="142">
        <v>8</v>
      </c>
      <c r="CE54" s="143">
        <f t="shared" si="81"/>
        <v>100</v>
      </c>
      <c r="CF54" s="142">
        <v>10</v>
      </c>
      <c r="CG54" s="143">
        <f t="shared" si="82"/>
        <v>100</v>
      </c>
      <c r="CH54" s="142">
        <v>6</v>
      </c>
      <c r="CI54" s="143">
        <f t="shared" si="83"/>
        <v>75</v>
      </c>
      <c r="CJ54" s="142">
        <v>2</v>
      </c>
      <c r="CK54" s="143">
        <f t="shared" si="84"/>
        <v>50</v>
      </c>
    </row>
    <row r="55" spans="1:89" s="24" customFormat="1" ht="15.75" customHeight="1" x14ac:dyDescent="0.25">
      <c r="A55" s="29">
        <v>45</v>
      </c>
      <c r="B55" s="31">
        <v>211413205046</v>
      </c>
      <c r="C55" s="32" t="s">
        <v>484</v>
      </c>
      <c r="D55" s="95" t="s">
        <v>937</v>
      </c>
      <c r="E55" s="95">
        <f t="shared" si="43"/>
        <v>0</v>
      </c>
      <c r="F55" s="95">
        <v>6</v>
      </c>
      <c r="G55" s="95">
        <f t="shared" si="44"/>
        <v>100</v>
      </c>
      <c r="H55" s="96">
        <v>1</v>
      </c>
      <c r="I55" s="95">
        <f t="shared" si="45"/>
        <v>50</v>
      </c>
      <c r="J55" s="95">
        <v>1</v>
      </c>
      <c r="K55" s="95">
        <f t="shared" si="46"/>
        <v>50</v>
      </c>
      <c r="L55" s="106">
        <v>10</v>
      </c>
      <c r="M55" s="106">
        <f t="shared" si="47"/>
        <v>100</v>
      </c>
      <c r="N55" s="107">
        <v>1</v>
      </c>
      <c r="O55" s="106">
        <f t="shared" si="48"/>
        <v>50</v>
      </c>
      <c r="P55" s="107" t="s">
        <v>937</v>
      </c>
      <c r="Q55" s="106">
        <f t="shared" si="49"/>
        <v>0</v>
      </c>
      <c r="R55" s="107">
        <v>2</v>
      </c>
      <c r="S55" s="106">
        <f t="shared" si="50"/>
        <v>100</v>
      </c>
      <c r="T55" s="107">
        <v>4</v>
      </c>
      <c r="U55" s="106">
        <f t="shared" si="51"/>
        <v>100</v>
      </c>
      <c r="V55" s="87">
        <v>8</v>
      </c>
      <c r="W55" s="87">
        <f t="shared" si="52"/>
        <v>80</v>
      </c>
      <c r="X55" s="88">
        <v>4</v>
      </c>
      <c r="Y55" s="87">
        <f t="shared" si="53"/>
        <v>100</v>
      </c>
      <c r="Z55" s="88">
        <v>2</v>
      </c>
      <c r="AA55" s="87">
        <f t="shared" si="54"/>
        <v>100</v>
      </c>
      <c r="AB55" s="88">
        <v>3</v>
      </c>
      <c r="AC55" s="87">
        <f t="shared" si="55"/>
        <v>75</v>
      </c>
      <c r="AD55" s="125">
        <v>1</v>
      </c>
      <c r="AE55" s="126">
        <f t="shared" si="13"/>
        <v>50</v>
      </c>
      <c r="AF55" s="125">
        <v>12</v>
      </c>
      <c r="AG55" s="126">
        <f t="shared" si="56"/>
        <v>100</v>
      </c>
      <c r="AH55" s="125">
        <v>13</v>
      </c>
      <c r="AI55" s="126">
        <f t="shared" si="57"/>
        <v>81.25</v>
      </c>
      <c r="AJ55" s="125">
        <v>4</v>
      </c>
      <c r="AK55" s="126">
        <f t="shared" si="58"/>
        <v>50</v>
      </c>
      <c r="AL55" s="125">
        <v>4</v>
      </c>
      <c r="AM55" s="126">
        <f t="shared" si="59"/>
        <v>50</v>
      </c>
      <c r="AN55" s="125">
        <v>2</v>
      </c>
      <c r="AO55" s="126">
        <f t="shared" si="60"/>
        <v>100</v>
      </c>
      <c r="AP55" s="125">
        <v>16</v>
      </c>
      <c r="AQ55" s="126">
        <f t="shared" si="61"/>
        <v>100</v>
      </c>
      <c r="AR55" s="125">
        <v>1</v>
      </c>
      <c r="AS55" s="126">
        <f t="shared" si="62"/>
        <v>50</v>
      </c>
      <c r="AT55" s="125">
        <v>2</v>
      </c>
      <c r="AU55" s="126">
        <f t="shared" si="63"/>
        <v>100</v>
      </c>
      <c r="AV55" s="125">
        <v>16</v>
      </c>
      <c r="AW55" s="126">
        <f t="shared" si="64"/>
        <v>100</v>
      </c>
      <c r="AX55" s="138">
        <v>16</v>
      </c>
      <c r="AY55" s="139">
        <f t="shared" si="65"/>
        <v>100</v>
      </c>
      <c r="AZ55" s="138">
        <v>2</v>
      </c>
      <c r="BA55" s="139">
        <f t="shared" si="66"/>
        <v>100</v>
      </c>
      <c r="BB55" s="138">
        <v>16</v>
      </c>
      <c r="BC55" s="139">
        <f t="shared" si="67"/>
        <v>100</v>
      </c>
      <c r="BD55" s="138">
        <v>1</v>
      </c>
      <c r="BE55" s="139">
        <f t="shared" si="68"/>
        <v>50</v>
      </c>
      <c r="BF55" s="138">
        <v>6</v>
      </c>
      <c r="BG55" s="139">
        <f t="shared" si="69"/>
        <v>100</v>
      </c>
      <c r="BH55" s="138">
        <v>6</v>
      </c>
      <c r="BI55" s="139">
        <f t="shared" si="70"/>
        <v>37.5</v>
      </c>
      <c r="BJ55" s="138">
        <v>2</v>
      </c>
      <c r="BK55" s="139">
        <f t="shared" si="71"/>
        <v>100</v>
      </c>
      <c r="BL55" s="138">
        <v>1</v>
      </c>
      <c r="BM55" s="139">
        <f t="shared" si="72"/>
        <v>50</v>
      </c>
      <c r="BN55" s="138">
        <v>12</v>
      </c>
      <c r="BO55" s="139">
        <f t="shared" si="73"/>
        <v>75</v>
      </c>
      <c r="BP55" s="138">
        <v>10</v>
      </c>
      <c r="BQ55" s="139">
        <f t="shared" si="74"/>
        <v>62.5</v>
      </c>
      <c r="BR55" s="142">
        <v>2</v>
      </c>
      <c r="BS55" s="143">
        <f t="shared" si="75"/>
        <v>100</v>
      </c>
      <c r="BT55" s="142">
        <v>2</v>
      </c>
      <c r="BU55" s="143">
        <f t="shared" si="76"/>
        <v>100</v>
      </c>
      <c r="BV55" s="142">
        <v>10</v>
      </c>
      <c r="BW55" s="143">
        <f t="shared" si="77"/>
        <v>100</v>
      </c>
      <c r="BX55" s="142">
        <v>1</v>
      </c>
      <c r="BY55" s="143">
        <f t="shared" si="78"/>
        <v>50</v>
      </c>
      <c r="BZ55" s="142">
        <v>10</v>
      </c>
      <c r="CA55" s="143">
        <f t="shared" si="79"/>
        <v>62.5</v>
      </c>
      <c r="CB55" s="142">
        <v>16</v>
      </c>
      <c r="CC55" s="143">
        <f t="shared" si="80"/>
        <v>100</v>
      </c>
      <c r="CD55" s="142">
        <v>8</v>
      </c>
      <c r="CE55" s="143">
        <f t="shared" si="81"/>
        <v>100</v>
      </c>
      <c r="CF55" s="142">
        <v>2</v>
      </c>
      <c r="CG55" s="143">
        <f t="shared" si="82"/>
        <v>20</v>
      </c>
      <c r="CH55" s="142">
        <v>8</v>
      </c>
      <c r="CI55" s="143">
        <f t="shared" si="83"/>
        <v>100</v>
      </c>
      <c r="CJ55" s="142">
        <v>4</v>
      </c>
      <c r="CK55" s="143">
        <f t="shared" si="84"/>
        <v>100</v>
      </c>
    </row>
    <row r="56" spans="1:89" s="24" customFormat="1" ht="15.75" customHeight="1" x14ac:dyDescent="0.25">
      <c r="A56" s="29">
        <v>46</v>
      </c>
      <c r="B56" s="31">
        <v>211413205047</v>
      </c>
      <c r="C56" s="32" t="s">
        <v>485</v>
      </c>
      <c r="D56" s="95">
        <v>10</v>
      </c>
      <c r="E56" s="95">
        <f t="shared" si="43"/>
        <v>100</v>
      </c>
      <c r="F56" s="95">
        <v>2</v>
      </c>
      <c r="G56" s="95">
        <f t="shared" si="44"/>
        <v>33.333333333333329</v>
      </c>
      <c r="H56" s="96">
        <v>2</v>
      </c>
      <c r="I56" s="95">
        <f t="shared" si="45"/>
        <v>100</v>
      </c>
      <c r="J56" s="95">
        <v>1</v>
      </c>
      <c r="K56" s="95">
        <f t="shared" si="46"/>
        <v>50</v>
      </c>
      <c r="L56" s="106">
        <v>6</v>
      </c>
      <c r="M56" s="106">
        <f t="shared" si="47"/>
        <v>60</v>
      </c>
      <c r="N56" s="107" t="s">
        <v>937</v>
      </c>
      <c r="O56" s="106">
        <f t="shared" si="48"/>
        <v>0</v>
      </c>
      <c r="P56" s="107">
        <v>2</v>
      </c>
      <c r="Q56" s="106">
        <f t="shared" si="49"/>
        <v>100</v>
      </c>
      <c r="R56" s="107">
        <v>2</v>
      </c>
      <c r="S56" s="106">
        <f t="shared" si="50"/>
        <v>100</v>
      </c>
      <c r="T56" s="107">
        <v>4</v>
      </c>
      <c r="U56" s="106">
        <f t="shared" si="51"/>
        <v>100</v>
      </c>
      <c r="V56" s="87">
        <v>6</v>
      </c>
      <c r="W56" s="87">
        <f t="shared" si="52"/>
        <v>60</v>
      </c>
      <c r="X56" s="88">
        <v>3</v>
      </c>
      <c r="Y56" s="87">
        <f t="shared" si="53"/>
        <v>75</v>
      </c>
      <c r="Z56" s="88">
        <v>1</v>
      </c>
      <c r="AA56" s="87">
        <f t="shared" si="54"/>
        <v>50</v>
      </c>
      <c r="AB56" s="88">
        <v>3</v>
      </c>
      <c r="AC56" s="87">
        <f t="shared" si="55"/>
        <v>75</v>
      </c>
      <c r="AD56" s="125">
        <v>1</v>
      </c>
      <c r="AE56" s="126">
        <f t="shared" si="13"/>
        <v>50</v>
      </c>
      <c r="AF56" s="125">
        <v>6</v>
      </c>
      <c r="AG56" s="126">
        <f t="shared" si="56"/>
        <v>50</v>
      </c>
      <c r="AH56" s="125">
        <v>16</v>
      </c>
      <c r="AI56" s="126">
        <f t="shared" si="57"/>
        <v>100</v>
      </c>
      <c r="AJ56" s="125">
        <v>8</v>
      </c>
      <c r="AK56" s="126">
        <f t="shared" si="58"/>
        <v>100</v>
      </c>
      <c r="AL56" s="125">
        <v>8</v>
      </c>
      <c r="AM56" s="126">
        <f t="shared" si="59"/>
        <v>100</v>
      </c>
      <c r="AN56" s="125">
        <v>2</v>
      </c>
      <c r="AO56" s="126">
        <f t="shared" si="60"/>
        <v>100</v>
      </c>
      <c r="AP56" s="125">
        <v>9</v>
      </c>
      <c r="AQ56" s="126">
        <f t="shared" si="61"/>
        <v>56.25</v>
      </c>
      <c r="AR56" s="125">
        <v>2</v>
      </c>
      <c r="AS56" s="126">
        <f t="shared" si="62"/>
        <v>100</v>
      </c>
      <c r="AT56" s="125">
        <v>1</v>
      </c>
      <c r="AU56" s="126">
        <f t="shared" si="63"/>
        <v>50</v>
      </c>
      <c r="AV56" s="125">
        <v>10</v>
      </c>
      <c r="AW56" s="126">
        <f t="shared" si="64"/>
        <v>62.5</v>
      </c>
      <c r="AX56" s="138">
        <v>16</v>
      </c>
      <c r="AY56" s="139">
        <f t="shared" si="65"/>
        <v>100</v>
      </c>
      <c r="AZ56" s="138">
        <v>2</v>
      </c>
      <c r="BA56" s="139">
        <f t="shared" si="66"/>
        <v>100</v>
      </c>
      <c r="BB56" s="138">
        <v>9</v>
      </c>
      <c r="BC56" s="139">
        <f t="shared" si="67"/>
        <v>56.25</v>
      </c>
      <c r="BD56" s="138">
        <v>2</v>
      </c>
      <c r="BE56" s="139">
        <f t="shared" si="68"/>
        <v>100</v>
      </c>
      <c r="BF56" s="138">
        <v>3</v>
      </c>
      <c r="BG56" s="139">
        <f t="shared" si="69"/>
        <v>50</v>
      </c>
      <c r="BH56" s="138">
        <v>16</v>
      </c>
      <c r="BI56" s="139">
        <f t="shared" si="70"/>
        <v>100</v>
      </c>
      <c r="BJ56" s="138">
        <v>2</v>
      </c>
      <c r="BK56" s="139">
        <f t="shared" si="71"/>
        <v>100</v>
      </c>
      <c r="BL56" s="138">
        <v>2</v>
      </c>
      <c r="BM56" s="139">
        <f t="shared" si="72"/>
        <v>100</v>
      </c>
      <c r="BN56" s="138">
        <v>10</v>
      </c>
      <c r="BO56" s="139">
        <f t="shared" si="73"/>
        <v>62.5</v>
      </c>
      <c r="BP56" s="138">
        <v>10</v>
      </c>
      <c r="BQ56" s="139">
        <f t="shared" si="74"/>
        <v>62.5</v>
      </c>
      <c r="BR56" s="142">
        <v>1</v>
      </c>
      <c r="BS56" s="143">
        <f t="shared" si="75"/>
        <v>50</v>
      </c>
      <c r="BT56" s="142">
        <v>2</v>
      </c>
      <c r="BU56" s="143">
        <f t="shared" si="76"/>
        <v>100</v>
      </c>
      <c r="BV56" s="142">
        <v>8</v>
      </c>
      <c r="BW56" s="143">
        <f t="shared" si="77"/>
        <v>80</v>
      </c>
      <c r="BX56" s="142">
        <v>2</v>
      </c>
      <c r="BY56" s="143">
        <f t="shared" si="78"/>
        <v>100</v>
      </c>
      <c r="BZ56" s="142">
        <v>16</v>
      </c>
      <c r="CA56" s="143">
        <f t="shared" si="79"/>
        <v>100</v>
      </c>
      <c r="CB56" s="142">
        <v>15</v>
      </c>
      <c r="CC56" s="143">
        <f t="shared" si="80"/>
        <v>93.75</v>
      </c>
      <c r="CD56" s="142">
        <v>5</v>
      </c>
      <c r="CE56" s="143">
        <f t="shared" si="81"/>
        <v>62.5</v>
      </c>
      <c r="CF56" s="142">
        <v>8</v>
      </c>
      <c r="CG56" s="143">
        <f t="shared" si="82"/>
        <v>80</v>
      </c>
      <c r="CH56" s="142">
        <v>4</v>
      </c>
      <c r="CI56" s="143">
        <f t="shared" si="83"/>
        <v>50</v>
      </c>
      <c r="CJ56" s="142">
        <v>3</v>
      </c>
      <c r="CK56" s="143">
        <f t="shared" si="84"/>
        <v>75</v>
      </c>
    </row>
    <row r="57" spans="1:89" s="24" customFormat="1" ht="15.75" customHeight="1" x14ac:dyDescent="0.25">
      <c r="A57" s="29">
        <v>47</v>
      </c>
      <c r="B57" s="31">
        <v>211413205048</v>
      </c>
      <c r="C57" s="32" t="s">
        <v>486</v>
      </c>
      <c r="D57" s="95">
        <v>10</v>
      </c>
      <c r="E57" s="95">
        <f t="shared" si="43"/>
        <v>100</v>
      </c>
      <c r="F57" s="95">
        <v>6</v>
      </c>
      <c r="G57" s="95">
        <f t="shared" si="44"/>
        <v>100</v>
      </c>
      <c r="H57" s="96">
        <v>1</v>
      </c>
      <c r="I57" s="95">
        <f t="shared" si="45"/>
        <v>50</v>
      </c>
      <c r="J57" s="95">
        <v>2</v>
      </c>
      <c r="K57" s="95">
        <f t="shared" si="46"/>
        <v>100</v>
      </c>
      <c r="L57" s="106">
        <v>5</v>
      </c>
      <c r="M57" s="106">
        <f t="shared" si="47"/>
        <v>50</v>
      </c>
      <c r="N57" s="107">
        <v>2</v>
      </c>
      <c r="O57" s="106">
        <f t="shared" si="48"/>
        <v>100</v>
      </c>
      <c r="P57" s="107">
        <v>2</v>
      </c>
      <c r="Q57" s="106">
        <f t="shared" si="49"/>
        <v>100</v>
      </c>
      <c r="R57" s="107">
        <v>2</v>
      </c>
      <c r="S57" s="106">
        <f t="shared" si="50"/>
        <v>100</v>
      </c>
      <c r="T57" s="107">
        <v>4</v>
      </c>
      <c r="U57" s="106">
        <f t="shared" si="51"/>
        <v>100</v>
      </c>
      <c r="V57" s="87">
        <v>10</v>
      </c>
      <c r="W57" s="87">
        <f t="shared" si="52"/>
        <v>100</v>
      </c>
      <c r="X57" s="88">
        <v>4</v>
      </c>
      <c r="Y57" s="87">
        <f t="shared" si="53"/>
        <v>100</v>
      </c>
      <c r="Z57" s="88">
        <v>2</v>
      </c>
      <c r="AA57" s="87">
        <f t="shared" si="54"/>
        <v>100</v>
      </c>
      <c r="AB57" s="88">
        <v>4</v>
      </c>
      <c r="AC57" s="87">
        <f t="shared" si="55"/>
        <v>100</v>
      </c>
      <c r="AD57" s="125">
        <v>2</v>
      </c>
      <c r="AE57" s="126">
        <f t="shared" si="13"/>
        <v>100</v>
      </c>
      <c r="AF57" s="125">
        <v>9</v>
      </c>
      <c r="AG57" s="126">
        <f t="shared" si="56"/>
        <v>75</v>
      </c>
      <c r="AH57" s="125">
        <v>12</v>
      </c>
      <c r="AI57" s="126">
        <f t="shared" si="57"/>
        <v>75</v>
      </c>
      <c r="AJ57" s="125">
        <v>4</v>
      </c>
      <c r="AK57" s="126">
        <f t="shared" si="58"/>
        <v>50</v>
      </c>
      <c r="AL57" s="125">
        <v>8</v>
      </c>
      <c r="AM57" s="126">
        <f t="shared" si="59"/>
        <v>100</v>
      </c>
      <c r="AN57" s="125">
        <v>1</v>
      </c>
      <c r="AO57" s="126">
        <f t="shared" si="60"/>
        <v>50</v>
      </c>
      <c r="AP57" s="125">
        <v>16</v>
      </c>
      <c r="AQ57" s="126">
        <f t="shared" si="61"/>
        <v>100</v>
      </c>
      <c r="AR57" s="125">
        <v>2</v>
      </c>
      <c r="AS57" s="126">
        <f t="shared" si="62"/>
        <v>100</v>
      </c>
      <c r="AT57" s="125">
        <v>2</v>
      </c>
      <c r="AU57" s="126">
        <f t="shared" si="63"/>
        <v>100</v>
      </c>
      <c r="AV57" s="125">
        <v>16</v>
      </c>
      <c r="AW57" s="126">
        <f t="shared" si="64"/>
        <v>100</v>
      </c>
      <c r="AX57" s="138">
        <v>10</v>
      </c>
      <c r="AY57" s="139">
        <f t="shared" si="65"/>
        <v>62.5</v>
      </c>
      <c r="AZ57" s="138">
        <v>2</v>
      </c>
      <c r="BA57" s="139">
        <f t="shared" si="66"/>
        <v>100</v>
      </c>
      <c r="BB57" s="138">
        <v>12</v>
      </c>
      <c r="BC57" s="139">
        <f t="shared" si="67"/>
        <v>75</v>
      </c>
      <c r="BD57" s="138">
        <v>1</v>
      </c>
      <c r="BE57" s="139">
        <f t="shared" si="68"/>
        <v>50</v>
      </c>
      <c r="BF57" s="138">
        <v>6</v>
      </c>
      <c r="BG57" s="139">
        <f t="shared" si="69"/>
        <v>100</v>
      </c>
      <c r="BH57" s="138">
        <v>9</v>
      </c>
      <c r="BI57" s="139">
        <f t="shared" si="70"/>
        <v>56.25</v>
      </c>
      <c r="BJ57" s="138">
        <v>2</v>
      </c>
      <c r="BK57" s="139">
        <f t="shared" si="71"/>
        <v>100</v>
      </c>
      <c r="BL57" s="138">
        <v>1</v>
      </c>
      <c r="BM57" s="139">
        <f t="shared" si="72"/>
        <v>50</v>
      </c>
      <c r="BN57" s="138">
        <v>16</v>
      </c>
      <c r="BO57" s="139">
        <f t="shared" si="73"/>
        <v>100</v>
      </c>
      <c r="BP57" s="138">
        <v>16</v>
      </c>
      <c r="BQ57" s="139">
        <f t="shared" si="74"/>
        <v>100</v>
      </c>
      <c r="BR57" s="142">
        <v>2</v>
      </c>
      <c r="BS57" s="143">
        <f t="shared" si="75"/>
        <v>100</v>
      </c>
      <c r="BT57" s="142">
        <v>2</v>
      </c>
      <c r="BU57" s="143">
        <f t="shared" si="76"/>
        <v>100</v>
      </c>
      <c r="BV57" s="142">
        <v>10</v>
      </c>
      <c r="BW57" s="143">
        <f t="shared" si="77"/>
        <v>100</v>
      </c>
      <c r="BX57" s="142">
        <v>2</v>
      </c>
      <c r="BY57" s="143">
        <f t="shared" si="78"/>
        <v>100</v>
      </c>
      <c r="BZ57" s="142">
        <v>10</v>
      </c>
      <c r="CA57" s="143">
        <f t="shared" si="79"/>
        <v>62.5</v>
      </c>
      <c r="CB57" s="142">
        <v>14</v>
      </c>
      <c r="CC57" s="143">
        <f t="shared" si="80"/>
        <v>87.5</v>
      </c>
      <c r="CD57" s="142">
        <v>4</v>
      </c>
      <c r="CE57" s="143">
        <f t="shared" si="81"/>
        <v>50</v>
      </c>
      <c r="CF57" s="142">
        <v>10</v>
      </c>
      <c r="CG57" s="143">
        <f t="shared" si="82"/>
        <v>100</v>
      </c>
      <c r="CH57" s="142">
        <v>8</v>
      </c>
      <c r="CI57" s="143">
        <f t="shared" si="83"/>
        <v>100</v>
      </c>
      <c r="CJ57" s="142">
        <v>4</v>
      </c>
      <c r="CK57" s="143">
        <f t="shared" si="84"/>
        <v>100</v>
      </c>
    </row>
    <row r="58" spans="1:89" s="24" customFormat="1" ht="15.75" customHeight="1" x14ac:dyDescent="0.25">
      <c r="A58" s="29">
        <v>48</v>
      </c>
      <c r="B58" s="31">
        <v>211413205049</v>
      </c>
      <c r="C58" s="32" t="s">
        <v>487</v>
      </c>
      <c r="D58" s="95">
        <v>8</v>
      </c>
      <c r="E58" s="95">
        <f t="shared" si="43"/>
        <v>80</v>
      </c>
      <c r="F58" s="95">
        <v>3</v>
      </c>
      <c r="G58" s="95">
        <f t="shared" si="44"/>
        <v>50</v>
      </c>
      <c r="H58" s="96">
        <v>2</v>
      </c>
      <c r="I58" s="95">
        <f t="shared" si="45"/>
        <v>100</v>
      </c>
      <c r="J58" s="95">
        <v>2</v>
      </c>
      <c r="K58" s="95">
        <f t="shared" si="46"/>
        <v>100</v>
      </c>
      <c r="L58" s="106">
        <v>10</v>
      </c>
      <c r="M58" s="106">
        <f t="shared" si="47"/>
        <v>100</v>
      </c>
      <c r="N58" s="107">
        <v>2</v>
      </c>
      <c r="O58" s="106">
        <f t="shared" si="48"/>
        <v>100</v>
      </c>
      <c r="P58" s="107">
        <v>2</v>
      </c>
      <c r="Q58" s="106">
        <f t="shared" si="49"/>
        <v>100</v>
      </c>
      <c r="R58" s="107">
        <v>2</v>
      </c>
      <c r="S58" s="106">
        <f t="shared" si="50"/>
        <v>100</v>
      </c>
      <c r="T58" s="107">
        <v>3</v>
      </c>
      <c r="U58" s="106">
        <f t="shared" si="51"/>
        <v>75</v>
      </c>
      <c r="V58" s="87">
        <v>10</v>
      </c>
      <c r="W58" s="87">
        <f t="shared" si="52"/>
        <v>100</v>
      </c>
      <c r="X58" s="88">
        <v>4</v>
      </c>
      <c r="Y58" s="87">
        <f t="shared" si="53"/>
        <v>100</v>
      </c>
      <c r="Z58" s="88">
        <v>2</v>
      </c>
      <c r="AA58" s="87">
        <f t="shared" si="54"/>
        <v>100</v>
      </c>
      <c r="AB58" s="88">
        <v>4</v>
      </c>
      <c r="AC58" s="87">
        <f t="shared" si="55"/>
        <v>100</v>
      </c>
      <c r="AD58" s="125">
        <v>2</v>
      </c>
      <c r="AE58" s="126">
        <f t="shared" si="13"/>
        <v>100</v>
      </c>
      <c r="AF58" s="125">
        <v>12</v>
      </c>
      <c r="AG58" s="126">
        <f t="shared" si="56"/>
        <v>100</v>
      </c>
      <c r="AH58" s="125">
        <v>16</v>
      </c>
      <c r="AI58" s="126">
        <f t="shared" si="57"/>
        <v>100</v>
      </c>
      <c r="AJ58" s="125">
        <v>8</v>
      </c>
      <c r="AK58" s="126">
        <f t="shared" si="58"/>
        <v>100</v>
      </c>
      <c r="AL58" s="125">
        <v>7</v>
      </c>
      <c r="AM58" s="126">
        <f t="shared" si="59"/>
        <v>87.5</v>
      </c>
      <c r="AN58" s="125">
        <v>2</v>
      </c>
      <c r="AO58" s="126">
        <f t="shared" si="60"/>
        <v>100</v>
      </c>
      <c r="AP58" s="125">
        <v>16</v>
      </c>
      <c r="AQ58" s="126">
        <f t="shared" si="61"/>
        <v>100</v>
      </c>
      <c r="AR58" s="125">
        <v>1</v>
      </c>
      <c r="AS58" s="126">
        <f t="shared" si="62"/>
        <v>50</v>
      </c>
      <c r="AT58" s="125">
        <v>1</v>
      </c>
      <c r="AU58" s="126">
        <f t="shared" si="63"/>
        <v>50</v>
      </c>
      <c r="AV58" s="125">
        <v>16</v>
      </c>
      <c r="AW58" s="126">
        <f t="shared" si="64"/>
        <v>100</v>
      </c>
      <c r="AX58" s="138">
        <v>12</v>
      </c>
      <c r="AY58" s="139">
        <f t="shared" si="65"/>
        <v>75</v>
      </c>
      <c r="AZ58" s="138">
        <v>2</v>
      </c>
      <c r="BA58" s="139">
        <f t="shared" si="66"/>
        <v>100</v>
      </c>
      <c r="BB58" s="138">
        <v>16</v>
      </c>
      <c r="BC58" s="139">
        <f t="shared" si="67"/>
        <v>100</v>
      </c>
      <c r="BD58" s="138">
        <v>2</v>
      </c>
      <c r="BE58" s="139">
        <f t="shared" si="68"/>
        <v>100</v>
      </c>
      <c r="BF58" s="138">
        <v>3</v>
      </c>
      <c r="BG58" s="139">
        <f t="shared" si="69"/>
        <v>50</v>
      </c>
      <c r="BH58" s="138">
        <v>8</v>
      </c>
      <c r="BI58" s="139">
        <f t="shared" si="70"/>
        <v>50</v>
      </c>
      <c r="BJ58" s="138">
        <v>1</v>
      </c>
      <c r="BK58" s="139">
        <f t="shared" si="71"/>
        <v>50</v>
      </c>
      <c r="BL58" s="138">
        <v>2</v>
      </c>
      <c r="BM58" s="139">
        <f t="shared" si="72"/>
        <v>100</v>
      </c>
      <c r="BN58" s="138">
        <v>15</v>
      </c>
      <c r="BO58" s="139">
        <f t="shared" si="73"/>
        <v>93.75</v>
      </c>
      <c r="BP58" s="138">
        <v>14</v>
      </c>
      <c r="BQ58" s="139">
        <f t="shared" si="74"/>
        <v>87.5</v>
      </c>
      <c r="BR58" s="142">
        <v>2</v>
      </c>
      <c r="BS58" s="143">
        <f t="shared" si="75"/>
        <v>100</v>
      </c>
      <c r="BT58" s="142">
        <v>2</v>
      </c>
      <c r="BU58" s="143">
        <f t="shared" si="76"/>
        <v>100</v>
      </c>
      <c r="BV58" s="142">
        <v>8</v>
      </c>
      <c r="BW58" s="143">
        <f t="shared" si="77"/>
        <v>80</v>
      </c>
      <c r="BX58" s="142">
        <v>1</v>
      </c>
      <c r="BY58" s="143">
        <f t="shared" si="78"/>
        <v>50</v>
      </c>
      <c r="BZ58" s="142">
        <v>16</v>
      </c>
      <c r="CA58" s="143">
        <f t="shared" si="79"/>
        <v>100</v>
      </c>
      <c r="CB58" s="142">
        <v>16</v>
      </c>
      <c r="CC58" s="143">
        <f t="shared" si="80"/>
        <v>100</v>
      </c>
      <c r="CD58" s="142">
        <v>7</v>
      </c>
      <c r="CE58" s="143">
        <f t="shared" si="81"/>
        <v>87.5</v>
      </c>
      <c r="CF58" s="142">
        <v>10</v>
      </c>
      <c r="CG58" s="143">
        <f t="shared" si="82"/>
        <v>100</v>
      </c>
      <c r="CH58" s="142">
        <v>2</v>
      </c>
      <c r="CI58" s="143">
        <f t="shared" si="83"/>
        <v>25</v>
      </c>
      <c r="CJ58" s="142">
        <v>1</v>
      </c>
      <c r="CK58" s="143">
        <f t="shared" si="84"/>
        <v>25</v>
      </c>
    </row>
    <row r="59" spans="1:89" s="24" customFormat="1" ht="15.75" customHeight="1" x14ac:dyDescent="0.25">
      <c r="A59" s="29">
        <v>49</v>
      </c>
      <c r="B59" s="31">
        <v>211413205050</v>
      </c>
      <c r="C59" s="32" t="s">
        <v>488</v>
      </c>
      <c r="D59" s="95">
        <v>9</v>
      </c>
      <c r="E59" s="95">
        <f t="shared" si="43"/>
        <v>90</v>
      </c>
      <c r="F59" s="95">
        <v>3</v>
      </c>
      <c r="G59" s="95">
        <f t="shared" si="44"/>
        <v>50</v>
      </c>
      <c r="H59" s="96">
        <v>2</v>
      </c>
      <c r="I59" s="95">
        <f t="shared" si="45"/>
        <v>100</v>
      </c>
      <c r="J59" s="95">
        <v>2</v>
      </c>
      <c r="K59" s="95">
        <f t="shared" si="46"/>
        <v>100</v>
      </c>
      <c r="L59" s="106">
        <v>6</v>
      </c>
      <c r="M59" s="106">
        <f t="shared" si="47"/>
        <v>60</v>
      </c>
      <c r="N59" s="107">
        <v>1</v>
      </c>
      <c r="O59" s="106">
        <f t="shared" si="48"/>
        <v>50</v>
      </c>
      <c r="P59" s="107">
        <v>2</v>
      </c>
      <c r="Q59" s="106">
        <f t="shared" si="49"/>
        <v>100</v>
      </c>
      <c r="R59" s="107">
        <v>2</v>
      </c>
      <c r="S59" s="106">
        <f t="shared" si="50"/>
        <v>100</v>
      </c>
      <c r="T59" s="107">
        <v>4</v>
      </c>
      <c r="U59" s="106">
        <f t="shared" si="51"/>
        <v>100</v>
      </c>
      <c r="V59" s="87">
        <v>6</v>
      </c>
      <c r="W59" s="87">
        <f t="shared" si="52"/>
        <v>60</v>
      </c>
      <c r="X59" s="88">
        <v>2</v>
      </c>
      <c r="Y59" s="87">
        <f t="shared" si="53"/>
        <v>50</v>
      </c>
      <c r="Z59" s="88">
        <v>2</v>
      </c>
      <c r="AA59" s="87">
        <f t="shared" si="54"/>
        <v>100</v>
      </c>
      <c r="AB59" s="88">
        <v>2</v>
      </c>
      <c r="AC59" s="87">
        <f t="shared" si="55"/>
        <v>50</v>
      </c>
      <c r="AD59" s="125">
        <v>2</v>
      </c>
      <c r="AE59" s="126">
        <f t="shared" si="13"/>
        <v>100</v>
      </c>
      <c r="AF59" s="125">
        <v>12</v>
      </c>
      <c r="AG59" s="126">
        <f t="shared" si="56"/>
        <v>100</v>
      </c>
      <c r="AH59" s="125">
        <v>10</v>
      </c>
      <c r="AI59" s="126">
        <f t="shared" si="57"/>
        <v>62.5</v>
      </c>
      <c r="AJ59" s="125">
        <v>4</v>
      </c>
      <c r="AK59" s="126">
        <f t="shared" si="58"/>
        <v>50</v>
      </c>
      <c r="AL59" s="125">
        <v>8</v>
      </c>
      <c r="AM59" s="126">
        <f t="shared" si="59"/>
        <v>100</v>
      </c>
      <c r="AN59" s="125">
        <v>2</v>
      </c>
      <c r="AO59" s="126">
        <f t="shared" si="60"/>
        <v>100</v>
      </c>
      <c r="AP59" s="125">
        <v>16</v>
      </c>
      <c r="AQ59" s="126">
        <f t="shared" si="61"/>
        <v>100</v>
      </c>
      <c r="AR59" s="125">
        <v>2</v>
      </c>
      <c r="AS59" s="126">
        <f t="shared" si="62"/>
        <v>100</v>
      </c>
      <c r="AT59" s="125">
        <v>2</v>
      </c>
      <c r="AU59" s="126">
        <f t="shared" si="63"/>
        <v>100</v>
      </c>
      <c r="AV59" s="125">
        <v>16</v>
      </c>
      <c r="AW59" s="126">
        <f t="shared" si="64"/>
        <v>100</v>
      </c>
      <c r="AX59" s="138">
        <v>16</v>
      </c>
      <c r="AY59" s="139">
        <f t="shared" si="65"/>
        <v>100</v>
      </c>
      <c r="AZ59" s="138">
        <v>2</v>
      </c>
      <c r="BA59" s="139">
        <f t="shared" si="66"/>
        <v>100</v>
      </c>
      <c r="BB59" s="138">
        <v>10</v>
      </c>
      <c r="BC59" s="139">
        <f t="shared" si="67"/>
        <v>62.5</v>
      </c>
      <c r="BD59" s="138">
        <v>1</v>
      </c>
      <c r="BE59" s="139">
        <f t="shared" si="68"/>
        <v>50</v>
      </c>
      <c r="BF59" s="138">
        <v>6</v>
      </c>
      <c r="BG59" s="139">
        <f t="shared" si="69"/>
        <v>100</v>
      </c>
      <c r="BH59" s="138">
        <v>16</v>
      </c>
      <c r="BI59" s="139">
        <f t="shared" si="70"/>
        <v>100</v>
      </c>
      <c r="BJ59" s="138">
        <v>2</v>
      </c>
      <c r="BK59" s="139">
        <f t="shared" si="71"/>
        <v>100</v>
      </c>
      <c r="BL59" s="138">
        <v>1</v>
      </c>
      <c r="BM59" s="139">
        <f t="shared" si="72"/>
        <v>50</v>
      </c>
      <c r="BN59" s="138">
        <v>16</v>
      </c>
      <c r="BO59" s="139">
        <f t="shared" si="73"/>
        <v>100</v>
      </c>
      <c r="BP59" s="138">
        <v>16</v>
      </c>
      <c r="BQ59" s="139">
        <f t="shared" si="74"/>
        <v>100</v>
      </c>
      <c r="BR59" s="142">
        <v>2</v>
      </c>
      <c r="BS59" s="143">
        <f t="shared" si="75"/>
        <v>100</v>
      </c>
      <c r="BT59" s="142">
        <v>2</v>
      </c>
      <c r="BU59" s="143">
        <f t="shared" si="76"/>
        <v>100</v>
      </c>
      <c r="BV59" s="142">
        <v>10</v>
      </c>
      <c r="BW59" s="143">
        <f t="shared" si="77"/>
        <v>100</v>
      </c>
      <c r="BX59" s="142">
        <v>2</v>
      </c>
      <c r="BY59" s="143">
        <f t="shared" si="78"/>
        <v>100</v>
      </c>
      <c r="BZ59" s="142">
        <v>8</v>
      </c>
      <c r="CA59" s="143">
        <f t="shared" si="79"/>
        <v>50</v>
      </c>
      <c r="CB59" s="142">
        <v>16</v>
      </c>
      <c r="CC59" s="143">
        <f t="shared" si="80"/>
        <v>100</v>
      </c>
      <c r="CD59" s="142">
        <v>8</v>
      </c>
      <c r="CE59" s="143">
        <f t="shared" si="81"/>
        <v>100</v>
      </c>
      <c r="CF59" s="142">
        <v>10</v>
      </c>
      <c r="CG59" s="143">
        <f t="shared" si="82"/>
        <v>100</v>
      </c>
      <c r="CH59" s="142">
        <v>8</v>
      </c>
      <c r="CI59" s="143">
        <f t="shared" si="83"/>
        <v>100</v>
      </c>
      <c r="CJ59" s="142">
        <v>4</v>
      </c>
      <c r="CK59" s="143">
        <f t="shared" si="84"/>
        <v>100</v>
      </c>
    </row>
    <row r="60" spans="1:89" s="24" customFormat="1" ht="15.75" customHeight="1" x14ac:dyDescent="0.25">
      <c r="A60" s="29">
        <v>50</v>
      </c>
      <c r="B60" s="31">
        <v>211413205051</v>
      </c>
      <c r="C60" s="32" t="s">
        <v>489</v>
      </c>
      <c r="D60" s="95">
        <v>6</v>
      </c>
      <c r="E60" s="95">
        <f t="shared" si="43"/>
        <v>60</v>
      </c>
      <c r="F60" s="95">
        <v>2</v>
      </c>
      <c r="G60" s="95">
        <f t="shared" si="44"/>
        <v>33.333333333333329</v>
      </c>
      <c r="H60" s="96">
        <v>2</v>
      </c>
      <c r="I60" s="95">
        <f t="shared" si="45"/>
        <v>100</v>
      </c>
      <c r="J60" s="95">
        <v>1</v>
      </c>
      <c r="K60" s="95">
        <f t="shared" si="46"/>
        <v>50</v>
      </c>
      <c r="L60" s="106">
        <v>0</v>
      </c>
      <c r="M60" s="106">
        <f t="shared" si="47"/>
        <v>0</v>
      </c>
      <c r="N60" s="107">
        <v>2</v>
      </c>
      <c r="O60" s="106">
        <f t="shared" si="48"/>
        <v>100</v>
      </c>
      <c r="P60" s="107">
        <v>2</v>
      </c>
      <c r="Q60" s="106">
        <f t="shared" si="49"/>
        <v>100</v>
      </c>
      <c r="R60" s="107">
        <v>1</v>
      </c>
      <c r="S60" s="106">
        <f t="shared" si="50"/>
        <v>50</v>
      </c>
      <c r="T60" s="107">
        <v>4</v>
      </c>
      <c r="U60" s="106">
        <f t="shared" si="51"/>
        <v>100</v>
      </c>
      <c r="V60" s="87">
        <v>4</v>
      </c>
      <c r="W60" s="87">
        <f t="shared" si="52"/>
        <v>40</v>
      </c>
      <c r="X60" s="88">
        <v>4</v>
      </c>
      <c r="Y60" s="87">
        <f t="shared" si="53"/>
        <v>100</v>
      </c>
      <c r="Z60" s="88">
        <v>2</v>
      </c>
      <c r="AA60" s="87">
        <f t="shared" si="54"/>
        <v>100</v>
      </c>
      <c r="AB60" s="88">
        <v>4</v>
      </c>
      <c r="AC60" s="87">
        <f t="shared" si="55"/>
        <v>100</v>
      </c>
      <c r="AD60" s="125">
        <v>1</v>
      </c>
      <c r="AE60" s="126">
        <f t="shared" si="13"/>
        <v>50</v>
      </c>
      <c r="AF60" s="125">
        <v>7</v>
      </c>
      <c r="AG60" s="126">
        <f t="shared" si="56"/>
        <v>58.333333333333336</v>
      </c>
      <c r="AH60" s="125">
        <v>16</v>
      </c>
      <c r="AI60" s="126">
        <f t="shared" si="57"/>
        <v>100</v>
      </c>
      <c r="AJ60" s="125">
        <v>8</v>
      </c>
      <c r="AK60" s="126">
        <f t="shared" si="58"/>
        <v>100</v>
      </c>
      <c r="AL60" s="125">
        <v>8</v>
      </c>
      <c r="AM60" s="126">
        <f t="shared" si="59"/>
        <v>100</v>
      </c>
      <c r="AN60" s="125">
        <v>1</v>
      </c>
      <c r="AO60" s="126">
        <f t="shared" si="60"/>
        <v>50</v>
      </c>
      <c r="AP60" s="125">
        <v>9</v>
      </c>
      <c r="AQ60" s="126">
        <f t="shared" si="61"/>
        <v>56.25</v>
      </c>
      <c r="AR60" s="125">
        <v>1</v>
      </c>
      <c r="AS60" s="126">
        <f t="shared" si="62"/>
        <v>50</v>
      </c>
      <c r="AT60" s="125">
        <v>1</v>
      </c>
      <c r="AU60" s="126">
        <f t="shared" si="63"/>
        <v>50</v>
      </c>
      <c r="AV60" s="125">
        <v>9</v>
      </c>
      <c r="AW60" s="126">
        <f t="shared" si="64"/>
        <v>56.25</v>
      </c>
      <c r="AX60" s="138">
        <v>10</v>
      </c>
      <c r="AY60" s="139">
        <f t="shared" si="65"/>
        <v>62.5</v>
      </c>
      <c r="AZ60" s="138">
        <v>1</v>
      </c>
      <c r="BA60" s="139">
        <f t="shared" si="66"/>
        <v>50</v>
      </c>
      <c r="BB60" s="138">
        <v>9</v>
      </c>
      <c r="BC60" s="139">
        <f t="shared" si="67"/>
        <v>56.25</v>
      </c>
      <c r="BD60" s="138">
        <v>1</v>
      </c>
      <c r="BE60" s="139">
        <f t="shared" si="68"/>
        <v>50</v>
      </c>
      <c r="BF60" s="138">
        <v>6</v>
      </c>
      <c r="BG60" s="139">
        <f t="shared" si="69"/>
        <v>100</v>
      </c>
      <c r="BH60" s="138">
        <v>16</v>
      </c>
      <c r="BI60" s="139">
        <f t="shared" si="70"/>
        <v>100</v>
      </c>
      <c r="BJ60" s="138">
        <v>2</v>
      </c>
      <c r="BK60" s="139">
        <f t="shared" si="71"/>
        <v>100</v>
      </c>
      <c r="BL60" s="138">
        <v>2</v>
      </c>
      <c r="BM60" s="139">
        <f t="shared" si="72"/>
        <v>100</v>
      </c>
      <c r="BN60" s="138">
        <v>9</v>
      </c>
      <c r="BO60" s="139">
        <f t="shared" si="73"/>
        <v>56.25</v>
      </c>
      <c r="BP60" s="138">
        <v>9</v>
      </c>
      <c r="BQ60" s="139">
        <f t="shared" si="74"/>
        <v>56.25</v>
      </c>
      <c r="BR60" s="142">
        <v>1</v>
      </c>
      <c r="BS60" s="143">
        <f t="shared" si="75"/>
        <v>50</v>
      </c>
      <c r="BT60" s="142">
        <v>1</v>
      </c>
      <c r="BU60" s="143">
        <f t="shared" si="76"/>
        <v>50</v>
      </c>
      <c r="BV60" s="142">
        <v>8</v>
      </c>
      <c r="BW60" s="143">
        <f t="shared" si="77"/>
        <v>80</v>
      </c>
      <c r="BX60" s="142">
        <v>2</v>
      </c>
      <c r="BY60" s="143">
        <f t="shared" si="78"/>
        <v>100</v>
      </c>
      <c r="BZ60" s="142">
        <v>16</v>
      </c>
      <c r="CA60" s="143">
        <f t="shared" si="79"/>
        <v>100</v>
      </c>
      <c r="CB60" s="142">
        <v>16</v>
      </c>
      <c r="CC60" s="143">
        <f t="shared" si="80"/>
        <v>100</v>
      </c>
      <c r="CD60" s="142">
        <v>8</v>
      </c>
      <c r="CE60" s="143">
        <f t="shared" si="81"/>
        <v>100</v>
      </c>
      <c r="CF60" s="142">
        <v>8</v>
      </c>
      <c r="CG60" s="143">
        <f t="shared" si="82"/>
        <v>80</v>
      </c>
      <c r="CH60" s="142">
        <v>4</v>
      </c>
      <c r="CI60" s="143">
        <f t="shared" si="83"/>
        <v>50</v>
      </c>
      <c r="CJ60" s="142">
        <v>3</v>
      </c>
      <c r="CK60" s="143">
        <f t="shared" si="84"/>
        <v>75</v>
      </c>
    </row>
    <row r="61" spans="1:89" s="24" customFormat="1" ht="15.75" customHeight="1" x14ac:dyDescent="0.25">
      <c r="A61" s="29">
        <v>51</v>
      </c>
      <c r="B61" s="31">
        <v>211413205052</v>
      </c>
      <c r="C61" s="32" t="s">
        <v>490</v>
      </c>
      <c r="D61" s="95">
        <v>8</v>
      </c>
      <c r="E61" s="95">
        <f t="shared" si="43"/>
        <v>80</v>
      </c>
      <c r="F61" s="95">
        <v>6</v>
      </c>
      <c r="G61" s="95">
        <f t="shared" si="44"/>
        <v>100</v>
      </c>
      <c r="H61" s="96">
        <v>1</v>
      </c>
      <c r="I61" s="95">
        <f t="shared" si="45"/>
        <v>50</v>
      </c>
      <c r="J61" s="95">
        <v>2</v>
      </c>
      <c r="K61" s="95">
        <f t="shared" si="46"/>
        <v>100</v>
      </c>
      <c r="L61" s="106">
        <v>10</v>
      </c>
      <c r="M61" s="106">
        <f t="shared" si="47"/>
        <v>100</v>
      </c>
      <c r="N61" s="107">
        <v>2</v>
      </c>
      <c r="O61" s="106">
        <f t="shared" si="48"/>
        <v>100</v>
      </c>
      <c r="P61" s="107">
        <v>2</v>
      </c>
      <c r="Q61" s="106">
        <f t="shared" si="49"/>
        <v>100</v>
      </c>
      <c r="R61" s="107">
        <v>2</v>
      </c>
      <c r="S61" s="106">
        <f t="shared" si="50"/>
        <v>100</v>
      </c>
      <c r="T61" s="107">
        <v>1</v>
      </c>
      <c r="U61" s="106">
        <f t="shared" si="51"/>
        <v>25</v>
      </c>
      <c r="V61" s="87">
        <v>10</v>
      </c>
      <c r="W61" s="87">
        <f t="shared" si="52"/>
        <v>100</v>
      </c>
      <c r="X61" s="88">
        <v>4</v>
      </c>
      <c r="Y61" s="87">
        <f t="shared" si="53"/>
        <v>100</v>
      </c>
      <c r="Z61" s="88">
        <v>1</v>
      </c>
      <c r="AA61" s="87">
        <f t="shared" si="54"/>
        <v>50</v>
      </c>
      <c r="AB61" s="88">
        <v>4</v>
      </c>
      <c r="AC61" s="87">
        <f t="shared" si="55"/>
        <v>100</v>
      </c>
      <c r="AD61" s="125">
        <v>2</v>
      </c>
      <c r="AE61" s="126">
        <f t="shared" si="13"/>
        <v>100</v>
      </c>
      <c r="AF61" s="125">
        <v>8</v>
      </c>
      <c r="AG61" s="126">
        <f t="shared" si="56"/>
        <v>66.666666666666657</v>
      </c>
      <c r="AH61" s="125">
        <v>9</v>
      </c>
      <c r="AI61" s="126">
        <f t="shared" si="57"/>
        <v>56.25</v>
      </c>
      <c r="AJ61" s="125">
        <v>4</v>
      </c>
      <c r="AK61" s="126">
        <f t="shared" si="58"/>
        <v>50</v>
      </c>
      <c r="AL61" s="125">
        <v>7</v>
      </c>
      <c r="AM61" s="126">
        <f t="shared" si="59"/>
        <v>87.5</v>
      </c>
      <c r="AN61" s="125">
        <v>2</v>
      </c>
      <c r="AO61" s="126">
        <f t="shared" si="60"/>
        <v>100</v>
      </c>
      <c r="AP61" s="125">
        <v>16</v>
      </c>
      <c r="AQ61" s="126">
        <f t="shared" si="61"/>
        <v>100</v>
      </c>
      <c r="AR61" s="125">
        <v>2</v>
      </c>
      <c r="AS61" s="126">
        <f t="shared" si="62"/>
        <v>100</v>
      </c>
      <c r="AT61" s="125">
        <v>1</v>
      </c>
      <c r="AU61" s="126">
        <f t="shared" si="63"/>
        <v>50</v>
      </c>
      <c r="AV61" s="125">
        <v>16</v>
      </c>
      <c r="AW61" s="126">
        <f t="shared" si="64"/>
        <v>100</v>
      </c>
      <c r="AX61" s="138">
        <v>12</v>
      </c>
      <c r="AY61" s="139">
        <f t="shared" si="65"/>
        <v>75</v>
      </c>
      <c r="AZ61" s="138">
        <v>2</v>
      </c>
      <c r="BA61" s="139">
        <f t="shared" si="66"/>
        <v>100</v>
      </c>
      <c r="BB61" s="138">
        <v>16</v>
      </c>
      <c r="BC61" s="139">
        <f t="shared" si="67"/>
        <v>100</v>
      </c>
      <c r="BD61" s="138">
        <v>1</v>
      </c>
      <c r="BE61" s="139">
        <f t="shared" si="68"/>
        <v>50</v>
      </c>
      <c r="BF61" s="138">
        <v>3</v>
      </c>
      <c r="BG61" s="139">
        <f t="shared" si="69"/>
        <v>50</v>
      </c>
      <c r="BH61" s="138">
        <v>6</v>
      </c>
      <c r="BI61" s="139">
        <f t="shared" si="70"/>
        <v>37.5</v>
      </c>
      <c r="BJ61" s="138">
        <v>2</v>
      </c>
      <c r="BK61" s="139">
        <f t="shared" si="71"/>
        <v>100</v>
      </c>
      <c r="BL61" s="138">
        <v>2</v>
      </c>
      <c r="BM61" s="139">
        <f t="shared" si="72"/>
        <v>100</v>
      </c>
      <c r="BN61" s="138">
        <v>12</v>
      </c>
      <c r="BO61" s="139">
        <f t="shared" si="73"/>
        <v>75</v>
      </c>
      <c r="BP61" s="138">
        <v>16</v>
      </c>
      <c r="BQ61" s="139">
        <f t="shared" si="74"/>
        <v>100</v>
      </c>
      <c r="BR61" s="142">
        <v>2</v>
      </c>
      <c r="BS61" s="143">
        <f t="shared" si="75"/>
        <v>100</v>
      </c>
      <c r="BT61" s="142">
        <v>2</v>
      </c>
      <c r="BU61" s="143">
        <f t="shared" si="76"/>
        <v>100</v>
      </c>
      <c r="BV61" s="142">
        <v>10</v>
      </c>
      <c r="BW61" s="143">
        <f t="shared" si="77"/>
        <v>100</v>
      </c>
      <c r="BX61" s="142">
        <v>2</v>
      </c>
      <c r="BY61" s="143">
        <f t="shared" si="78"/>
        <v>100</v>
      </c>
      <c r="BZ61" s="142">
        <v>16</v>
      </c>
      <c r="CA61" s="143">
        <f t="shared" si="79"/>
        <v>100</v>
      </c>
      <c r="CB61" s="142">
        <v>12</v>
      </c>
      <c r="CC61" s="143">
        <f t="shared" si="80"/>
        <v>75</v>
      </c>
      <c r="CD61" s="142">
        <v>6</v>
      </c>
      <c r="CE61" s="143">
        <f t="shared" si="81"/>
        <v>75</v>
      </c>
      <c r="CF61" s="142">
        <v>10</v>
      </c>
      <c r="CG61" s="143">
        <f t="shared" si="82"/>
        <v>100</v>
      </c>
      <c r="CH61" s="142">
        <v>8</v>
      </c>
      <c r="CI61" s="143">
        <f t="shared" si="83"/>
        <v>100</v>
      </c>
      <c r="CJ61" s="142">
        <v>4</v>
      </c>
      <c r="CK61" s="143">
        <f t="shared" si="84"/>
        <v>100</v>
      </c>
    </row>
    <row r="62" spans="1:89" s="24" customFormat="1" ht="15.75" customHeight="1" x14ac:dyDescent="0.25">
      <c r="A62" s="29">
        <v>52</v>
      </c>
      <c r="B62" s="31">
        <v>211413205053</v>
      </c>
      <c r="C62" s="32" t="s">
        <v>491</v>
      </c>
      <c r="D62" s="95">
        <v>10</v>
      </c>
      <c r="E62" s="95">
        <f t="shared" si="43"/>
        <v>100</v>
      </c>
      <c r="F62" s="95">
        <v>3</v>
      </c>
      <c r="G62" s="95">
        <f t="shared" si="44"/>
        <v>50</v>
      </c>
      <c r="H62" s="96">
        <v>2</v>
      </c>
      <c r="I62" s="95">
        <f t="shared" si="45"/>
        <v>100</v>
      </c>
      <c r="J62" s="95">
        <v>1</v>
      </c>
      <c r="K62" s="95">
        <f t="shared" si="46"/>
        <v>50</v>
      </c>
      <c r="L62" s="106">
        <v>6</v>
      </c>
      <c r="M62" s="106">
        <f t="shared" si="47"/>
        <v>60</v>
      </c>
      <c r="N62" s="107">
        <v>1</v>
      </c>
      <c r="O62" s="106">
        <f t="shared" si="48"/>
        <v>50</v>
      </c>
      <c r="P62" s="107">
        <v>2</v>
      </c>
      <c r="Q62" s="106">
        <f t="shared" si="49"/>
        <v>100</v>
      </c>
      <c r="R62" s="107">
        <v>2</v>
      </c>
      <c r="S62" s="106">
        <f t="shared" si="50"/>
        <v>100</v>
      </c>
      <c r="T62" s="107">
        <v>4</v>
      </c>
      <c r="U62" s="106">
        <f t="shared" si="51"/>
        <v>100</v>
      </c>
      <c r="V62" s="87">
        <v>10</v>
      </c>
      <c r="W62" s="87">
        <f t="shared" si="52"/>
        <v>100</v>
      </c>
      <c r="X62" s="88">
        <v>3</v>
      </c>
      <c r="Y62" s="87">
        <f t="shared" si="53"/>
        <v>75</v>
      </c>
      <c r="Z62" s="88">
        <v>2</v>
      </c>
      <c r="AA62" s="87">
        <f t="shared" si="54"/>
        <v>100</v>
      </c>
      <c r="AB62" s="88">
        <v>2</v>
      </c>
      <c r="AC62" s="87">
        <f t="shared" si="55"/>
        <v>50</v>
      </c>
      <c r="AD62" s="125">
        <v>2</v>
      </c>
      <c r="AE62" s="126">
        <f t="shared" si="13"/>
        <v>100</v>
      </c>
      <c r="AF62" s="125">
        <v>12</v>
      </c>
      <c r="AG62" s="126">
        <f t="shared" si="56"/>
        <v>100</v>
      </c>
      <c r="AH62" s="125">
        <v>16</v>
      </c>
      <c r="AI62" s="126">
        <f t="shared" si="57"/>
        <v>100</v>
      </c>
      <c r="AJ62" s="125">
        <v>8</v>
      </c>
      <c r="AK62" s="126">
        <f t="shared" si="58"/>
        <v>100</v>
      </c>
      <c r="AL62" s="125">
        <v>8</v>
      </c>
      <c r="AM62" s="126">
        <f t="shared" si="59"/>
        <v>100</v>
      </c>
      <c r="AN62" s="125">
        <v>1</v>
      </c>
      <c r="AO62" s="126">
        <f t="shared" si="60"/>
        <v>50</v>
      </c>
      <c r="AP62" s="125">
        <v>14</v>
      </c>
      <c r="AQ62" s="126">
        <f t="shared" si="61"/>
        <v>87.5</v>
      </c>
      <c r="AR62" s="125">
        <v>2</v>
      </c>
      <c r="AS62" s="126">
        <f t="shared" si="62"/>
        <v>100</v>
      </c>
      <c r="AT62" s="125">
        <v>1</v>
      </c>
      <c r="AU62" s="126">
        <f t="shared" si="63"/>
        <v>50</v>
      </c>
      <c r="AV62" s="125">
        <v>15</v>
      </c>
      <c r="AW62" s="126">
        <f t="shared" si="64"/>
        <v>93.75</v>
      </c>
      <c r="AX62" s="138">
        <v>10</v>
      </c>
      <c r="AY62" s="139">
        <f t="shared" si="65"/>
        <v>62.5</v>
      </c>
      <c r="AZ62" s="138">
        <v>2</v>
      </c>
      <c r="BA62" s="139">
        <f t="shared" si="66"/>
        <v>100</v>
      </c>
      <c r="BB62" s="138">
        <v>8</v>
      </c>
      <c r="BC62" s="139">
        <f t="shared" si="67"/>
        <v>50</v>
      </c>
      <c r="BD62" s="138">
        <v>2</v>
      </c>
      <c r="BE62" s="139">
        <f t="shared" si="68"/>
        <v>100</v>
      </c>
      <c r="BF62" s="138">
        <v>6</v>
      </c>
      <c r="BG62" s="139">
        <f t="shared" si="69"/>
        <v>100</v>
      </c>
      <c r="BH62" s="138">
        <v>9</v>
      </c>
      <c r="BI62" s="139">
        <f t="shared" si="70"/>
        <v>56.25</v>
      </c>
      <c r="BJ62" s="138">
        <v>1</v>
      </c>
      <c r="BK62" s="139">
        <f t="shared" si="71"/>
        <v>50</v>
      </c>
      <c r="BL62" s="138">
        <v>2</v>
      </c>
      <c r="BM62" s="139">
        <f t="shared" si="72"/>
        <v>100</v>
      </c>
      <c r="BN62" s="138">
        <v>15</v>
      </c>
      <c r="BO62" s="139">
        <f t="shared" si="73"/>
        <v>93.75</v>
      </c>
      <c r="BP62" s="138">
        <v>14</v>
      </c>
      <c r="BQ62" s="139">
        <f t="shared" si="74"/>
        <v>87.5</v>
      </c>
      <c r="BR62" s="142">
        <v>2</v>
      </c>
      <c r="BS62" s="143">
        <f t="shared" si="75"/>
        <v>100</v>
      </c>
      <c r="BT62" s="142">
        <v>2</v>
      </c>
      <c r="BU62" s="143">
        <f t="shared" si="76"/>
        <v>100</v>
      </c>
      <c r="BV62" s="142">
        <v>6</v>
      </c>
      <c r="BW62" s="143">
        <f t="shared" si="77"/>
        <v>60</v>
      </c>
      <c r="BX62" s="142">
        <v>2</v>
      </c>
      <c r="BY62" s="143">
        <f t="shared" si="78"/>
        <v>100</v>
      </c>
      <c r="BZ62" s="142">
        <v>9</v>
      </c>
      <c r="CA62" s="143">
        <f t="shared" si="79"/>
        <v>56.25</v>
      </c>
      <c r="CB62" s="142">
        <v>14</v>
      </c>
      <c r="CC62" s="143">
        <f t="shared" si="80"/>
        <v>87.5</v>
      </c>
      <c r="CD62" s="142">
        <v>4</v>
      </c>
      <c r="CE62" s="143">
        <f t="shared" si="81"/>
        <v>50</v>
      </c>
      <c r="CF62" s="142">
        <v>6</v>
      </c>
      <c r="CG62" s="143">
        <f t="shared" si="82"/>
        <v>60</v>
      </c>
      <c r="CH62" s="142">
        <v>3</v>
      </c>
      <c r="CI62" s="143">
        <f t="shared" si="83"/>
        <v>37.5</v>
      </c>
      <c r="CJ62" s="142">
        <v>2</v>
      </c>
      <c r="CK62" s="143">
        <f t="shared" si="84"/>
        <v>50</v>
      </c>
    </row>
    <row r="63" spans="1:89" s="24" customFormat="1" ht="15.75" customHeight="1" x14ac:dyDescent="0.25">
      <c r="A63" s="29">
        <v>53</v>
      </c>
      <c r="B63" s="31">
        <v>211413205054</v>
      </c>
      <c r="C63" s="32" t="s">
        <v>492</v>
      </c>
      <c r="D63" s="95">
        <v>0</v>
      </c>
      <c r="E63" s="95">
        <f t="shared" si="43"/>
        <v>0</v>
      </c>
      <c r="F63" s="95">
        <v>6</v>
      </c>
      <c r="G63" s="95">
        <f t="shared" si="44"/>
        <v>100</v>
      </c>
      <c r="H63" s="96">
        <v>2</v>
      </c>
      <c r="I63" s="95">
        <f t="shared" si="45"/>
        <v>100</v>
      </c>
      <c r="J63" s="95">
        <v>2</v>
      </c>
      <c r="K63" s="95">
        <f t="shared" si="46"/>
        <v>100</v>
      </c>
      <c r="L63" s="106">
        <v>10</v>
      </c>
      <c r="M63" s="106">
        <f t="shared" si="47"/>
        <v>100</v>
      </c>
      <c r="N63" s="107">
        <v>2</v>
      </c>
      <c r="O63" s="106">
        <f t="shared" si="48"/>
        <v>100</v>
      </c>
      <c r="P63" s="107">
        <v>2</v>
      </c>
      <c r="Q63" s="106">
        <f t="shared" si="49"/>
        <v>100</v>
      </c>
      <c r="R63" s="107">
        <v>1</v>
      </c>
      <c r="S63" s="106">
        <f t="shared" si="50"/>
        <v>50</v>
      </c>
      <c r="T63" s="107">
        <v>4</v>
      </c>
      <c r="U63" s="106">
        <f t="shared" si="51"/>
        <v>100</v>
      </c>
      <c r="V63" s="87">
        <v>10</v>
      </c>
      <c r="W63" s="87">
        <f t="shared" si="52"/>
        <v>100</v>
      </c>
      <c r="X63" s="88">
        <v>4</v>
      </c>
      <c r="Y63" s="87">
        <f t="shared" si="53"/>
        <v>100</v>
      </c>
      <c r="Z63" s="88">
        <v>2</v>
      </c>
      <c r="AA63" s="87">
        <f t="shared" si="54"/>
        <v>100</v>
      </c>
      <c r="AB63" s="88">
        <v>4</v>
      </c>
      <c r="AC63" s="87">
        <f t="shared" si="55"/>
        <v>100</v>
      </c>
      <c r="AD63" s="125">
        <v>2</v>
      </c>
      <c r="AE63" s="126">
        <f t="shared" si="13"/>
        <v>100</v>
      </c>
      <c r="AF63" s="125">
        <v>6</v>
      </c>
      <c r="AG63" s="126">
        <f t="shared" si="56"/>
        <v>50</v>
      </c>
      <c r="AH63" s="125">
        <v>9</v>
      </c>
      <c r="AI63" s="126">
        <f t="shared" si="57"/>
        <v>56.25</v>
      </c>
      <c r="AJ63" s="125">
        <v>4</v>
      </c>
      <c r="AK63" s="126">
        <f t="shared" si="58"/>
        <v>50</v>
      </c>
      <c r="AL63" s="125">
        <v>6</v>
      </c>
      <c r="AM63" s="126">
        <f t="shared" si="59"/>
        <v>75</v>
      </c>
      <c r="AN63" s="125">
        <v>2</v>
      </c>
      <c r="AO63" s="126">
        <f t="shared" si="60"/>
        <v>100</v>
      </c>
      <c r="AP63" s="125">
        <v>16</v>
      </c>
      <c r="AQ63" s="126">
        <f t="shared" si="61"/>
        <v>100</v>
      </c>
      <c r="AR63" s="125">
        <v>1</v>
      </c>
      <c r="AS63" s="126">
        <f t="shared" si="62"/>
        <v>50</v>
      </c>
      <c r="AT63" s="125">
        <v>2</v>
      </c>
      <c r="AU63" s="126">
        <f t="shared" si="63"/>
        <v>100</v>
      </c>
      <c r="AV63" s="125">
        <v>16</v>
      </c>
      <c r="AW63" s="126">
        <f t="shared" si="64"/>
        <v>100</v>
      </c>
      <c r="AX63" s="138">
        <v>13</v>
      </c>
      <c r="AY63" s="139">
        <f t="shared" si="65"/>
        <v>81.25</v>
      </c>
      <c r="AZ63" s="138">
        <v>2</v>
      </c>
      <c r="BA63" s="139">
        <f t="shared" si="66"/>
        <v>100</v>
      </c>
      <c r="BB63" s="138">
        <v>16</v>
      </c>
      <c r="BC63" s="139">
        <f t="shared" si="67"/>
        <v>100</v>
      </c>
      <c r="BD63" s="138">
        <v>2</v>
      </c>
      <c r="BE63" s="139">
        <f t="shared" si="68"/>
        <v>100</v>
      </c>
      <c r="BF63" s="138">
        <v>2</v>
      </c>
      <c r="BG63" s="139">
        <f t="shared" si="69"/>
        <v>33.333333333333329</v>
      </c>
      <c r="BH63" s="138">
        <v>16</v>
      </c>
      <c r="BI63" s="139">
        <f t="shared" si="70"/>
        <v>100</v>
      </c>
      <c r="BJ63" s="138">
        <v>2</v>
      </c>
      <c r="BK63" s="139">
        <f t="shared" si="71"/>
        <v>100</v>
      </c>
      <c r="BL63" s="138">
        <v>2</v>
      </c>
      <c r="BM63" s="139">
        <f t="shared" si="72"/>
        <v>100</v>
      </c>
      <c r="BN63" s="138">
        <v>16</v>
      </c>
      <c r="BO63" s="139">
        <f t="shared" si="73"/>
        <v>100</v>
      </c>
      <c r="BP63" s="138">
        <v>16</v>
      </c>
      <c r="BQ63" s="139">
        <f t="shared" si="74"/>
        <v>100</v>
      </c>
      <c r="BR63" s="142">
        <v>2</v>
      </c>
      <c r="BS63" s="143">
        <f t="shared" si="75"/>
        <v>100</v>
      </c>
      <c r="BT63" s="142">
        <v>2</v>
      </c>
      <c r="BU63" s="143">
        <f t="shared" si="76"/>
        <v>100</v>
      </c>
      <c r="BV63" s="142">
        <v>10</v>
      </c>
      <c r="BW63" s="143">
        <f t="shared" si="77"/>
        <v>100</v>
      </c>
      <c r="BX63" s="142">
        <v>2</v>
      </c>
      <c r="BY63" s="143">
        <f t="shared" si="78"/>
        <v>100</v>
      </c>
      <c r="BZ63" s="142">
        <v>16</v>
      </c>
      <c r="CA63" s="143">
        <f t="shared" si="79"/>
        <v>100</v>
      </c>
      <c r="CB63" s="142">
        <v>16</v>
      </c>
      <c r="CC63" s="143">
        <f t="shared" si="80"/>
        <v>100</v>
      </c>
      <c r="CD63" s="142">
        <v>2</v>
      </c>
      <c r="CE63" s="143">
        <f t="shared" si="81"/>
        <v>25</v>
      </c>
      <c r="CF63" s="142">
        <v>10</v>
      </c>
      <c r="CG63" s="143">
        <f t="shared" si="82"/>
        <v>100</v>
      </c>
      <c r="CH63" s="142">
        <v>8</v>
      </c>
      <c r="CI63" s="143">
        <f t="shared" si="83"/>
        <v>100</v>
      </c>
      <c r="CJ63" s="142">
        <v>4</v>
      </c>
      <c r="CK63" s="143">
        <f t="shared" si="84"/>
        <v>100</v>
      </c>
    </row>
    <row r="64" spans="1:89" s="24" customFormat="1" ht="15.75" customHeight="1" x14ac:dyDescent="0.25">
      <c r="A64" s="29">
        <v>54</v>
      </c>
      <c r="B64" s="31">
        <v>211413205055</v>
      </c>
      <c r="C64" s="32" t="s">
        <v>493</v>
      </c>
      <c r="D64" s="95">
        <v>10</v>
      </c>
      <c r="E64" s="95">
        <f t="shared" si="43"/>
        <v>100</v>
      </c>
      <c r="F64" s="95">
        <v>5</v>
      </c>
      <c r="G64" s="95">
        <f t="shared" si="44"/>
        <v>83.333333333333343</v>
      </c>
      <c r="H64" s="96" t="s">
        <v>937</v>
      </c>
      <c r="I64" s="95">
        <f t="shared" si="45"/>
        <v>0</v>
      </c>
      <c r="J64" s="95">
        <v>2</v>
      </c>
      <c r="K64" s="95">
        <f t="shared" si="46"/>
        <v>100</v>
      </c>
      <c r="L64" s="106">
        <v>10</v>
      </c>
      <c r="M64" s="106">
        <f t="shared" si="47"/>
        <v>100</v>
      </c>
      <c r="N64" s="107">
        <v>2</v>
      </c>
      <c r="O64" s="106">
        <f t="shared" si="48"/>
        <v>100</v>
      </c>
      <c r="P64" s="107">
        <v>1</v>
      </c>
      <c r="Q64" s="106">
        <f t="shared" si="49"/>
        <v>50</v>
      </c>
      <c r="R64" s="107">
        <v>2</v>
      </c>
      <c r="S64" s="106">
        <f t="shared" si="50"/>
        <v>100</v>
      </c>
      <c r="T64" s="107">
        <v>2</v>
      </c>
      <c r="U64" s="106">
        <f t="shared" si="51"/>
        <v>50</v>
      </c>
      <c r="V64" s="87">
        <v>5</v>
      </c>
      <c r="W64" s="87">
        <f t="shared" si="52"/>
        <v>50</v>
      </c>
      <c r="X64" s="88">
        <v>4</v>
      </c>
      <c r="Y64" s="87">
        <f t="shared" si="53"/>
        <v>100</v>
      </c>
      <c r="Z64" s="88">
        <v>2</v>
      </c>
      <c r="AA64" s="87">
        <f t="shared" si="54"/>
        <v>100</v>
      </c>
      <c r="AB64" s="88">
        <v>4</v>
      </c>
      <c r="AC64" s="87">
        <f t="shared" si="55"/>
        <v>100</v>
      </c>
      <c r="AD64" s="125">
        <v>2</v>
      </c>
      <c r="AE64" s="126">
        <f t="shared" si="13"/>
        <v>100</v>
      </c>
      <c r="AF64" s="125">
        <v>8</v>
      </c>
      <c r="AG64" s="126">
        <f t="shared" si="56"/>
        <v>66.666666666666657</v>
      </c>
      <c r="AH64" s="125">
        <v>16</v>
      </c>
      <c r="AI64" s="126">
        <f t="shared" si="57"/>
        <v>100</v>
      </c>
      <c r="AJ64" s="125">
        <v>8</v>
      </c>
      <c r="AK64" s="126">
        <f t="shared" si="58"/>
        <v>100</v>
      </c>
      <c r="AL64" s="125">
        <v>8</v>
      </c>
      <c r="AM64" s="126">
        <f t="shared" si="59"/>
        <v>100</v>
      </c>
      <c r="AN64" s="125">
        <v>1</v>
      </c>
      <c r="AO64" s="126">
        <f t="shared" si="60"/>
        <v>50</v>
      </c>
      <c r="AP64" s="125">
        <v>9</v>
      </c>
      <c r="AQ64" s="126">
        <f t="shared" si="61"/>
        <v>56.25</v>
      </c>
      <c r="AR64" s="125">
        <v>2</v>
      </c>
      <c r="AS64" s="126">
        <f t="shared" si="62"/>
        <v>100</v>
      </c>
      <c r="AT64" s="125">
        <v>2</v>
      </c>
      <c r="AU64" s="126">
        <f t="shared" si="63"/>
        <v>100</v>
      </c>
      <c r="AV64" s="125">
        <v>13</v>
      </c>
      <c r="AW64" s="126">
        <f t="shared" si="64"/>
        <v>81.25</v>
      </c>
      <c r="AX64" s="138">
        <v>16</v>
      </c>
      <c r="AY64" s="139">
        <f t="shared" si="65"/>
        <v>100</v>
      </c>
      <c r="AZ64" s="138">
        <v>1</v>
      </c>
      <c r="BA64" s="139">
        <f t="shared" si="66"/>
        <v>50</v>
      </c>
      <c r="BB64" s="138">
        <v>9</v>
      </c>
      <c r="BC64" s="139">
        <f t="shared" si="67"/>
        <v>56.25</v>
      </c>
      <c r="BD64" s="138">
        <v>1</v>
      </c>
      <c r="BE64" s="139">
        <f t="shared" si="68"/>
        <v>50</v>
      </c>
      <c r="BF64" s="138">
        <v>6</v>
      </c>
      <c r="BG64" s="139">
        <f t="shared" si="69"/>
        <v>100</v>
      </c>
      <c r="BH64" s="138">
        <v>8</v>
      </c>
      <c r="BI64" s="139">
        <f t="shared" si="70"/>
        <v>50</v>
      </c>
      <c r="BJ64" s="138">
        <v>2</v>
      </c>
      <c r="BK64" s="139">
        <f t="shared" si="71"/>
        <v>100</v>
      </c>
      <c r="BL64" s="138">
        <v>2</v>
      </c>
      <c r="BM64" s="139">
        <f t="shared" si="72"/>
        <v>100</v>
      </c>
      <c r="BN64" s="138">
        <v>13</v>
      </c>
      <c r="BO64" s="139">
        <f t="shared" si="73"/>
        <v>81.25</v>
      </c>
      <c r="BP64" s="138">
        <v>13</v>
      </c>
      <c r="BQ64" s="139">
        <f t="shared" si="74"/>
        <v>81.25</v>
      </c>
      <c r="BR64" s="142">
        <v>2</v>
      </c>
      <c r="BS64" s="143">
        <f t="shared" si="75"/>
        <v>100</v>
      </c>
      <c r="BT64" s="142">
        <v>1</v>
      </c>
      <c r="BU64" s="143">
        <f t="shared" si="76"/>
        <v>50</v>
      </c>
      <c r="BV64" s="142">
        <v>10</v>
      </c>
      <c r="BW64" s="143">
        <f t="shared" si="77"/>
        <v>100</v>
      </c>
      <c r="BX64" s="142">
        <v>1</v>
      </c>
      <c r="BY64" s="143">
        <f t="shared" si="78"/>
        <v>50</v>
      </c>
      <c r="BZ64" s="142">
        <v>15</v>
      </c>
      <c r="CA64" s="143">
        <f t="shared" si="79"/>
        <v>93.75</v>
      </c>
      <c r="CB64" s="142">
        <v>10</v>
      </c>
      <c r="CC64" s="143">
        <f t="shared" si="80"/>
        <v>62.5</v>
      </c>
      <c r="CD64" s="142">
        <v>8</v>
      </c>
      <c r="CE64" s="143">
        <f t="shared" si="81"/>
        <v>100</v>
      </c>
      <c r="CF64" s="142">
        <v>9</v>
      </c>
      <c r="CG64" s="143">
        <f t="shared" si="82"/>
        <v>90</v>
      </c>
      <c r="CH64" s="142">
        <v>4</v>
      </c>
      <c r="CI64" s="143">
        <f t="shared" si="83"/>
        <v>50</v>
      </c>
      <c r="CJ64" s="142">
        <v>3</v>
      </c>
      <c r="CK64" s="143">
        <f t="shared" si="84"/>
        <v>75</v>
      </c>
    </row>
    <row r="65" spans="1:89" s="24" customFormat="1" ht="15.75" customHeight="1" x14ac:dyDescent="0.25">
      <c r="A65" s="29">
        <v>55</v>
      </c>
      <c r="B65" s="31">
        <v>211413205056</v>
      </c>
      <c r="C65" s="32" t="s">
        <v>494</v>
      </c>
      <c r="D65" s="95">
        <v>6</v>
      </c>
      <c r="E65" s="95">
        <f t="shared" si="43"/>
        <v>60</v>
      </c>
      <c r="F65" s="95" t="s">
        <v>937</v>
      </c>
      <c r="G65" s="95">
        <f t="shared" si="44"/>
        <v>0</v>
      </c>
      <c r="H65" s="96">
        <v>2</v>
      </c>
      <c r="I65" s="95">
        <f t="shared" si="45"/>
        <v>100</v>
      </c>
      <c r="J65" s="95">
        <v>1</v>
      </c>
      <c r="K65" s="95">
        <f t="shared" si="46"/>
        <v>50</v>
      </c>
      <c r="L65" s="106" t="s">
        <v>937</v>
      </c>
      <c r="M65" s="106">
        <f t="shared" si="47"/>
        <v>0</v>
      </c>
      <c r="N65" s="107">
        <v>2</v>
      </c>
      <c r="O65" s="106">
        <f t="shared" si="48"/>
        <v>100</v>
      </c>
      <c r="P65" s="107">
        <v>2</v>
      </c>
      <c r="Q65" s="106">
        <f t="shared" si="49"/>
        <v>100</v>
      </c>
      <c r="R65" s="107">
        <v>2</v>
      </c>
      <c r="S65" s="106">
        <f t="shared" si="50"/>
        <v>100</v>
      </c>
      <c r="T65" s="107">
        <v>4</v>
      </c>
      <c r="U65" s="106">
        <f t="shared" si="51"/>
        <v>100</v>
      </c>
      <c r="V65" s="87">
        <v>6</v>
      </c>
      <c r="W65" s="87">
        <f t="shared" si="52"/>
        <v>60</v>
      </c>
      <c r="X65" s="88">
        <v>4</v>
      </c>
      <c r="Y65" s="87">
        <f t="shared" si="53"/>
        <v>100</v>
      </c>
      <c r="Z65" s="88">
        <v>2</v>
      </c>
      <c r="AA65" s="87">
        <f t="shared" si="54"/>
        <v>100</v>
      </c>
      <c r="AB65" s="88">
        <v>2</v>
      </c>
      <c r="AC65" s="87">
        <f t="shared" si="55"/>
        <v>50</v>
      </c>
      <c r="AD65" s="125">
        <v>2</v>
      </c>
      <c r="AE65" s="126">
        <f t="shared" si="13"/>
        <v>100</v>
      </c>
      <c r="AF65" s="125">
        <v>12</v>
      </c>
      <c r="AG65" s="126">
        <f t="shared" si="56"/>
        <v>100</v>
      </c>
      <c r="AH65" s="125">
        <v>8</v>
      </c>
      <c r="AI65" s="126">
        <f t="shared" si="57"/>
        <v>50</v>
      </c>
      <c r="AJ65" s="125">
        <v>8</v>
      </c>
      <c r="AK65" s="126">
        <f t="shared" si="58"/>
        <v>100</v>
      </c>
      <c r="AL65" s="125">
        <v>8</v>
      </c>
      <c r="AM65" s="126">
        <f t="shared" si="59"/>
        <v>100</v>
      </c>
      <c r="AN65" s="125">
        <v>1</v>
      </c>
      <c r="AO65" s="126">
        <f t="shared" si="60"/>
        <v>50</v>
      </c>
      <c r="AP65" s="125">
        <v>14</v>
      </c>
      <c r="AQ65" s="126">
        <f t="shared" si="61"/>
        <v>87.5</v>
      </c>
      <c r="AR65" s="125">
        <v>1</v>
      </c>
      <c r="AS65" s="126">
        <f t="shared" si="62"/>
        <v>50</v>
      </c>
      <c r="AT65" s="125">
        <v>1</v>
      </c>
      <c r="AU65" s="126">
        <f t="shared" si="63"/>
        <v>50</v>
      </c>
      <c r="AV65" s="125">
        <v>12</v>
      </c>
      <c r="AW65" s="126">
        <f t="shared" si="64"/>
        <v>75</v>
      </c>
      <c r="AX65" s="138">
        <v>14</v>
      </c>
      <c r="AY65" s="139">
        <f t="shared" si="65"/>
        <v>87.5</v>
      </c>
      <c r="AZ65" s="138">
        <v>2</v>
      </c>
      <c r="BA65" s="139">
        <f t="shared" si="66"/>
        <v>100</v>
      </c>
      <c r="BB65" s="138">
        <v>14</v>
      </c>
      <c r="BC65" s="139">
        <f t="shared" si="67"/>
        <v>87.5</v>
      </c>
      <c r="BD65" s="138">
        <v>2</v>
      </c>
      <c r="BE65" s="139">
        <f t="shared" si="68"/>
        <v>100</v>
      </c>
      <c r="BF65" s="138">
        <v>5</v>
      </c>
      <c r="BG65" s="139">
        <f t="shared" si="69"/>
        <v>83.333333333333343</v>
      </c>
      <c r="BH65" s="138">
        <v>16</v>
      </c>
      <c r="BI65" s="139">
        <f t="shared" si="70"/>
        <v>100</v>
      </c>
      <c r="BJ65" s="138">
        <v>2</v>
      </c>
      <c r="BK65" s="139">
        <f t="shared" si="71"/>
        <v>100</v>
      </c>
      <c r="BL65" s="138">
        <v>2</v>
      </c>
      <c r="BM65" s="139">
        <f t="shared" si="72"/>
        <v>100</v>
      </c>
      <c r="BN65" s="138">
        <v>12</v>
      </c>
      <c r="BO65" s="139">
        <f t="shared" si="73"/>
        <v>75</v>
      </c>
      <c r="BP65" s="138">
        <v>12</v>
      </c>
      <c r="BQ65" s="139">
        <f t="shared" si="74"/>
        <v>75</v>
      </c>
      <c r="BR65" s="142">
        <v>2</v>
      </c>
      <c r="BS65" s="143">
        <f t="shared" si="75"/>
        <v>100</v>
      </c>
      <c r="BT65" s="142">
        <v>2</v>
      </c>
      <c r="BU65" s="143">
        <f t="shared" si="76"/>
        <v>100</v>
      </c>
      <c r="BV65" s="142">
        <v>5</v>
      </c>
      <c r="BW65" s="143">
        <f t="shared" si="77"/>
        <v>50</v>
      </c>
      <c r="BX65" s="142">
        <v>2</v>
      </c>
      <c r="BY65" s="143">
        <f t="shared" si="78"/>
        <v>100</v>
      </c>
      <c r="BZ65" s="142">
        <v>16</v>
      </c>
      <c r="CA65" s="143">
        <f t="shared" si="79"/>
        <v>100</v>
      </c>
      <c r="CB65" s="142">
        <v>10</v>
      </c>
      <c r="CC65" s="143">
        <f t="shared" si="80"/>
        <v>62.5</v>
      </c>
      <c r="CD65" s="142">
        <v>8</v>
      </c>
      <c r="CE65" s="143">
        <f t="shared" si="81"/>
        <v>100</v>
      </c>
      <c r="CF65" s="142">
        <v>10</v>
      </c>
      <c r="CG65" s="143">
        <f t="shared" si="82"/>
        <v>100</v>
      </c>
      <c r="CH65" s="142">
        <v>8</v>
      </c>
      <c r="CI65" s="143">
        <f t="shared" si="83"/>
        <v>100</v>
      </c>
      <c r="CJ65" s="142">
        <v>4</v>
      </c>
      <c r="CK65" s="143">
        <f t="shared" si="84"/>
        <v>100</v>
      </c>
    </row>
    <row r="66" spans="1:89" s="24" customFormat="1" ht="15.75" customHeight="1" x14ac:dyDescent="0.25">
      <c r="A66" s="29">
        <v>56</v>
      </c>
      <c r="B66" s="31">
        <v>211413205058</v>
      </c>
      <c r="C66" s="32" t="s">
        <v>495</v>
      </c>
      <c r="D66" s="95">
        <v>10</v>
      </c>
      <c r="E66" s="95">
        <f t="shared" si="43"/>
        <v>100</v>
      </c>
      <c r="F66" s="95">
        <v>2</v>
      </c>
      <c r="G66" s="95">
        <f t="shared" si="44"/>
        <v>33.333333333333329</v>
      </c>
      <c r="H66" s="96">
        <v>2</v>
      </c>
      <c r="I66" s="95">
        <f t="shared" si="45"/>
        <v>100</v>
      </c>
      <c r="J66" s="95">
        <v>2</v>
      </c>
      <c r="K66" s="95">
        <f t="shared" si="46"/>
        <v>100</v>
      </c>
      <c r="L66" s="106">
        <v>10</v>
      </c>
      <c r="M66" s="106">
        <f t="shared" si="47"/>
        <v>100</v>
      </c>
      <c r="N66" s="107">
        <v>2</v>
      </c>
      <c r="O66" s="106">
        <f t="shared" si="48"/>
        <v>100</v>
      </c>
      <c r="P66" s="107">
        <v>2</v>
      </c>
      <c r="Q66" s="106">
        <f t="shared" si="49"/>
        <v>100</v>
      </c>
      <c r="R66" s="107">
        <v>2</v>
      </c>
      <c r="S66" s="106">
        <f t="shared" si="50"/>
        <v>100</v>
      </c>
      <c r="T66" s="107">
        <v>4</v>
      </c>
      <c r="U66" s="106">
        <f t="shared" si="51"/>
        <v>100</v>
      </c>
      <c r="V66" s="87">
        <v>10</v>
      </c>
      <c r="W66" s="87">
        <f t="shared" si="52"/>
        <v>100</v>
      </c>
      <c r="X66" s="88">
        <v>3</v>
      </c>
      <c r="Y66" s="87">
        <f t="shared" si="53"/>
        <v>75</v>
      </c>
      <c r="Z66" s="88">
        <v>2</v>
      </c>
      <c r="AA66" s="87">
        <f t="shared" si="54"/>
        <v>100</v>
      </c>
      <c r="AB66" s="88">
        <v>4</v>
      </c>
      <c r="AC66" s="87">
        <f t="shared" si="55"/>
        <v>100</v>
      </c>
      <c r="AD66" s="125">
        <v>1</v>
      </c>
      <c r="AE66" s="126">
        <f t="shared" si="13"/>
        <v>50</v>
      </c>
      <c r="AF66" s="125">
        <v>8</v>
      </c>
      <c r="AG66" s="126">
        <f t="shared" si="56"/>
        <v>66.666666666666657</v>
      </c>
      <c r="AH66" s="125">
        <v>16</v>
      </c>
      <c r="AI66" s="126">
        <f t="shared" si="57"/>
        <v>100</v>
      </c>
      <c r="AJ66" s="125">
        <v>4</v>
      </c>
      <c r="AK66" s="126">
        <f t="shared" si="58"/>
        <v>50</v>
      </c>
      <c r="AL66" s="125">
        <v>6</v>
      </c>
      <c r="AM66" s="126">
        <f t="shared" si="59"/>
        <v>75</v>
      </c>
      <c r="AN66" s="125">
        <v>2</v>
      </c>
      <c r="AO66" s="126">
        <f t="shared" si="60"/>
        <v>100</v>
      </c>
      <c r="AP66" s="125">
        <v>16</v>
      </c>
      <c r="AQ66" s="126">
        <f t="shared" si="61"/>
        <v>100</v>
      </c>
      <c r="AR66" s="125">
        <v>2</v>
      </c>
      <c r="AS66" s="126">
        <f t="shared" si="62"/>
        <v>100</v>
      </c>
      <c r="AT66" s="125">
        <v>2</v>
      </c>
      <c r="AU66" s="126">
        <f t="shared" si="63"/>
        <v>100</v>
      </c>
      <c r="AV66" s="125">
        <v>10</v>
      </c>
      <c r="AW66" s="126">
        <f t="shared" si="64"/>
        <v>62.5</v>
      </c>
      <c r="AX66" s="138">
        <v>15</v>
      </c>
      <c r="AY66" s="139">
        <f t="shared" si="65"/>
        <v>93.75</v>
      </c>
      <c r="AZ66" s="138">
        <v>2</v>
      </c>
      <c r="BA66" s="139">
        <f t="shared" si="66"/>
        <v>100</v>
      </c>
      <c r="BB66" s="138">
        <v>16</v>
      </c>
      <c r="BC66" s="139">
        <f t="shared" si="67"/>
        <v>100</v>
      </c>
      <c r="BD66" s="138">
        <v>1</v>
      </c>
      <c r="BE66" s="139">
        <f t="shared" si="68"/>
        <v>50</v>
      </c>
      <c r="BF66" s="138">
        <v>6</v>
      </c>
      <c r="BG66" s="139">
        <f t="shared" si="69"/>
        <v>100</v>
      </c>
      <c r="BH66" s="138">
        <v>7</v>
      </c>
      <c r="BI66" s="139">
        <f t="shared" si="70"/>
        <v>43.75</v>
      </c>
      <c r="BJ66" s="138">
        <v>1</v>
      </c>
      <c r="BK66" s="139">
        <f t="shared" si="71"/>
        <v>50</v>
      </c>
      <c r="BL66" s="138">
        <v>1</v>
      </c>
      <c r="BM66" s="139">
        <f t="shared" si="72"/>
        <v>50</v>
      </c>
      <c r="BN66" s="138">
        <v>14</v>
      </c>
      <c r="BO66" s="139">
        <f t="shared" si="73"/>
        <v>87.5</v>
      </c>
      <c r="BP66" s="138">
        <v>16</v>
      </c>
      <c r="BQ66" s="139">
        <f t="shared" si="74"/>
        <v>100</v>
      </c>
      <c r="BR66" s="142">
        <v>2</v>
      </c>
      <c r="BS66" s="143">
        <f t="shared" si="75"/>
        <v>100</v>
      </c>
      <c r="BT66" s="142">
        <v>2</v>
      </c>
      <c r="BU66" s="143">
        <f t="shared" si="76"/>
        <v>100</v>
      </c>
      <c r="BV66" s="142">
        <v>0</v>
      </c>
      <c r="BW66" s="143">
        <f t="shared" si="77"/>
        <v>0</v>
      </c>
      <c r="BX66" s="142">
        <v>2</v>
      </c>
      <c r="BY66" s="143">
        <f t="shared" si="78"/>
        <v>100</v>
      </c>
      <c r="BZ66" s="142">
        <v>12</v>
      </c>
      <c r="CA66" s="143">
        <f t="shared" si="79"/>
        <v>75</v>
      </c>
      <c r="CB66" s="142">
        <v>10</v>
      </c>
      <c r="CC66" s="143">
        <f t="shared" si="80"/>
        <v>62.5</v>
      </c>
      <c r="CD66" s="142">
        <v>8</v>
      </c>
      <c r="CE66" s="143">
        <f t="shared" si="81"/>
        <v>100</v>
      </c>
      <c r="CF66" s="142">
        <v>5</v>
      </c>
      <c r="CG66" s="143">
        <f t="shared" si="82"/>
        <v>50</v>
      </c>
      <c r="CH66" s="142">
        <v>2</v>
      </c>
      <c r="CI66" s="143">
        <f t="shared" si="83"/>
        <v>25</v>
      </c>
      <c r="CJ66" s="142">
        <v>1</v>
      </c>
      <c r="CK66" s="143">
        <f t="shared" si="84"/>
        <v>25</v>
      </c>
    </row>
    <row r="67" spans="1:89" s="24" customFormat="1" ht="15.75" customHeight="1" x14ac:dyDescent="0.25">
      <c r="A67" s="29">
        <v>57</v>
      </c>
      <c r="B67" s="31">
        <v>211413205059</v>
      </c>
      <c r="C67" s="32" t="s">
        <v>496</v>
      </c>
      <c r="D67" s="95">
        <v>10</v>
      </c>
      <c r="E67" s="95">
        <f t="shared" si="43"/>
        <v>100</v>
      </c>
      <c r="F67" s="95">
        <v>6</v>
      </c>
      <c r="G67" s="95">
        <f t="shared" si="44"/>
        <v>100</v>
      </c>
      <c r="H67" s="96">
        <v>1</v>
      </c>
      <c r="I67" s="95">
        <f t="shared" si="45"/>
        <v>50</v>
      </c>
      <c r="J67" s="95">
        <v>2</v>
      </c>
      <c r="K67" s="95">
        <f t="shared" si="46"/>
        <v>100</v>
      </c>
      <c r="L67" s="106">
        <v>6</v>
      </c>
      <c r="M67" s="106">
        <f t="shared" si="47"/>
        <v>60</v>
      </c>
      <c r="N67" s="107">
        <v>1</v>
      </c>
      <c r="O67" s="106">
        <f t="shared" si="48"/>
        <v>50</v>
      </c>
      <c r="P67" s="107">
        <v>2</v>
      </c>
      <c r="Q67" s="106">
        <f t="shared" si="49"/>
        <v>100</v>
      </c>
      <c r="R67" s="107">
        <v>1</v>
      </c>
      <c r="S67" s="106">
        <f t="shared" si="50"/>
        <v>50</v>
      </c>
      <c r="T67" s="107">
        <v>4</v>
      </c>
      <c r="U67" s="106">
        <f t="shared" si="51"/>
        <v>100</v>
      </c>
      <c r="V67" s="87">
        <v>9</v>
      </c>
      <c r="W67" s="87">
        <f t="shared" si="52"/>
        <v>90</v>
      </c>
      <c r="X67" s="88">
        <v>4</v>
      </c>
      <c r="Y67" s="87">
        <f t="shared" si="53"/>
        <v>100</v>
      </c>
      <c r="Z67" s="88">
        <v>2</v>
      </c>
      <c r="AA67" s="87">
        <f t="shared" si="54"/>
        <v>100</v>
      </c>
      <c r="AB67" s="88">
        <v>4</v>
      </c>
      <c r="AC67" s="87">
        <f t="shared" si="55"/>
        <v>100</v>
      </c>
      <c r="AD67" s="125">
        <v>1</v>
      </c>
      <c r="AE67" s="126">
        <f t="shared" si="13"/>
        <v>50</v>
      </c>
      <c r="AF67" s="125">
        <v>7</v>
      </c>
      <c r="AG67" s="126">
        <f t="shared" si="56"/>
        <v>58.333333333333336</v>
      </c>
      <c r="AH67" s="125">
        <v>16</v>
      </c>
      <c r="AI67" s="126">
        <f t="shared" si="57"/>
        <v>100</v>
      </c>
      <c r="AJ67" s="125">
        <v>8</v>
      </c>
      <c r="AK67" s="126">
        <f t="shared" si="58"/>
        <v>100</v>
      </c>
      <c r="AL67" s="125">
        <v>8</v>
      </c>
      <c r="AM67" s="126">
        <f t="shared" si="59"/>
        <v>100</v>
      </c>
      <c r="AN67" s="125">
        <v>2</v>
      </c>
      <c r="AO67" s="126">
        <f t="shared" si="60"/>
        <v>100</v>
      </c>
      <c r="AP67" s="125">
        <v>10</v>
      </c>
      <c r="AQ67" s="126">
        <f t="shared" si="61"/>
        <v>62.5</v>
      </c>
      <c r="AR67" s="125">
        <v>1</v>
      </c>
      <c r="AS67" s="126">
        <f t="shared" si="62"/>
        <v>50</v>
      </c>
      <c r="AT67" s="125">
        <v>1</v>
      </c>
      <c r="AU67" s="126">
        <f t="shared" si="63"/>
        <v>50</v>
      </c>
      <c r="AV67" s="125">
        <v>11</v>
      </c>
      <c r="AW67" s="126">
        <f t="shared" si="64"/>
        <v>68.75</v>
      </c>
      <c r="AX67" s="138">
        <v>16</v>
      </c>
      <c r="AY67" s="139">
        <f t="shared" si="65"/>
        <v>100</v>
      </c>
      <c r="AZ67" s="138">
        <v>2</v>
      </c>
      <c r="BA67" s="139">
        <f t="shared" si="66"/>
        <v>100</v>
      </c>
      <c r="BB67" s="138">
        <v>10</v>
      </c>
      <c r="BC67" s="139">
        <f t="shared" si="67"/>
        <v>62.5</v>
      </c>
      <c r="BD67" s="138">
        <v>2</v>
      </c>
      <c r="BE67" s="139">
        <f t="shared" si="68"/>
        <v>100</v>
      </c>
      <c r="BF67" s="138">
        <v>6</v>
      </c>
      <c r="BG67" s="139">
        <f t="shared" si="69"/>
        <v>100</v>
      </c>
      <c r="BH67" s="138">
        <v>16</v>
      </c>
      <c r="BI67" s="139">
        <f t="shared" si="70"/>
        <v>100</v>
      </c>
      <c r="BJ67" s="138">
        <v>1</v>
      </c>
      <c r="BK67" s="139">
        <f t="shared" si="71"/>
        <v>50</v>
      </c>
      <c r="BL67" s="138">
        <v>2</v>
      </c>
      <c r="BM67" s="139">
        <f t="shared" si="72"/>
        <v>100</v>
      </c>
      <c r="BN67" s="138">
        <v>11</v>
      </c>
      <c r="BO67" s="139">
        <f t="shared" si="73"/>
        <v>68.75</v>
      </c>
      <c r="BP67" s="138">
        <v>11</v>
      </c>
      <c r="BQ67" s="139">
        <f t="shared" si="74"/>
        <v>68.75</v>
      </c>
      <c r="BR67" s="142">
        <v>1</v>
      </c>
      <c r="BS67" s="143">
        <f t="shared" si="75"/>
        <v>50</v>
      </c>
      <c r="BT67" s="142">
        <v>2</v>
      </c>
      <c r="BU67" s="143">
        <f t="shared" si="76"/>
        <v>100</v>
      </c>
      <c r="BV67" s="142">
        <v>5</v>
      </c>
      <c r="BW67" s="143">
        <f t="shared" si="77"/>
        <v>50</v>
      </c>
      <c r="BX67" s="142">
        <v>2</v>
      </c>
      <c r="BY67" s="143">
        <f t="shared" si="78"/>
        <v>100</v>
      </c>
      <c r="BZ67" s="142">
        <v>16</v>
      </c>
      <c r="CA67" s="143">
        <f t="shared" si="79"/>
        <v>100</v>
      </c>
      <c r="CB67" s="142">
        <v>9</v>
      </c>
      <c r="CC67" s="143">
        <f t="shared" si="80"/>
        <v>56.25</v>
      </c>
      <c r="CD67" s="142">
        <v>7</v>
      </c>
      <c r="CE67" s="143">
        <f t="shared" si="81"/>
        <v>87.5</v>
      </c>
      <c r="CF67" s="142">
        <v>10</v>
      </c>
      <c r="CG67" s="143">
        <f t="shared" si="82"/>
        <v>100</v>
      </c>
      <c r="CH67" s="142">
        <v>8</v>
      </c>
      <c r="CI67" s="143">
        <f t="shared" si="83"/>
        <v>100</v>
      </c>
      <c r="CJ67" s="142">
        <v>4</v>
      </c>
      <c r="CK67" s="143">
        <f t="shared" si="84"/>
        <v>100</v>
      </c>
    </row>
    <row r="68" spans="1:89" s="24" customFormat="1" ht="15.75" customHeight="1" x14ac:dyDescent="0.25">
      <c r="A68" s="29">
        <v>58</v>
      </c>
      <c r="B68" s="31">
        <v>211413205060</v>
      </c>
      <c r="C68" s="32" t="s">
        <v>497</v>
      </c>
      <c r="D68" s="95">
        <v>7</v>
      </c>
      <c r="E68" s="95">
        <f t="shared" si="43"/>
        <v>70</v>
      </c>
      <c r="F68" s="95">
        <v>4</v>
      </c>
      <c r="G68" s="95">
        <f t="shared" si="44"/>
        <v>66.666666666666657</v>
      </c>
      <c r="H68" s="96">
        <v>1</v>
      </c>
      <c r="I68" s="95">
        <f t="shared" si="45"/>
        <v>50</v>
      </c>
      <c r="J68" s="95">
        <v>2</v>
      </c>
      <c r="K68" s="95">
        <f t="shared" si="46"/>
        <v>100</v>
      </c>
      <c r="L68" s="106">
        <v>10</v>
      </c>
      <c r="M68" s="106">
        <f t="shared" si="47"/>
        <v>100</v>
      </c>
      <c r="N68" s="107">
        <v>2</v>
      </c>
      <c r="O68" s="106">
        <f t="shared" si="48"/>
        <v>100</v>
      </c>
      <c r="P68" s="107">
        <v>2</v>
      </c>
      <c r="Q68" s="106">
        <f t="shared" si="49"/>
        <v>100</v>
      </c>
      <c r="R68" s="107">
        <v>2</v>
      </c>
      <c r="S68" s="106">
        <f t="shared" si="50"/>
        <v>100</v>
      </c>
      <c r="T68" s="107">
        <v>4</v>
      </c>
      <c r="U68" s="106">
        <f t="shared" si="51"/>
        <v>100</v>
      </c>
      <c r="V68" s="87">
        <v>10</v>
      </c>
      <c r="W68" s="87">
        <f t="shared" si="52"/>
        <v>100</v>
      </c>
      <c r="X68" s="88">
        <v>4</v>
      </c>
      <c r="Y68" s="87">
        <f t="shared" si="53"/>
        <v>100</v>
      </c>
      <c r="Z68" s="88">
        <v>2</v>
      </c>
      <c r="AA68" s="87">
        <f t="shared" si="54"/>
        <v>100</v>
      </c>
      <c r="AB68" s="88">
        <v>3</v>
      </c>
      <c r="AC68" s="87">
        <f t="shared" si="55"/>
        <v>75</v>
      </c>
      <c r="AD68" s="125">
        <v>2</v>
      </c>
      <c r="AE68" s="126">
        <f t="shared" si="13"/>
        <v>100</v>
      </c>
      <c r="AF68" s="125">
        <v>12</v>
      </c>
      <c r="AG68" s="126">
        <f t="shared" si="56"/>
        <v>100</v>
      </c>
      <c r="AH68" s="125">
        <v>9</v>
      </c>
      <c r="AI68" s="126">
        <f t="shared" si="57"/>
        <v>56.25</v>
      </c>
      <c r="AJ68" s="125">
        <v>8</v>
      </c>
      <c r="AK68" s="126">
        <f t="shared" si="58"/>
        <v>100</v>
      </c>
      <c r="AL68" s="125">
        <v>4</v>
      </c>
      <c r="AM68" s="126">
        <f t="shared" si="59"/>
        <v>50</v>
      </c>
      <c r="AN68" s="125">
        <v>1</v>
      </c>
      <c r="AO68" s="126">
        <f t="shared" si="60"/>
        <v>50</v>
      </c>
      <c r="AP68" s="125">
        <v>16</v>
      </c>
      <c r="AQ68" s="126">
        <f t="shared" si="61"/>
        <v>100</v>
      </c>
      <c r="AR68" s="125">
        <v>2</v>
      </c>
      <c r="AS68" s="126">
        <f t="shared" si="62"/>
        <v>100</v>
      </c>
      <c r="AT68" s="125">
        <v>2</v>
      </c>
      <c r="AU68" s="126">
        <f t="shared" si="63"/>
        <v>100</v>
      </c>
      <c r="AV68" s="125">
        <v>9</v>
      </c>
      <c r="AW68" s="126">
        <f t="shared" si="64"/>
        <v>56.25</v>
      </c>
      <c r="AX68" s="138">
        <v>16</v>
      </c>
      <c r="AY68" s="139">
        <f t="shared" si="65"/>
        <v>100</v>
      </c>
      <c r="AZ68" s="138">
        <v>1</v>
      </c>
      <c r="BA68" s="139">
        <f t="shared" si="66"/>
        <v>50</v>
      </c>
      <c r="BB68" s="138">
        <v>15</v>
      </c>
      <c r="BC68" s="139">
        <f t="shared" si="67"/>
        <v>93.75</v>
      </c>
      <c r="BD68" s="138">
        <v>1</v>
      </c>
      <c r="BE68" s="139">
        <f t="shared" si="68"/>
        <v>50</v>
      </c>
      <c r="BF68" s="138">
        <v>4</v>
      </c>
      <c r="BG68" s="139">
        <f t="shared" si="69"/>
        <v>66.666666666666657</v>
      </c>
      <c r="BH68" s="138">
        <v>8</v>
      </c>
      <c r="BI68" s="139">
        <f t="shared" si="70"/>
        <v>50</v>
      </c>
      <c r="BJ68" s="138">
        <v>1</v>
      </c>
      <c r="BK68" s="139">
        <f t="shared" si="71"/>
        <v>50</v>
      </c>
      <c r="BL68" s="138">
        <v>1</v>
      </c>
      <c r="BM68" s="139">
        <f t="shared" si="72"/>
        <v>50</v>
      </c>
      <c r="BN68" s="138">
        <v>15</v>
      </c>
      <c r="BO68" s="139">
        <f t="shared" si="73"/>
        <v>93.75</v>
      </c>
      <c r="BP68" s="138">
        <v>16</v>
      </c>
      <c r="BQ68" s="139">
        <f t="shared" si="74"/>
        <v>100</v>
      </c>
      <c r="BR68" s="142">
        <v>2</v>
      </c>
      <c r="BS68" s="143">
        <f t="shared" si="75"/>
        <v>100</v>
      </c>
      <c r="BT68" s="142">
        <v>1</v>
      </c>
      <c r="BU68" s="143">
        <f t="shared" si="76"/>
        <v>50</v>
      </c>
      <c r="BV68" s="142">
        <v>10</v>
      </c>
      <c r="BW68" s="143">
        <f t="shared" si="77"/>
        <v>100</v>
      </c>
      <c r="BX68" s="142">
        <v>1</v>
      </c>
      <c r="BY68" s="143">
        <f t="shared" si="78"/>
        <v>50</v>
      </c>
      <c r="BZ68" s="142">
        <v>14</v>
      </c>
      <c r="CA68" s="143">
        <f t="shared" si="79"/>
        <v>87.5</v>
      </c>
      <c r="CB68" s="142">
        <v>16</v>
      </c>
      <c r="CC68" s="143">
        <f t="shared" si="80"/>
        <v>100</v>
      </c>
      <c r="CD68" s="142">
        <v>8</v>
      </c>
      <c r="CE68" s="143">
        <f t="shared" si="81"/>
        <v>100</v>
      </c>
      <c r="CF68" s="142">
        <v>7</v>
      </c>
      <c r="CG68" s="143">
        <f t="shared" si="82"/>
        <v>70</v>
      </c>
      <c r="CH68" s="142">
        <v>4</v>
      </c>
      <c r="CI68" s="143">
        <f t="shared" si="83"/>
        <v>50</v>
      </c>
      <c r="CJ68" s="142">
        <v>3</v>
      </c>
      <c r="CK68" s="143">
        <f t="shared" si="84"/>
        <v>75</v>
      </c>
    </row>
    <row r="69" spans="1:89" s="24" customFormat="1" ht="15.75" customHeight="1" x14ac:dyDescent="0.25">
      <c r="A69" s="29">
        <v>59</v>
      </c>
      <c r="B69" s="31">
        <v>211413205061</v>
      </c>
      <c r="C69" s="32" t="s">
        <v>498</v>
      </c>
      <c r="D69" s="95">
        <v>10</v>
      </c>
      <c r="E69" s="95">
        <f t="shared" si="43"/>
        <v>100</v>
      </c>
      <c r="F69" s="95">
        <v>2</v>
      </c>
      <c r="G69" s="95">
        <f t="shared" si="44"/>
        <v>33.333333333333329</v>
      </c>
      <c r="H69" s="96">
        <v>2</v>
      </c>
      <c r="I69" s="95">
        <f t="shared" si="45"/>
        <v>100</v>
      </c>
      <c r="J69" s="95">
        <v>1</v>
      </c>
      <c r="K69" s="95">
        <f t="shared" si="46"/>
        <v>50</v>
      </c>
      <c r="L69" s="106">
        <v>5</v>
      </c>
      <c r="M69" s="106">
        <f t="shared" si="47"/>
        <v>50</v>
      </c>
      <c r="N69" s="107">
        <v>2</v>
      </c>
      <c r="O69" s="106">
        <f t="shared" si="48"/>
        <v>100</v>
      </c>
      <c r="P69" s="107">
        <v>2</v>
      </c>
      <c r="Q69" s="106">
        <f t="shared" si="49"/>
        <v>100</v>
      </c>
      <c r="R69" s="107">
        <v>1</v>
      </c>
      <c r="S69" s="106">
        <f t="shared" si="50"/>
        <v>50</v>
      </c>
      <c r="T69" s="107">
        <v>2</v>
      </c>
      <c r="U69" s="106">
        <f t="shared" si="51"/>
        <v>50</v>
      </c>
      <c r="V69" s="87">
        <v>10</v>
      </c>
      <c r="W69" s="87">
        <f t="shared" si="52"/>
        <v>100</v>
      </c>
      <c r="X69" s="88">
        <v>3</v>
      </c>
      <c r="Y69" s="87">
        <f t="shared" si="53"/>
        <v>75</v>
      </c>
      <c r="Z69" s="88">
        <v>2</v>
      </c>
      <c r="AA69" s="87">
        <f t="shared" si="54"/>
        <v>100</v>
      </c>
      <c r="AB69" s="88">
        <v>4</v>
      </c>
      <c r="AC69" s="87">
        <f t="shared" si="55"/>
        <v>100</v>
      </c>
      <c r="AD69" s="125">
        <v>2</v>
      </c>
      <c r="AE69" s="126">
        <f t="shared" si="13"/>
        <v>100</v>
      </c>
      <c r="AF69" s="125">
        <v>6</v>
      </c>
      <c r="AG69" s="126">
        <f t="shared" si="56"/>
        <v>50</v>
      </c>
      <c r="AH69" s="125">
        <v>16</v>
      </c>
      <c r="AI69" s="126">
        <f t="shared" si="57"/>
        <v>100</v>
      </c>
      <c r="AJ69" s="125">
        <v>4</v>
      </c>
      <c r="AK69" s="126">
        <f t="shared" si="58"/>
        <v>50</v>
      </c>
      <c r="AL69" s="125">
        <v>8</v>
      </c>
      <c r="AM69" s="126">
        <f t="shared" si="59"/>
        <v>100</v>
      </c>
      <c r="AN69" s="125">
        <v>1</v>
      </c>
      <c r="AO69" s="126">
        <f t="shared" si="60"/>
        <v>50</v>
      </c>
      <c r="AP69" s="125">
        <v>16</v>
      </c>
      <c r="AQ69" s="126">
        <f t="shared" si="61"/>
        <v>100</v>
      </c>
      <c r="AR69" s="125">
        <v>2</v>
      </c>
      <c r="AS69" s="126">
        <f t="shared" si="62"/>
        <v>100</v>
      </c>
      <c r="AT69" s="125">
        <v>1</v>
      </c>
      <c r="AU69" s="126">
        <f t="shared" si="63"/>
        <v>50</v>
      </c>
      <c r="AV69" s="125">
        <v>16</v>
      </c>
      <c r="AW69" s="126">
        <f t="shared" si="64"/>
        <v>100</v>
      </c>
      <c r="AX69" s="138">
        <v>12</v>
      </c>
      <c r="AY69" s="139">
        <f t="shared" si="65"/>
        <v>75</v>
      </c>
      <c r="AZ69" s="138">
        <v>2</v>
      </c>
      <c r="BA69" s="139">
        <f t="shared" si="66"/>
        <v>100</v>
      </c>
      <c r="BB69" s="138">
        <v>16</v>
      </c>
      <c r="BC69" s="139">
        <f t="shared" si="67"/>
        <v>100</v>
      </c>
      <c r="BD69" s="138">
        <v>2</v>
      </c>
      <c r="BE69" s="139">
        <f t="shared" si="68"/>
        <v>100</v>
      </c>
      <c r="BF69" s="138">
        <v>6</v>
      </c>
      <c r="BG69" s="139">
        <f t="shared" si="69"/>
        <v>100</v>
      </c>
      <c r="BH69" s="138">
        <v>16</v>
      </c>
      <c r="BI69" s="139">
        <f t="shared" si="70"/>
        <v>100</v>
      </c>
      <c r="BJ69" s="138">
        <v>2</v>
      </c>
      <c r="BK69" s="139">
        <f t="shared" si="71"/>
        <v>100</v>
      </c>
      <c r="BL69" s="138">
        <v>2</v>
      </c>
      <c r="BM69" s="139">
        <f t="shared" si="72"/>
        <v>100</v>
      </c>
      <c r="BN69" s="138">
        <v>16</v>
      </c>
      <c r="BO69" s="139">
        <f t="shared" si="73"/>
        <v>100</v>
      </c>
      <c r="BP69" s="138">
        <v>16</v>
      </c>
      <c r="BQ69" s="139">
        <f t="shared" si="74"/>
        <v>100</v>
      </c>
      <c r="BR69" s="142">
        <v>2</v>
      </c>
      <c r="BS69" s="143">
        <f t="shared" si="75"/>
        <v>100</v>
      </c>
      <c r="BT69" s="142">
        <v>2</v>
      </c>
      <c r="BU69" s="143">
        <f t="shared" si="76"/>
        <v>100</v>
      </c>
      <c r="BV69" s="142">
        <v>10</v>
      </c>
      <c r="BW69" s="143">
        <f t="shared" si="77"/>
        <v>100</v>
      </c>
      <c r="BX69" s="142">
        <v>2</v>
      </c>
      <c r="BY69" s="143">
        <f t="shared" si="78"/>
        <v>100</v>
      </c>
      <c r="BZ69" s="142">
        <v>16</v>
      </c>
      <c r="CA69" s="143">
        <f t="shared" si="79"/>
        <v>100</v>
      </c>
      <c r="CB69" s="142">
        <v>8</v>
      </c>
      <c r="CC69" s="143">
        <f t="shared" si="80"/>
        <v>50</v>
      </c>
      <c r="CD69" s="142">
        <v>2</v>
      </c>
      <c r="CE69" s="143">
        <f t="shared" si="81"/>
        <v>25</v>
      </c>
      <c r="CF69" s="142">
        <v>10</v>
      </c>
      <c r="CG69" s="143">
        <f t="shared" si="82"/>
        <v>100</v>
      </c>
      <c r="CH69" s="142">
        <v>8</v>
      </c>
      <c r="CI69" s="143">
        <f t="shared" si="83"/>
        <v>100</v>
      </c>
      <c r="CJ69" s="142">
        <v>4</v>
      </c>
      <c r="CK69" s="143">
        <f t="shared" si="84"/>
        <v>100</v>
      </c>
    </row>
    <row r="70" spans="1:89" s="24" customFormat="1" ht="15.75" customHeight="1" x14ac:dyDescent="0.25">
      <c r="A70" s="29">
        <v>60</v>
      </c>
      <c r="B70" s="31">
        <v>211413205062</v>
      </c>
      <c r="C70" s="32" t="s">
        <v>499</v>
      </c>
      <c r="D70" s="95">
        <v>10</v>
      </c>
      <c r="E70" s="95">
        <f t="shared" si="43"/>
        <v>100</v>
      </c>
      <c r="F70" s="95">
        <v>5</v>
      </c>
      <c r="G70" s="95">
        <f t="shared" si="44"/>
        <v>83.333333333333343</v>
      </c>
      <c r="H70" s="96">
        <v>1</v>
      </c>
      <c r="I70" s="95">
        <f t="shared" si="45"/>
        <v>50</v>
      </c>
      <c r="J70" s="95">
        <v>2</v>
      </c>
      <c r="K70" s="95">
        <f t="shared" si="46"/>
        <v>100</v>
      </c>
      <c r="L70" s="106">
        <v>10</v>
      </c>
      <c r="M70" s="106">
        <f t="shared" si="47"/>
        <v>100</v>
      </c>
      <c r="N70" s="107">
        <v>2</v>
      </c>
      <c r="O70" s="106">
        <f t="shared" si="48"/>
        <v>100</v>
      </c>
      <c r="P70" s="107">
        <v>2</v>
      </c>
      <c r="Q70" s="106">
        <f t="shared" si="49"/>
        <v>100</v>
      </c>
      <c r="R70" s="107">
        <v>2</v>
      </c>
      <c r="S70" s="106">
        <f t="shared" si="50"/>
        <v>100</v>
      </c>
      <c r="T70" s="107">
        <v>4</v>
      </c>
      <c r="U70" s="106">
        <f t="shared" si="51"/>
        <v>100</v>
      </c>
      <c r="V70" s="87">
        <v>9</v>
      </c>
      <c r="W70" s="87">
        <f t="shared" si="52"/>
        <v>90</v>
      </c>
      <c r="X70" s="88">
        <v>4</v>
      </c>
      <c r="Y70" s="87">
        <f t="shared" si="53"/>
        <v>100</v>
      </c>
      <c r="Z70" s="88">
        <v>2</v>
      </c>
      <c r="AA70" s="87">
        <f t="shared" si="54"/>
        <v>100</v>
      </c>
      <c r="AB70" s="88">
        <v>4</v>
      </c>
      <c r="AC70" s="87">
        <f t="shared" si="55"/>
        <v>100</v>
      </c>
      <c r="AD70" s="125">
        <v>2</v>
      </c>
      <c r="AE70" s="126">
        <f t="shared" si="13"/>
        <v>100</v>
      </c>
      <c r="AF70" s="125">
        <v>8</v>
      </c>
      <c r="AG70" s="126">
        <f t="shared" si="56"/>
        <v>66.666666666666657</v>
      </c>
      <c r="AH70" s="125">
        <v>9</v>
      </c>
      <c r="AI70" s="126">
        <f t="shared" si="57"/>
        <v>56.25</v>
      </c>
      <c r="AJ70" s="125">
        <v>8</v>
      </c>
      <c r="AK70" s="126">
        <f t="shared" si="58"/>
        <v>100</v>
      </c>
      <c r="AL70" s="125">
        <v>8</v>
      </c>
      <c r="AM70" s="126">
        <f t="shared" si="59"/>
        <v>100</v>
      </c>
      <c r="AN70" s="125">
        <v>2</v>
      </c>
      <c r="AO70" s="126">
        <f t="shared" si="60"/>
        <v>100</v>
      </c>
      <c r="AP70" s="125">
        <v>16</v>
      </c>
      <c r="AQ70" s="126">
        <f t="shared" si="61"/>
        <v>100</v>
      </c>
      <c r="AR70" s="125">
        <v>1</v>
      </c>
      <c r="AS70" s="126">
        <f t="shared" si="62"/>
        <v>50</v>
      </c>
      <c r="AT70" s="125">
        <v>2</v>
      </c>
      <c r="AU70" s="126">
        <f t="shared" si="63"/>
        <v>100</v>
      </c>
      <c r="AV70" s="125">
        <v>16</v>
      </c>
      <c r="AW70" s="126">
        <f t="shared" si="64"/>
        <v>100</v>
      </c>
      <c r="AX70" s="138">
        <v>13</v>
      </c>
      <c r="AY70" s="139">
        <f t="shared" si="65"/>
        <v>81.25</v>
      </c>
      <c r="AZ70" s="138">
        <v>2</v>
      </c>
      <c r="BA70" s="139">
        <f t="shared" si="66"/>
        <v>100</v>
      </c>
      <c r="BB70" s="138">
        <v>16</v>
      </c>
      <c r="BC70" s="139">
        <f t="shared" si="67"/>
        <v>100</v>
      </c>
      <c r="BD70" s="138">
        <v>1</v>
      </c>
      <c r="BE70" s="139">
        <f t="shared" si="68"/>
        <v>50</v>
      </c>
      <c r="BF70" s="138">
        <v>3</v>
      </c>
      <c r="BG70" s="139">
        <f t="shared" si="69"/>
        <v>50</v>
      </c>
      <c r="BH70" s="138">
        <v>16</v>
      </c>
      <c r="BI70" s="139">
        <f t="shared" si="70"/>
        <v>100</v>
      </c>
      <c r="BJ70" s="138">
        <v>2</v>
      </c>
      <c r="BK70" s="139">
        <f t="shared" si="71"/>
        <v>100</v>
      </c>
      <c r="BL70" s="138">
        <v>1</v>
      </c>
      <c r="BM70" s="139">
        <f t="shared" si="72"/>
        <v>50</v>
      </c>
      <c r="BN70" s="138">
        <v>16</v>
      </c>
      <c r="BO70" s="139">
        <f t="shared" si="73"/>
        <v>100</v>
      </c>
      <c r="BP70" s="138">
        <v>16</v>
      </c>
      <c r="BQ70" s="139">
        <f t="shared" si="74"/>
        <v>100</v>
      </c>
      <c r="BR70" s="142">
        <v>2</v>
      </c>
      <c r="BS70" s="143">
        <f t="shared" si="75"/>
        <v>100</v>
      </c>
      <c r="BT70" s="142">
        <v>2</v>
      </c>
      <c r="BU70" s="143">
        <f t="shared" si="76"/>
        <v>100</v>
      </c>
      <c r="BV70" s="142">
        <v>5</v>
      </c>
      <c r="BW70" s="143">
        <f t="shared" si="77"/>
        <v>50</v>
      </c>
      <c r="BX70" s="142">
        <v>2</v>
      </c>
      <c r="BY70" s="143">
        <f t="shared" si="78"/>
        <v>100</v>
      </c>
      <c r="BZ70" s="142">
        <v>19</v>
      </c>
      <c r="CA70" s="143">
        <f t="shared" si="79"/>
        <v>118.75</v>
      </c>
      <c r="CB70" s="142">
        <v>16</v>
      </c>
      <c r="CC70" s="143">
        <f t="shared" si="80"/>
        <v>100</v>
      </c>
      <c r="CD70" s="142">
        <v>8</v>
      </c>
      <c r="CE70" s="143">
        <f t="shared" si="81"/>
        <v>100</v>
      </c>
      <c r="CF70" s="142">
        <v>8</v>
      </c>
      <c r="CG70" s="143">
        <f t="shared" si="82"/>
        <v>80</v>
      </c>
      <c r="CH70" s="142">
        <v>5</v>
      </c>
      <c r="CI70" s="143">
        <f t="shared" si="83"/>
        <v>62.5</v>
      </c>
      <c r="CJ70" s="142">
        <v>2</v>
      </c>
      <c r="CK70" s="143">
        <f t="shared" si="84"/>
        <v>50</v>
      </c>
    </row>
    <row r="71" spans="1:89" s="24" customFormat="1" ht="15.75" customHeight="1" x14ac:dyDescent="0.25">
      <c r="A71" s="29">
        <v>61</v>
      </c>
      <c r="B71" s="31">
        <v>211413205063</v>
      </c>
      <c r="C71" s="32" t="s">
        <v>500</v>
      </c>
      <c r="D71" s="95">
        <v>6</v>
      </c>
      <c r="E71" s="95">
        <f t="shared" si="43"/>
        <v>60</v>
      </c>
      <c r="F71" s="95">
        <v>6</v>
      </c>
      <c r="G71" s="95">
        <f t="shared" si="44"/>
        <v>100</v>
      </c>
      <c r="H71" s="96">
        <v>2</v>
      </c>
      <c r="I71" s="95">
        <f t="shared" si="45"/>
        <v>100</v>
      </c>
      <c r="J71" s="95">
        <v>2</v>
      </c>
      <c r="K71" s="95">
        <f t="shared" si="46"/>
        <v>100</v>
      </c>
      <c r="L71" s="106">
        <v>6</v>
      </c>
      <c r="M71" s="106">
        <f t="shared" si="47"/>
        <v>60</v>
      </c>
      <c r="N71" s="107">
        <v>2</v>
      </c>
      <c r="O71" s="106">
        <f t="shared" si="48"/>
        <v>100</v>
      </c>
      <c r="P71" s="107">
        <v>2</v>
      </c>
      <c r="Q71" s="106">
        <f t="shared" si="49"/>
        <v>100</v>
      </c>
      <c r="R71" s="107">
        <v>1</v>
      </c>
      <c r="S71" s="106">
        <f t="shared" si="50"/>
        <v>50</v>
      </c>
      <c r="T71" s="107">
        <v>2</v>
      </c>
      <c r="U71" s="106">
        <f t="shared" si="51"/>
        <v>50</v>
      </c>
      <c r="V71" s="87">
        <v>6</v>
      </c>
      <c r="W71" s="87">
        <f t="shared" si="52"/>
        <v>60</v>
      </c>
      <c r="X71" s="88">
        <v>4</v>
      </c>
      <c r="Y71" s="87">
        <f t="shared" si="53"/>
        <v>100</v>
      </c>
      <c r="Z71" s="88">
        <v>1</v>
      </c>
      <c r="AA71" s="87">
        <f t="shared" si="54"/>
        <v>50</v>
      </c>
      <c r="AB71" s="88">
        <v>3</v>
      </c>
      <c r="AC71" s="87">
        <f t="shared" si="55"/>
        <v>75</v>
      </c>
      <c r="AD71" s="125">
        <v>1</v>
      </c>
      <c r="AE71" s="126">
        <f t="shared" si="13"/>
        <v>50</v>
      </c>
      <c r="AF71" s="125">
        <v>12</v>
      </c>
      <c r="AG71" s="126">
        <f t="shared" si="56"/>
        <v>100</v>
      </c>
      <c r="AH71" s="125">
        <v>16</v>
      </c>
      <c r="AI71" s="126">
        <f t="shared" si="57"/>
        <v>100</v>
      </c>
      <c r="AJ71" s="125">
        <v>8</v>
      </c>
      <c r="AK71" s="126">
        <f t="shared" si="58"/>
        <v>100</v>
      </c>
      <c r="AL71" s="125">
        <v>7</v>
      </c>
      <c r="AM71" s="126">
        <f t="shared" si="59"/>
        <v>87.5</v>
      </c>
      <c r="AN71" s="125">
        <v>2</v>
      </c>
      <c r="AO71" s="126">
        <f t="shared" si="60"/>
        <v>100</v>
      </c>
      <c r="AP71" s="125">
        <v>9</v>
      </c>
      <c r="AQ71" s="126">
        <f t="shared" si="61"/>
        <v>56.25</v>
      </c>
      <c r="AR71" s="125">
        <v>2</v>
      </c>
      <c r="AS71" s="126">
        <f t="shared" si="62"/>
        <v>100</v>
      </c>
      <c r="AT71" s="125">
        <v>1</v>
      </c>
      <c r="AU71" s="126">
        <f t="shared" si="63"/>
        <v>50</v>
      </c>
      <c r="AV71" s="125">
        <v>16</v>
      </c>
      <c r="AW71" s="126">
        <f t="shared" si="64"/>
        <v>100</v>
      </c>
      <c r="AX71" s="138">
        <v>16</v>
      </c>
      <c r="AY71" s="139">
        <f t="shared" si="65"/>
        <v>100</v>
      </c>
      <c r="AZ71" s="138">
        <v>2</v>
      </c>
      <c r="BA71" s="139">
        <f t="shared" si="66"/>
        <v>100</v>
      </c>
      <c r="BB71" s="138">
        <v>15</v>
      </c>
      <c r="BC71" s="139">
        <f t="shared" si="67"/>
        <v>93.75</v>
      </c>
      <c r="BD71" s="138">
        <v>2</v>
      </c>
      <c r="BE71" s="139">
        <f t="shared" si="68"/>
        <v>100</v>
      </c>
      <c r="BF71" s="138">
        <v>6</v>
      </c>
      <c r="BG71" s="139">
        <f t="shared" si="69"/>
        <v>100</v>
      </c>
      <c r="BH71" s="138">
        <v>9</v>
      </c>
      <c r="BI71" s="139">
        <f t="shared" si="70"/>
        <v>56.25</v>
      </c>
      <c r="BJ71" s="138">
        <v>2</v>
      </c>
      <c r="BK71" s="139">
        <f t="shared" si="71"/>
        <v>100</v>
      </c>
      <c r="BL71" s="138">
        <v>2</v>
      </c>
      <c r="BM71" s="139">
        <f t="shared" si="72"/>
        <v>100</v>
      </c>
      <c r="BN71" s="138">
        <v>13</v>
      </c>
      <c r="BO71" s="139">
        <f t="shared" si="73"/>
        <v>81.25</v>
      </c>
      <c r="BP71" s="138">
        <v>16</v>
      </c>
      <c r="BQ71" s="139">
        <f t="shared" si="74"/>
        <v>100</v>
      </c>
      <c r="BR71" s="142">
        <v>1</v>
      </c>
      <c r="BS71" s="143">
        <f t="shared" si="75"/>
        <v>50</v>
      </c>
      <c r="BT71" s="142">
        <v>2</v>
      </c>
      <c r="BU71" s="143">
        <f t="shared" si="76"/>
        <v>100</v>
      </c>
      <c r="BV71" s="142">
        <v>10</v>
      </c>
      <c r="BW71" s="143">
        <f t="shared" si="77"/>
        <v>100</v>
      </c>
      <c r="BX71" s="142">
        <v>2</v>
      </c>
      <c r="BY71" s="143">
        <f t="shared" si="78"/>
        <v>100</v>
      </c>
      <c r="BZ71" s="142">
        <v>16</v>
      </c>
      <c r="CA71" s="143">
        <f t="shared" si="79"/>
        <v>100</v>
      </c>
      <c r="CB71" s="142">
        <v>16</v>
      </c>
      <c r="CC71" s="143">
        <f t="shared" si="80"/>
        <v>100</v>
      </c>
      <c r="CD71" s="142">
        <v>5</v>
      </c>
      <c r="CE71" s="143">
        <f t="shared" si="81"/>
        <v>62.5</v>
      </c>
      <c r="CF71" s="142">
        <v>10</v>
      </c>
      <c r="CG71" s="143">
        <f t="shared" si="82"/>
        <v>100</v>
      </c>
      <c r="CH71" s="142">
        <v>8</v>
      </c>
      <c r="CI71" s="143">
        <f t="shared" si="83"/>
        <v>100</v>
      </c>
      <c r="CJ71" s="142">
        <v>4</v>
      </c>
      <c r="CK71" s="143">
        <f t="shared" si="84"/>
        <v>100</v>
      </c>
    </row>
    <row r="72" spans="1:89" s="24" customFormat="1" ht="15.75" customHeight="1" x14ac:dyDescent="0.25">
      <c r="A72" s="29">
        <v>62</v>
      </c>
      <c r="B72" s="31">
        <v>211413205064</v>
      </c>
      <c r="C72" s="32" t="s">
        <v>501</v>
      </c>
      <c r="D72" s="95">
        <v>10</v>
      </c>
      <c r="E72" s="95">
        <f t="shared" si="43"/>
        <v>100</v>
      </c>
      <c r="F72" s="95">
        <v>6</v>
      </c>
      <c r="G72" s="95">
        <f t="shared" si="44"/>
        <v>100</v>
      </c>
      <c r="H72" s="96">
        <v>2</v>
      </c>
      <c r="I72" s="95">
        <f t="shared" si="45"/>
        <v>100</v>
      </c>
      <c r="J72" s="95">
        <v>1</v>
      </c>
      <c r="K72" s="95">
        <f t="shared" si="46"/>
        <v>50</v>
      </c>
      <c r="L72" s="106">
        <v>10</v>
      </c>
      <c r="M72" s="106">
        <f t="shared" si="47"/>
        <v>100</v>
      </c>
      <c r="N72" s="107" t="s">
        <v>937</v>
      </c>
      <c r="O72" s="106">
        <f t="shared" si="48"/>
        <v>0</v>
      </c>
      <c r="P72" s="107">
        <v>2</v>
      </c>
      <c r="Q72" s="106">
        <f t="shared" si="49"/>
        <v>100</v>
      </c>
      <c r="R72" s="107">
        <v>1</v>
      </c>
      <c r="S72" s="106">
        <f t="shared" si="50"/>
        <v>50</v>
      </c>
      <c r="T72" s="107">
        <v>4</v>
      </c>
      <c r="U72" s="106">
        <f t="shared" si="51"/>
        <v>100</v>
      </c>
      <c r="V72" s="87">
        <v>10</v>
      </c>
      <c r="W72" s="87">
        <f t="shared" si="52"/>
        <v>100</v>
      </c>
      <c r="X72" s="88">
        <v>4</v>
      </c>
      <c r="Y72" s="87">
        <f t="shared" si="53"/>
        <v>100</v>
      </c>
      <c r="Z72" s="88">
        <v>2</v>
      </c>
      <c r="AA72" s="87">
        <f t="shared" si="54"/>
        <v>100</v>
      </c>
      <c r="AB72" s="88">
        <v>4</v>
      </c>
      <c r="AC72" s="87">
        <f t="shared" si="55"/>
        <v>100</v>
      </c>
      <c r="AD72" s="125">
        <v>2</v>
      </c>
      <c r="AE72" s="126">
        <f t="shared" si="13"/>
        <v>100</v>
      </c>
      <c r="AF72" s="125">
        <v>7</v>
      </c>
      <c r="AG72" s="126">
        <f t="shared" si="56"/>
        <v>58.333333333333336</v>
      </c>
      <c r="AH72" s="125">
        <v>8</v>
      </c>
      <c r="AI72" s="126">
        <f t="shared" si="57"/>
        <v>50</v>
      </c>
      <c r="AJ72" s="125">
        <v>4</v>
      </c>
      <c r="AK72" s="126">
        <f t="shared" si="58"/>
        <v>50</v>
      </c>
      <c r="AL72" s="125">
        <v>8</v>
      </c>
      <c r="AM72" s="126">
        <f t="shared" si="59"/>
        <v>100</v>
      </c>
      <c r="AN72" s="125">
        <v>1</v>
      </c>
      <c r="AO72" s="126">
        <f t="shared" si="60"/>
        <v>50</v>
      </c>
      <c r="AP72" s="125">
        <v>16</v>
      </c>
      <c r="AQ72" s="126">
        <f t="shared" si="61"/>
        <v>100</v>
      </c>
      <c r="AR72" s="125">
        <v>1</v>
      </c>
      <c r="AS72" s="126">
        <f t="shared" si="62"/>
        <v>50</v>
      </c>
      <c r="AT72" s="125">
        <v>2</v>
      </c>
      <c r="AU72" s="126">
        <f t="shared" si="63"/>
        <v>100</v>
      </c>
      <c r="AV72" s="125">
        <v>16</v>
      </c>
      <c r="AW72" s="126">
        <f t="shared" si="64"/>
        <v>100</v>
      </c>
      <c r="AX72" s="138">
        <v>12</v>
      </c>
      <c r="AY72" s="139">
        <f t="shared" si="65"/>
        <v>75</v>
      </c>
      <c r="AZ72" s="138">
        <v>2</v>
      </c>
      <c r="BA72" s="139">
        <f t="shared" si="66"/>
        <v>100</v>
      </c>
      <c r="BB72" s="138">
        <v>16</v>
      </c>
      <c r="BC72" s="139">
        <f t="shared" si="67"/>
        <v>100</v>
      </c>
      <c r="BD72" s="138">
        <v>1</v>
      </c>
      <c r="BE72" s="139">
        <f t="shared" si="68"/>
        <v>50</v>
      </c>
      <c r="BF72" s="138">
        <v>2</v>
      </c>
      <c r="BG72" s="139">
        <f t="shared" si="69"/>
        <v>33.333333333333329</v>
      </c>
      <c r="BH72" s="138">
        <v>16</v>
      </c>
      <c r="BI72" s="139">
        <f t="shared" si="70"/>
        <v>100</v>
      </c>
      <c r="BJ72" s="138">
        <v>1</v>
      </c>
      <c r="BK72" s="139">
        <f t="shared" si="71"/>
        <v>50</v>
      </c>
      <c r="BL72" s="138">
        <v>2</v>
      </c>
      <c r="BM72" s="139">
        <f t="shared" si="72"/>
        <v>100</v>
      </c>
      <c r="BN72" s="138">
        <v>16</v>
      </c>
      <c r="BO72" s="139">
        <f t="shared" si="73"/>
        <v>100</v>
      </c>
      <c r="BP72" s="138">
        <v>14</v>
      </c>
      <c r="BQ72" s="139">
        <f t="shared" si="74"/>
        <v>87.5</v>
      </c>
      <c r="BR72" s="142">
        <v>2</v>
      </c>
      <c r="BS72" s="143">
        <f t="shared" si="75"/>
        <v>100</v>
      </c>
      <c r="BT72" s="142">
        <v>2</v>
      </c>
      <c r="BU72" s="143">
        <f t="shared" si="76"/>
        <v>100</v>
      </c>
      <c r="BV72" s="142">
        <v>10</v>
      </c>
      <c r="BW72" s="143">
        <f t="shared" si="77"/>
        <v>100</v>
      </c>
      <c r="BX72" s="142">
        <v>1</v>
      </c>
      <c r="BY72" s="143">
        <f t="shared" si="78"/>
        <v>50</v>
      </c>
      <c r="BZ72" s="142">
        <v>14</v>
      </c>
      <c r="CA72" s="143">
        <f t="shared" si="79"/>
        <v>87.5</v>
      </c>
      <c r="CB72" s="142">
        <v>9</v>
      </c>
      <c r="CC72" s="143">
        <f t="shared" si="80"/>
        <v>56.25</v>
      </c>
      <c r="CD72" s="142">
        <v>8</v>
      </c>
      <c r="CE72" s="143">
        <f t="shared" si="81"/>
        <v>100</v>
      </c>
      <c r="CF72" s="142">
        <v>9</v>
      </c>
      <c r="CG72" s="143">
        <f t="shared" si="82"/>
        <v>90</v>
      </c>
      <c r="CH72" s="142">
        <v>4</v>
      </c>
      <c r="CI72" s="143">
        <f t="shared" si="83"/>
        <v>50</v>
      </c>
      <c r="CJ72" s="142">
        <v>3</v>
      </c>
      <c r="CK72" s="143">
        <f t="shared" si="84"/>
        <v>75</v>
      </c>
    </row>
    <row r="73" spans="1:89" s="24" customFormat="1" ht="15.75" customHeight="1" x14ac:dyDescent="0.25">
      <c r="A73" s="29">
        <v>63</v>
      </c>
      <c r="B73" s="31">
        <v>211413205065</v>
      </c>
      <c r="C73" s="32" t="s">
        <v>502</v>
      </c>
      <c r="D73" s="95">
        <v>10</v>
      </c>
      <c r="E73" s="95">
        <f t="shared" si="43"/>
        <v>100</v>
      </c>
      <c r="F73" s="95">
        <v>6</v>
      </c>
      <c r="G73" s="95">
        <f t="shared" si="44"/>
        <v>100</v>
      </c>
      <c r="H73" s="96">
        <v>2</v>
      </c>
      <c r="I73" s="95">
        <f t="shared" si="45"/>
        <v>100</v>
      </c>
      <c r="J73" s="95">
        <v>2</v>
      </c>
      <c r="K73" s="95">
        <f t="shared" si="46"/>
        <v>100</v>
      </c>
      <c r="L73" s="106">
        <v>10</v>
      </c>
      <c r="M73" s="106">
        <f t="shared" si="47"/>
        <v>100</v>
      </c>
      <c r="N73" s="107">
        <v>2</v>
      </c>
      <c r="O73" s="106">
        <f t="shared" si="48"/>
        <v>100</v>
      </c>
      <c r="P73" s="107">
        <v>2</v>
      </c>
      <c r="Q73" s="106">
        <f t="shared" si="49"/>
        <v>100</v>
      </c>
      <c r="R73" s="107">
        <v>2</v>
      </c>
      <c r="S73" s="106">
        <f t="shared" si="50"/>
        <v>100</v>
      </c>
      <c r="T73" s="107">
        <v>2</v>
      </c>
      <c r="U73" s="106">
        <f t="shared" si="51"/>
        <v>50</v>
      </c>
      <c r="V73" s="87">
        <v>10</v>
      </c>
      <c r="W73" s="87">
        <f t="shared" si="52"/>
        <v>100</v>
      </c>
      <c r="X73" s="88">
        <v>3</v>
      </c>
      <c r="Y73" s="87">
        <f t="shared" si="53"/>
        <v>75</v>
      </c>
      <c r="Z73" s="88">
        <v>2</v>
      </c>
      <c r="AA73" s="87">
        <f t="shared" si="54"/>
        <v>100</v>
      </c>
      <c r="AB73" s="88">
        <v>4</v>
      </c>
      <c r="AC73" s="87">
        <f t="shared" si="55"/>
        <v>100</v>
      </c>
      <c r="AD73" s="125">
        <v>2</v>
      </c>
      <c r="AE73" s="126">
        <f t="shared" si="13"/>
        <v>100</v>
      </c>
      <c r="AF73" s="125">
        <v>10</v>
      </c>
      <c r="AG73" s="126">
        <f t="shared" si="56"/>
        <v>83.333333333333343</v>
      </c>
      <c r="AH73" s="125">
        <v>16</v>
      </c>
      <c r="AI73" s="126">
        <f t="shared" si="57"/>
        <v>100</v>
      </c>
      <c r="AJ73" s="125">
        <v>8</v>
      </c>
      <c r="AK73" s="126">
        <f t="shared" si="58"/>
        <v>100</v>
      </c>
      <c r="AL73" s="125">
        <v>8</v>
      </c>
      <c r="AM73" s="126">
        <f t="shared" si="59"/>
        <v>100</v>
      </c>
      <c r="AN73" s="125">
        <v>2</v>
      </c>
      <c r="AO73" s="126">
        <f t="shared" si="60"/>
        <v>100</v>
      </c>
      <c r="AP73" s="125">
        <v>9</v>
      </c>
      <c r="AQ73" s="126">
        <f t="shared" si="61"/>
        <v>56.25</v>
      </c>
      <c r="AR73" s="125">
        <v>2</v>
      </c>
      <c r="AS73" s="126">
        <f t="shared" si="62"/>
        <v>100</v>
      </c>
      <c r="AT73" s="125">
        <v>1</v>
      </c>
      <c r="AU73" s="126">
        <f t="shared" si="63"/>
        <v>50</v>
      </c>
      <c r="AV73" s="125">
        <v>13</v>
      </c>
      <c r="AW73" s="126">
        <f t="shared" si="64"/>
        <v>81.25</v>
      </c>
      <c r="AX73" s="138">
        <v>16</v>
      </c>
      <c r="AY73" s="139">
        <f t="shared" si="65"/>
        <v>100</v>
      </c>
      <c r="AZ73" s="138">
        <v>2</v>
      </c>
      <c r="BA73" s="139">
        <f t="shared" si="66"/>
        <v>100</v>
      </c>
      <c r="BB73" s="138">
        <v>9</v>
      </c>
      <c r="BC73" s="139">
        <f t="shared" si="67"/>
        <v>56.25</v>
      </c>
      <c r="BD73" s="138">
        <v>1</v>
      </c>
      <c r="BE73" s="139">
        <f t="shared" si="68"/>
        <v>50</v>
      </c>
      <c r="BF73" s="138">
        <v>6</v>
      </c>
      <c r="BG73" s="139">
        <f t="shared" si="69"/>
        <v>100</v>
      </c>
      <c r="BH73" s="138">
        <v>8</v>
      </c>
      <c r="BI73" s="139">
        <f t="shared" si="70"/>
        <v>50</v>
      </c>
      <c r="BJ73" s="138">
        <v>2</v>
      </c>
      <c r="BK73" s="139">
        <f t="shared" si="71"/>
        <v>100</v>
      </c>
      <c r="BL73" s="138">
        <v>1</v>
      </c>
      <c r="BM73" s="139">
        <f t="shared" si="72"/>
        <v>50</v>
      </c>
      <c r="BN73" s="138">
        <v>13</v>
      </c>
      <c r="BO73" s="139">
        <f t="shared" si="73"/>
        <v>81.25</v>
      </c>
      <c r="BP73" s="138">
        <v>13</v>
      </c>
      <c r="BQ73" s="139">
        <f t="shared" si="74"/>
        <v>81.25</v>
      </c>
      <c r="BR73" s="142">
        <v>2</v>
      </c>
      <c r="BS73" s="143">
        <f t="shared" si="75"/>
        <v>100</v>
      </c>
      <c r="BT73" s="142">
        <v>2</v>
      </c>
      <c r="BU73" s="143">
        <f t="shared" si="76"/>
        <v>100</v>
      </c>
      <c r="BV73" s="142">
        <v>5</v>
      </c>
      <c r="BW73" s="143">
        <f t="shared" si="77"/>
        <v>50</v>
      </c>
      <c r="BX73" s="142">
        <v>2</v>
      </c>
      <c r="BY73" s="143">
        <f t="shared" si="78"/>
        <v>100</v>
      </c>
      <c r="BZ73" s="142">
        <v>16</v>
      </c>
      <c r="CA73" s="143">
        <f t="shared" si="79"/>
        <v>100</v>
      </c>
      <c r="CB73" s="142">
        <v>16</v>
      </c>
      <c r="CC73" s="143">
        <f t="shared" si="80"/>
        <v>100</v>
      </c>
      <c r="CD73" s="142">
        <v>6</v>
      </c>
      <c r="CE73" s="143">
        <f t="shared" si="81"/>
        <v>75</v>
      </c>
      <c r="CF73" s="142">
        <v>10</v>
      </c>
      <c r="CG73" s="143">
        <f t="shared" si="82"/>
        <v>100</v>
      </c>
      <c r="CH73" s="142">
        <v>8</v>
      </c>
      <c r="CI73" s="143">
        <f t="shared" si="83"/>
        <v>100</v>
      </c>
      <c r="CJ73" s="142">
        <v>4</v>
      </c>
      <c r="CK73" s="143">
        <f t="shared" si="84"/>
        <v>100</v>
      </c>
    </row>
    <row r="74" spans="1:89" s="24" customFormat="1" ht="15.75" customHeight="1" x14ac:dyDescent="0.25">
      <c r="A74" s="29">
        <v>64</v>
      </c>
      <c r="B74" s="31">
        <v>211413205066</v>
      </c>
      <c r="C74" s="32" t="s">
        <v>503</v>
      </c>
      <c r="D74" s="95">
        <v>6</v>
      </c>
      <c r="E74" s="95">
        <f t="shared" si="43"/>
        <v>60</v>
      </c>
      <c r="F74" s="95">
        <v>6</v>
      </c>
      <c r="G74" s="95">
        <f t="shared" si="44"/>
        <v>100</v>
      </c>
      <c r="H74" s="96">
        <v>1</v>
      </c>
      <c r="I74" s="95">
        <f t="shared" si="45"/>
        <v>50</v>
      </c>
      <c r="J74" s="95">
        <v>2</v>
      </c>
      <c r="K74" s="95">
        <f t="shared" si="46"/>
        <v>100</v>
      </c>
      <c r="L74" s="106">
        <v>6</v>
      </c>
      <c r="M74" s="106">
        <f t="shared" si="47"/>
        <v>60</v>
      </c>
      <c r="N74" s="107">
        <v>2</v>
      </c>
      <c r="O74" s="106">
        <f t="shared" si="48"/>
        <v>100</v>
      </c>
      <c r="P74" s="107">
        <v>2</v>
      </c>
      <c r="Q74" s="106">
        <f t="shared" si="49"/>
        <v>100</v>
      </c>
      <c r="R74" s="107">
        <v>2</v>
      </c>
      <c r="S74" s="106">
        <f t="shared" si="50"/>
        <v>100</v>
      </c>
      <c r="T74" s="107">
        <v>4</v>
      </c>
      <c r="U74" s="106">
        <f t="shared" si="51"/>
        <v>100</v>
      </c>
      <c r="V74" s="87">
        <v>6</v>
      </c>
      <c r="W74" s="87">
        <f t="shared" si="52"/>
        <v>60</v>
      </c>
      <c r="X74" s="88">
        <v>4</v>
      </c>
      <c r="Y74" s="87">
        <f t="shared" si="53"/>
        <v>100</v>
      </c>
      <c r="Z74" s="88">
        <v>2</v>
      </c>
      <c r="AA74" s="87">
        <f t="shared" si="54"/>
        <v>100</v>
      </c>
      <c r="AB74" s="88">
        <v>3</v>
      </c>
      <c r="AC74" s="87">
        <f t="shared" si="55"/>
        <v>75</v>
      </c>
      <c r="AD74" s="125">
        <v>2</v>
      </c>
      <c r="AE74" s="126">
        <f t="shared" si="13"/>
        <v>100</v>
      </c>
      <c r="AF74" s="125">
        <v>6</v>
      </c>
      <c r="AG74" s="126">
        <f t="shared" si="56"/>
        <v>50</v>
      </c>
      <c r="AH74" s="125">
        <v>7</v>
      </c>
      <c r="AI74" s="126">
        <f t="shared" si="57"/>
        <v>43.75</v>
      </c>
      <c r="AJ74" s="125">
        <v>8</v>
      </c>
      <c r="AK74" s="126">
        <f t="shared" si="58"/>
        <v>100</v>
      </c>
      <c r="AL74" s="125">
        <v>7</v>
      </c>
      <c r="AM74" s="126">
        <f t="shared" si="59"/>
        <v>87.5</v>
      </c>
      <c r="AN74" s="125">
        <v>2</v>
      </c>
      <c r="AO74" s="126">
        <f t="shared" si="60"/>
        <v>100</v>
      </c>
      <c r="AP74" s="125">
        <v>16</v>
      </c>
      <c r="AQ74" s="126">
        <f t="shared" si="61"/>
        <v>100</v>
      </c>
      <c r="AR74" s="125">
        <v>1</v>
      </c>
      <c r="AS74" s="126">
        <f t="shared" si="62"/>
        <v>50</v>
      </c>
      <c r="AT74" s="125">
        <v>2</v>
      </c>
      <c r="AU74" s="126">
        <f t="shared" si="63"/>
        <v>100</v>
      </c>
      <c r="AV74" s="125">
        <v>8</v>
      </c>
      <c r="AW74" s="126">
        <f t="shared" si="64"/>
        <v>50</v>
      </c>
      <c r="AX74" s="138">
        <v>13</v>
      </c>
      <c r="AY74" s="139">
        <f t="shared" si="65"/>
        <v>81.25</v>
      </c>
      <c r="AZ74" s="138">
        <v>2</v>
      </c>
      <c r="BA74" s="139">
        <f t="shared" si="66"/>
        <v>100</v>
      </c>
      <c r="BB74" s="138">
        <v>12</v>
      </c>
      <c r="BC74" s="139">
        <f t="shared" si="67"/>
        <v>75</v>
      </c>
      <c r="BD74" s="138">
        <v>2</v>
      </c>
      <c r="BE74" s="139">
        <f t="shared" si="68"/>
        <v>100</v>
      </c>
      <c r="BF74" s="138">
        <v>6</v>
      </c>
      <c r="BG74" s="139">
        <f t="shared" si="69"/>
        <v>100</v>
      </c>
      <c r="BH74" s="138">
        <v>16</v>
      </c>
      <c r="BI74" s="139">
        <f t="shared" si="70"/>
        <v>100</v>
      </c>
      <c r="BJ74" s="138">
        <v>2</v>
      </c>
      <c r="BK74" s="139">
        <f t="shared" si="71"/>
        <v>100</v>
      </c>
      <c r="BL74" s="138">
        <v>2</v>
      </c>
      <c r="BM74" s="139">
        <f t="shared" si="72"/>
        <v>100</v>
      </c>
      <c r="BN74" s="138">
        <v>12</v>
      </c>
      <c r="BO74" s="139">
        <f t="shared" si="73"/>
        <v>75</v>
      </c>
      <c r="BP74" s="138">
        <v>16</v>
      </c>
      <c r="BQ74" s="139">
        <f t="shared" si="74"/>
        <v>100</v>
      </c>
      <c r="BR74" s="142">
        <v>2</v>
      </c>
      <c r="BS74" s="143">
        <f t="shared" si="75"/>
        <v>100</v>
      </c>
      <c r="BT74" s="142">
        <v>2</v>
      </c>
      <c r="BU74" s="143">
        <f t="shared" si="76"/>
        <v>100</v>
      </c>
      <c r="BV74" s="142">
        <v>10</v>
      </c>
      <c r="BW74" s="143">
        <f t="shared" si="77"/>
        <v>100</v>
      </c>
      <c r="BX74" s="142">
        <v>2</v>
      </c>
      <c r="BY74" s="143">
        <f t="shared" si="78"/>
        <v>100</v>
      </c>
      <c r="BZ74" s="142">
        <v>10</v>
      </c>
      <c r="CA74" s="143">
        <f t="shared" si="79"/>
        <v>62.5</v>
      </c>
      <c r="CB74" s="142">
        <v>9</v>
      </c>
      <c r="CC74" s="143">
        <f t="shared" si="80"/>
        <v>56.25</v>
      </c>
      <c r="CD74" s="142">
        <v>8</v>
      </c>
      <c r="CE74" s="143">
        <f t="shared" si="81"/>
        <v>100</v>
      </c>
      <c r="CF74" s="142">
        <v>5</v>
      </c>
      <c r="CG74" s="143">
        <f t="shared" si="82"/>
        <v>50</v>
      </c>
      <c r="CH74" s="142">
        <v>5</v>
      </c>
      <c r="CI74" s="143">
        <f t="shared" si="83"/>
        <v>62.5</v>
      </c>
      <c r="CJ74" s="142">
        <v>2</v>
      </c>
      <c r="CK74" s="143">
        <f t="shared" si="84"/>
        <v>50</v>
      </c>
    </row>
    <row r="75" spans="1:89" s="24" customFormat="1" ht="15.75" customHeight="1" x14ac:dyDescent="0.25">
      <c r="A75" s="29">
        <v>65</v>
      </c>
      <c r="B75" s="31">
        <v>211413205067</v>
      </c>
      <c r="C75" s="32" t="s">
        <v>504</v>
      </c>
      <c r="D75" s="95">
        <v>10</v>
      </c>
      <c r="E75" s="95">
        <f t="shared" ref="E75:E106" si="85">IFERROR(D75/10*100,0)</f>
        <v>100</v>
      </c>
      <c r="F75" s="95">
        <v>6</v>
      </c>
      <c r="G75" s="95">
        <f t="shared" ref="G75:G106" si="86">IFERROR(F75/6*100,0)</f>
        <v>100</v>
      </c>
      <c r="H75" s="96">
        <v>2</v>
      </c>
      <c r="I75" s="95">
        <f t="shared" ref="I75:I106" si="87">IFERROR(H75/2*100,0)</f>
        <v>100</v>
      </c>
      <c r="J75" s="95">
        <v>1</v>
      </c>
      <c r="K75" s="95">
        <f t="shared" ref="K75:K106" si="88">IFERROR(J75/2*100,0)</f>
        <v>50</v>
      </c>
      <c r="L75" s="106">
        <v>10</v>
      </c>
      <c r="M75" s="106">
        <f t="shared" ref="M75:M106" si="89">IFERROR(L75/10*100,0)</f>
        <v>100</v>
      </c>
      <c r="N75" s="107">
        <v>2</v>
      </c>
      <c r="O75" s="106">
        <f t="shared" ref="O75:O106" si="90">IFERROR(N75/2*100,0)</f>
        <v>100</v>
      </c>
      <c r="P75" s="107">
        <v>2</v>
      </c>
      <c r="Q75" s="106">
        <f t="shared" ref="Q75:Q106" si="91">IFERROR(P75/2*100,0)</f>
        <v>100</v>
      </c>
      <c r="R75" s="107">
        <v>1</v>
      </c>
      <c r="S75" s="106">
        <f t="shared" ref="S75:S106" si="92">IFERROR(R75/2*100,0)</f>
        <v>50</v>
      </c>
      <c r="T75" s="107">
        <v>4</v>
      </c>
      <c r="U75" s="106">
        <f t="shared" ref="U75:U106" si="93">IFERROR(T75/4*100,0)</f>
        <v>100</v>
      </c>
      <c r="V75" s="87">
        <v>10</v>
      </c>
      <c r="W75" s="87">
        <f t="shared" ref="W75:W106" si="94">IFERROR(V75/10*100,0)</f>
        <v>100</v>
      </c>
      <c r="X75" s="88">
        <v>4</v>
      </c>
      <c r="Y75" s="87">
        <f t="shared" ref="Y75:Y106" si="95">IFERROR(X75/4*100,0)</f>
        <v>100</v>
      </c>
      <c r="Z75" s="88">
        <v>2</v>
      </c>
      <c r="AA75" s="87">
        <f t="shared" ref="AA75:AA106" si="96">IFERROR(Z75/2*100,0)</f>
        <v>100</v>
      </c>
      <c r="AB75" s="88">
        <v>4</v>
      </c>
      <c r="AC75" s="87">
        <f t="shared" ref="AC75:AC106" si="97">IFERROR(AB75/4*100,0)</f>
        <v>100</v>
      </c>
      <c r="AD75" s="125">
        <v>1</v>
      </c>
      <c r="AE75" s="126">
        <f t="shared" ref="AE75:AE138" si="98">AD75/2*100</f>
        <v>50</v>
      </c>
      <c r="AF75" s="125">
        <v>10</v>
      </c>
      <c r="AG75" s="126">
        <f t="shared" ref="AG75:AG106" si="99">IFERROR(AF75/12*100,0)</f>
        <v>83.333333333333343</v>
      </c>
      <c r="AH75" s="125">
        <v>16</v>
      </c>
      <c r="AI75" s="126">
        <f t="shared" ref="AI75:AI106" si="100">IFERROR(AH75/16*100,0)</f>
        <v>100</v>
      </c>
      <c r="AJ75" s="125">
        <v>4</v>
      </c>
      <c r="AK75" s="126">
        <f t="shared" ref="AK75:AK106" si="101">IFERROR(AJ75/8*100,0)</f>
        <v>50</v>
      </c>
      <c r="AL75" s="125">
        <v>8</v>
      </c>
      <c r="AM75" s="126">
        <f t="shared" ref="AM75:AM106" si="102">IFERROR(AL75/8*100,0)</f>
        <v>100</v>
      </c>
      <c r="AN75" s="125">
        <v>2</v>
      </c>
      <c r="AO75" s="126">
        <f t="shared" ref="AO75:AO106" si="103">IFERROR(AN75/2*100,0)</f>
        <v>100</v>
      </c>
      <c r="AP75" s="125">
        <v>16</v>
      </c>
      <c r="AQ75" s="126">
        <f t="shared" ref="AQ75:AQ106" si="104">IFERROR(AP75/16*100,0)</f>
        <v>100</v>
      </c>
      <c r="AR75" s="125">
        <v>2</v>
      </c>
      <c r="AS75" s="126">
        <f t="shared" ref="AS75:AS106" si="105">IFERROR(AR75/2*100,0)</f>
        <v>100</v>
      </c>
      <c r="AT75" s="125">
        <v>1</v>
      </c>
      <c r="AU75" s="126">
        <f t="shared" ref="AU75:AU106" si="106">IFERROR(AT75/2*100,0)</f>
        <v>50</v>
      </c>
      <c r="AV75" s="125">
        <v>16</v>
      </c>
      <c r="AW75" s="126">
        <f t="shared" ref="AW75:AW106" si="107">IFERROR(AV75/16*100,0)</f>
        <v>100</v>
      </c>
      <c r="AX75" s="138">
        <v>10</v>
      </c>
      <c r="AY75" s="139">
        <f t="shared" ref="AY75:AY106" si="108">IFERROR(AX75/16*100,0)</f>
        <v>62.5</v>
      </c>
      <c r="AZ75" s="138">
        <v>2</v>
      </c>
      <c r="BA75" s="139">
        <f t="shared" ref="BA75:BA106" si="109">IFERROR(AZ75/2*100,0)</f>
        <v>100</v>
      </c>
      <c r="BB75" s="138">
        <v>16</v>
      </c>
      <c r="BC75" s="139">
        <f t="shared" ref="BC75:BC106" si="110">IFERROR(BB75/16*100,0)</f>
        <v>100</v>
      </c>
      <c r="BD75" s="138">
        <v>1</v>
      </c>
      <c r="BE75" s="139">
        <f t="shared" ref="BE75:BE106" si="111">IFERROR(BD75/2*100,0)</f>
        <v>50</v>
      </c>
      <c r="BF75" s="138">
        <v>3</v>
      </c>
      <c r="BG75" s="139">
        <f t="shared" ref="BG75:BG106" si="112">IFERROR(BF75/6*100,0)</f>
        <v>50</v>
      </c>
      <c r="BH75" s="138">
        <v>9</v>
      </c>
      <c r="BI75" s="139">
        <f t="shared" ref="BI75:BI106" si="113">IFERROR(BH75/16*100,0)</f>
        <v>56.25</v>
      </c>
      <c r="BJ75" s="138">
        <v>2</v>
      </c>
      <c r="BK75" s="139">
        <f t="shared" ref="BK75:BK106" si="114">IFERROR(BJ75/2*100,0)</f>
        <v>100</v>
      </c>
      <c r="BL75" s="138">
        <v>2</v>
      </c>
      <c r="BM75" s="139">
        <f t="shared" ref="BM75:BM106" si="115">IFERROR(BL75/2*100,0)</f>
        <v>100</v>
      </c>
      <c r="BN75" s="138">
        <v>16</v>
      </c>
      <c r="BO75" s="139">
        <f t="shared" ref="BO75:BO106" si="116">IFERROR(BN75/16*100,0)</f>
        <v>100</v>
      </c>
      <c r="BP75" s="138">
        <v>16</v>
      </c>
      <c r="BQ75" s="139">
        <f t="shared" ref="BQ75:BQ106" si="117">IFERROR(BP75/16*100,0)</f>
        <v>100</v>
      </c>
      <c r="BR75" s="142">
        <v>2</v>
      </c>
      <c r="BS75" s="143">
        <f t="shared" ref="BS75:BS106" si="118">IFERROR(BR75/2*100,0)</f>
        <v>100</v>
      </c>
      <c r="BT75" s="142">
        <v>2</v>
      </c>
      <c r="BU75" s="143">
        <f t="shared" ref="BU75:BU106" si="119">IFERROR(BT75/2*100,0)</f>
        <v>100</v>
      </c>
      <c r="BV75" s="142">
        <v>9</v>
      </c>
      <c r="BW75" s="143">
        <f t="shared" ref="BW75:BW106" si="120">IFERROR(BV75/10*100,0)</f>
        <v>90</v>
      </c>
      <c r="BX75" s="142">
        <v>1</v>
      </c>
      <c r="BY75" s="143">
        <f t="shared" ref="BY75:BY106" si="121">IFERROR(BX75/2*100,0)</f>
        <v>50</v>
      </c>
      <c r="BZ75" s="142">
        <v>16</v>
      </c>
      <c r="CA75" s="143">
        <f t="shared" ref="CA75:CA106" si="122">IFERROR(BZ75/16*100,0)</f>
        <v>100</v>
      </c>
      <c r="CB75" s="142">
        <v>16</v>
      </c>
      <c r="CC75" s="143">
        <f t="shared" ref="CC75:CC106" si="123">IFERROR(CB75/16*100,0)</f>
        <v>100</v>
      </c>
      <c r="CD75" s="142">
        <v>4</v>
      </c>
      <c r="CE75" s="143">
        <f t="shared" ref="CE75:CE106" si="124">IFERROR(CD75/8*100,0)</f>
        <v>50</v>
      </c>
      <c r="CF75" s="142">
        <v>10</v>
      </c>
      <c r="CG75" s="143">
        <f t="shared" ref="CG75:CG106" si="125">IFERROR(CF75/10*100,0)</f>
        <v>100</v>
      </c>
      <c r="CH75" s="142">
        <v>4</v>
      </c>
      <c r="CI75" s="143">
        <f t="shared" ref="CI75:CI106" si="126">IFERROR(CH75/8*100,0)</f>
        <v>50</v>
      </c>
      <c r="CJ75" s="142">
        <v>4</v>
      </c>
      <c r="CK75" s="143">
        <f t="shared" ref="CK75:CK106" si="127">IFERROR(CJ75/4*100,0)</f>
        <v>100</v>
      </c>
    </row>
    <row r="76" spans="1:89" s="24" customFormat="1" ht="15.75" customHeight="1" x14ac:dyDescent="0.25">
      <c r="A76" s="29">
        <v>66</v>
      </c>
      <c r="B76" s="31">
        <v>211413205068</v>
      </c>
      <c r="C76" s="32" t="s">
        <v>505</v>
      </c>
      <c r="D76" s="95">
        <v>5</v>
      </c>
      <c r="E76" s="95">
        <f t="shared" si="85"/>
        <v>50</v>
      </c>
      <c r="F76" s="95">
        <v>3</v>
      </c>
      <c r="G76" s="95">
        <f t="shared" si="86"/>
        <v>50</v>
      </c>
      <c r="H76" s="96">
        <v>2</v>
      </c>
      <c r="I76" s="95">
        <f t="shared" si="87"/>
        <v>100</v>
      </c>
      <c r="J76" s="95">
        <v>2</v>
      </c>
      <c r="K76" s="95">
        <f t="shared" si="88"/>
        <v>100</v>
      </c>
      <c r="L76" s="106">
        <v>10</v>
      </c>
      <c r="M76" s="106">
        <f t="shared" si="89"/>
        <v>100</v>
      </c>
      <c r="N76" s="107">
        <v>2</v>
      </c>
      <c r="O76" s="106">
        <f t="shared" si="90"/>
        <v>100</v>
      </c>
      <c r="P76" s="107">
        <v>2</v>
      </c>
      <c r="Q76" s="106">
        <f t="shared" si="91"/>
        <v>100</v>
      </c>
      <c r="R76" s="107">
        <v>0</v>
      </c>
      <c r="S76" s="106">
        <f t="shared" si="92"/>
        <v>0</v>
      </c>
      <c r="T76" s="107">
        <v>2</v>
      </c>
      <c r="U76" s="106">
        <f t="shared" si="93"/>
        <v>50</v>
      </c>
      <c r="V76" s="87">
        <v>10</v>
      </c>
      <c r="W76" s="87">
        <f t="shared" si="94"/>
        <v>100</v>
      </c>
      <c r="X76" s="88">
        <v>3</v>
      </c>
      <c r="Y76" s="87">
        <f t="shared" si="95"/>
        <v>75</v>
      </c>
      <c r="Z76" s="88">
        <v>2</v>
      </c>
      <c r="AA76" s="87">
        <f t="shared" si="96"/>
        <v>100</v>
      </c>
      <c r="AB76" s="88">
        <v>2</v>
      </c>
      <c r="AC76" s="87">
        <f t="shared" si="97"/>
        <v>50</v>
      </c>
      <c r="AD76" s="125">
        <v>1</v>
      </c>
      <c r="AE76" s="126">
        <f t="shared" si="98"/>
        <v>50</v>
      </c>
      <c r="AF76" s="125">
        <v>12</v>
      </c>
      <c r="AG76" s="126">
        <f t="shared" si="99"/>
        <v>100</v>
      </c>
      <c r="AH76" s="125">
        <v>5</v>
      </c>
      <c r="AI76" s="126">
        <f t="shared" si="100"/>
        <v>31.25</v>
      </c>
      <c r="AJ76" s="125">
        <v>4</v>
      </c>
      <c r="AK76" s="126">
        <f t="shared" si="101"/>
        <v>50</v>
      </c>
      <c r="AL76" s="125">
        <v>4</v>
      </c>
      <c r="AM76" s="126">
        <f t="shared" si="102"/>
        <v>50</v>
      </c>
      <c r="AN76" s="125">
        <v>1</v>
      </c>
      <c r="AO76" s="126">
        <f t="shared" si="103"/>
        <v>50</v>
      </c>
      <c r="AP76" s="125">
        <v>12</v>
      </c>
      <c r="AQ76" s="126">
        <f t="shared" si="104"/>
        <v>75</v>
      </c>
      <c r="AR76" s="125">
        <v>2</v>
      </c>
      <c r="AS76" s="126">
        <f t="shared" si="105"/>
        <v>100</v>
      </c>
      <c r="AT76" s="125">
        <v>2</v>
      </c>
      <c r="AU76" s="126">
        <f t="shared" si="106"/>
        <v>100</v>
      </c>
      <c r="AV76" s="125">
        <v>6</v>
      </c>
      <c r="AW76" s="126">
        <f t="shared" si="107"/>
        <v>37.5</v>
      </c>
      <c r="AX76" s="138">
        <v>10</v>
      </c>
      <c r="AY76" s="139">
        <f t="shared" si="108"/>
        <v>62.5</v>
      </c>
      <c r="AZ76" s="138">
        <v>1</v>
      </c>
      <c r="BA76" s="139">
        <f t="shared" si="109"/>
        <v>50</v>
      </c>
      <c r="BB76" s="138">
        <v>12</v>
      </c>
      <c r="BC76" s="139">
        <f t="shared" si="110"/>
        <v>75</v>
      </c>
      <c r="BD76" s="138">
        <v>1</v>
      </c>
      <c r="BE76" s="139">
        <f t="shared" si="111"/>
        <v>50</v>
      </c>
      <c r="BF76" s="138">
        <v>6</v>
      </c>
      <c r="BG76" s="139">
        <f t="shared" si="112"/>
        <v>100</v>
      </c>
      <c r="BH76" s="138">
        <v>16</v>
      </c>
      <c r="BI76" s="139">
        <f t="shared" si="113"/>
        <v>100</v>
      </c>
      <c r="BJ76" s="138">
        <v>2</v>
      </c>
      <c r="BK76" s="139">
        <f t="shared" si="114"/>
        <v>100</v>
      </c>
      <c r="BL76" s="138">
        <v>2</v>
      </c>
      <c r="BM76" s="139">
        <f t="shared" si="115"/>
        <v>100</v>
      </c>
      <c r="BN76" s="138">
        <v>12</v>
      </c>
      <c r="BO76" s="139">
        <f t="shared" si="116"/>
        <v>75</v>
      </c>
      <c r="BP76" s="138">
        <v>13</v>
      </c>
      <c r="BQ76" s="139">
        <f t="shared" si="117"/>
        <v>81.25</v>
      </c>
      <c r="BR76" s="142">
        <v>1</v>
      </c>
      <c r="BS76" s="143">
        <f t="shared" si="118"/>
        <v>50</v>
      </c>
      <c r="BT76" s="142">
        <v>1</v>
      </c>
      <c r="BU76" s="143">
        <f t="shared" si="119"/>
        <v>50</v>
      </c>
      <c r="BV76" s="142">
        <v>10</v>
      </c>
      <c r="BW76" s="143">
        <f t="shared" si="120"/>
        <v>100</v>
      </c>
      <c r="BX76" s="142">
        <v>2</v>
      </c>
      <c r="BY76" s="143">
        <f t="shared" si="121"/>
        <v>100</v>
      </c>
      <c r="BZ76" s="142">
        <v>12</v>
      </c>
      <c r="CA76" s="143">
        <f t="shared" si="122"/>
        <v>75</v>
      </c>
      <c r="CB76" s="142">
        <v>10</v>
      </c>
      <c r="CC76" s="143">
        <f t="shared" si="123"/>
        <v>62.5</v>
      </c>
      <c r="CD76" s="142">
        <v>8</v>
      </c>
      <c r="CE76" s="143">
        <f t="shared" si="124"/>
        <v>100</v>
      </c>
      <c r="CF76" s="142">
        <v>2</v>
      </c>
      <c r="CG76" s="143">
        <f t="shared" si="125"/>
        <v>20</v>
      </c>
      <c r="CH76" s="142">
        <v>8</v>
      </c>
      <c r="CI76" s="143">
        <f t="shared" si="126"/>
        <v>100</v>
      </c>
      <c r="CJ76" s="142">
        <v>1</v>
      </c>
      <c r="CK76" s="143">
        <f t="shared" si="127"/>
        <v>25</v>
      </c>
    </row>
    <row r="77" spans="1:89" s="24" customFormat="1" ht="15.75" customHeight="1" x14ac:dyDescent="0.25">
      <c r="A77" s="29">
        <v>67</v>
      </c>
      <c r="B77" s="31">
        <v>211413205069</v>
      </c>
      <c r="C77" s="32" t="s">
        <v>506</v>
      </c>
      <c r="D77" s="95">
        <v>10</v>
      </c>
      <c r="E77" s="95">
        <f t="shared" si="85"/>
        <v>100</v>
      </c>
      <c r="F77" s="95">
        <v>6</v>
      </c>
      <c r="G77" s="95">
        <f t="shared" si="86"/>
        <v>100</v>
      </c>
      <c r="H77" s="96">
        <v>2</v>
      </c>
      <c r="I77" s="95">
        <f t="shared" si="87"/>
        <v>100</v>
      </c>
      <c r="J77" s="95">
        <v>2</v>
      </c>
      <c r="K77" s="95">
        <f t="shared" si="88"/>
        <v>100</v>
      </c>
      <c r="L77" s="106">
        <v>10</v>
      </c>
      <c r="M77" s="106">
        <f t="shared" si="89"/>
        <v>100</v>
      </c>
      <c r="N77" s="107">
        <v>1</v>
      </c>
      <c r="O77" s="106">
        <f t="shared" si="90"/>
        <v>50</v>
      </c>
      <c r="P77" s="107">
        <v>2</v>
      </c>
      <c r="Q77" s="106">
        <f t="shared" si="91"/>
        <v>100</v>
      </c>
      <c r="R77" s="107">
        <v>2</v>
      </c>
      <c r="S77" s="106">
        <f t="shared" si="92"/>
        <v>100</v>
      </c>
      <c r="T77" s="107">
        <v>4</v>
      </c>
      <c r="U77" s="106">
        <f t="shared" si="93"/>
        <v>100</v>
      </c>
      <c r="V77" s="87">
        <v>5</v>
      </c>
      <c r="W77" s="87">
        <f t="shared" si="94"/>
        <v>50</v>
      </c>
      <c r="X77" s="88">
        <v>4</v>
      </c>
      <c r="Y77" s="87">
        <f t="shared" si="95"/>
        <v>100</v>
      </c>
      <c r="Z77" s="88">
        <v>2</v>
      </c>
      <c r="AA77" s="87">
        <f t="shared" si="96"/>
        <v>100</v>
      </c>
      <c r="AB77" s="88">
        <v>4</v>
      </c>
      <c r="AC77" s="87">
        <f t="shared" si="97"/>
        <v>100</v>
      </c>
      <c r="AD77" s="125">
        <v>2</v>
      </c>
      <c r="AE77" s="126">
        <f t="shared" si="98"/>
        <v>100</v>
      </c>
      <c r="AF77" s="125">
        <v>7</v>
      </c>
      <c r="AG77" s="126">
        <f t="shared" si="99"/>
        <v>58.333333333333336</v>
      </c>
      <c r="AH77" s="125">
        <v>16</v>
      </c>
      <c r="AI77" s="126">
        <f t="shared" si="100"/>
        <v>100</v>
      </c>
      <c r="AJ77" s="125">
        <v>4</v>
      </c>
      <c r="AK77" s="126">
        <f t="shared" si="101"/>
        <v>50</v>
      </c>
      <c r="AL77" s="125">
        <v>8</v>
      </c>
      <c r="AM77" s="126">
        <f t="shared" si="102"/>
        <v>100</v>
      </c>
      <c r="AN77" s="125">
        <v>2</v>
      </c>
      <c r="AO77" s="126">
        <f t="shared" si="103"/>
        <v>100</v>
      </c>
      <c r="AP77" s="125">
        <v>16</v>
      </c>
      <c r="AQ77" s="126">
        <f t="shared" si="104"/>
        <v>100</v>
      </c>
      <c r="AR77" s="125">
        <v>1</v>
      </c>
      <c r="AS77" s="126">
        <f t="shared" si="105"/>
        <v>50</v>
      </c>
      <c r="AT77" s="125">
        <v>2</v>
      </c>
      <c r="AU77" s="126">
        <f t="shared" si="106"/>
        <v>100</v>
      </c>
      <c r="AV77" s="125">
        <v>16</v>
      </c>
      <c r="AW77" s="126">
        <f t="shared" si="107"/>
        <v>100</v>
      </c>
      <c r="AX77" s="138">
        <v>10</v>
      </c>
      <c r="AY77" s="139">
        <f t="shared" si="108"/>
        <v>62.5</v>
      </c>
      <c r="AZ77" s="138">
        <v>2</v>
      </c>
      <c r="BA77" s="139">
        <f t="shared" si="109"/>
        <v>100</v>
      </c>
      <c r="BB77" s="138">
        <v>16</v>
      </c>
      <c r="BC77" s="139">
        <f t="shared" si="110"/>
        <v>100</v>
      </c>
      <c r="BD77" s="138">
        <v>1</v>
      </c>
      <c r="BE77" s="139">
        <f t="shared" si="111"/>
        <v>50</v>
      </c>
      <c r="BF77" s="138">
        <v>6</v>
      </c>
      <c r="BG77" s="139">
        <f t="shared" si="112"/>
        <v>100</v>
      </c>
      <c r="BH77" s="138">
        <v>16</v>
      </c>
      <c r="BI77" s="139">
        <f t="shared" si="113"/>
        <v>100</v>
      </c>
      <c r="BJ77" s="138">
        <v>1</v>
      </c>
      <c r="BK77" s="139">
        <f t="shared" si="114"/>
        <v>50</v>
      </c>
      <c r="BL77" s="138">
        <v>1</v>
      </c>
      <c r="BM77" s="139">
        <f t="shared" si="115"/>
        <v>50</v>
      </c>
      <c r="BN77" s="138">
        <v>16</v>
      </c>
      <c r="BO77" s="139">
        <f t="shared" si="116"/>
        <v>100</v>
      </c>
      <c r="BP77" s="138">
        <v>16</v>
      </c>
      <c r="BQ77" s="139">
        <f t="shared" si="117"/>
        <v>100</v>
      </c>
      <c r="BR77" s="142">
        <v>2</v>
      </c>
      <c r="BS77" s="143">
        <f t="shared" si="118"/>
        <v>100</v>
      </c>
      <c r="BT77" s="142" t="s">
        <v>937</v>
      </c>
      <c r="BU77" s="143">
        <f t="shared" si="119"/>
        <v>0</v>
      </c>
      <c r="BV77" s="142">
        <v>8</v>
      </c>
      <c r="BW77" s="143">
        <f t="shared" si="120"/>
        <v>80</v>
      </c>
      <c r="BX77" s="142">
        <v>2</v>
      </c>
      <c r="BY77" s="143">
        <f t="shared" si="121"/>
        <v>100</v>
      </c>
      <c r="BZ77" s="142">
        <v>16</v>
      </c>
      <c r="CA77" s="143">
        <f t="shared" si="122"/>
        <v>100</v>
      </c>
      <c r="CB77" s="142">
        <v>9</v>
      </c>
      <c r="CC77" s="143">
        <f t="shared" si="123"/>
        <v>56.25</v>
      </c>
      <c r="CD77" s="142">
        <v>8</v>
      </c>
      <c r="CE77" s="143">
        <f t="shared" si="124"/>
        <v>100</v>
      </c>
      <c r="CF77" s="142">
        <v>10</v>
      </c>
      <c r="CG77" s="143">
        <f t="shared" si="125"/>
        <v>100</v>
      </c>
      <c r="CH77" s="142">
        <v>4</v>
      </c>
      <c r="CI77" s="143">
        <f t="shared" si="126"/>
        <v>50</v>
      </c>
      <c r="CJ77" s="142">
        <v>4</v>
      </c>
      <c r="CK77" s="143">
        <f t="shared" si="127"/>
        <v>100</v>
      </c>
    </row>
    <row r="78" spans="1:89" s="24" customFormat="1" ht="15.75" customHeight="1" x14ac:dyDescent="0.25">
      <c r="A78" s="29">
        <v>68</v>
      </c>
      <c r="B78" s="31">
        <v>211413205070</v>
      </c>
      <c r="C78" s="32" t="s">
        <v>507</v>
      </c>
      <c r="D78" s="95">
        <v>10</v>
      </c>
      <c r="E78" s="95">
        <f t="shared" si="85"/>
        <v>100</v>
      </c>
      <c r="F78" s="95">
        <v>6</v>
      </c>
      <c r="G78" s="95">
        <f t="shared" si="86"/>
        <v>100</v>
      </c>
      <c r="H78" s="96">
        <v>1</v>
      </c>
      <c r="I78" s="95">
        <f t="shared" si="87"/>
        <v>50</v>
      </c>
      <c r="J78" s="95">
        <v>2</v>
      </c>
      <c r="K78" s="95">
        <f t="shared" si="88"/>
        <v>100</v>
      </c>
      <c r="L78" s="106">
        <v>10</v>
      </c>
      <c r="M78" s="106">
        <f t="shared" si="89"/>
        <v>100</v>
      </c>
      <c r="N78" s="107">
        <v>2</v>
      </c>
      <c r="O78" s="106">
        <f t="shared" si="90"/>
        <v>100</v>
      </c>
      <c r="P78" s="107">
        <v>2</v>
      </c>
      <c r="Q78" s="106">
        <f t="shared" si="91"/>
        <v>100</v>
      </c>
      <c r="R78" s="107" t="s">
        <v>937</v>
      </c>
      <c r="S78" s="106">
        <f t="shared" si="92"/>
        <v>0</v>
      </c>
      <c r="T78" s="107">
        <v>4</v>
      </c>
      <c r="U78" s="106">
        <f t="shared" si="93"/>
        <v>100</v>
      </c>
      <c r="V78" s="87">
        <v>10</v>
      </c>
      <c r="W78" s="87">
        <f t="shared" si="94"/>
        <v>100</v>
      </c>
      <c r="X78" s="88">
        <v>4</v>
      </c>
      <c r="Y78" s="87">
        <f t="shared" si="95"/>
        <v>100</v>
      </c>
      <c r="Z78" s="88">
        <v>2</v>
      </c>
      <c r="AA78" s="87">
        <f t="shared" si="96"/>
        <v>100</v>
      </c>
      <c r="AB78" s="88">
        <v>2</v>
      </c>
      <c r="AC78" s="87">
        <f t="shared" si="97"/>
        <v>50</v>
      </c>
      <c r="AD78" s="125">
        <v>2</v>
      </c>
      <c r="AE78" s="126">
        <f t="shared" si="98"/>
        <v>100</v>
      </c>
      <c r="AF78" s="125">
        <v>12</v>
      </c>
      <c r="AG78" s="126">
        <f t="shared" si="99"/>
        <v>100</v>
      </c>
      <c r="AH78" s="125">
        <v>6</v>
      </c>
      <c r="AI78" s="126">
        <f t="shared" si="100"/>
        <v>37.5</v>
      </c>
      <c r="AJ78" s="125">
        <v>8</v>
      </c>
      <c r="AK78" s="126">
        <f t="shared" si="101"/>
        <v>100</v>
      </c>
      <c r="AL78" s="125">
        <v>7</v>
      </c>
      <c r="AM78" s="126">
        <f t="shared" si="102"/>
        <v>87.5</v>
      </c>
      <c r="AN78" s="125">
        <v>1</v>
      </c>
      <c r="AO78" s="126">
        <f t="shared" si="103"/>
        <v>50</v>
      </c>
      <c r="AP78" s="125">
        <v>16</v>
      </c>
      <c r="AQ78" s="126">
        <f t="shared" si="104"/>
        <v>100</v>
      </c>
      <c r="AR78" s="125">
        <v>1</v>
      </c>
      <c r="AS78" s="126">
        <f t="shared" si="105"/>
        <v>50</v>
      </c>
      <c r="AT78" s="125">
        <v>1</v>
      </c>
      <c r="AU78" s="126">
        <f t="shared" si="106"/>
        <v>50</v>
      </c>
      <c r="AV78" s="125">
        <v>9</v>
      </c>
      <c r="AW78" s="126">
        <f t="shared" si="107"/>
        <v>56.25</v>
      </c>
      <c r="AX78" s="138">
        <v>10</v>
      </c>
      <c r="AY78" s="139">
        <f t="shared" si="108"/>
        <v>62.5</v>
      </c>
      <c r="AZ78" s="138">
        <v>2</v>
      </c>
      <c r="BA78" s="139">
        <f t="shared" si="109"/>
        <v>100</v>
      </c>
      <c r="BB78" s="138">
        <v>13</v>
      </c>
      <c r="BC78" s="139">
        <f t="shared" si="110"/>
        <v>81.25</v>
      </c>
      <c r="BD78" s="138">
        <v>2</v>
      </c>
      <c r="BE78" s="139">
        <f t="shared" si="111"/>
        <v>100</v>
      </c>
      <c r="BF78" s="138">
        <v>6</v>
      </c>
      <c r="BG78" s="139">
        <f t="shared" si="112"/>
        <v>100</v>
      </c>
      <c r="BH78" s="138">
        <v>5</v>
      </c>
      <c r="BI78" s="139">
        <f t="shared" si="113"/>
        <v>31.25</v>
      </c>
      <c r="BJ78" s="138">
        <v>2</v>
      </c>
      <c r="BK78" s="139">
        <f t="shared" si="114"/>
        <v>100</v>
      </c>
      <c r="BL78" s="138">
        <v>2</v>
      </c>
      <c r="BM78" s="139">
        <f t="shared" si="115"/>
        <v>100</v>
      </c>
      <c r="BN78" s="138">
        <v>8</v>
      </c>
      <c r="BO78" s="139">
        <f t="shared" si="116"/>
        <v>50</v>
      </c>
      <c r="BP78" s="138">
        <v>16</v>
      </c>
      <c r="BQ78" s="139">
        <f t="shared" si="117"/>
        <v>100</v>
      </c>
      <c r="BR78" s="142">
        <v>2</v>
      </c>
      <c r="BS78" s="143">
        <f t="shared" si="118"/>
        <v>100</v>
      </c>
      <c r="BT78" s="142">
        <v>2</v>
      </c>
      <c r="BU78" s="143">
        <f t="shared" si="119"/>
        <v>100</v>
      </c>
      <c r="BV78" s="142">
        <v>10</v>
      </c>
      <c r="BW78" s="143">
        <f t="shared" si="120"/>
        <v>100</v>
      </c>
      <c r="BX78" s="142">
        <v>2</v>
      </c>
      <c r="BY78" s="143">
        <f t="shared" si="121"/>
        <v>100</v>
      </c>
      <c r="BZ78" s="142">
        <v>8</v>
      </c>
      <c r="CA78" s="143">
        <f t="shared" si="122"/>
        <v>50</v>
      </c>
      <c r="CB78" s="142">
        <v>16</v>
      </c>
      <c r="CC78" s="143">
        <f t="shared" si="123"/>
        <v>100</v>
      </c>
      <c r="CD78" s="142">
        <v>8</v>
      </c>
      <c r="CE78" s="143">
        <f t="shared" si="124"/>
        <v>100</v>
      </c>
      <c r="CF78" s="142">
        <v>5</v>
      </c>
      <c r="CG78" s="143">
        <f t="shared" si="125"/>
        <v>50</v>
      </c>
      <c r="CH78" s="142">
        <v>8</v>
      </c>
      <c r="CI78" s="143">
        <f t="shared" si="126"/>
        <v>100</v>
      </c>
      <c r="CJ78" s="142">
        <v>3</v>
      </c>
      <c r="CK78" s="143">
        <f t="shared" si="127"/>
        <v>75</v>
      </c>
    </row>
    <row r="79" spans="1:89" s="24" customFormat="1" ht="15.75" customHeight="1" x14ac:dyDescent="0.25">
      <c r="A79" s="29">
        <v>69</v>
      </c>
      <c r="B79" s="31">
        <v>211413205071</v>
      </c>
      <c r="C79" s="32" t="s">
        <v>508</v>
      </c>
      <c r="D79" s="95">
        <v>6</v>
      </c>
      <c r="E79" s="95">
        <f t="shared" si="85"/>
        <v>60</v>
      </c>
      <c r="F79" s="95">
        <v>6</v>
      </c>
      <c r="G79" s="95">
        <f t="shared" si="86"/>
        <v>100</v>
      </c>
      <c r="H79" s="96">
        <v>2</v>
      </c>
      <c r="I79" s="95">
        <f t="shared" si="87"/>
        <v>100</v>
      </c>
      <c r="J79" s="95">
        <v>1</v>
      </c>
      <c r="K79" s="95">
        <f t="shared" si="88"/>
        <v>50</v>
      </c>
      <c r="L79" s="106">
        <v>10</v>
      </c>
      <c r="M79" s="106">
        <f t="shared" si="89"/>
        <v>100</v>
      </c>
      <c r="N79" s="107">
        <v>2</v>
      </c>
      <c r="O79" s="106">
        <f t="shared" si="90"/>
        <v>100</v>
      </c>
      <c r="P79" s="107">
        <v>2</v>
      </c>
      <c r="Q79" s="106">
        <f t="shared" si="91"/>
        <v>100</v>
      </c>
      <c r="R79" s="107">
        <v>2</v>
      </c>
      <c r="S79" s="106">
        <f t="shared" si="92"/>
        <v>100</v>
      </c>
      <c r="T79" s="107">
        <v>2</v>
      </c>
      <c r="U79" s="106">
        <f t="shared" si="93"/>
        <v>50</v>
      </c>
      <c r="V79" s="87">
        <v>10</v>
      </c>
      <c r="W79" s="87">
        <f t="shared" si="94"/>
        <v>100</v>
      </c>
      <c r="X79" s="88">
        <v>3</v>
      </c>
      <c r="Y79" s="87">
        <f t="shared" si="95"/>
        <v>75</v>
      </c>
      <c r="Z79" s="88">
        <v>1</v>
      </c>
      <c r="AA79" s="87">
        <f t="shared" si="96"/>
        <v>50</v>
      </c>
      <c r="AB79" s="88">
        <v>4</v>
      </c>
      <c r="AC79" s="87">
        <f t="shared" si="97"/>
        <v>100</v>
      </c>
      <c r="AD79" s="125">
        <v>2</v>
      </c>
      <c r="AE79" s="126">
        <f t="shared" si="98"/>
        <v>100</v>
      </c>
      <c r="AF79" s="125">
        <v>7</v>
      </c>
      <c r="AG79" s="126">
        <f t="shared" si="99"/>
        <v>58.333333333333336</v>
      </c>
      <c r="AH79" s="125">
        <v>16</v>
      </c>
      <c r="AI79" s="126">
        <f t="shared" si="100"/>
        <v>100</v>
      </c>
      <c r="AJ79" s="125">
        <v>4</v>
      </c>
      <c r="AK79" s="126">
        <f t="shared" si="101"/>
        <v>50</v>
      </c>
      <c r="AL79" s="125">
        <v>8</v>
      </c>
      <c r="AM79" s="126">
        <f t="shared" si="102"/>
        <v>100</v>
      </c>
      <c r="AN79" s="125">
        <v>2</v>
      </c>
      <c r="AO79" s="126">
        <f t="shared" si="103"/>
        <v>100</v>
      </c>
      <c r="AP79" s="125">
        <v>16</v>
      </c>
      <c r="AQ79" s="126">
        <f t="shared" si="104"/>
        <v>100</v>
      </c>
      <c r="AR79" s="125">
        <v>1</v>
      </c>
      <c r="AS79" s="126">
        <f t="shared" si="105"/>
        <v>50</v>
      </c>
      <c r="AT79" s="125">
        <v>2</v>
      </c>
      <c r="AU79" s="126">
        <f t="shared" si="106"/>
        <v>100</v>
      </c>
      <c r="AV79" s="125">
        <v>16</v>
      </c>
      <c r="AW79" s="126">
        <f t="shared" si="107"/>
        <v>100</v>
      </c>
      <c r="AX79" s="138">
        <v>16</v>
      </c>
      <c r="AY79" s="139">
        <f t="shared" si="108"/>
        <v>100</v>
      </c>
      <c r="AZ79" s="138">
        <v>2</v>
      </c>
      <c r="BA79" s="139">
        <f t="shared" si="109"/>
        <v>100</v>
      </c>
      <c r="BB79" s="138">
        <v>16</v>
      </c>
      <c r="BC79" s="139">
        <f t="shared" si="110"/>
        <v>100</v>
      </c>
      <c r="BD79" s="138">
        <v>1</v>
      </c>
      <c r="BE79" s="139">
        <f t="shared" si="111"/>
        <v>50</v>
      </c>
      <c r="BF79" s="138">
        <v>5</v>
      </c>
      <c r="BG79" s="139">
        <f t="shared" si="112"/>
        <v>83.333333333333343</v>
      </c>
      <c r="BH79" s="138">
        <v>16</v>
      </c>
      <c r="BI79" s="139">
        <f t="shared" si="113"/>
        <v>100</v>
      </c>
      <c r="BJ79" s="138">
        <v>2</v>
      </c>
      <c r="BK79" s="139">
        <f t="shared" si="114"/>
        <v>100</v>
      </c>
      <c r="BL79" s="138">
        <v>2</v>
      </c>
      <c r="BM79" s="139">
        <f t="shared" si="115"/>
        <v>100</v>
      </c>
      <c r="BN79" s="138">
        <v>16</v>
      </c>
      <c r="BO79" s="139">
        <f t="shared" si="116"/>
        <v>100</v>
      </c>
      <c r="BP79" s="138">
        <v>15</v>
      </c>
      <c r="BQ79" s="139">
        <f t="shared" si="117"/>
        <v>93.75</v>
      </c>
      <c r="BR79" s="142">
        <v>2</v>
      </c>
      <c r="BS79" s="143">
        <f t="shared" si="118"/>
        <v>100</v>
      </c>
      <c r="BT79" s="142">
        <v>2</v>
      </c>
      <c r="BU79" s="143">
        <f t="shared" si="119"/>
        <v>100</v>
      </c>
      <c r="BV79" s="142">
        <v>10</v>
      </c>
      <c r="BW79" s="143">
        <f t="shared" si="120"/>
        <v>100</v>
      </c>
      <c r="BX79" s="142">
        <v>1</v>
      </c>
      <c r="BY79" s="143">
        <f t="shared" si="121"/>
        <v>50</v>
      </c>
      <c r="BZ79" s="142">
        <v>16</v>
      </c>
      <c r="CA79" s="143">
        <f t="shared" si="122"/>
        <v>100</v>
      </c>
      <c r="CB79" s="142">
        <v>8</v>
      </c>
      <c r="CC79" s="143">
        <f t="shared" si="123"/>
        <v>50</v>
      </c>
      <c r="CD79" s="142">
        <v>4</v>
      </c>
      <c r="CE79" s="143">
        <f t="shared" si="124"/>
        <v>50</v>
      </c>
      <c r="CF79" s="142">
        <v>10</v>
      </c>
      <c r="CG79" s="143">
        <f t="shared" si="125"/>
        <v>100</v>
      </c>
      <c r="CH79" s="142">
        <v>4</v>
      </c>
      <c r="CI79" s="143">
        <f t="shared" si="126"/>
        <v>50</v>
      </c>
      <c r="CJ79" s="142">
        <v>4</v>
      </c>
      <c r="CK79" s="143">
        <f t="shared" si="127"/>
        <v>100</v>
      </c>
    </row>
    <row r="80" spans="1:89" s="24" customFormat="1" ht="15.75" customHeight="1" x14ac:dyDescent="0.25">
      <c r="A80" s="29">
        <v>70</v>
      </c>
      <c r="B80" s="31">
        <v>211413205072</v>
      </c>
      <c r="C80" s="32" t="s">
        <v>509</v>
      </c>
      <c r="D80" s="95">
        <v>10</v>
      </c>
      <c r="E80" s="95">
        <f t="shared" si="85"/>
        <v>100</v>
      </c>
      <c r="F80" s="95">
        <v>6</v>
      </c>
      <c r="G80" s="95">
        <f t="shared" si="86"/>
        <v>100</v>
      </c>
      <c r="H80" s="96">
        <v>2</v>
      </c>
      <c r="I80" s="95">
        <f t="shared" si="87"/>
        <v>100</v>
      </c>
      <c r="J80" s="95">
        <v>2</v>
      </c>
      <c r="K80" s="95">
        <f t="shared" si="88"/>
        <v>100</v>
      </c>
      <c r="L80" s="106">
        <v>6</v>
      </c>
      <c r="M80" s="106">
        <f t="shared" si="89"/>
        <v>60</v>
      </c>
      <c r="N80" s="107">
        <v>2</v>
      </c>
      <c r="O80" s="106">
        <f t="shared" si="90"/>
        <v>100</v>
      </c>
      <c r="P80" s="107">
        <v>1</v>
      </c>
      <c r="Q80" s="106">
        <f t="shared" si="91"/>
        <v>50</v>
      </c>
      <c r="R80" s="107">
        <v>1</v>
      </c>
      <c r="S80" s="106">
        <f t="shared" si="92"/>
        <v>50</v>
      </c>
      <c r="T80" s="107">
        <v>4</v>
      </c>
      <c r="U80" s="106">
        <f t="shared" si="93"/>
        <v>100</v>
      </c>
      <c r="V80" s="87">
        <v>9</v>
      </c>
      <c r="W80" s="87">
        <f t="shared" si="94"/>
        <v>90</v>
      </c>
      <c r="X80" s="88">
        <v>4</v>
      </c>
      <c r="Y80" s="87">
        <f t="shared" si="95"/>
        <v>100</v>
      </c>
      <c r="Z80" s="88">
        <v>2</v>
      </c>
      <c r="AA80" s="87">
        <f t="shared" si="96"/>
        <v>100</v>
      </c>
      <c r="AB80" s="88">
        <v>2</v>
      </c>
      <c r="AC80" s="87">
        <f t="shared" si="97"/>
        <v>50</v>
      </c>
      <c r="AD80" s="125">
        <v>2</v>
      </c>
      <c r="AE80" s="126">
        <f t="shared" si="98"/>
        <v>100</v>
      </c>
      <c r="AF80" s="125">
        <v>6</v>
      </c>
      <c r="AG80" s="126">
        <f t="shared" si="99"/>
        <v>50</v>
      </c>
      <c r="AH80" s="125">
        <v>16</v>
      </c>
      <c r="AI80" s="126">
        <f t="shared" si="100"/>
        <v>100</v>
      </c>
      <c r="AJ80" s="125">
        <v>4</v>
      </c>
      <c r="AK80" s="126">
        <f t="shared" si="101"/>
        <v>50</v>
      </c>
      <c r="AL80" s="125">
        <v>4</v>
      </c>
      <c r="AM80" s="126">
        <f t="shared" si="102"/>
        <v>50</v>
      </c>
      <c r="AN80" s="125">
        <v>2</v>
      </c>
      <c r="AO80" s="126">
        <f t="shared" si="103"/>
        <v>100</v>
      </c>
      <c r="AP80" s="125">
        <v>16</v>
      </c>
      <c r="AQ80" s="126">
        <f t="shared" si="104"/>
        <v>100</v>
      </c>
      <c r="AR80" s="125">
        <v>2</v>
      </c>
      <c r="AS80" s="126">
        <f t="shared" si="105"/>
        <v>100</v>
      </c>
      <c r="AT80" s="125">
        <v>1</v>
      </c>
      <c r="AU80" s="126">
        <f t="shared" si="106"/>
        <v>50</v>
      </c>
      <c r="AV80" s="125">
        <v>16</v>
      </c>
      <c r="AW80" s="126">
        <f t="shared" si="107"/>
        <v>100</v>
      </c>
      <c r="AX80" s="138">
        <v>16</v>
      </c>
      <c r="AY80" s="139">
        <f t="shared" si="108"/>
        <v>100</v>
      </c>
      <c r="AZ80" s="138">
        <v>2</v>
      </c>
      <c r="BA80" s="139">
        <f t="shared" si="109"/>
        <v>100</v>
      </c>
      <c r="BB80" s="138">
        <v>16</v>
      </c>
      <c r="BC80" s="139">
        <f t="shared" si="110"/>
        <v>100</v>
      </c>
      <c r="BD80" s="138">
        <v>2</v>
      </c>
      <c r="BE80" s="139">
        <f t="shared" si="111"/>
        <v>100</v>
      </c>
      <c r="BF80" s="138">
        <v>6</v>
      </c>
      <c r="BG80" s="139">
        <f t="shared" si="112"/>
        <v>100</v>
      </c>
      <c r="BH80" s="138">
        <v>7</v>
      </c>
      <c r="BI80" s="139">
        <f t="shared" si="113"/>
        <v>43.75</v>
      </c>
      <c r="BJ80" s="138">
        <v>2</v>
      </c>
      <c r="BK80" s="139">
        <f t="shared" si="114"/>
        <v>100</v>
      </c>
      <c r="BL80" s="138">
        <v>2</v>
      </c>
      <c r="BM80" s="139">
        <f t="shared" si="115"/>
        <v>100</v>
      </c>
      <c r="BN80" s="138">
        <v>16</v>
      </c>
      <c r="BO80" s="139">
        <f t="shared" si="116"/>
        <v>100</v>
      </c>
      <c r="BP80" s="138">
        <v>16</v>
      </c>
      <c r="BQ80" s="139">
        <f t="shared" si="117"/>
        <v>100</v>
      </c>
      <c r="BR80" s="142">
        <v>2</v>
      </c>
      <c r="BS80" s="143">
        <f t="shared" si="118"/>
        <v>100</v>
      </c>
      <c r="BT80" s="142">
        <v>2</v>
      </c>
      <c r="BU80" s="143">
        <f t="shared" si="119"/>
        <v>100</v>
      </c>
      <c r="BV80" s="142">
        <v>8</v>
      </c>
      <c r="BW80" s="143">
        <f t="shared" si="120"/>
        <v>80</v>
      </c>
      <c r="BX80" s="142">
        <v>2</v>
      </c>
      <c r="BY80" s="143">
        <f t="shared" si="121"/>
        <v>100</v>
      </c>
      <c r="BZ80" s="142">
        <v>16</v>
      </c>
      <c r="CA80" s="143">
        <f t="shared" si="122"/>
        <v>100</v>
      </c>
      <c r="CB80" s="142">
        <v>16</v>
      </c>
      <c r="CC80" s="143">
        <f t="shared" si="123"/>
        <v>100</v>
      </c>
      <c r="CD80" s="142">
        <v>8</v>
      </c>
      <c r="CE80" s="143">
        <f t="shared" si="124"/>
        <v>100</v>
      </c>
      <c r="CF80" s="142">
        <v>8</v>
      </c>
      <c r="CG80" s="143">
        <f t="shared" si="125"/>
        <v>80</v>
      </c>
      <c r="CH80" s="142">
        <v>8</v>
      </c>
      <c r="CI80" s="143">
        <f t="shared" si="126"/>
        <v>100</v>
      </c>
      <c r="CJ80" s="142">
        <v>2</v>
      </c>
      <c r="CK80" s="143">
        <f t="shared" si="127"/>
        <v>50</v>
      </c>
    </row>
    <row r="81" spans="1:253" s="24" customFormat="1" ht="15.75" customHeight="1" x14ac:dyDescent="0.25">
      <c r="A81" s="29">
        <v>71</v>
      </c>
      <c r="B81" s="31">
        <v>211413205073</v>
      </c>
      <c r="C81" s="32" t="s">
        <v>510</v>
      </c>
      <c r="D81" s="95">
        <v>10</v>
      </c>
      <c r="E81" s="95">
        <f t="shared" si="85"/>
        <v>100</v>
      </c>
      <c r="F81" s="95">
        <v>3</v>
      </c>
      <c r="G81" s="95">
        <f t="shared" si="86"/>
        <v>50</v>
      </c>
      <c r="H81" s="96">
        <v>2</v>
      </c>
      <c r="I81" s="95">
        <f t="shared" si="87"/>
        <v>100</v>
      </c>
      <c r="J81" s="95">
        <v>2</v>
      </c>
      <c r="K81" s="95">
        <f t="shared" si="88"/>
        <v>100</v>
      </c>
      <c r="L81" s="106">
        <v>10</v>
      </c>
      <c r="M81" s="106">
        <f t="shared" si="89"/>
        <v>100</v>
      </c>
      <c r="N81" s="107">
        <v>2</v>
      </c>
      <c r="O81" s="106">
        <f t="shared" si="90"/>
        <v>100</v>
      </c>
      <c r="P81" s="107" t="s">
        <v>937</v>
      </c>
      <c r="Q81" s="106">
        <f t="shared" si="91"/>
        <v>0</v>
      </c>
      <c r="R81" s="107">
        <v>2</v>
      </c>
      <c r="S81" s="106">
        <f t="shared" si="92"/>
        <v>100</v>
      </c>
      <c r="T81" s="107">
        <v>4</v>
      </c>
      <c r="U81" s="106">
        <f t="shared" si="93"/>
        <v>100</v>
      </c>
      <c r="V81" s="87">
        <v>10</v>
      </c>
      <c r="W81" s="87">
        <f t="shared" si="94"/>
        <v>100</v>
      </c>
      <c r="X81" s="88">
        <v>2</v>
      </c>
      <c r="Y81" s="87">
        <f t="shared" si="95"/>
        <v>50</v>
      </c>
      <c r="Z81" s="88">
        <v>2</v>
      </c>
      <c r="AA81" s="87">
        <f t="shared" si="96"/>
        <v>100</v>
      </c>
      <c r="AB81" s="88">
        <v>4</v>
      </c>
      <c r="AC81" s="87">
        <f t="shared" si="97"/>
        <v>100</v>
      </c>
      <c r="AD81" s="125">
        <v>2</v>
      </c>
      <c r="AE81" s="126">
        <f t="shared" si="98"/>
        <v>100</v>
      </c>
      <c r="AF81" s="125">
        <v>8</v>
      </c>
      <c r="AG81" s="126">
        <f t="shared" si="99"/>
        <v>66.666666666666657</v>
      </c>
      <c r="AH81" s="125">
        <v>12</v>
      </c>
      <c r="AI81" s="126">
        <f t="shared" si="100"/>
        <v>75</v>
      </c>
      <c r="AJ81" s="125">
        <v>4</v>
      </c>
      <c r="AK81" s="126">
        <f t="shared" si="101"/>
        <v>50</v>
      </c>
      <c r="AL81" s="125">
        <v>8</v>
      </c>
      <c r="AM81" s="126">
        <f t="shared" si="102"/>
        <v>100</v>
      </c>
      <c r="AN81" s="125">
        <v>2</v>
      </c>
      <c r="AO81" s="126">
        <f t="shared" si="103"/>
        <v>100</v>
      </c>
      <c r="AP81" s="125">
        <v>16</v>
      </c>
      <c r="AQ81" s="126">
        <f t="shared" si="104"/>
        <v>100</v>
      </c>
      <c r="AR81" s="125">
        <v>2</v>
      </c>
      <c r="AS81" s="126">
        <f t="shared" si="105"/>
        <v>100</v>
      </c>
      <c r="AT81" s="125">
        <v>1</v>
      </c>
      <c r="AU81" s="126">
        <f t="shared" si="106"/>
        <v>50</v>
      </c>
      <c r="AV81" s="125">
        <v>10</v>
      </c>
      <c r="AW81" s="126">
        <f t="shared" si="107"/>
        <v>62.5</v>
      </c>
      <c r="AX81" s="138">
        <v>12</v>
      </c>
      <c r="AY81" s="139">
        <f t="shared" si="108"/>
        <v>75</v>
      </c>
      <c r="AZ81" s="138">
        <v>2</v>
      </c>
      <c r="BA81" s="139">
        <f t="shared" si="109"/>
        <v>100</v>
      </c>
      <c r="BB81" s="138">
        <v>9</v>
      </c>
      <c r="BC81" s="139">
        <f t="shared" si="110"/>
        <v>56.25</v>
      </c>
      <c r="BD81" s="138">
        <v>1</v>
      </c>
      <c r="BE81" s="139">
        <f t="shared" si="111"/>
        <v>50</v>
      </c>
      <c r="BF81" s="138">
        <v>6</v>
      </c>
      <c r="BG81" s="139">
        <f t="shared" si="112"/>
        <v>100</v>
      </c>
      <c r="BH81" s="138">
        <v>16</v>
      </c>
      <c r="BI81" s="139">
        <f t="shared" si="113"/>
        <v>100</v>
      </c>
      <c r="BJ81" s="138">
        <v>1</v>
      </c>
      <c r="BK81" s="139">
        <f t="shared" si="114"/>
        <v>50</v>
      </c>
      <c r="BL81" s="138">
        <v>2</v>
      </c>
      <c r="BM81" s="139">
        <f t="shared" si="115"/>
        <v>100</v>
      </c>
      <c r="BN81" s="138">
        <v>8</v>
      </c>
      <c r="BO81" s="139">
        <f t="shared" si="116"/>
        <v>50</v>
      </c>
      <c r="BP81" s="138">
        <v>16</v>
      </c>
      <c r="BQ81" s="139">
        <f t="shared" si="117"/>
        <v>100</v>
      </c>
      <c r="BR81" s="142">
        <v>2</v>
      </c>
      <c r="BS81" s="143">
        <f t="shared" si="118"/>
        <v>100</v>
      </c>
      <c r="BT81" s="142">
        <v>2</v>
      </c>
      <c r="BU81" s="143">
        <f t="shared" si="119"/>
        <v>100</v>
      </c>
      <c r="BV81" s="142">
        <v>10</v>
      </c>
      <c r="BW81" s="143">
        <f t="shared" si="120"/>
        <v>100</v>
      </c>
      <c r="BX81" s="142">
        <v>2</v>
      </c>
      <c r="BY81" s="143">
        <f t="shared" si="121"/>
        <v>100</v>
      </c>
      <c r="BZ81" s="142">
        <v>9</v>
      </c>
      <c r="CA81" s="143">
        <f t="shared" si="122"/>
        <v>56.25</v>
      </c>
      <c r="CB81" s="142">
        <v>9</v>
      </c>
      <c r="CC81" s="143">
        <f t="shared" si="123"/>
        <v>56.25</v>
      </c>
      <c r="CD81" s="142">
        <v>7</v>
      </c>
      <c r="CE81" s="143">
        <f t="shared" si="124"/>
        <v>87.5</v>
      </c>
      <c r="CF81" s="142">
        <v>10</v>
      </c>
      <c r="CG81" s="143">
        <f t="shared" si="125"/>
        <v>100</v>
      </c>
      <c r="CH81" s="142">
        <v>8</v>
      </c>
      <c r="CI81" s="143">
        <f t="shared" si="126"/>
        <v>100</v>
      </c>
      <c r="CJ81" s="142">
        <v>4</v>
      </c>
      <c r="CK81" s="143">
        <f t="shared" si="127"/>
        <v>100</v>
      </c>
    </row>
    <row r="82" spans="1:253" s="24" customFormat="1" ht="15.75" customHeight="1" x14ac:dyDescent="0.25">
      <c r="A82" s="29">
        <v>72</v>
      </c>
      <c r="B82" s="31">
        <v>211413205074</v>
      </c>
      <c r="C82" s="32" t="s">
        <v>511</v>
      </c>
      <c r="D82" s="95">
        <v>5</v>
      </c>
      <c r="E82" s="95">
        <f t="shared" si="85"/>
        <v>50</v>
      </c>
      <c r="F82" s="95">
        <v>6</v>
      </c>
      <c r="G82" s="95">
        <f t="shared" si="86"/>
        <v>100</v>
      </c>
      <c r="H82" s="96">
        <v>1</v>
      </c>
      <c r="I82" s="95">
        <f t="shared" si="87"/>
        <v>50</v>
      </c>
      <c r="J82" s="95">
        <v>2</v>
      </c>
      <c r="K82" s="95">
        <f t="shared" si="88"/>
        <v>100</v>
      </c>
      <c r="L82" s="106">
        <v>10</v>
      </c>
      <c r="M82" s="106">
        <f t="shared" si="89"/>
        <v>100</v>
      </c>
      <c r="N82" s="107">
        <v>2</v>
      </c>
      <c r="O82" s="106">
        <f t="shared" si="90"/>
        <v>100</v>
      </c>
      <c r="P82" s="107">
        <v>2</v>
      </c>
      <c r="Q82" s="106">
        <f t="shared" si="91"/>
        <v>100</v>
      </c>
      <c r="R82" s="107">
        <v>2</v>
      </c>
      <c r="S82" s="106">
        <f t="shared" si="92"/>
        <v>100</v>
      </c>
      <c r="T82" s="107">
        <v>2</v>
      </c>
      <c r="U82" s="106">
        <f t="shared" si="93"/>
        <v>50</v>
      </c>
      <c r="V82" s="87">
        <v>10</v>
      </c>
      <c r="W82" s="87">
        <f t="shared" si="94"/>
        <v>100</v>
      </c>
      <c r="X82" s="88">
        <v>4</v>
      </c>
      <c r="Y82" s="87">
        <f t="shared" si="95"/>
        <v>100</v>
      </c>
      <c r="Z82" s="88">
        <v>2</v>
      </c>
      <c r="AA82" s="87">
        <f t="shared" si="96"/>
        <v>100</v>
      </c>
      <c r="AB82" s="88">
        <v>4</v>
      </c>
      <c r="AC82" s="87">
        <f t="shared" si="97"/>
        <v>100</v>
      </c>
      <c r="AD82" s="125">
        <v>1</v>
      </c>
      <c r="AE82" s="126">
        <f t="shared" si="98"/>
        <v>50</v>
      </c>
      <c r="AF82" s="125">
        <v>12</v>
      </c>
      <c r="AG82" s="126">
        <f t="shared" si="99"/>
        <v>100</v>
      </c>
      <c r="AH82" s="125">
        <v>16</v>
      </c>
      <c r="AI82" s="126">
        <f t="shared" si="100"/>
        <v>100</v>
      </c>
      <c r="AJ82" s="125">
        <v>8</v>
      </c>
      <c r="AK82" s="126">
        <f t="shared" si="101"/>
        <v>100</v>
      </c>
      <c r="AL82" s="125">
        <v>7</v>
      </c>
      <c r="AM82" s="126">
        <f t="shared" si="102"/>
        <v>87.5</v>
      </c>
      <c r="AN82" s="125">
        <v>1</v>
      </c>
      <c r="AO82" s="126">
        <f t="shared" si="103"/>
        <v>50</v>
      </c>
      <c r="AP82" s="125">
        <v>16</v>
      </c>
      <c r="AQ82" s="126">
        <f t="shared" si="104"/>
        <v>100</v>
      </c>
      <c r="AR82" s="125">
        <v>1</v>
      </c>
      <c r="AS82" s="126">
        <f t="shared" si="105"/>
        <v>50</v>
      </c>
      <c r="AT82" s="125">
        <v>2</v>
      </c>
      <c r="AU82" s="126">
        <f t="shared" si="106"/>
        <v>100</v>
      </c>
      <c r="AV82" s="125">
        <v>16</v>
      </c>
      <c r="AW82" s="126">
        <f t="shared" si="107"/>
        <v>100</v>
      </c>
      <c r="AX82" s="138">
        <v>16</v>
      </c>
      <c r="AY82" s="139">
        <f t="shared" si="108"/>
        <v>100</v>
      </c>
      <c r="AZ82" s="138">
        <v>2</v>
      </c>
      <c r="BA82" s="139">
        <f t="shared" si="109"/>
        <v>100</v>
      </c>
      <c r="BB82" s="138">
        <v>16</v>
      </c>
      <c r="BC82" s="139">
        <f t="shared" si="110"/>
        <v>100</v>
      </c>
      <c r="BD82" s="138">
        <v>1</v>
      </c>
      <c r="BE82" s="139">
        <f t="shared" si="111"/>
        <v>50</v>
      </c>
      <c r="BF82" s="138">
        <v>3</v>
      </c>
      <c r="BG82" s="139">
        <f t="shared" si="112"/>
        <v>50</v>
      </c>
      <c r="BH82" s="138">
        <v>2</v>
      </c>
      <c r="BI82" s="139">
        <f t="shared" si="113"/>
        <v>12.5</v>
      </c>
      <c r="BJ82" s="138">
        <v>2</v>
      </c>
      <c r="BK82" s="139">
        <f t="shared" si="114"/>
        <v>100</v>
      </c>
      <c r="BL82" s="138">
        <v>1</v>
      </c>
      <c r="BM82" s="139">
        <f t="shared" si="115"/>
        <v>50</v>
      </c>
      <c r="BN82" s="138">
        <v>16</v>
      </c>
      <c r="BO82" s="139">
        <f t="shared" si="116"/>
        <v>100</v>
      </c>
      <c r="BP82" s="138">
        <v>16</v>
      </c>
      <c r="BQ82" s="139">
        <f t="shared" si="117"/>
        <v>100</v>
      </c>
      <c r="BR82" s="142">
        <v>2</v>
      </c>
      <c r="BS82" s="143">
        <f t="shared" si="118"/>
        <v>100</v>
      </c>
      <c r="BT82" s="142">
        <v>1</v>
      </c>
      <c r="BU82" s="143">
        <f t="shared" si="119"/>
        <v>50</v>
      </c>
      <c r="BV82" s="142">
        <v>0</v>
      </c>
      <c r="BW82" s="143">
        <f t="shared" si="120"/>
        <v>0</v>
      </c>
      <c r="BX82" s="142">
        <v>2</v>
      </c>
      <c r="BY82" s="143">
        <f t="shared" si="121"/>
        <v>100</v>
      </c>
      <c r="BZ82" s="142">
        <v>16</v>
      </c>
      <c r="CA82" s="143">
        <f t="shared" si="122"/>
        <v>100</v>
      </c>
      <c r="CB82" s="142">
        <v>16</v>
      </c>
      <c r="CC82" s="143">
        <f t="shared" si="123"/>
        <v>100</v>
      </c>
      <c r="CD82" s="142">
        <v>8</v>
      </c>
      <c r="CE82" s="143">
        <f t="shared" si="124"/>
        <v>100</v>
      </c>
      <c r="CF82" s="142">
        <v>4</v>
      </c>
      <c r="CG82" s="143">
        <f t="shared" si="125"/>
        <v>40</v>
      </c>
      <c r="CH82" s="142">
        <v>8</v>
      </c>
      <c r="CI82" s="143">
        <f t="shared" si="126"/>
        <v>100</v>
      </c>
      <c r="CJ82" s="142">
        <v>1</v>
      </c>
      <c r="CK82" s="143">
        <f t="shared" si="127"/>
        <v>25</v>
      </c>
    </row>
    <row r="83" spans="1:253" s="33" customFormat="1" ht="15.75" customHeight="1" x14ac:dyDescent="0.25">
      <c r="A83" s="29">
        <v>73</v>
      </c>
      <c r="B83" s="31">
        <v>211413205075</v>
      </c>
      <c r="C83" s="32" t="s">
        <v>512</v>
      </c>
      <c r="D83" s="95">
        <v>10</v>
      </c>
      <c r="E83" s="95">
        <f t="shared" si="85"/>
        <v>100</v>
      </c>
      <c r="F83" s="95">
        <v>6</v>
      </c>
      <c r="G83" s="95">
        <f t="shared" si="86"/>
        <v>100</v>
      </c>
      <c r="H83" s="96">
        <v>2</v>
      </c>
      <c r="I83" s="95">
        <f t="shared" si="87"/>
        <v>100</v>
      </c>
      <c r="J83" s="95">
        <v>1</v>
      </c>
      <c r="K83" s="95">
        <f t="shared" si="88"/>
        <v>50</v>
      </c>
      <c r="L83" s="106">
        <v>10</v>
      </c>
      <c r="M83" s="106">
        <f t="shared" si="89"/>
        <v>100</v>
      </c>
      <c r="N83" s="107">
        <v>2</v>
      </c>
      <c r="O83" s="106">
        <f t="shared" si="90"/>
        <v>100</v>
      </c>
      <c r="P83" s="107">
        <v>2</v>
      </c>
      <c r="Q83" s="106">
        <f t="shared" si="91"/>
        <v>100</v>
      </c>
      <c r="R83" s="107">
        <v>2</v>
      </c>
      <c r="S83" s="106">
        <f t="shared" si="92"/>
        <v>100</v>
      </c>
      <c r="T83" s="107">
        <v>4</v>
      </c>
      <c r="U83" s="106">
        <f t="shared" si="93"/>
        <v>100</v>
      </c>
      <c r="V83" s="87">
        <v>5</v>
      </c>
      <c r="W83" s="87">
        <f t="shared" si="94"/>
        <v>50</v>
      </c>
      <c r="X83" s="88">
        <v>2</v>
      </c>
      <c r="Y83" s="87">
        <f t="shared" si="95"/>
        <v>50</v>
      </c>
      <c r="Z83" s="88">
        <v>2</v>
      </c>
      <c r="AA83" s="87">
        <f t="shared" si="96"/>
        <v>100</v>
      </c>
      <c r="AB83" s="88">
        <v>4</v>
      </c>
      <c r="AC83" s="87">
        <f t="shared" si="97"/>
        <v>100</v>
      </c>
      <c r="AD83" s="125">
        <v>2</v>
      </c>
      <c r="AE83" s="126">
        <f t="shared" si="98"/>
        <v>100</v>
      </c>
      <c r="AF83" s="125">
        <v>12</v>
      </c>
      <c r="AG83" s="126">
        <f t="shared" si="99"/>
        <v>100</v>
      </c>
      <c r="AH83" s="125">
        <v>14</v>
      </c>
      <c r="AI83" s="126">
        <f t="shared" si="100"/>
        <v>87.5</v>
      </c>
      <c r="AJ83" s="125">
        <v>4</v>
      </c>
      <c r="AK83" s="126">
        <f t="shared" si="101"/>
        <v>50</v>
      </c>
      <c r="AL83" s="125">
        <v>8</v>
      </c>
      <c r="AM83" s="126">
        <f t="shared" si="102"/>
        <v>100</v>
      </c>
      <c r="AN83" s="125">
        <v>2</v>
      </c>
      <c r="AO83" s="126">
        <f t="shared" si="103"/>
        <v>100</v>
      </c>
      <c r="AP83" s="125">
        <v>16</v>
      </c>
      <c r="AQ83" s="126">
        <f t="shared" si="104"/>
        <v>100</v>
      </c>
      <c r="AR83" s="125">
        <v>2</v>
      </c>
      <c r="AS83" s="126">
        <f t="shared" si="105"/>
        <v>100</v>
      </c>
      <c r="AT83" s="125">
        <v>2</v>
      </c>
      <c r="AU83" s="126">
        <f t="shared" si="106"/>
        <v>100</v>
      </c>
      <c r="AV83" s="125">
        <v>16</v>
      </c>
      <c r="AW83" s="126">
        <f t="shared" si="107"/>
        <v>100</v>
      </c>
      <c r="AX83" s="138">
        <v>16</v>
      </c>
      <c r="AY83" s="139">
        <f t="shared" si="108"/>
        <v>100</v>
      </c>
      <c r="AZ83" s="138">
        <v>2</v>
      </c>
      <c r="BA83" s="139">
        <f t="shared" si="109"/>
        <v>100</v>
      </c>
      <c r="BB83" s="138">
        <v>16</v>
      </c>
      <c r="BC83" s="139">
        <f t="shared" si="110"/>
        <v>100</v>
      </c>
      <c r="BD83" s="138">
        <v>1</v>
      </c>
      <c r="BE83" s="139">
        <f t="shared" si="111"/>
        <v>50</v>
      </c>
      <c r="BF83" s="138">
        <v>6</v>
      </c>
      <c r="BG83" s="139">
        <f t="shared" si="112"/>
        <v>100</v>
      </c>
      <c r="BH83" s="138">
        <v>16</v>
      </c>
      <c r="BI83" s="139">
        <f t="shared" si="113"/>
        <v>100</v>
      </c>
      <c r="BJ83" s="138">
        <v>2</v>
      </c>
      <c r="BK83" s="139">
        <f t="shared" si="114"/>
        <v>100</v>
      </c>
      <c r="BL83" s="138">
        <v>2</v>
      </c>
      <c r="BM83" s="139">
        <f t="shared" si="115"/>
        <v>100</v>
      </c>
      <c r="BN83" s="138">
        <v>16</v>
      </c>
      <c r="BO83" s="139">
        <f t="shared" si="116"/>
        <v>100</v>
      </c>
      <c r="BP83" s="138">
        <v>16</v>
      </c>
      <c r="BQ83" s="139">
        <f t="shared" si="117"/>
        <v>100</v>
      </c>
      <c r="BR83" s="142">
        <v>2</v>
      </c>
      <c r="BS83" s="143">
        <f t="shared" si="118"/>
        <v>100</v>
      </c>
      <c r="BT83" s="142">
        <v>2</v>
      </c>
      <c r="BU83" s="143">
        <f t="shared" si="119"/>
        <v>100</v>
      </c>
      <c r="BV83" s="142">
        <v>10</v>
      </c>
      <c r="BW83" s="143">
        <f t="shared" si="120"/>
        <v>100</v>
      </c>
      <c r="BX83" s="142">
        <v>1</v>
      </c>
      <c r="BY83" s="143">
        <f t="shared" si="121"/>
        <v>50</v>
      </c>
      <c r="BZ83" s="142">
        <v>9</v>
      </c>
      <c r="CA83" s="143">
        <f t="shared" si="122"/>
        <v>56.25</v>
      </c>
      <c r="CB83" s="142">
        <v>12</v>
      </c>
      <c r="CC83" s="143">
        <f t="shared" si="123"/>
        <v>75</v>
      </c>
      <c r="CD83" s="142">
        <v>6</v>
      </c>
      <c r="CE83" s="143">
        <f t="shared" si="124"/>
        <v>75</v>
      </c>
      <c r="CF83" s="142">
        <v>10</v>
      </c>
      <c r="CG83" s="143">
        <f t="shared" si="125"/>
        <v>100</v>
      </c>
      <c r="CH83" s="142">
        <v>6</v>
      </c>
      <c r="CI83" s="143">
        <f t="shared" si="126"/>
        <v>75</v>
      </c>
      <c r="CJ83" s="142">
        <v>4</v>
      </c>
      <c r="CK83" s="143">
        <f t="shared" si="127"/>
        <v>100</v>
      </c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24"/>
      <c r="EU83" s="24"/>
      <c r="EV83" s="24"/>
      <c r="EW83" s="24"/>
      <c r="EX83" s="24"/>
      <c r="EY83" s="24"/>
      <c r="EZ83" s="24"/>
      <c r="FA83" s="24"/>
      <c r="FB83" s="24"/>
      <c r="FC83" s="24"/>
      <c r="FD83" s="24"/>
      <c r="FE83" s="24"/>
      <c r="FF83" s="24"/>
      <c r="FG83" s="24"/>
      <c r="FH83" s="24"/>
      <c r="FI83" s="24"/>
      <c r="FJ83" s="24"/>
      <c r="FK83" s="24"/>
      <c r="FL83" s="24"/>
      <c r="FM83" s="24"/>
      <c r="FN83" s="24"/>
      <c r="FO83" s="24"/>
      <c r="FP83" s="24"/>
      <c r="FQ83" s="24"/>
      <c r="FR83" s="24"/>
      <c r="FS83" s="24"/>
      <c r="FT83" s="24"/>
      <c r="FU83" s="24"/>
      <c r="FV83" s="24"/>
      <c r="FW83" s="24"/>
      <c r="FX83" s="24"/>
      <c r="FY83" s="24"/>
      <c r="FZ83" s="24"/>
      <c r="GA83" s="24"/>
      <c r="GB83" s="24"/>
      <c r="GC83" s="24"/>
      <c r="GD83" s="24"/>
      <c r="GE83" s="24"/>
      <c r="GF83" s="24"/>
      <c r="GG83" s="24"/>
      <c r="GH83" s="24"/>
      <c r="GI83" s="24"/>
      <c r="GJ83" s="24"/>
      <c r="GK83" s="24"/>
      <c r="GL83" s="24"/>
      <c r="GM83" s="24"/>
      <c r="GN83" s="24"/>
      <c r="GO83" s="24"/>
      <c r="GP83" s="24"/>
      <c r="GQ83" s="24"/>
      <c r="GR83" s="24"/>
      <c r="GS83" s="24"/>
      <c r="GT83" s="24"/>
      <c r="GU83" s="24"/>
      <c r="GV83" s="24"/>
      <c r="GW83" s="24"/>
      <c r="GX83" s="24"/>
      <c r="GY83" s="24"/>
      <c r="GZ83" s="24"/>
      <c r="HA83" s="24"/>
      <c r="HB83" s="24"/>
      <c r="HC83" s="24"/>
      <c r="HD83" s="24"/>
      <c r="HE83" s="24"/>
      <c r="HF83" s="24"/>
      <c r="HG83" s="24"/>
      <c r="HH83" s="24"/>
      <c r="HI83" s="24"/>
      <c r="HJ83" s="24"/>
      <c r="HK83" s="24"/>
      <c r="HL83" s="24"/>
      <c r="HM83" s="24"/>
      <c r="HN83" s="24"/>
      <c r="HO83" s="24"/>
      <c r="HP83" s="24"/>
      <c r="HQ83" s="24"/>
      <c r="HR83" s="24"/>
      <c r="HS83" s="24"/>
      <c r="HT83" s="24"/>
      <c r="HU83" s="24"/>
      <c r="HV83" s="24"/>
      <c r="HW83" s="24"/>
      <c r="HX83" s="24"/>
      <c r="HY83" s="24"/>
      <c r="HZ83" s="24"/>
      <c r="IA83" s="24"/>
      <c r="IB83" s="24"/>
      <c r="IC83" s="24"/>
      <c r="ID83" s="24"/>
      <c r="IE83" s="24"/>
      <c r="IF83" s="24"/>
      <c r="IG83" s="24"/>
      <c r="IH83" s="24"/>
      <c r="II83" s="24"/>
      <c r="IJ83" s="24"/>
      <c r="IK83" s="24"/>
      <c r="IL83" s="24"/>
      <c r="IM83" s="24"/>
      <c r="IN83" s="24"/>
      <c r="IO83" s="24"/>
      <c r="IP83" s="24"/>
      <c r="IQ83" s="24"/>
      <c r="IR83" s="24"/>
      <c r="IS83" s="24"/>
    </row>
    <row r="84" spans="1:253" s="33" customFormat="1" ht="15.75" customHeight="1" x14ac:dyDescent="0.25">
      <c r="A84" s="29">
        <v>74</v>
      </c>
      <c r="B84" s="31">
        <v>211413205076</v>
      </c>
      <c r="C84" s="32" t="s">
        <v>513</v>
      </c>
      <c r="D84" s="95">
        <v>6</v>
      </c>
      <c r="E84" s="95">
        <f t="shared" si="85"/>
        <v>60</v>
      </c>
      <c r="F84" s="95">
        <v>6</v>
      </c>
      <c r="G84" s="95">
        <f t="shared" si="86"/>
        <v>100</v>
      </c>
      <c r="H84" s="96">
        <v>2</v>
      </c>
      <c r="I84" s="95">
        <f t="shared" si="87"/>
        <v>100</v>
      </c>
      <c r="J84" s="95">
        <v>2</v>
      </c>
      <c r="K84" s="95">
        <f t="shared" si="88"/>
        <v>100</v>
      </c>
      <c r="L84" s="106">
        <v>6</v>
      </c>
      <c r="M84" s="106">
        <f t="shared" si="89"/>
        <v>60</v>
      </c>
      <c r="N84" s="107">
        <v>2</v>
      </c>
      <c r="O84" s="106">
        <f t="shared" si="90"/>
        <v>100</v>
      </c>
      <c r="P84" s="107">
        <v>2</v>
      </c>
      <c r="Q84" s="106">
        <f t="shared" si="91"/>
        <v>100</v>
      </c>
      <c r="R84" s="107">
        <v>1</v>
      </c>
      <c r="S84" s="106">
        <f t="shared" si="92"/>
        <v>50</v>
      </c>
      <c r="T84" s="107">
        <v>4</v>
      </c>
      <c r="U84" s="106">
        <f t="shared" si="93"/>
        <v>100</v>
      </c>
      <c r="V84" s="87">
        <v>6</v>
      </c>
      <c r="W84" s="87">
        <f t="shared" si="94"/>
        <v>60</v>
      </c>
      <c r="X84" s="88">
        <v>2</v>
      </c>
      <c r="Y84" s="87">
        <f t="shared" si="95"/>
        <v>50</v>
      </c>
      <c r="Z84" s="88">
        <v>2</v>
      </c>
      <c r="AA84" s="87">
        <f t="shared" si="96"/>
        <v>100</v>
      </c>
      <c r="AB84" s="88">
        <v>2</v>
      </c>
      <c r="AC84" s="87">
        <f t="shared" si="97"/>
        <v>50</v>
      </c>
      <c r="AD84" s="125">
        <v>1</v>
      </c>
      <c r="AE84" s="126">
        <f t="shared" si="98"/>
        <v>50</v>
      </c>
      <c r="AF84" s="125">
        <v>7</v>
      </c>
      <c r="AG84" s="126">
        <f t="shared" si="99"/>
        <v>58.333333333333336</v>
      </c>
      <c r="AH84" s="125">
        <v>16</v>
      </c>
      <c r="AI84" s="126">
        <f t="shared" si="100"/>
        <v>100</v>
      </c>
      <c r="AJ84" s="125">
        <v>8</v>
      </c>
      <c r="AK84" s="126">
        <f t="shared" si="101"/>
        <v>100</v>
      </c>
      <c r="AL84" s="125">
        <v>8</v>
      </c>
      <c r="AM84" s="126">
        <f t="shared" si="102"/>
        <v>100</v>
      </c>
      <c r="AN84" s="125">
        <v>1</v>
      </c>
      <c r="AO84" s="126">
        <f t="shared" si="103"/>
        <v>50</v>
      </c>
      <c r="AP84" s="125">
        <v>9</v>
      </c>
      <c r="AQ84" s="126">
        <f t="shared" si="104"/>
        <v>56.25</v>
      </c>
      <c r="AR84" s="125">
        <v>2</v>
      </c>
      <c r="AS84" s="126">
        <f t="shared" si="105"/>
        <v>100</v>
      </c>
      <c r="AT84" s="125">
        <v>2</v>
      </c>
      <c r="AU84" s="126">
        <f t="shared" si="106"/>
        <v>100</v>
      </c>
      <c r="AV84" s="125">
        <v>9</v>
      </c>
      <c r="AW84" s="126">
        <f t="shared" si="107"/>
        <v>56.25</v>
      </c>
      <c r="AX84" s="138">
        <v>12</v>
      </c>
      <c r="AY84" s="139">
        <f t="shared" si="108"/>
        <v>75</v>
      </c>
      <c r="AZ84" s="138">
        <v>1</v>
      </c>
      <c r="BA84" s="139">
        <f t="shared" si="109"/>
        <v>50</v>
      </c>
      <c r="BB84" s="138">
        <v>9</v>
      </c>
      <c r="BC84" s="139">
        <f t="shared" si="110"/>
        <v>56.25</v>
      </c>
      <c r="BD84" s="138">
        <v>1</v>
      </c>
      <c r="BE84" s="139">
        <f t="shared" si="111"/>
        <v>50</v>
      </c>
      <c r="BF84" s="138">
        <v>2</v>
      </c>
      <c r="BG84" s="139">
        <f t="shared" si="112"/>
        <v>33.333333333333329</v>
      </c>
      <c r="BH84" s="138">
        <v>5</v>
      </c>
      <c r="BI84" s="139">
        <f t="shared" si="113"/>
        <v>31.25</v>
      </c>
      <c r="BJ84" s="138">
        <v>2</v>
      </c>
      <c r="BK84" s="139">
        <f t="shared" si="114"/>
        <v>100</v>
      </c>
      <c r="BL84" s="138">
        <v>2</v>
      </c>
      <c r="BM84" s="139">
        <f t="shared" si="115"/>
        <v>100</v>
      </c>
      <c r="BN84" s="138">
        <v>9</v>
      </c>
      <c r="BO84" s="139">
        <f t="shared" si="116"/>
        <v>56.25</v>
      </c>
      <c r="BP84" s="138">
        <v>9</v>
      </c>
      <c r="BQ84" s="139">
        <f t="shared" si="117"/>
        <v>56.25</v>
      </c>
      <c r="BR84" s="142">
        <v>1</v>
      </c>
      <c r="BS84" s="143">
        <f t="shared" si="118"/>
        <v>50</v>
      </c>
      <c r="BT84" s="142">
        <v>1</v>
      </c>
      <c r="BU84" s="143">
        <f t="shared" si="119"/>
        <v>50</v>
      </c>
      <c r="BV84" s="142">
        <v>8</v>
      </c>
      <c r="BW84" s="143">
        <f t="shared" si="120"/>
        <v>80</v>
      </c>
      <c r="BX84" s="142">
        <v>2</v>
      </c>
      <c r="BY84" s="143">
        <f t="shared" si="121"/>
        <v>100</v>
      </c>
      <c r="BZ84" s="142">
        <v>16</v>
      </c>
      <c r="CA84" s="143">
        <f t="shared" si="122"/>
        <v>100</v>
      </c>
      <c r="CB84" s="142">
        <v>16</v>
      </c>
      <c r="CC84" s="143">
        <f t="shared" si="123"/>
        <v>100</v>
      </c>
      <c r="CD84" s="142">
        <v>8</v>
      </c>
      <c r="CE84" s="143">
        <f t="shared" si="124"/>
        <v>100</v>
      </c>
      <c r="CF84" s="142">
        <v>8</v>
      </c>
      <c r="CG84" s="143">
        <f t="shared" si="125"/>
        <v>80</v>
      </c>
      <c r="CH84" s="142">
        <v>8</v>
      </c>
      <c r="CI84" s="143">
        <f t="shared" si="126"/>
        <v>100</v>
      </c>
      <c r="CJ84" s="142">
        <v>3</v>
      </c>
      <c r="CK84" s="143">
        <f t="shared" si="127"/>
        <v>75</v>
      </c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  <c r="EN84" s="24"/>
      <c r="EO84" s="24"/>
      <c r="EP84" s="24"/>
      <c r="EQ84" s="24"/>
      <c r="ER84" s="24"/>
      <c r="ES84" s="24"/>
      <c r="ET84" s="24"/>
      <c r="EU84" s="24"/>
      <c r="EV84" s="24"/>
      <c r="EW84" s="24"/>
      <c r="EX84" s="24"/>
      <c r="EY84" s="24"/>
      <c r="EZ84" s="24"/>
      <c r="FA84" s="24"/>
      <c r="FB84" s="24"/>
      <c r="FC84" s="24"/>
      <c r="FD84" s="24"/>
      <c r="FE84" s="24"/>
      <c r="FF84" s="24"/>
      <c r="FG84" s="24"/>
      <c r="FH84" s="24"/>
      <c r="FI84" s="24"/>
      <c r="FJ84" s="24"/>
      <c r="FK84" s="24"/>
      <c r="FL84" s="24"/>
      <c r="FM84" s="24"/>
      <c r="FN84" s="24"/>
      <c r="FO84" s="24"/>
      <c r="FP84" s="24"/>
      <c r="FQ84" s="24"/>
      <c r="FR84" s="24"/>
      <c r="FS84" s="24"/>
      <c r="FT84" s="24"/>
      <c r="FU84" s="24"/>
      <c r="FV84" s="24"/>
      <c r="FW84" s="24"/>
      <c r="FX84" s="24"/>
      <c r="FY84" s="24"/>
      <c r="FZ84" s="24"/>
      <c r="GA84" s="24"/>
      <c r="GB84" s="24"/>
      <c r="GC84" s="24"/>
      <c r="GD84" s="24"/>
      <c r="GE84" s="24"/>
      <c r="GF84" s="24"/>
      <c r="GG84" s="24"/>
      <c r="GH84" s="24"/>
      <c r="GI84" s="24"/>
      <c r="GJ84" s="24"/>
      <c r="GK84" s="24"/>
      <c r="GL84" s="24"/>
      <c r="GM84" s="24"/>
      <c r="GN84" s="24"/>
      <c r="GO84" s="24"/>
      <c r="GP84" s="24"/>
      <c r="GQ84" s="24"/>
      <c r="GR84" s="24"/>
      <c r="GS84" s="24"/>
      <c r="GT84" s="24"/>
      <c r="GU84" s="24"/>
      <c r="GV84" s="24"/>
      <c r="GW84" s="24"/>
      <c r="GX84" s="24"/>
      <c r="GY84" s="24"/>
      <c r="GZ84" s="24"/>
      <c r="HA84" s="24"/>
      <c r="HB84" s="24"/>
      <c r="HC84" s="24"/>
      <c r="HD84" s="24"/>
      <c r="HE84" s="24"/>
      <c r="HF84" s="24"/>
      <c r="HG84" s="24"/>
      <c r="HH84" s="24"/>
      <c r="HI84" s="24"/>
      <c r="HJ84" s="24"/>
      <c r="HK84" s="24"/>
      <c r="HL84" s="24"/>
      <c r="HM84" s="24"/>
      <c r="HN84" s="24"/>
      <c r="HO84" s="24"/>
      <c r="HP84" s="24"/>
      <c r="HQ84" s="24"/>
      <c r="HR84" s="24"/>
      <c r="HS84" s="24"/>
      <c r="HT84" s="24"/>
      <c r="HU84" s="24"/>
      <c r="HV84" s="24"/>
      <c r="HW84" s="24"/>
      <c r="HX84" s="24"/>
      <c r="HY84" s="24"/>
      <c r="HZ84" s="24"/>
      <c r="IA84" s="24"/>
      <c r="IB84" s="24"/>
      <c r="IC84" s="24"/>
      <c r="ID84" s="24"/>
      <c r="IE84" s="24"/>
      <c r="IF84" s="24"/>
      <c r="IG84" s="24"/>
      <c r="IH84" s="24"/>
      <c r="II84" s="24"/>
      <c r="IJ84" s="24"/>
      <c r="IK84" s="24"/>
      <c r="IL84" s="24"/>
      <c r="IM84" s="24"/>
      <c r="IN84" s="24"/>
      <c r="IO84" s="24"/>
      <c r="IP84" s="24"/>
      <c r="IQ84" s="24"/>
      <c r="IR84" s="24"/>
      <c r="IS84" s="24"/>
    </row>
    <row r="85" spans="1:253" s="34" customFormat="1" ht="15.75" customHeight="1" x14ac:dyDescent="0.25">
      <c r="A85" s="29">
        <v>75</v>
      </c>
      <c r="B85" s="31">
        <v>211413205077</v>
      </c>
      <c r="C85" s="32" t="s">
        <v>514</v>
      </c>
      <c r="D85" s="95">
        <v>10</v>
      </c>
      <c r="E85" s="95">
        <f t="shared" si="85"/>
        <v>100</v>
      </c>
      <c r="F85" s="95">
        <v>3</v>
      </c>
      <c r="G85" s="95">
        <f t="shared" si="86"/>
        <v>50</v>
      </c>
      <c r="H85" s="96">
        <v>1</v>
      </c>
      <c r="I85" s="95">
        <f t="shared" si="87"/>
        <v>50</v>
      </c>
      <c r="J85" s="95">
        <v>2</v>
      </c>
      <c r="K85" s="95">
        <f t="shared" si="88"/>
        <v>100</v>
      </c>
      <c r="L85" s="106">
        <v>8</v>
      </c>
      <c r="M85" s="106">
        <f t="shared" si="89"/>
        <v>80</v>
      </c>
      <c r="N85" s="107">
        <v>2</v>
      </c>
      <c r="O85" s="106">
        <f t="shared" si="90"/>
        <v>100</v>
      </c>
      <c r="P85" s="107">
        <v>2</v>
      </c>
      <c r="Q85" s="106">
        <f t="shared" si="91"/>
        <v>100</v>
      </c>
      <c r="R85" s="107">
        <v>2</v>
      </c>
      <c r="S85" s="106">
        <f t="shared" si="92"/>
        <v>100</v>
      </c>
      <c r="T85" s="107">
        <v>3</v>
      </c>
      <c r="U85" s="106">
        <f t="shared" si="93"/>
        <v>75</v>
      </c>
      <c r="V85" s="87">
        <v>8</v>
      </c>
      <c r="W85" s="87">
        <f t="shared" si="94"/>
        <v>80</v>
      </c>
      <c r="X85" s="88">
        <v>4</v>
      </c>
      <c r="Y85" s="87">
        <f t="shared" si="95"/>
        <v>100</v>
      </c>
      <c r="Z85" s="88">
        <v>2</v>
      </c>
      <c r="AA85" s="87">
        <f t="shared" si="96"/>
        <v>100</v>
      </c>
      <c r="AB85" s="88">
        <v>4</v>
      </c>
      <c r="AC85" s="87">
        <f t="shared" si="97"/>
        <v>100</v>
      </c>
      <c r="AD85" s="125">
        <v>2</v>
      </c>
      <c r="AE85" s="126">
        <f t="shared" si="98"/>
        <v>100</v>
      </c>
      <c r="AF85" s="125">
        <v>9</v>
      </c>
      <c r="AG85" s="126">
        <f t="shared" si="99"/>
        <v>75</v>
      </c>
      <c r="AH85" s="125">
        <v>15</v>
      </c>
      <c r="AI85" s="126">
        <f t="shared" si="100"/>
        <v>93.75</v>
      </c>
      <c r="AJ85" s="125">
        <v>4</v>
      </c>
      <c r="AK85" s="126">
        <f t="shared" si="101"/>
        <v>50</v>
      </c>
      <c r="AL85" s="125">
        <v>6</v>
      </c>
      <c r="AM85" s="126">
        <f t="shared" si="102"/>
        <v>75</v>
      </c>
      <c r="AN85" s="125">
        <v>2</v>
      </c>
      <c r="AO85" s="126">
        <f t="shared" si="103"/>
        <v>100</v>
      </c>
      <c r="AP85" s="125">
        <v>16</v>
      </c>
      <c r="AQ85" s="126">
        <f t="shared" si="104"/>
        <v>100</v>
      </c>
      <c r="AR85" s="125">
        <v>1</v>
      </c>
      <c r="AS85" s="126">
        <f t="shared" si="105"/>
        <v>50</v>
      </c>
      <c r="AT85" s="125">
        <v>2</v>
      </c>
      <c r="AU85" s="126">
        <f t="shared" si="106"/>
        <v>100</v>
      </c>
      <c r="AV85" s="125">
        <v>10</v>
      </c>
      <c r="AW85" s="126">
        <f t="shared" si="107"/>
        <v>62.5</v>
      </c>
      <c r="AX85" s="138">
        <v>10</v>
      </c>
      <c r="AY85" s="139">
        <f t="shared" si="108"/>
        <v>62.5</v>
      </c>
      <c r="AZ85" s="138">
        <v>2</v>
      </c>
      <c r="BA85" s="139">
        <f t="shared" si="109"/>
        <v>100</v>
      </c>
      <c r="BB85" s="138">
        <v>12</v>
      </c>
      <c r="BC85" s="139">
        <f t="shared" si="110"/>
        <v>75</v>
      </c>
      <c r="BD85" s="138">
        <v>1</v>
      </c>
      <c r="BE85" s="139">
        <f t="shared" si="111"/>
        <v>50</v>
      </c>
      <c r="BF85" s="138">
        <v>6</v>
      </c>
      <c r="BG85" s="139">
        <f t="shared" si="112"/>
        <v>100</v>
      </c>
      <c r="BH85" s="138">
        <v>16</v>
      </c>
      <c r="BI85" s="139">
        <f t="shared" si="113"/>
        <v>100</v>
      </c>
      <c r="BJ85" s="138">
        <v>1</v>
      </c>
      <c r="BK85" s="139">
        <f t="shared" si="114"/>
        <v>50</v>
      </c>
      <c r="BL85" s="138">
        <v>2</v>
      </c>
      <c r="BM85" s="139">
        <f t="shared" si="115"/>
        <v>100</v>
      </c>
      <c r="BN85" s="138">
        <v>9</v>
      </c>
      <c r="BO85" s="139">
        <f t="shared" si="116"/>
        <v>56.25</v>
      </c>
      <c r="BP85" s="138">
        <v>16</v>
      </c>
      <c r="BQ85" s="139">
        <f t="shared" si="117"/>
        <v>100</v>
      </c>
      <c r="BR85" s="142">
        <v>2</v>
      </c>
      <c r="BS85" s="143">
        <f t="shared" si="118"/>
        <v>100</v>
      </c>
      <c r="BT85" s="142">
        <v>2</v>
      </c>
      <c r="BU85" s="143">
        <f t="shared" si="119"/>
        <v>100</v>
      </c>
      <c r="BV85" s="142">
        <v>10</v>
      </c>
      <c r="BW85" s="143">
        <f t="shared" si="120"/>
        <v>100</v>
      </c>
      <c r="BX85" s="142">
        <v>2</v>
      </c>
      <c r="BY85" s="143">
        <f t="shared" si="121"/>
        <v>100</v>
      </c>
      <c r="BZ85" s="142">
        <v>15</v>
      </c>
      <c r="CA85" s="143">
        <f t="shared" si="122"/>
        <v>93.75</v>
      </c>
      <c r="CB85" s="142">
        <v>13</v>
      </c>
      <c r="CC85" s="143">
        <f t="shared" si="123"/>
        <v>81.25</v>
      </c>
      <c r="CD85" s="142">
        <v>4</v>
      </c>
      <c r="CE85" s="143">
        <f t="shared" si="124"/>
        <v>50</v>
      </c>
      <c r="CF85" s="142">
        <v>10</v>
      </c>
      <c r="CG85" s="143">
        <f t="shared" si="125"/>
        <v>100</v>
      </c>
      <c r="CH85" s="142">
        <v>5</v>
      </c>
      <c r="CI85" s="143">
        <f t="shared" si="126"/>
        <v>62.5</v>
      </c>
      <c r="CJ85" s="142">
        <v>4</v>
      </c>
      <c r="CK85" s="143">
        <f t="shared" si="127"/>
        <v>100</v>
      </c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  <c r="EN85" s="24"/>
      <c r="EO85" s="24"/>
      <c r="EP85" s="24"/>
      <c r="EQ85" s="24"/>
      <c r="ER85" s="24"/>
      <c r="ES85" s="24"/>
      <c r="ET85" s="24"/>
      <c r="EU85" s="24"/>
      <c r="EV85" s="24"/>
      <c r="EW85" s="24"/>
      <c r="EX85" s="24"/>
      <c r="EY85" s="24"/>
      <c r="EZ85" s="24"/>
      <c r="FA85" s="24"/>
      <c r="FB85" s="24"/>
      <c r="FC85" s="24"/>
      <c r="FD85" s="24"/>
      <c r="FE85" s="24"/>
      <c r="FF85" s="24"/>
      <c r="FG85" s="24"/>
      <c r="FH85" s="24"/>
      <c r="FI85" s="24"/>
      <c r="FJ85" s="24"/>
      <c r="FK85" s="24"/>
      <c r="FL85" s="24"/>
      <c r="FM85" s="24"/>
      <c r="FN85" s="24"/>
      <c r="FO85" s="24"/>
      <c r="FP85" s="24"/>
      <c r="FQ85" s="24"/>
      <c r="FR85" s="24"/>
      <c r="FS85" s="24"/>
      <c r="FT85" s="24"/>
      <c r="FU85" s="24"/>
      <c r="FV85" s="24"/>
      <c r="FW85" s="24"/>
      <c r="FX85" s="24"/>
      <c r="FY85" s="24"/>
      <c r="FZ85" s="24"/>
      <c r="GA85" s="24"/>
      <c r="GB85" s="24"/>
      <c r="GC85" s="24"/>
      <c r="GD85" s="24"/>
      <c r="GE85" s="24"/>
      <c r="GF85" s="24"/>
      <c r="GG85" s="24"/>
      <c r="GH85" s="24"/>
      <c r="GI85" s="24"/>
      <c r="GJ85" s="24"/>
      <c r="GK85" s="24"/>
      <c r="GL85" s="24"/>
      <c r="GM85" s="24"/>
      <c r="GN85" s="24"/>
      <c r="GO85" s="24"/>
      <c r="GP85" s="24"/>
      <c r="GQ85" s="24"/>
      <c r="GR85" s="24"/>
      <c r="GS85" s="24"/>
      <c r="GT85" s="24"/>
      <c r="GU85" s="24"/>
      <c r="GV85" s="24"/>
      <c r="GW85" s="24"/>
      <c r="GX85" s="24"/>
      <c r="GY85" s="24"/>
      <c r="GZ85" s="24"/>
      <c r="HA85" s="24"/>
      <c r="HB85" s="24"/>
      <c r="HC85" s="24"/>
      <c r="HD85" s="24"/>
      <c r="HE85" s="24"/>
      <c r="HF85" s="24"/>
      <c r="HG85" s="24"/>
      <c r="HH85" s="24"/>
      <c r="HI85" s="24"/>
      <c r="HJ85" s="24"/>
      <c r="HK85" s="24"/>
      <c r="HL85" s="24"/>
      <c r="HM85" s="24"/>
      <c r="HN85" s="24"/>
      <c r="HO85" s="24"/>
      <c r="HP85" s="24"/>
      <c r="HQ85" s="24"/>
      <c r="HR85" s="24"/>
      <c r="HS85" s="24"/>
      <c r="HT85" s="24"/>
      <c r="HU85" s="24"/>
      <c r="HV85" s="24"/>
      <c r="HW85" s="24"/>
      <c r="HX85" s="24"/>
      <c r="HY85" s="24"/>
      <c r="HZ85" s="24"/>
      <c r="IA85" s="24"/>
      <c r="IB85" s="24"/>
      <c r="IC85" s="24"/>
      <c r="ID85" s="24"/>
      <c r="IE85" s="24"/>
      <c r="IF85" s="24"/>
      <c r="IG85" s="24"/>
      <c r="IH85" s="24"/>
      <c r="II85" s="24"/>
      <c r="IJ85" s="24"/>
      <c r="IK85" s="24"/>
      <c r="IL85" s="24"/>
      <c r="IM85" s="24"/>
      <c r="IN85" s="24"/>
      <c r="IO85" s="24"/>
      <c r="IP85" s="24"/>
      <c r="IQ85" s="24"/>
      <c r="IR85" s="24"/>
      <c r="IS85" s="24"/>
    </row>
    <row r="86" spans="1:253" s="24" customFormat="1" ht="15.75" customHeight="1" x14ac:dyDescent="0.25">
      <c r="A86" s="29">
        <v>76</v>
      </c>
      <c r="B86" s="31">
        <v>211413205078</v>
      </c>
      <c r="C86" s="32" t="s">
        <v>515</v>
      </c>
      <c r="D86" s="95" t="s">
        <v>937</v>
      </c>
      <c r="E86" s="95">
        <f t="shared" si="85"/>
        <v>0</v>
      </c>
      <c r="F86" s="95">
        <v>4</v>
      </c>
      <c r="G86" s="95">
        <f t="shared" si="86"/>
        <v>66.666666666666657</v>
      </c>
      <c r="H86" s="96">
        <v>1</v>
      </c>
      <c r="I86" s="95">
        <f t="shared" si="87"/>
        <v>50</v>
      </c>
      <c r="J86" s="95">
        <v>1</v>
      </c>
      <c r="K86" s="95">
        <f t="shared" si="88"/>
        <v>50</v>
      </c>
      <c r="L86" s="106">
        <v>10</v>
      </c>
      <c r="M86" s="106">
        <f t="shared" si="89"/>
        <v>100</v>
      </c>
      <c r="N86" s="107">
        <v>2</v>
      </c>
      <c r="O86" s="106">
        <f t="shared" si="90"/>
        <v>100</v>
      </c>
      <c r="P86" s="107">
        <v>2</v>
      </c>
      <c r="Q86" s="106">
        <f t="shared" si="91"/>
        <v>100</v>
      </c>
      <c r="R86" s="107">
        <v>2</v>
      </c>
      <c r="S86" s="106">
        <f t="shared" si="92"/>
        <v>100</v>
      </c>
      <c r="T86" s="107">
        <v>3</v>
      </c>
      <c r="U86" s="106">
        <f t="shared" si="93"/>
        <v>75</v>
      </c>
      <c r="V86" s="87">
        <v>9</v>
      </c>
      <c r="W86" s="87">
        <f t="shared" si="94"/>
        <v>90</v>
      </c>
      <c r="X86" s="88">
        <v>2</v>
      </c>
      <c r="Y86" s="87">
        <f t="shared" si="95"/>
        <v>50</v>
      </c>
      <c r="Z86" s="88">
        <v>1</v>
      </c>
      <c r="AA86" s="87">
        <f t="shared" si="96"/>
        <v>50</v>
      </c>
      <c r="AB86" s="88">
        <v>3</v>
      </c>
      <c r="AC86" s="87">
        <f t="shared" si="97"/>
        <v>75</v>
      </c>
      <c r="AD86" s="125">
        <v>2</v>
      </c>
      <c r="AE86" s="126">
        <f t="shared" si="98"/>
        <v>100</v>
      </c>
      <c r="AF86" s="125">
        <v>9</v>
      </c>
      <c r="AG86" s="126">
        <f t="shared" si="99"/>
        <v>75</v>
      </c>
      <c r="AH86" s="125">
        <v>12</v>
      </c>
      <c r="AI86" s="126">
        <f t="shared" si="100"/>
        <v>75</v>
      </c>
      <c r="AJ86" s="125">
        <v>7</v>
      </c>
      <c r="AK86" s="126">
        <f t="shared" si="101"/>
        <v>87.5</v>
      </c>
      <c r="AL86" s="125">
        <v>7</v>
      </c>
      <c r="AM86" s="126">
        <f t="shared" si="102"/>
        <v>87.5</v>
      </c>
      <c r="AN86" s="125">
        <v>2</v>
      </c>
      <c r="AO86" s="126">
        <f t="shared" si="103"/>
        <v>100</v>
      </c>
      <c r="AP86" s="125">
        <v>14</v>
      </c>
      <c r="AQ86" s="126">
        <f t="shared" si="104"/>
        <v>87.5</v>
      </c>
      <c r="AR86" s="125">
        <v>2</v>
      </c>
      <c r="AS86" s="126">
        <f t="shared" si="105"/>
        <v>100</v>
      </c>
      <c r="AT86" s="125">
        <v>2</v>
      </c>
      <c r="AU86" s="126">
        <f t="shared" si="106"/>
        <v>100</v>
      </c>
      <c r="AV86" s="125">
        <v>12</v>
      </c>
      <c r="AW86" s="126">
        <f t="shared" si="107"/>
        <v>75</v>
      </c>
      <c r="AX86" s="138">
        <v>13</v>
      </c>
      <c r="AY86" s="139">
        <f t="shared" si="108"/>
        <v>81.25</v>
      </c>
      <c r="AZ86" s="138">
        <v>2</v>
      </c>
      <c r="BA86" s="139">
        <f t="shared" si="109"/>
        <v>100</v>
      </c>
      <c r="BB86" s="138">
        <v>14</v>
      </c>
      <c r="BC86" s="139">
        <f t="shared" si="110"/>
        <v>87.5</v>
      </c>
      <c r="BD86" s="138">
        <v>2</v>
      </c>
      <c r="BE86" s="139">
        <f t="shared" si="111"/>
        <v>100</v>
      </c>
      <c r="BF86" s="138">
        <v>4</v>
      </c>
      <c r="BG86" s="139">
        <f t="shared" si="112"/>
        <v>66.666666666666657</v>
      </c>
      <c r="BH86" s="138">
        <v>13</v>
      </c>
      <c r="BI86" s="139">
        <f t="shared" si="113"/>
        <v>81.25</v>
      </c>
      <c r="BJ86" s="138">
        <v>2</v>
      </c>
      <c r="BK86" s="139">
        <f t="shared" si="114"/>
        <v>100</v>
      </c>
      <c r="BL86" s="138">
        <v>2</v>
      </c>
      <c r="BM86" s="139">
        <f t="shared" si="115"/>
        <v>100</v>
      </c>
      <c r="BN86" s="138">
        <v>15</v>
      </c>
      <c r="BO86" s="139">
        <f t="shared" si="116"/>
        <v>93.75</v>
      </c>
      <c r="BP86" s="138">
        <v>16</v>
      </c>
      <c r="BQ86" s="139">
        <f t="shared" si="117"/>
        <v>100</v>
      </c>
      <c r="BR86" s="142">
        <v>2</v>
      </c>
      <c r="BS86" s="143">
        <f t="shared" si="118"/>
        <v>100</v>
      </c>
      <c r="BT86" s="142">
        <v>2</v>
      </c>
      <c r="BU86" s="143">
        <f t="shared" si="119"/>
        <v>100</v>
      </c>
      <c r="BV86" s="142">
        <v>8</v>
      </c>
      <c r="BW86" s="143">
        <f t="shared" si="120"/>
        <v>80</v>
      </c>
      <c r="BX86" s="142">
        <v>2</v>
      </c>
      <c r="BY86" s="143">
        <f t="shared" si="121"/>
        <v>100</v>
      </c>
      <c r="BZ86" s="142">
        <v>15</v>
      </c>
      <c r="CA86" s="143">
        <f t="shared" si="122"/>
        <v>93.75</v>
      </c>
      <c r="CB86" s="142">
        <v>14</v>
      </c>
      <c r="CC86" s="143">
        <f t="shared" si="123"/>
        <v>87.5</v>
      </c>
      <c r="CD86" s="142">
        <v>7</v>
      </c>
      <c r="CE86" s="143">
        <f t="shared" si="124"/>
        <v>87.5</v>
      </c>
      <c r="CF86" s="142">
        <v>6</v>
      </c>
      <c r="CG86" s="143">
        <f t="shared" si="125"/>
        <v>60</v>
      </c>
      <c r="CH86" s="142">
        <v>6</v>
      </c>
      <c r="CI86" s="143">
        <f t="shared" si="126"/>
        <v>75</v>
      </c>
      <c r="CJ86" s="142">
        <v>2</v>
      </c>
      <c r="CK86" s="143">
        <f t="shared" si="127"/>
        <v>50</v>
      </c>
    </row>
    <row r="87" spans="1:253" s="24" customFormat="1" ht="15.75" customHeight="1" x14ac:dyDescent="0.25">
      <c r="A87" s="29">
        <v>77</v>
      </c>
      <c r="B87" s="31">
        <v>211413205079</v>
      </c>
      <c r="C87" s="32" t="s">
        <v>516</v>
      </c>
      <c r="D87" s="95">
        <v>10</v>
      </c>
      <c r="E87" s="95">
        <f t="shared" si="85"/>
        <v>100</v>
      </c>
      <c r="F87" s="95">
        <v>6</v>
      </c>
      <c r="G87" s="95">
        <f t="shared" si="86"/>
        <v>100</v>
      </c>
      <c r="H87" s="96">
        <v>2</v>
      </c>
      <c r="I87" s="95">
        <f t="shared" si="87"/>
        <v>100</v>
      </c>
      <c r="J87" s="95">
        <v>2</v>
      </c>
      <c r="K87" s="95">
        <f t="shared" si="88"/>
        <v>100</v>
      </c>
      <c r="L87" s="106" t="s">
        <v>937</v>
      </c>
      <c r="M87" s="106">
        <f t="shared" si="89"/>
        <v>0</v>
      </c>
      <c r="N87" s="107">
        <v>2</v>
      </c>
      <c r="O87" s="106">
        <f t="shared" si="90"/>
        <v>100</v>
      </c>
      <c r="P87" s="107">
        <v>2</v>
      </c>
      <c r="Q87" s="106">
        <f t="shared" si="91"/>
        <v>100</v>
      </c>
      <c r="R87" s="107">
        <v>2</v>
      </c>
      <c r="S87" s="106">
        <f t="shared" si="92"/>
        <v>100</v>
      </c>
      <c r="T87" s="107">
        <v>2</v>
      </c>
      <c r="U87" s="106">
        <f t="shared" si="93"/>
        <v>50</v>
      </c>
      <c r="V87" s="87">
        <v>10</v>
      </c>
      <c r="W87" s="87">
        <f t="shared" si="94"/>
        <v>100</v>
      </c>
      <c r="X87" s="88">
        <v>4</v>
      </c>
      <c r="Y87" s="87">
        <f t="shared" si="95"/>
        <v>100</v>
      </c>
      <c r="Z87" s="88">
        <v>2</v>
      </c>
      <c r="AA87" s="87">
        <f t="shared" si="96"/>
        <v>100</v>
      </c>
      <c r="AB87" s="88">
        <v>2</v>
      </c>
      <c r="AC87" s="87">
        <f t="shared" si="97"/>
        <v>50</v>
      </c>
      <c r="AD87" s="125">
        <v>1</v>
      </c>
      <c r="AE87" s="126">
        <f t="shared" si="98"/>
        <v>50</v>
      </c>
      <c r="AF87" s="125">
        <v>12</v>
      </c>
      <c r="AG87" s="126">
        <f t="shared" si="99"/>
        <v>100</v>
      </c>
      <c r="AH87" s="125">
        <v>16</v>
      </c>
      <c r="AI87" s="126">
        <f t="shared" si="100"/>
        <v>100</v>
      </c>
      <c r="AJ87" s="125">
        <v>4</v>
      </c>
      <c r="AK87" s="126">
        <f t="shared" si="101"/>
        <v>50</v>
      </c>
      <c r="AL87" s="125">
        <v>6</v>
      </c>
      <c r="AM87" s="126">
        <f t="shared" si="102"/>
        <v>75</v>
      </c>
      <c r="AN87" s="125">
        <v>2</v>
      </c>
      <c r="AO87" s="126">
        <f t="shared" si="103"/>
        <v>100</v>
      </c>
      <c r="AP87" s="125">
        <v>16</v>
      </c>
      <c r="AQ87" s="126">
        <f t="shared" si="104"/>
        <v>100</v>
      </c>
      <c r="AR87" s="125">
        <v>2</v>
      </c>
      <c r="AS87" s="126">
        <f t="shared" si="105"/>
        <v>100</v>
      </c>
      <c r="AT87" s="125">
        <v>2</v>
      </c>
      <c r="AU87" s="126">
        <f t="shared" si="106"/>
        <v>100</v>
      </c>
      <c r="AV87" s="125">
        <v>16</v>
      </c>
      <c r="AW87" s="126">
        <f t="shared" si="107"/>
        <v>100</v>
      </c>
      <c r="AX87" s="138">
        <v>15</v>
      </c>
      <c r="AY87" s="139">
        <f t="shared" si="108"/>
        <v>93.75</v>
      </c>
      <c r="AZ87" s="138">
        <v>2</v>
      </c>
      <c r="BA87" s="139">
        <f t="shared" si="109"/>
        <v>100</v>
      </c>
      <c r="BB87" s="138">
        <v>16</v>
      </c>
      <c r="BC87" s="139">
        <f t="shared" si="110"/>
        <v>100</v>
      </c>
      <c r="BD87" s="138">
        <v>2</v>
      </c>
      <c r="BE87" s="139">
        <f t="shared" si="111"/>
        <v>100</v>
      </c>
      <c r="BF87" s="138">
        <v>4</v>
      </c>
      <c r="BG87" s="139">
        <f t="shared" si="112"/>
        <v>66.666666666666657</v>
      </c>
      <c r="BH87" s="138">
        <v>9</v>
      </c>
      <c r="BI87" s="139">
        <f t="shared" si="113"/>
        <v>56.25</v>
      </c>
      <c r="BJ87" s="138">
        <v>1</v>
      </c>
      <c r="BK87" s="139">
        <f t="shared" si="114"/>
        <v>50</v>
      </c>
      <c r="BL87" s="138">
        <v>1</v>
      </c>
      <c r="BM87" s="139">
        <f t="shared" si="115"/>
        <v>50</v>
      </c>
      <c r="BN87" s="138">
        <v>16</v>
      </c>
      <c r="BO87" s="139">
        <f t="shared" si="116"/>
        <v>100</v>
      </c>
      <c r="BP87" s="138">
        <v>16</v>
      </c>
      <c r="BQ87" s="139">
        <f t="shared" si="117"/>
        <v>100</v>
      </c>
      <c r="BR87" s="142">
        <v>2</v>
      </c>
      <c r="BS87" s="143">
        <f t="shared" si="118"/>
        <v>100</v>
      </c>
      <c r="BT87" s="142">
        <v>2</v>
      </c>
      <c r="BU87" s="143">
        <f t="shared" si="119"/>
        <v>100</v>
      </c>
      <c r="BV87" s="142">
        <v>10</v>
      </c>
      <c r="BW87" s="143">
        <f t="shared" si="120"/>
        <v>100</v>
      </c>
      <c r="BX87" s="142">
        <v>2</v>
      </c>
      <c r="BY87" s="143">
        <f t="shared" si="121"/>
        <v>100</v>
      </c>
      <c r="BZ87" s="142">
        <v>14</v>
      </c>
      <c r="CA87" s="143">
        <f t="shared" si="122"/>
        <v>87.5</v>
      </c>
      <c r="CB87" s="142">
        <v>12</v>
      </c>
      <c r="CC87" s="143">
        <f t="shared" si="123"/>
        <v>75</v>
      </c>
      <c r="CD87" s="142">
        <v>8</v>
      </c>
      <c r="CE87" s="143">
        <f t="shared" si="124"/>
        <v>100</v>
      </c>
      <c r="CF87" s="142">
        <v>10</v>
      </c>
      <c r="CG87" s="143">
        <f t="shared" si="125"/>
        <v>100</v>
      </c>
      <c r="CH87" s="142">
        <v>4</v>
      </c>
      <c r="CI87" s="143">
        <f t="shared" si="126"/>
        <v>50</v>
      </c>
      <c r="CJ87" s="142">
        <v>4</v>
      </c>
      <c r="CK87" s="143">
        <f t="shared" si="127"/>
        <v>100</v>
      </c>
    </row>
    <row r="88" spans="1:253" s="24" customFormat="1" ht="15.75" customHeight="1" x14ac:dyDescent="0.25">
      <c r="A88" s="29">
        <v>78</v>
      </c>
      <c r="B88" s="31">
        <v>211413205080</v>
      </c>
      <c r="C88" s="32" t="s">
        <v>517</v>
      </c>
      <c r="D88" s="95">
        <v>6</v>
      </c>
      <c r="E88" s="95">
        <f t="shared" si="85"/>
        <v>60</v>
      </c>
      <c r="F88" s="95">
        <v>3</v>
      </c>
      <c r="G88" s="95">
        <f t="shared" si="86"/>
        <v>50</v>
      </c>
      <c r="H88" s="96" t="s">
        <v>937</v>
      </c>
      <c r="I88" s="95">
        <f t="shared" si="87"/>
        <v>0</v>
      </c>
      <c r="J88" s="95">
        <v>1</v>
      </c>
      <c r="K88" s="95">
        <f t="shared" si="88"/>
        <v>50</v>
      </c>
      <c r="L88" s="106">
        <v>8</v>
      </c>
      <c r="M88" s="106">
        <f t="shared" si="89"/>
        <v>80</v>
      </c>
      <c r="N88" s="107">
        <v>2</v>
      </c>
      <c r="O88" s="106">
        <f t="shared" si="90"/>
        <v>100</v>
      </c>
      <c r="P88" s="107">
        <v>2</v>
      </c>
      <c r="Q88" s="106">
        <f t="shared" si="91"/>
        <v>100</v>
      </c>
      <c r="R88" s="107" t="s">
        <v>937</v>
      </c>
      <c r="S88" s="106">
        <f t="shared" si="92"/>
        <v>0</v>
      </c>
      <c r="T88" s="107">
        <v>4</v>
      </c>
      <c r="U88" s="106">
        <f t="shared" si="93"/>
        <v>100</v>
      </c>
      <c r="V88" s="87">
        <v>6</v>
      </c>
      <c r="W88" s="87">
        <f t="shared" si="94"/>
        <v>60</v>
      </c>
      <c r="X88" s="88">
        <v>2</v>
      </c>
      <c r="Y88" s="87">
        <f t="shared" si="95"/>
        <v>50</v>
      </c>
      <c r="Z88" s="88">
        <v>2</v>
      </c>
      <c r="AA88" s="87">
        <f t="shared" si="96"/>
        <v>100</v>
      </c>
      <c r="AB88" s="88">
        <v>4</v>
      </c>
      <c r="AC88" s="87">
        <f t="shared" si="97"/>
        <v>100</v>
      </c>
      <c r="AD88" s="125">
        <v>2</v>
      </c>
      <c r="AE88" s="126">
        <f t="shared" si="98"/>
        <v>100</v>
      </c>
      <c r="AF88" s="125" t="s">
        <v>937</v>
      </c>
      <c r="AG88" s="126">
        <f t="shared" si="99"/>
        <v>0</v>
      </c>
      <c r="AH88" s="125">
        <v>13</v>
      </c>
      <c r="AI88" s="126">
        <f t="shared" si="100"/>
        <v>81.25</v>
      </c>
      <c r="AJ88" s="125">
        <v>8</v>
      </c>
      <c r="AK88" s="126">
        <f t="shared" si="101"/>
        <v>100</v>
      </c>
      <c r="AL88" s="125">
        <v>8</v>
      </c>
      <c r="AM88" s="126">
        <f t="shared" si="102"/>
        <v>100</v>
      </c>
      <c r="AN88" s="125" t="s">
        <v>937</v>
      </c>
      <c r="AO88" s="126">
        <f t="shared" si="103"/>
        <v>0</v>
      </c>
      <c r="AP88" s="125">
        <v>14</v>
      </c>
      <c r="AQ88" s="126">
        <f t="shared" si="104"/>
        <v>87.5</v>
      </c>
      <c r="AR88" s="125">
        <v>1</v>
      </c>
      <c r="AS88" s="126">
        <f t="shared" si="105"/>
        <v>50</v>
      </c>
      <c r="AT88" s="125">
        <v>2</v>
      </c>
      <c r="AU88" s="126">
        <f t="shared" si="106"/>
        <v>100</v>
      </c>
      <c r="AV88" s="125">
        <v>9</v>
      </c>
      <c r="AW88" s="126">
        <f t="shared" si="107"/>
        <v>56.25</v>
      </c>
      <c r="AX88" s="138">
        <v>14</v>
      </c>
      <c r="AY88" s="139">
        <f t="shared" si="108"/>
        <v>87.5</v>
      </c>
      <c r="AZ88" s="138">
        <v>2</v>
      </c>
      <c r="BA88" s="139">
        <f t="shared" si="109"/>
        <v>100</v>
      </c>
      <c r="BB88" s="138">
        <v>12</v>
      </c>
      <c r="BC88" s="139">
        <f t="shared" si="110"/>
        <v>75</v>
      </c>
      <c r="BD88" s="138" t="s">
        <v>937</v>
      </c>
      <c r="BE88" s="139">
        <f t="shared" si="111"/>
        <v>0</v>
      </c>
      <c r="BF88" s="138">
        <v>6</v>
      </c>
      <c r="BG88" s="139">
        <f t="shared" si="112"/>
        <v>100</v>
      </c>
      <c r="BH88" s="138">
        <v>16</v>
      </c>
      <c r="BI88" s="139">
        <f t="shared" si="113"/>
        <v>100</v>
      </c>
      <c r="BJ88" s="138">
        <v>2</v>
      </c>
      <c r="BK88" s="139">
        <f t="shared" si="114"/>
        <v>100</v>
      </c>
      <c r="BL88" s="138" t="s">
        <v>937</v>
      </c>
      <c r="BM88" s="139">
        <f t="shared" si="115"/>
        <v>0</v>
      </c>
      <c r="BN88" s="138">
        <v>9</v>
      </c>
      <c r="BO88" s="139">
        <f t="shared" si="116"/>
        <v>56.25</v>
      </c>
      <c r="BP88" s="138">
        <v>9</v>
      </c>
      <c r="BQ88" s="139">
        <f t="shared" si="117"/>
        <v>56.25</v>
      </c>
      <c r="BR88" s="142">
        <v>2</v>
      </c>
      <c r="BS88" s="143">
        <f t="shared" si="118"/>
        <v>100</v>
      </c>
      <c r="BT88" s="142">
        <v>2</v>
      </c>
      <c r="BU88" s="143">
        <f t="shared" si="119"/>
        <v>100</v>
      </c>
      <c r="BV88" s="142">
        <v>8</v>
      </c>
      <c r="BW88" s="143">
        <f t="shared" si="120"/>
        <v>80</v>
      </c>
      <c r="BX88" s="142">
        <v>1</v>
      </c>
      <c r="BY88" s="143">
        <f t="shared" si="121"/>
        <v>50</v>
      </c>
      <c r="BZ88" s="142">
        <v>16</v>
      </c>
      <c r="CA88" s="143">
        <f t="shared" si="122"/>
        <v>100</v>
      </c>
      <c r="CB88" s="142">
        <v>16</v>
      </c>
      <c r="CC88" s="143">
        <f t="shared" si="123"/>
        <v>100</v>
      </c>
      <c r="CD88" s="142">
        <v>6</v>
      </c>
      <c r="CE88" s="143">
        <f t="shared" si="124"/>
        <v>75</v>
      </c>
      <c r="CF88" s="142">
        <v>8</v>
      </c>
      <c r="CG88" s="143">
        <f t="shared" si="125"/>
        <v>80</v>
      </c>
      <c r="CH88" s="142">
        <v>8</v>
      </c>
      <c r="CI88" s="143">
        <f t="shared" si="126"/>
        <v>100</v>
      </c>
      <c r="CJ88" s="142" t="s">
        <v>937</v>
      </c>
      <c r="CK88" s="143">
        <f t="shared" si="127"/>
        <v>0</v>
      </c>
    </row>
    <row r="89" spans="1:253" s="24" customFormat="1" ht="15.75" customHeight="1" x14ac:dyDescent="0.25">
      <c r="A89" s="29">
        <v>79</v>
      </c>
      <c r="B89" s="31">
        <v>211413205081</v>
      </c>
      <c r="C89" s="32" t="s">
        <v>518</v>
      </c>
      <c r="D89" s="95">
        <v>10</v>
      </c>
      <c r="E89" s="95">
        <f t="shared" si="85"/>
        <v>100</v>
      </c>
      <c r="F89" s="95">
        <v>4</v>
      </c>
      <c r="G89" s="95">
        <f t="shared" si="86"/>
        <v>66.666666666666657</v>
      </c>
      <c r="H89" s="96">
        <v>2</v>
      </c>
      <c r="I89" s="95">
        <f t="shared" si="87"/>
        <v>100</v>
      </c>
      <c r="J89" s="95">
        <v>1</v>
      </c>
      <c r="K89" s="95">
        <f t="shared" si="88"/>
        <v>50</v>
      </c>
      <c r="L89" s="106">
        <v>6</v>
      </c>
      <c r="M89" s="106">
        <f t="shared" si="89"/>
        <v>60</v>
      </c>
      <c r="N89" s="107">
        <v>1</v>
      </c>
      <c r="O89" s="106">
        <f t="shared" si="90"/>
        <v>50</v>
      </c>
      <c r="P89" s="107">
        <v>2</v>
      </c>
      <c r="Q89" s="106">
        <f t="shared" si="91"/>
        <v>100</v>
      </c>
      <c r="R89" s="107">
        <v>2</v>
      </c>
      <c r="S89" s="106">
        <f t="shared" si="92"/>
        <v>100</v>
      </c>
      <c r="T89" s="107">
        <v>3</v>
      </c>
      <c r="U89" s="106">
        <f t="shared" si="93"/>
        <v>75</v>
      </c>
      <c r="V89" s="87">
        <v>6</v>
      </c>
      <c r="W89" s="87">
        <f t="shared" si="94"/>
        <v>60</v>
      </c>
      <c r="X89" s="88">
        <v>4</v>
      </c>
      <c r="Y89" s="87">
        <f t="shared" si="95"/>
        <v>100</v>
      </c>
      <c r="Z89" s="88">
        <v>2</v>
      </c>
      <c r="AA89" s="87">
        <f t="shared" si="96"/>
        <v>100</v>
      </c>
      <c r="AB89" s="88">
        <v>4</v>
      </c>
      <c r="AC89" s="87">
        <f t="shared" si="97"/>
        <v>100</v>
      </c>
      <c r="AD89" s="125">
        <v>1</v>
      </c>
      <c r="AE89" s="126">
        <f t="shared" si="98"/>
        <v>50</v>
      </c>
      <c r="AF89" s="125">
        <v>10</v>
      </c>
      <c r="AG89" s="126">
        <f t="shared" si="99"/>
        <v>83.333333333333343</v>
      </c>
      <c r="AH89" s="125">
        <v>14</v>
      </c>
      <c r="AI89" s="126">
        <f t="shared" si="100"/>
        <v>87.5</v>
      </c>
      <c r="AJ89" s="125">
        <v>8</v>
      </c>
      <c r="AK89" s="126">
        <f t="shared" si="101"/>
        <v>100</v>
      </c>
      <c r="AL89" s="125">
        <v>4</v>
      </c>
      <c r="AM89" s="126">
        <f t="shared" si="102"/>
        <v>50</v>
      </c>
      <c r="AN89" s="125">
        <v>2</v>
      </c>
      <c r="AO89" s="126">
        <f t="shared" si="103"/>
        <v>100</v>
      </c>
      <c r="AP89" s="125">
        <v>16</v>
      </c>
      <c r="AQ89" s="126">
        <f t="shared" si="104"/>
        <v>100</v>
      </c>
      <c r="AR89" s="125">
        <v>2</v>
      </c>
      <c r="AS89" s="126">
        <f t="shared" si="105"/>
        <v>100</v>
      </c>
      <c r="AT89" s="125">
        <v>1</v>
      </c>
      <c r="AU89" s="126">
        <f t="shared" si="106"/>
        <v>50</v>
      </c>
      <c r="AV89" s="125">
        <v>9</v>
      </c>
      <c r="AW89" s="126">
        <f t="shared" si="107"/>
        <v>56.25</v>
      </c>
      <c r="AX89" s="138">
        <v>12</v>
      </c>
      <c r="AY89" s="139">
        <f t="shared" si="108"/>
        <v>75</v>
      </c>
      <c r="AZ89" s="138">
        <v>2</v>
      </c>
      <c r="BA89" s="139">
        <f t="shared" si="109"/>
        <v>100</v>
      </c>
      <c r="BB89" s="138">
        <v>16</v>
      </c>
      <c r="BC89" s="139">
        <f t="shared" si="110"/>
        <v>100</v>
      </c>
      <c r="BD89" s="138">
        <v>2</v>
      </c>
      <c r="BE89" s="139">
        <f t="shared" si="111"/>
        <v>100</v>
      </c>
      <c r="BF89" s="138">
        <v>5</v>
      </c>
      <c r="BG89" s="139">
        <f t="shared" si="112"/>
        <v>83.333333333333343</v>
      </c>
      <c r="BH89" s="138">
        <v>10</v>
      </c>
      <c r="BI89" s="139">
        <f t="shared" si="113"/>
        <v>62.5</v>
      </c>
      <c r="BJ89" s="138">
        <v>2</v>
      </c>
      <c r="BK89" s="139">
        <f t="shared" si="114"/>
        <v>100</v>
      </c>
      <c r="BL89" s="138">
        <v>2</v>
      </c>
      <c r="BM89" s="139">
        <f t="shared" si="115"/>
        <v>100</v>
      </c>
      <c r="BN89" s="138">
        <v>14</v>
      </c>
      <c r="BO89" s="139">
        <f t="shared" si="116"/>
        <v>87.5</v>
      </c>
      <c r="BP89" s="138">
        <v>9</v>
      </c>
      <c r="BQ89" s="139">
        <f t="shared" si="117"/>
        <v>56.25</v>
      </c>
      <c r="BR89" s="142">
        <v>1</v>
      </c>
      <c r="BS89" s="143">
        <f t="shared" si="118"/>
        <v>50</v>
      </c>
      <c r="BT89" s="142">
        <v>2</v>
      </c>
      <c r="BU89" s="143">
        <f t="shared" si="119"/>
        <v>100</v>
      </c>
      <c r="BV89" s="142">
        <v>10</v>
      </c>
      <c r="BW89" s="143">
        <f t="shared" si="120"/>
        <v>100</v>
      </c>
      <c r="BX89" s="142">
        <v>2</v>
      </c>
      <c r="BY89" s="143">
        <f t="shared" si="121"/>
        <v>100</v>
      </c>
      <c r="BZ89" s="142">
        <v>12</v>
      </c>
      <c r="CA89" s="143">
        <f t="shared" si="122"/>
        <v>75</v>
      </c>
      <c r="CB89" s="142">
        <v>18</v>
      </c>
      <c r="CC89" s="143">
        <f t="shared" si="123"/>
        <v>112.5</v>
      </c>
      <c r="CD89" s="142">
        <v>8</v>
      </c>
      <c r="CE89" s="143">
        <f t="shared" si="124"/>
        <v>100</v>
      </c>
      <c r="CF89" s="142">
        <v>10</v>
      </c>
      <c r="CG89" s="143">
        <f t="shared" si="125"/>
        <v>100</v>
      </c>
      <c r="CH89" s="142">
        <v>8</v>
      </c>
      <c r="CI89" s="143">
        <f t="shared" si="126"/>
        <v>100</v>
      </c>
      <c r="CJ89" s="142">
        <v>4</v>
      </c>
      <c r="CK89" s="143">
        <f t="shared" si="127"/>
        <v>100</v>
      </c>
    </row>
    <row r="90" spans="1:253" s="24" customFormat="1" ht="15.75" customHeight="1" x14ac:dyDescent="0.25">
      <c r="A90" s="29">
        <v>80</v>
      </c>
      <c r="B90" s="31">
        <v>211413205082</v>
      </c>
      <c r="C90" s="32" t="s">
        <v>519</v>
      </c>
      <c r="D90" s="95">
        <v>10</v>
      </c>
      <c r="E90" s="95">
        <f t="shared" si="85"/>
        <v>100</v>
      </c>
      <c r="F90" s="95">
        <v>5</v>
      </c>
      <c r="G90" s="95">
        <f t="shared" si="86"/>
        <v>83.333333333333343</v>
      </c>
      <c r="H90" s="96">
        <v>2</v>
      </c>
      <c r="I90" s="95">
        <f t="shared" si="87"/>
        <v>100</v>
      </c>
      <c r="J90" s="95">
        <v>2</v>
      </c>
      <c r="K90" s="95">
        <f t="shared" si="88"/>
        <v>100</v>
      </c>
      <c r="L90" s="106">
        <v>8</v>
      </c>
      <c r="M90" s="106">
        <f t="shared" si="89"/>
        <v>80</v>
      </c>
      <c r="N90" s="107">
        <v>2</v>
      </c>
      <c r="O90" s="106">
        <f t="shared" si="90"/>
        <v>100</v>
      </c>
      <c r="P90" s="107">
        <v>2</v>
      </c>
      <c r="Q90" s="106">
        <f t="shared" si="91"/>
        <v>100</v>
      </c>
      <c r="R90" s="107">
        <v>2</v>
      </c>
      <c r="S90" s="106">
        <f t="shared" si="92"/>
        <v>100</v>
      </c>
      <c r="T90" s="107">
        <v>4</v>
      </c>
      <c r="U90" s="106">
        <f t="shared" si="93"/>
        <v>100</v>
      </c>
      <c r="V90" s="87">
        <v>10</v>
      </c>
      <c r="W90" s="87">
        <f t="shared" si="94"/>
        <v>100</v>
      </c>
      <c r="X90" s="88">
        <v>2</v>
      </c>
      <c r="Y90" s="87">
        <f t="shared" si="95"/>
        <v>50</v>
      </c>
      <c r="Z90" s="88">
        <v>2</v>
      </c>
      <c r="AA90" s="87">
        <f t="shared" si="96"/>
        <v>100</v>
      </c>
      <c r="AB90" s="88">
        <v>2</v>
      </c>
      <c r="AC90" s="87">
        <f t="shared" si="97"/>
        <v>50</v>
      </c>
      <c r="AD90" s="125">
        <v>2</v>
      </c>
      <c r="AE90" s="126">
        <f t="shared" si="98"/>
        <v>100</v>
      </c>
      <c r="AF90" s="125">
        <v>7</v>
      </c>
      <c r="AG90" s="126">
        <f t="shared" si="99"/>
        <v>58.333333333333336</v>
      </c>
      <c r="AH90" s="125">
        <v>15</v>
      </c>
      <c r="AI90" s="126">
        <f t="shared" si="100"/>
        <v>93.75</v>
      </c>
      <c r="AJ90" s="125">
        <v>4</v>
      </c>
      <c r="AK90" s="126">
        <f t="shared" si="101"/>
        <v>50</v>
      </c>
      <c r="AL90" s="125">
        <v>8</v>
      </c>
      <c r="AM90" s="126">
        <f t="shared" si="102"/>
        <v>100</v>
      </c>
      <c r="AN90" s="125">
        <v>2</v>
      </c>
      <c r="AO90" s="126">
        <f t="shared" si="103"/>
        <v>100</v>
      </c>
      <c r="AP90" s="125">
        <v>16</v>
      </c>
      <c r="AQ90" s="126">
        <f t="shared" si="104"/>
        <v>100</v>
      </c>
      <c r="AR90" s="125">
        <v>2</v>
      </c>
      <c r="AS90" s="126">
        <f t="shared" si="105"/>
        <v>100</v>
      </c>
      <c r="AT90" s="125">
        <v>2</v>
      </c>
      <c r="AU90" s="126">
        <f t="shared" si="106"/>
        <v>100</v>
      </c>
      <c r="AV90" s="125">
        <v>10</v>
      </c>
      <c r="AW90" s="126">
        <f t="shared" si="107"/>
        <v>62.5</v>
      </c>
      <c r="AX90" s="138">
        <v>16</v>
      </c>
      <c r="AY90" s="139">
        <f t="shared" si="108"/>
        <v>100</v>
      </c>
      <c r="AZ90" s="138">
        <v>2</v>
      </c>
      <c r="BA90" s="139">
        <f t="shared" si="109"/>
        <v>100</v>
      </c>
      <c r="BB90" s="138">
        <v>12</v>
      </c>
      <c r="BC90" s="139">
        <f t="shared" si="110"/>
        <v>75</v>
      </c>
      <c r="BD90" s="138">
        <v>1</v>
      </c>
      <c r="BE90" s="139">
        <f t="shared" si="111"/>
        <v>50</v>
      </c>
      <c r="BF90" s="138">
        <v>3</v>
      </c>
      <c r="BG90" s="139">
        <f t="shared" si="112"/>
        <v>50</v>
      </c>
      <c r="BH90" s="138">
        <v>10</v>
      </c>
      <c r="BI90" s="139">
        <f t="shared" si="113"/>
        <v>62.5</v>
      </c>
      <c r="BJ90" s="138">
        <v>1</v>
      </c>
      <c r="BK90" s="139">
        <f t="shared" si="114"/>
        <v>50</v>
      </c>
      <c r="BL90" s="138">
        <v>2</v>
      </c>
      <c r="BM90" s="139">
        <f t="shared" si="115"/>
        <v>100</v>
      </c>
      <c r="BN90" s="138">
        <v>16</v>
      </c>
      <c r="BO90" s="139">
        <f t="shared" si="116"/>
        <v>100</v>
      </c>
      <c r="BP90" s="138">
        <v>16</v>
      </c>
      <c r="BQ90" s="139">
        <f t="shared" si="117"/>
        <v>100</v>
      </c>
      <c r="BR90" s="142">
        <v>2</v>
      </c>
      <c r="BS90" s="143">
        <f t="shared" si="118"/>
        <v>100</v>
      </c>
      <c r="BT90" s="142">
        <v>2</v>
      </c>
      <c r="BU90" s="143">
        <f t="shared" si="119"/>
        <v>100</v>
      </c>
      <c r="BV90" s="142">
        <v>10</v>
      </c>
      <c r="BW90" s="143">
        <f t="shared" si="120"/>
        <v>100</v>
      </c>
      <c r="BX90" s="142">
        <v>1</v>
      </c>
      <c r="BY90" s="143">
        <f t="shared" si="121"/>
        <v>50</v>
      </c>
      <c r="BZ90" s="142">
        <v>16</v>
      </c>
      <c r="CA90" s="143">
        <f t="shared" si="122"/>
        <v>100</v>
      </c>
      <c r="CB90" s="142">
        <v>15</v>
      </c>
      <c r="CC90" s="143">
        <f t="shared" si="123"/>
        <v>93.75</v>
      </c>
      <c r="CD90" s="142">
        <v>5</v>
      </c>
      <c r="CE90" s="143">
        <f t="shared" si="124"/>
        <v>62.5</v>
      </c>
      <c r="CF90" s="142">
        <v>8</v>
      </c>
      <c r="CG90" s="143">
        <f t="shared" si="125"/>
        <v>80</v>
      </c>
      <c r="CH90" s="142">
        <v>8</v>
      </c>
      <c r="CI90" s="143">
        <f t="shared" si="126"/>
        <v>100</v>
      </c>
      <c r="CJ90" s="142">
        <v>3</v>
      </c>
      <c r="CK90" s="143">
        <f t="shared" si="127"/>
        <v>75</v>
      </c>
    </row>
    <row r="91" spans="1:253" s="24" customFormat="1" ht="15.75" customHeight="1" x14ac:dyDescent="0.25">
      <c r="A91" s="29">
        <v>81</v>
      </c>
      <c r="B91" s="31">
        <v>211413205083</v>
      </c>
      <c r="C91" s="32" t="s">
        <v>520</v>
      </c>
      <c r="D91" s="95" t="s">
        <v>937</v>
      </c>
      <c r="E91" s="95">
        <f t="shared" si="85"/>
        <v>0</v>
      </c>
      <c r="F91" s="95">
        <v>3</v>
      </c>
      <c r="G91" s="95">
        <f t="shared" si="86"/>
        <v>50</v>
      </c>
      <c r="H91" s="96">
        <v>2</v>
      </c>
      <c r="I91" s="95">
        <f t="shared" si="87"/>
        <v>100</v>
      </c>
      <c r="J91" s="95">
        <v>1</v>
      </c>
      <c r="K91" s="95">
        <f t="shared" si="88"/>
        <v>50</v>
      </c>
      <c r="L91" s="106">
        <v>10</v>
      </c>
      <c r="M91" s="106">
        <f t="shared" si="89"/>
        <v>100</v>
      </c>
      <c r="N91" s="107" t="s">
        <v>937</v>
      </c>
      <c r="O91" s="106">
        <f t="shared" si="90"/>
        <v>0</v>
      </c>
      <c r="P91" s="107">
        <v>2</v>
      </c>
      <c r="Q91" s="106">
        <f t="shared" si="91"/>
        <v>100</v>
      </c>
      <c r="R91" s="107" t="s">
        <v>937</v>
      </c>
      <c r="S91" s="106">
        <f t="shared" si="92"/>
        <v>0</v>
      </c>
      <c r="T91" s="107">
        <v>2</v>
      </c>
      <c r="U91" s="106">
        <f t="shared" si="93"/>
        <v>50</v>
      </c>
      <c r="V91" s="87">
        <v>8</v>
      </c>
      <c r="W91" s="87">
        <f t="shared" si="94"/>
        <v>80</v>
      </c>
      <c r="X91" s="88">
        <v>4</v>
      </c>
      <c r="Y91" s="87">
        <f t="shared" si="95"/>
        <v>100</v>
      </c>
      <c r="Z91" s="88">
        <v>2</v>
      </c>
      <c r="AA91" s="87">
        <f t="shared" si="96"/>
        <v>100</v>
      </c>
      <c r="AB91" s="88">
        <v>0</v>
      </c>
      <c r="AC91" s="87">
        <f t="shared" si="97"/>
        <v>0</v>
      </c>
      <c r="AD91" s="125">
        <v>2</v>
      </c>
      <c r="AE91" s="126">
        <f t="shared" si="98"/>
        <v>100</v>
      </c>
      <c r="AF91" s="125">
        <v>12</v>
      </c>
      <c r="AG91" s="126">
        <f t="shared" si="99"/>
        <v>100</v>
      </c>
      <c r="AH91" s="125">
        <v>12</v>
      </c>
      <c r="AI91" s="126">
        <f t="shared" si="100"/>
        <v>75</v>
      </c>
      <c r="AJ91" s="125" t="s">
        <v>937</v>
      </c>
      <c r="AK91" s="126">
        <f t="shared" si="101"/>
        <v>0</v>
      </c>
      <c r="AL91" s="125">
        <v>4</v>
      </c>
      <c r="AM91" s="126">
        <f t="shared" si="102"/>
        <v>50</v>
      </c>
      <c r="AN91" s="125">
        <v>2</v>
      </c>
      <c r="AO91" s="126">
        <f t="shared" si="103"/>
        <v>100</v>
      </c>
      <c r="AP91" s="125">
        <v>16</v>
      </c>
      <c r="AQ91" s="126">
        <f t="shared" si="104"/>
        <v>100</v>
      </c>
      <c r="AR91" s="125">
        <v>2</v>
      </c>
      <c r="AS91" s="126">
        <f t="shared" si="105"/>
        <v>100</v>
      </c>
      <c r="AT91" s="125">
        <v>2</v>
      </c>
      <c r="AU91" s="126">
        <f t="shared" si="106"/>
        <v>100</v>
      </c>
      <c r="AV91" s="125">
        <v>16</v>
      </c>
      <c r="AW91" s="126">
        <f t="shared" si="107"/>
        <v>100</v>
      </c>
      <c r="AX91" s="138">
        <v>12</v>
      </c>
      <c r="AY91" s="139">
        <f t="shared" si="108"/>
        <v>75</v>
      </c>
      <c r="AZ91" s="138">
        <v>2</v>
      </c>
      <c r="BA91" s="139">
        <f t="shared" si="109"/>
        <v>100</v>
      </c>
      <c r="BB91" s="138" t="s">
        <v>937</v>
      </c>
      <c r="BC91" s="139">
        <f t="shared" si="110"/>
        <v>0</v>
      </c>
      <c r="BD91" s="138">
        <v>2</v>
      </c>
      <c r="BE91" s="139">
        <f t="shared" si="111"/>
        <v>100</v>
      </c>
      <c r="BF91" s="138">
        <v>5</v>
      </c>
      <c r="BG91" s="139">
        <f t="shared" si="112"/>
        <v>83.333333333333343</v>
      </c>
      <c r="BH91" s="138">
        <v>12</v>
      </c>
      <c r="BI91" s="139">
        <f t="shared" si="113"/>
        <v>75</v>
      </c>
      <c r="BJ91" s="138">
        <v>2</v>
      </c>
      <c r="BK91" s="139">
        <f t="shared" si="114"/>
        <v>100</v>
      </c>
      <c r="BL91" s="138" t="s">
        <v>937</v>
      </c>
      <c r="BM91" s="139">
        <f t="shared" si="115"/>
        <v>0</v>
      </c>
      <c r="BN91" s="138">
        <v>16</v>
      </c>
      <c r="BO91" s="139">
        <f t="shared" si="116"/>
        <v>100</v>
      </c>
      <c r="BP91" s="138">
        <v>16</v>
      </c>
      <c r="BQ91" s="139">
        <f t="shared" si="117"/>
        <v>100</v>
      </c>
      <c r="BR91" s="142">
        <v>2</v>
      </c>
      <c r="BS91" s="143">
        <f t="shared" si="118"/>
        <v>100</v>
      </c>
      <c r="BT91" s="142">
        <v>0</v>
      </c>
      <c r="BU91" s="143">
        <f t="shared" si="119"/>
        <v>0</v>
      </c>
      <c r="BV91" s="142" t="s">
        <v>937</v>
      </c>
      <c r="BW91" s="143">
        <f t="shared" si="120"/>
        <v>0</v>
      </c>
      <c r="BX91" s="142">
        <v>2</v>
      </c>
      <c r="BY91" s="143">
        <f t="shared" si="121"/>
        <v>100</v>
      </c>
      <c r="BZ91" s="142">
        <v>13</v>
      </c>
      <c r="CA91" s="143">
        <f t="shared" si="122"/>
        <v>81.25</v>
      </c>
      <c r="CB91" s="142">
        <v>12</v>
      </c>
      <c r="CC91" s="143">
        <f t="shared" si="123"/>
        <v>75</v>
      </c>
      <c r="CD91" s="142" t="s">
        <v>937</v>
      </c>
      <c r="CE91" s="143">
        <f t="shared" si="124"/>
        <v>0</v>
      </c>
      <c r="CF91" s="142">
        <v>10</v>
      </c>
      <c r="CG91" s="143">
        <f t="shared" si="125"/>
        <v>100</v>
      </c>
      <c r="CH91" s="142">
        <v>0</v>
      </c>
      <c r="CI91" s="143">
        <f t="shared" si="126"/>
        <v>0</v>
      </c>
      <c r="CJ91" s="142">
        <v>4</v>
      </c>
      <c r="CK91" s="143">
        <f t="shared" si="127"/>
        <v>100</v>
      </c>
    </row>
    <row r="92" spans="1:253" s="24" customFormat="1" ht="15.75" customHeight="1" x14ac:dyDescent="0.25">
      <c r="A92" s="29">
        <v>82</v>
      </c>
      <c r="B92" s="31">
        <v>211413205084</v>
      </c>
      <c r="C92" s="32" t="s">
        <v>521</v>
      </c>
      <c r="D92" s="95">
        <v>10</v>
      </c>
      <c r="E92" s="95">
        <f t="shared" si="85"/>
        <v>100</v>
      </c>
      <c r="F92" s="95">
        <v>5</v>
      </c>
      <c r="G92" s="95">
        <f t="shared" si="86"/>
        <v>83.333333333333343</v>
      </c>
      <c r="H92" s="96">
        <v>1</v>
      </c>
      <c r="I92" s="95">
        <f t="shared" si="87"/>
        <v>50</v>
      </c>
      <c r="J92" s="95">
        <v>2</v>
      </c>
      <c r="K92" s="95">
        <f t="shared" si="88"/>
        <v>100</v>
      </c>
      <c r="L92" s="106">
        <v>5</v>
      </c>
      <c r="M92" s="106">
        <f t="shared" si="89"/>
        <v>50</v>
      </c>
      <c r="N92" s="107">
        <v>2</v>
      </c>
      <c r="O92" s="106">
        <f t="shared" si="90"/>
        <v>100</v>
      </c>
      <c r="P92" s="107">
        <v>2</v>
      </c>
      <c r="Q92" s="106">
        <f t="shared" si="91"/>
        <v>100</v>
      </c>
      <c r="R92" s="107">
        <v>1</v>
      </c>
      <c r="S92" s="106">
        <f t="shared" si="92"/>
        <v>50</v>
      </c>
      <c r="T92" s="107">
        <v>4</v>
      </c>
      <c r="U92" s="106">
        <f t="shared" si="93"/>
        <v>100</v>
      </c>
      <c r="V92" s="87">
        <v>10</v>
      </c>
      <c r="W92" s="87">
        <f t="shared" si="94"/>
        <v>100</v>
      </c>
      <c r="X92" s="88">
        <v>4</v>
      </c>
      <c r="Y92" s="87">
        <f t="shared" si="95"/>
        <v>100</v>
      </c>
      <c r="Z92" s="88">
        <v>2</v>
      </c>
      <c r="AA92" s="87">
        <f t="shared" si="96"/>
        <v>100</v>
      </c>
      <c r="AB92" s="88">
        <v>4</v>
      </c>
      <c r="AC92" s="87">
        <f t="shared" si="97"/>
        <v>100</v>
      </c>
      <c r="AD92" s="125">
        <v>1</v>
      </c>
      <c r="AE92" s="126">
        <f t="shared" si="98"/>
        <v>50</v>
      </c>
      <c r="AF92" s="125">
        <v>7</v>
      </c>
      <c r="AG92" s="126">
        <f t="shared" si="99"/>
        <v>58.333333333333336</v>
      </c>
      <c r="AH92" s="125">
        <v>13</v>
      </c>
      <c r="AI92" s="126">
        <f t="shared" si="100"/>
        <v>81.25</v>
      </c>
      <c r="AJ92" s="125">
        <v>8</v>
      </c>
      <c r="AK92" s="126">
        <f t="shared" si="101"/>
        <v>100</v>
      </c>
      <c r="AL92" s="125">
        <v>8</v>
      </c>
      <c r="AM92" s="126">
        <f t="shared" si="102"/>
        <v>100</v>
      </c>
      <c r="AN92" s="125">
        <v>1</v>
      </c>
      <c r="AO92" s="126">
        <f t="shared" si="103"/>
        <v>50</v>
      </c>
      <c r="AP92" s="125">
        <v>16</v>
      </c>
      <c r="AQ92" s="126">
        <f t="shared" si="104"/>
        <v>100</v>
      </c>
      <c r="AR92" s="125">
        <v>1</v>
      </c>
      <c r="AS92" s="126">
        <f t="shared" si="105"/>
        <v>50</v>
      </c>
      <c r="AT92" s="125">
        <v>2</v>
      </c>
      <c r="AU92" s="126">
        <f t="shared" si="106"/>
        <v>100</v>
      </c>
      <c r="AV92" s="125">
        <v>9</v>
      </c>
      <c r="AW92" s="126">
        <f t="shared" si="107"/>
        <v>56.25</v>
      </c>
      <c r="AX92" s="138">
        <v>12</v>
      </c>
      <c r="AY92" s="139">
        <f t="shared" si="108"/>
        <v>75</v>
      </c>
      <c r="AZ92" s="138">
        <v>2</v>
      </c>
      <c r="BA92" s="139">
        <f t="shared" si="109"/>
        <v>100</v>
      </c>
      <c r="BB92" s="138">
        <v>16</v>
      </c>
      <c r="BC92" s="139">
        <f t="shared" si="110"/>
        <v>100</v>
      </c>
      <c r="BD92" s="138">
        <v>2</v>
      </c>
      <c r="BE92" s="139">
        <f t="shared" si="111"/>
        <v>100</v>
      </c>
      <c r="BF92" s="138">
        <v>3</v>
      </c>
      <c r="BG92" s="139">
        <f t="shared" si="112"/>
        <v>50</v>
      </c>
      <c r="BH92" s="138">
        <v>15</v>
      </c>
      <c r="BI92" s="139">
        <f t="shared" si="113"/>
        <v>93.75</v>
      </c>
      <c r="BJ92" s="138">
        <v>2</v>
      </c>
      <c r="BK92" s="139">
        <f t="shared" si="114"/>
        <v>100</v>
      </c>
      <c r="BL92" s="138">
        <v>2</v>
      </c>
      <c r="BM92" s="139">
        <f t="shared" si="115"/>
        <v>100</v>
      </c>
      <c r="BN92" s="138">
        <v>14</v>
      </c>
      <c r="BO92" s="139">
        <f t="shared" si="116"/>
        <v>87.5</v>
      </c>
      <c r="BP92" s="138">
        <v>16</v>
      </c>
      <c r="BQ92" s="139">
        <f t="shared" si="117"/>
        <v>100</v>
      </c>
      <c r="BR92" s="142">
        <v>2</v>
      </c>
      <c r="BS92" s="143">
        <f t="shared" si="118"/>
        <v>100</v>
      </c>
      <c r="BT92" s="142">
        <v>2</v>
      </c>
      <c r="BU92" s="143">
        <f t="shared" si="119"/>
        <v>100</v>
      </c>
      <c r="BV92" s="142">
        <v>8</v>
      </c>
      <c r="BW92" s="143">
        <f t="shared" si="120"/>
        <v>80</v>
      </c>
      <c r="BX92" s="142">
        <v>1</v>
      </c>
      <c r="BY92" s="143">
        <f t="shared" si="121"/>
        <v>50</v>
      </c>
      <c r="BZ92" s="142">
        <v>12</v>
      </c>
      <c r="CA92" s="143">
        <f t="shared" si="122"/>
        <v>75</v>
      </c>
      <c r="CB92" s="142">
        <v>16</v>
      </c>
      <c r="CC92" s="143">
        <f t="shared" si="123"/>
        <v>100</v>
      </c>
      <c r="CD92" s="142">
        <v>7</v>
      </c>
      <c r="CE92" s="143">
        <f t="shared" si="124"/>
        <v>87.5</v>
      </c>
      <c r="CF92" s="142">
        <v>9</v>
      </c>
      <c r="CG92" s="143">
        <f t="shared" si="125"/>
        <v>90</v>
      </c>
      <c r="CH92" s="142">
        <v>8</v>
      </c>
      <c r="CI92" s="143">
        <f t="shared" si="126"/>
        <v>100</v>
      </c>
      <c r="CJ92" s="142">
        <v>2</v>
      </c>
      <c r="CK92" s="143">
        <f t="shared" si="127"/>
        <v>50</v>
      </c>
    </row>
    <row r="93" spans="1:253" s="24" customFormat="1" ht="15.75" customHeight="1" x14ac:dyDescent="0.25">
      <c r="A93" s="29">
        <v>83</v>
      </c>
      <c r="B93" s="31">
        <v>211413205085</v>
      </c>
      <c r="C93" s="32" t="s">
        <v>522</v>
      </c>
      <c r="D93" s="95">
        <v>10</v>
      </c>
      <c r="E93" s="95">
        <f t="shared" si="85"/>
        <v>100</v>
      </c>
      <c r="F93" s="95">
        <v>5</v>
      </c>
      <c r="G93" s="95">
        <f t="shared" si="86"/>
        <v>83.333333333333343</v>
      </c>
      <c r="H93" s="96" t="s">
        <v>937</v>
      </c>
      <c r="I93" s="95">
        <f t="shared" si="87"/>
        <v>0</v>
      </c>
      <c r="J93" s="95">
        <v>2</v>
      </c>
      <c r="K93" s="95">
        <f t="shared" si="88"/>
        <v>100</v>
      </c>
      <c r="L93" s="106">
        <v>10</v>
      </c>
      <c r="M93" s="106">
        <f t="shared" si="89"/>
        <v>100</v>
      </c>
      <c r="N93" s="107">
        <v>2</v>
      </c>
      <c r="O93" s="106">
        <f t="shared" si="90"/>
        <v>100</v>
      </c>
      <c r="P93" s="107">
        <v>1</v>
      </c>
      <c r="Q93" s="106">
        <f t="shared" si="91"/>
        <v>50</v>
      </c>
      <c r="R93" s="107">
        <v>2</v>
      </c>
      <c r="S93" s="106">
        <f t="shared" si="92"/>
        <v>100</v>
      </c>
      <c r="T93" s="107">
        <v>4</v>
      </c>
      <c r="U93" s="106">
        <f t="shared" si="93"/>
        <v>100</v>
      </c>
      <c r="V93" s="87">
        <v>5</v>
      </c>
      <c r="W93" s="87">
        <f t="shared" si="94"/>
        <v>50</v>
      </c>
      <c r="X93" s="88">
        <v>2</v>
      </c>
      <c r="Y93" s="87">
        <f t="shared" si="95"/>
        <v>50</v>
      </c>
      <c r="Z93" s="88">
        <v>1</v>
      </c>
      <c r="AA93" s="87">
        <f t="shared" si="96"/>
        <v>50</v>
      </c>
      <c r="AB93" s="88">
        <v>2</v>
      </c>
      <c r="AC93" s="87">
        <f t="shared" si="97"/>
        <v>50</v>
      </c>
      <c r="AD93" s="125">
        <v>2</v>
      </c>
      <c r="AE93" s="126">
        <f t="shared" si="98"/>
        <v>100</v>
      </c>
      <c r="AF93" s="125">
        <v>10</v>
      </c>
      <c r="AG93" s="126">
        <f t="shared" si="99"/>
        <v>83.333333333333343</v>
      </c>
      <c r="AH93" s="125">
        <v>11</v>
      </c>
      <c r="AI93" s="126">
        <f t="shared" si="100"/>
        <v>68.75</v>
      </c>
      <c r="AJ93" s="125">
        <v>8</v>
      </c>
      <c r="AK93" s="126">
        <f t="shared" si="101"/>
        <v>100</v>
      </c>
      <c r="AL93" s="125">
        <v>5</v>
      </c>
      <c r="AM93" s="126">
        <f t="shared" si="102"/>
        <v>62.5</v>
      </c>
      <c r="AN93" s="125">
        <v>2</v>
      </c>
      <c r="AO93" s="126">
        <f t="shared" si="103"/>
        <v>100</v>
      </c>
      <c r="AP93" s="125">
        <v>16</v>
      </c>
      <c r="AQ93" s="126">
        <f t="shared" si="104"/>
        <v>100</v>
      </c>
      <c r="AR93" s="125">
        <v>2</v>
      </c>
      <c r="AS93" s="126">
        <f t="shared" si="105"/>
        <v>100</v>
      </c>
      <c r="AT93" s="125">
        <v>2</v>
      </c>
      <c r="AU93" s="126">
        <f t="shared" si="106"/>
        <v>100</v>
      </c>
      <c r="AV93" s="125">
        <v>16</v>
      </c>
      <c r="AW93" s="126">
        <f t="shared" si="107"/>
        <v>100</v>
      </c>
      <c r="AX93" s="138">
        <v>14</v>
      </c>
      <c r="AY93" s="139">
        <f t="shared" si="108"/>
        <v>87.5</v>
      </c>
      <c r="AZ93" s="138">
        <v>2</v>
      </c>
      <c r="BA93" s="139">
        <f t="shared" si="109"/>
        <v>100</v>
      </c>
      <c r="BB93" s="138">
        <v>14</v>
      </c>
      <c r="BC93" s="139">
        <f t="shared" si="110"/>
        <v>87.5</v>
      </c>
      <c r="BD93" s="138">
        <v>1</v>
      </c>
      <c r="BE93" s="139">
        <f t="shared" si="111"/>
        <v>50</v>
      </c>
      <c r="BF93" s="138">
        <v>6</v>
      </c>
      <c r="BG93" s="139">
        <f t="shared" si="112"/>
        <v>100</v>
      </c>
      <c r="BH93" s="138">
        <v>16</v>
      </c>
      <c r="BI93" s="139">
        <f t="shared" si="113"/>
        <v>100</v>
      </c>
      <c r="BJ93" s="138">
        <v>2</v>
      </c>
      <c r="BK93" s="139">
        <f t="shared" si="114"/>
        <v>100</v>
      </c>
      <c r="BL93" s="138">
        <v>2</v>
      </c>
      <c r="BM93" s="139">
        <f t="shared" si="115"/>
        <v>100</v>
      </c>
      <c r="BN93" s="138">
        <v>16</v>
      </c>
      <c r="BO93" s="139">
        <f t="shared" si="116"/>
        <v>100</v>
      </c>
      <c r="BP93" s="138">
        <v>16</v>
      </c>
      <c r="BQ93" s="139">
        <f t="shared" si="117"/>
        <v>100</v>
      </c>
      <c r="BR93" s="142">
        <v>2</v>
      </c>
      <c r="BS93" s="143">
        <f t="shared" si="118"/>
        <v>100</v>
      </c>
      <c r="BT93" s="142">
        <v>2</v>
      </c>
      <c r="BU93" s="143">
        <f t="shared" si="119"/>
        <v>100</v>
      </c>
      <c r="BV93" s="142">
        <v>10</v>
      </c>
      <c r="BW93" s="143">
        <f t="shared" si="120"/>
        <v>100</v>
      </c>
      <c r="BX93" s="142">
        <v>2</v>
      </c>
      <c r="BY93" s="143">
        <f t="shared" si="121"/>
        <v>100</v>
      </c>
      <c r="BZ93" s="142">
        <v>16</v>
      </c>
      <c r="CA93" s="143">
        <f t="shared" si="122"/>
        <v>100</v>
      </c>
      <c r="CB93" s="142">
        <v>16</v>
      </c>
      <c r="CC93" s="143">
        <f t="shared" si="123"/>
        <v>100</v>
      </c>
      <c r="CD93" s="142">
        <v>8</v>
      </c>
      <c r="CE93" s="143">
        <f t="shared" si="124"/>
        <v>100</v>
      </c>
      <c r="CF93" s="142">
        <v>10</v>
      </c>
      <c r="CG93" s="143">
        <f t="shared" si="125"/>
        <v>100</v>
      </c>
      <c r="CH93" s="142">
        <v>4</v>
      </c>
      <c r="CI93" s="143">
        <f t="shared" si="126"/>
        <v>50</v>
      </c>
      <c r="CJ93" s="142">
        <v>4</v>
      </c>
      <c r="CK93" s="143">
        <f t="shared" si="127"/>
        <v>100</v>
      </c>
    </row>
    <row r="94" spans="1:253" s="24" customFormat="1" ht="15.75" customHeight="1" x14ac:dyDescent="0.25">
      <c r="A94" s="29">
        <v>84</v>
      </c>
      <c r="B94" s="31">
        <v>211413205086</v>
      </c>
      <c r="C94" s="32" t="s">
        <v>523</v>
      </c>
      <c r="D94" s="95">
        <v>8</v>
      </c>
      <c r="E94" s="95">
        <f t="shared" si="85"/>
        <v>80</v>
      </c>
      <c r="F94" s="95">
        <v>6</v>
      </c>
      <c r="G94" s="95">
        <f t="shared" si="86"/>
        <v>100</v>
      </c>
      <c r="H94" s="96">
        <v>2</v>
      </c>
      <c r="I94" s="95">
        <f t="shared" si="87"/>
        <v>100</v>
      </c>
      <c r="J94" s="95">
        <v>2</v>
      </c>
      <c r="K94" s="95">
        <f t="shared" si="88"/>
        <v>100</v>
      </c>
      <c r="L94" s="106">
        <v>10</v>
      </c>
      <c r="M94" s="106">
        <f t="shared" si="89"/>
        <v>100</v>
      </c>
      <c r="N94" s="107">
        <v>2</v>
      </c>
      <c r="O94" s="106">
        <f t="shared" si="90"/>
        <v>100</v>
      </c>
      <c r="P94" s="107">
        <v>2</v>
      </c>
      <c r="Q94" s="106">
        <f t="shared" si="91"/>
        <v>100</v>
      </c>
      <c r="R94" s="107">
        <v>2</v>
      </c>
      <c r="S94" s="106">
        <f t="shared" si="92"/>
        <v>100</v>
      </c>
      <c r="T94" s="107">
        <v>3</v>
      </c>
      <c r="U94" s="106">
        <f t="shared" si="93"/>
        <v>75</v>
      </c>
      <c r="V94" s="87">
        <v>10</v>
      </c>
      <c r="W94" s="87">
        <f t="shared" si="94"/>
        <v>100</v>
      </c>
      <c r="X94" s="88">
        <v>4</v>
      </c>
      <c r="Y94" s="87">
        <f t="shared" si="95"/>
        <v>100</v>
      </c>
      <c r="Z94" s="88">
        <v>2</v>
      </c>
      <c r="AA94" s="87">
        <f t="shared" si="96"/>
        <v>100</v>
      </c>
      <c r="AB94" s="88">
        <v>4</v>
      </c>
      <c r="AC94" s="87">
        <f t="shared" si="97"/>
        <v>100</v>
      </c>
      <c r="AD94" s="125">
        <v>1</v>
      </c>
      <c r="AE94" s="126">
        <f t="shared" si="98"/>
        <v>50</v>
      </c>
      <c r="AF94" s="125">
        <v>6</v>
      </c>
      <c r="AG94" s="126">
        <f t="shared" si="99"/>
        <v>50</v>
      </c>
      <c r="AH94" s="125">
        <v>12</v>
      </c>
      <c r="AI94" s="126">
        <f t="shared" si="100"/>
        <v>75</v>
      </c>
      <c r="AJ94" s="125">
        <v>4</v>
      </c>
      <c r="AK94" s="126">
        <f t="shared" si="101"/>
        <v>50</v>
      </c>
      <c r="AL94" s="125">
        <v>8</v>
      </c>
      <c r="AM94" s="126">
        <f t="shared" si="102"/>
        <v>100</v>
      </c>
      <c r="AN94" s="125">
        <v>2</v>
      </c>
      <c r="AO94" s="126">
        <f t="shared" si="103"/>
        <v>100</v>
      </c>
      <c r="AP94" s="125">
        <v>16</v>
      </c>
      <c r="AQ94" s="126">
        <f t="shared" si="104"/>
        <v>100</v>
      </c>
      <c r="AR94" s="125">
        <v>1</v>
      </c>
      <c r="AS94" s="126">
        <f t="shared" si="105"/>
        <v>50</v>
      </c>
      <c r="AT94" s="125">
        <v>1</v>
      </c>
      <c r="AU94" s="126">
        <f t="shared" si="106"/>
        <v>50</v>
      </c>
      <c r="AV94" s="125">
        <v>16</v>
      </c>
      <c r="AW94" s="126">
        <f t="shared" si="107"/>
        <v>100</v>
      </c>
      <c r="AX94" s="138">
        <v>16</v>
      </c>
      <c r="AY94" s="139">
        <f t="shared" si="108"/>
        <v>100</v>
      </c>
      <c r="AZ94" s="138">
        <v>2</v>
      </c>
      <c r="BA94" s="139">
        <f t="shared" si="109"/>
        <v>100</v>
      </c>
      <c r="BB94" s="138">
        <v>16</v>
      </c>
      <c r="BC94" s="139">
        <f t="shared" si="110"/>
        <v>100</v>
      </c>
      <c r="BD94" s="138">
        <v>2</v>
      </c>
      <c r="BE94" s="139">
        <f t="shared" si="111"/>
        <v>100</v>
      </c>
      <c r="BF94" s="138">
        <v>3</v>
      </c>
      <c r="BG94" s="139">
        <f t="shared" si="112"/>
        <v>50</v>
      </c>
      <c r="BH94" s="138">
        <v>14</v>
      </c>
      <c r="BI94" s="139">
        <f t="shared" si="113"/>
        <v>87.5</v>
      </c>
      <c r="BJ94" s="138">
        <v>1</v>
      </c>
      <c r="BK94" s="139">
        <f t="shared" si="114"/>
        <v>50</v>
      </c>
      <c r="BL94" s="138">
        <v>1</v>
      </c>
      <c r="BM94" s="139">
        <f t="shared" si="115"/>
        <v>50</v>
      </c>
      <c r="BN94" s="138">
        <v>14</v>
      </c>
      <c r="BO94" s="139">
        <f t="shared" si="116"/>
        <v>87.5</v>
      </c>
      <c r="BP94" s="138">
        <v>16</v>
      </c>
      <c r="BQ94" s="139">
        <f t="shared" si="117"/>
        <v>100</v>
      </c>
      <c r="BR94" s="142">
        <v>2</v>
      </c>
      <c r="BS94" s="143">
        <f t="shared" si="118"/>
        <v>100</v>
      </c>
      <c r="BT94" s="142">
        <v>2</v>
      </c>
      <c r="BU94" s="143">
        <f t="shared" si="119"/>
        <v>100</v>
      </c>
      <c r="BV94" s="142">
        <v>6</v>
      </c>
      <c r="BW94" s="143">
        <f t="shared" si="120"/>
        <v>60</v>
      </c>
      <c r="BX94" s="142">
        <v>1</v>
      </c>
      <c r="BY94" s="143">
        <f t="shared" si="121"/>
        <v>50</v>
      </c>
      <c r="BZ94" s="142">
        <v>8</v>
      </c>
      <c r="CA94" s="143">
        <f t="shared" si="122"/>
        <v>50</v>
      </c>
      <c r="CB94" s="142">
        <v>16</v>
      </c>
      <c r="CC94" s="143">
        <f t="shared" si="123"/>
        <v>100</v>
      </c>
      <c r="CD94" s="142">
        <v>2</v>
      </c>
      <c r="CE94" s="143">
        <f t="shared" si="124"/>
        <v>25</v>
      </c>
      <c r="CF94" s="142">
        <v>7</v>
      </c>
      <c r="CG94" s="143">
        <f t="shared" si="125"/>
        <v>70</v>
      </c>
      <c r="CH94" s="142">
        <v>8</v>
      </c>
      <c r="CI94" s="143">
        <f t="shared" si="126"/>
        <v>100</v>
      </c>
      <c r="CJ94" s="142">
        <v>3</v>
      </c>
      <c r="CK94" s="143">
        <f t="shared" si="127"/>
        <v>75</v>
      </c>
    </row>
    <row r="95" spans="1:253" s="24" customFormat="1" ht="15.75" customHeight="1" x14ac:dyDescent="0.25">
      <c r="A95" s="29">
        <v>85</v>
      </c>
      <c r="B95" s="31">
        <v>211413205087</v>
      </c>
      <c r="C95" s="32" t="s">
        <v>524</v>
      </c>
      <c r="D95" s="95">
        <v>6</v>
      </c>
      <c r="E95" s="95">
        <f t="shared" si="85"/>
        <v>60</v>
      </c>
      <c r="F95" s="95">
        <v>2</v>
      </c>
      <c r="G95" s="95">
        <f t="shared" si="86"/>
        <v>33.333333333333329</v>
      </c>
      <c r="H95" s="96">
        <v>2</v>
      </c>
      <c r="I95" s="95">
        <f t="shared" si="87"/>
        <v>100</v>
      </c>
      <c r="J95" s="95">
        <v>2</v>
      </c>
      <c r="K95" s="95">
        <f t="shared" si="88"/>
        <v>100</v>
      </c>
      <c r="L95" s="106">
        <v>5</v>
      </c>
      <c r="M95" s="106">
        <f t="shared" si="89"/>
        <v>50</v>
      </c>
      <c r="N95" s="107">
        <v>1</v>
      </c>
      <c r="O95" s="106">
        <f t="shared" si="90"/>
        <v>50</v>
      </c>
      <c r="P95" s="107">
        <v>2</v>
      </c>
      <c r="Q95" s="106">
        <f t="shared" si="91"/>
        <v>100</v>
      </c>
      <c r="R95" s="107">
        <v>2</v>
      </c>
      <c r="S95" s="106">
        <f t="shared" si="92"/>
        <v>100</v>
      </c>
      <c r="T95" s="107">
        <v>4</v>
      </c>
      <c r="U95" s="106">
        <f t="shared" si="93"/>
        <v>100</v>
      </c>
      <c r="V95" s="87">
        <v>7</v>
      </c>
      <c r="W95" s="87">
        <f t="shared" si="94"/>
        <v>70</v>
      </c>
      <c r="X95" s="88">
        <v>4</v>
      </c>
      <c r="Y95" s="87">
        <f t="shared" si="95"/>
        <v>100</v>
      </c>
      <c r="Z95" s="88">
        <v>2</v>
      </c>
      <c r="AA95" s="87">
        <f t="shared" si="96"/>
        <v>100</v>
      </c>
      <c r="AB95" s="88">
        <v>4</v>
      </c>
      <c r="AC95" s="87">
        <f t="shared" si="97"/>
        <v>100</v>
      </c>
      <c r="AD95" s="125">
        <v>2</v>
      </c>
      <c r="AE95" s="126">
        <f t="shared" si="98"/>
        <v>100</v>
      </c>
      <c r="AF95" s="125">
        <v>12</v>
      </c>
      <c r="AG95" s="126">
        <f t="shared" si="99"/>
        <v>100</v>
      </c>
      <c r="AH95" s="125">
        <v>13</v>
      </c>
      <c r="AI95" s="126">
        <f t="shared" si="100"/>
        <v>81.25</v>
      </c>
      <c r="AJ95" s="125">
        <v>8</v>
      </c>
      <c r="AK95" s="126">
        <f t="shared" si="101"/>
        <v>100</v>
      </c>
      <c r="AL95" s="125">
        <v>4</v>
      </c>
      <c r="AM95" s="126">
        <f t="shared" si="102"/>
        <v>50</v>
      </c>
      <c r="AN95" s="125">
        <v>2</v>
      </c>
      <c r="AO95" s="126">
        <f t="shared" si="103"/>
        <v>100</v>
      </c>
      <c r="AP95" s="125">
        <v>16</v>
      </c>
      <c r="AQ95" s="126">
        <f t="shared" si="104"/>
        <v>100</v>
      </c>
      <c r="AR95" s="125">
        <v>1</v>
      </c>
      <c r="AS95" s="126">
        <f t="shared" si="105"/>
        <v>50</v>
      </c>
      <c r="AT95" s="125">
        <v>2</v>
      </c>
      <c r="AU95" s="126">
        <f t="shared" si="106"/>
        <v>100</v>
      </c>
      <c r="AV95" s="125">
        <v>16</v>
      </c>
      <c r="AW95" s="126">
        <f t="shared" si="107"/>
        <v>100</v>
      </c>
      <c r="AX95" s="138">
        <v>12</v>
      </c>
      <c r="AY95" s="139">
        <f t="shared" si="108"/>
        <v>75</v>
      </c>
      <c r="AZ95" s="138">
        <v>2</v>
      </c>
      <c r="BA95" s="139">
        <f t="shared" si="109"/>
        <v>100</v>
      </c>
      <c r="BB95" s="138">
        <v>13</v>
      </c>
      <c r="BC95" s="139">
        <f t="shared" si="110"/>
        <v>81.25</v>
      </c>
      <c r="BD95" s="138">
        <v>2</v>
      </c>
      <c r="BE95" s="139">
        <f t="shared" si="111"/>
        <v>100</v>
      </c>
      <c r="BF95" s="138">
        <v>6</v>
      </c>
      <c r="BG95" s="139">
        <f t="shared" si="112"/>
        <v>100</v>
      </c>
      <c r="BH95" s="138">
        <v>15</v>
      </c>
      <c r="BI95" s="139">
        <f t="shared" si="113"/>
        <v>93.75</v>
      </c>
      <c r="BJ95" s="138">
        <v>2</v>
      </c>
      <c r="BK95" s="139">
        <f t="shared" si="114"/>
        <v>100</v>
      </c>
      <c r="BL95" s="138">
        <v>2</v>
      </c>
      <c r="BM95" s="139">
        <f t="shared" si="115"/>
        <v>100</v>
      </c>
      <c r="BN95" s="138">
        <v>12</v>
      </c>
      <c r="BO95" s="139">
        <f t="shared" si="116"/>
        <v>75</v>
      </c>
      <c r="BP95" s="138">
        <v>16</v>
      </c>
      <c r="BQ95" s="139">
        <f t="shared" si="117"/>
        <v>100</v>
      </c>
      <c r="BR95" s="142">
        <v>2</v>
      </c>
      <c r="BS95" s="143">
        <f t="shared" si="118"/>
        <v>100</v>
      </c>
      <c r="BT95" s="142">
        <v>2</v>
      </c>
      <c r="BU95" s="143">
        <f t="shared" si="119"/>
        <v>100</v>
      </c>
      <c r="BV95" s="142">
        <v>10</v>
      </c>
      <c r="BW95" s="143">
        <f t="shared" si="120"/>
        <v>100</v>
      </c>
      <c r="BX95" s="142">
        <v>1</v>
      </c>
      <c r="BY95" s="143">
        <f t="shared" si="121"/>
        <v>50</v>
      </c>
      <c r="BZ95" s="142">
        <v>16</v>
      </c>
      <c r="CA95" s="143">
        <f t="shared" si="122"/>
        <v>100</v>
      </c>
      <c r="CB95" s="142">
        <v>8</v>
      </c>
      <c r="CC95" s="143">
        <f t="shared" si="123"/>
        <v>50</v>
      </c>
      <c r="CD95" s="142">
        <v>8</v>
      </c>
      <c r="CE95" s="143">
        <f t="shared" si="124"/>
        <v>100</v>
      </c>
      <c r="CF95" s="142">
        <v>10</v>
      </c>
      <c r="CG95" s="143">
        <f t="shared" si="125"/>
        <v>100</v>
      </c>
      <c r="CH95" s="142">
        <v>7</v>
      </c>
      <c r="CI95" s="143">
        <f t="shared" si="126"/>
        <v>87.5</v>
      </c>
      <c r="CJ95" s="142">
        <v>4</v>
      </c>
      <c r="CK95" s="143">
        <f t="shared" si="127"/>
        <v>100</v>
      </c>
    </row>
    <row r="96" spans="1:253" s="24" customFormat="1" ht="15.75" customHeight="1" x14ac:dyDescent="0.25">
      <c r="A96" s="29">
        <v>86</v>
      </c>
      <c r="B96" s="31">
        <v>211413205088</v>
      </c>
      <c r="C96" s="32" t="s">
        <v>525</v>
      </c>
      <c r="D96" s="95">
        <v>10</v>
      </c>
      <c r="E96" s="95">
        <f t="shared" si="85"/>
        <v>100</v>
      </c>
      <c r="F96" s="95">
        <v>6</v>
      </c>
      <c r="G96" s="95">
        <f t="shared" si="86"/>
        <v>100</v>
      </c>
      <c r="H96" s="96">
        <v>2</v>
      </c>
      <c r="I96" s="95">
        <f t="shared" si="87"/>
        <v>100</v>
      </c>
      <c r="J96" s="95">
        <v>2</v>
      </c>
      <c r="K96" s="95">
        <f t="shared" si="88"/>
        <v>100</v>
      </c>
      <c r="L96" s="106">
        <v>8</v>
      </c>
      <c r="M96" s="106">
        <f t="shared" si="89"/>
        <v>80</v>
      </c>
      <c r="N96" s="107">
        <v>2</v>
      </c>
      <c r="O96" s="106">
        <f t="shared" si="90"/>
        <v>100</v>
      </c>
      <c r="P96" s="107">
        <v>2</v>
      </c>
      <c r="Q96" s="106">
        <f t="shared" si="91"/>
        <v>100</v>
      </c>
      <c r="R96" s="107">
        <v>1</v>
      </c>
      <c r="S96" s="106">
        <f t="shared" si="92"/>
        <v>50</v>
      </c>
      <c r="T96" s="107">
        <v>4</v>
      </c>
      <c r="U96" s="106">
        <f t="shared" si="93"/>
        <v>100</v>
      </c>
      <c r="V96" s="87">
        <v>8</v>
      </c>
      <c r="W96" s="87">
        <f t="shared" si="94"/>
        <v>80</v>
      </c>
      <c r="X96" s="88">
        <v>2</v>
      </c>
      <c r="Y96" s="87">
        <f t="shared" si="95"/>
        <v>50</v>
      </c>
      <c r="Z96" s="88">
        <v>1</v>
      </c>
      <c r="AA96" s="87">
        <f t="shared" si="96"/>
        <v>50</v>
      </c>
      <c r="AB96" s="88">
        <v>2</v>
      </c>
      <c r="AC96" s="87">
        <f t="shared" si="97"/>
        <v>50</v>
      </c>
      <c r="AD96" s="125">
        <v>2</v>
      </c>
      <c r="AE96" s="126">
        <f t="shared" si="98"/>
        <v>100</v>
      </c>
      <c r="AF96" s="125">
        <v>7</v>
      </c>
      <c r="AG96" s="126">
        <f t="shared" si="99"/>
        <v>58.333333333333336</v>
      </c>
      <c r="AH96" s="125">
        <v>16</v>
      </c>
      <c r="AI96" s="126">
        <f t="shared" si="100"/>
        <v>100</v>
      </c>
      <c r="AJ96" s="125">
        <v>8</v>
      </c>
      <c r="AK96" s="126">
        <f t="shared" si="101"/>
        <v>100</v>
      </c>
      <c r="AL96" s="125">
        <v>8</v>
      </c>
      <c r="AM96" s="126">
        <f t="shared" si="102"/>
        <v>100</v>
      </c>
      <c r="AN96" s="125">
        <v>2</v>
      </c>
      <c r="AO96" s="126">
        <f t="shared" si="103"/>
        <v>100</v>
      </c>
      <c r="AP96" s="125">
        <v>16</v>
      </c>
      <c r="AQ96" s="126">
        <f t="shared" si="104"/>
        <v>100</v>
      </c>
      <c r="AR96" s="125">
        <v>2</v>
      </c>
      <c r="AS96" s="126">
        <f t="shared" si="105"/>
        <v>100</v>
      </c>
      <c r="AT96" s="125">
        <v>2</v>
      </c>
      <c r="AU96" s="126">
        <f t="shared" si="106"/>
        <v>100</v>
      </c>
      <c r="AV96" s="125">
        <v>16</v>
      </c>
      <c r="AW96" s="126">
        <f t="shared" si="107"/>
        <v>100</v>
      </c>
      <c r="AX96" s="138">
        <v>13</v>
      </c>
      <c r="AY96" s="139">
        <f t="shared" si="108"/>
        <v>81.25</v>
      </c>
      <c r="AZ96" s="138">
        <v>2</v>
      </c>
      <c r="BA96" s="139">
        <f t="shared" si="109"/>
        <v>100</v>
      </c>
      <c r="BB96" s="138">
        <v>16</v>
      </c>
      <c r="BC96" s="139">
        <f t="shared" si="110"/>
        <v>100</v>
      </c>
      <c r="BD96" s="138">
        <v>1</v>
      </c>
      <c r="BE96" s="139">
        <f t="shared" si="111"/>
        <v>50</v>
      </c>
      <c r="BF96" s="138">
        <v>4</v>
      </c>
      <c r="BG96" s="139">
        <f t="shared" si="112"/>
        <v>66.666666666666657</v>
      </c>
      <c r="BH96" s="138">
        <v>16</v>
      </c>
      <c r="BI96" s="139">
        <f t="shared" si="113"/>
        <v>100</v>
      </c>
      <c r="BJ96" s="138">
        <v>2</v>
      </c>
      <c r="BK96" s="139">
        <f t="shared" si="114"/>
        <v>100</v>
      </c>
      <c r="BL96" s="138">
        <v>2</v>
      </c>
      <c r="BM96" s="139">
        <f t="shared" si="115"/>
        <v>100</v>
      </c>
      <c r="BN96" s="138">
        <v>12</v>
      </c>
      <c r="BO96" s="139">
        <f t="shared" si="116"/>
        <v>75</v>
      </c>
      <c r="BP96" s="138">
        <v>16</v>
      </c>
      <c r="BQ96" s="139">
        <f t="shared" si="117"/>
        <v>100</v>
      </c>
      <c r="BR96" s="142">
        <v>2</v>
      </c>
      <c r="BS96" s="143">
        <f t="shared" si="118"/>
        <v>100</v>
      </c>
      <c r="BT96" s="142">
        <v>2</v>
      </c>
      <c r="BU96" s="143">
        <f t="shared" si="119"/>
        <v>100</v>
      </c>
      <c r="BV96" s="142">
        <v>4</v>
      </c>
      <c r="BW96" s="143">
        <f t="shared" si="120"/>
        <v>40</v>
      </c>
      <c r="BX96" s="142">
        <v>1</v>
      </c>
      <c r="BY96" s="143">
        <f t="shared" si="121"/>
        <v>50</v>
      </c>
      <c r="BZ96" s="142">
        <v>9</v>
      </c>
      <c r="CA96" s="143">
        <f t="shared" si="122"/>
        <v>56.25</v>
      </c>
      <c r="CB96" s="142">
        <v>16</v>
      </c>
      <c r="CC96" s="143">
        <f t="shared" si="123"/>
        <v>100</v>
      </c>
      <c r="CD96" s="142">
        <v>7</v>
      </c>
      <c r="CE96" s="143">
        <f t="shared" si="124"/>
        <v>87.5</v>
      </c>
      <c r="CF96" s="142">
        <v>8</v>
      </c>
      <c r="CG96" s="143">
        <f t="shared" si="125"/>
        <v>80</v>
      </c>
      <c r="CH96" s="142">
        <v>8</v>
      </c>
      <c r="CI96" s="143">
        <f t="shared" si="126"/>
        <v>100</v>
      </c>
      <c r="CJ96" s="142">
        <v>2</v>
      </c>
      <c r="CK96" s="143">
        <f t="shared" si="127"/>
        <v>50</v>
      </c>
    </row>
    <row r="97" spans="1:89" s="24" customFormat="1" ht="15.75" customHeight="1" x14ac:dyDescent="0.25">
      <c r="A97" s="29">
        <v>87</v>
      </c>
      <c r="B97" s="31">
        <v>211413205089</v>
      </c>
      <c r="C97" s="32" t="s">
        <v>526</v>
      </c>
      <c r="D97" s="95">
        <v>0</v>
      </c>
      <c r="E97" s="95">
        <f t="shared" si="85"/>
        <v>0</v>
      </c>
      <c r="F97" s="95">
        <v>2</v>
      </c>
      <c r="G97" s="95">
        <f t="shared" si="86"/>
        <v>33.333333333333329</v>
      </c>
      <c r="H97" s="96">
        <v>2</v>
      </c>
      <c r="I97" s="95">
        <f t="shared" si="87"/>
        <v>100</v>
      </c>
      <c r="J97" s="95">
        <v>2</v>
      </c>
      <c r="K97" s="95">
        <f t="shared" si="88"/>
        <v>100</v>
      </c>
      <c r="L97" s="106">
        <v>6</v>
      </c>
      <c r="M97" s="106">
        <f t="shared" si="89"/>
        <v>60</v>
      </c>
      <c r="N97" s="107">
        <v>2</v>
      </c>
      <c r="O97" s="106">
        <f t="shared" si="90"/>
        <v>100</v>
      </c>
      <c r="P97" s="107">
        <v>2</v>
      </c>
      <c r="Q97" s="106">
        <f t="shared" si="91"/>
        <v>100</v>
      </c>
      <c r="R97" s="107">
        <v>1</v>
      </c>
      <c r="S97" s="106">
        <f t="shared" si="92"/>
        <v>50</v>
      </c>
      <c r="T97" s="107">
        <v>2</v>
      </c>
      <c r="U97" s="106">
        <f t="shared" si="93"/>
        <v>50</v>
      </c>
      <c r="V97" s="87">
        <v>10</v>
      </c>
      <c r="W97" s="87">
        <f t="shared" si="94"/>
        <v>100</v>
      </c>
      <c r="X97" s="88">
        <v>4</v>
      </c>
      <c r="Y97" s="87">
        <f t="shared" si="95"/>
        <v>100</v>
      </c>
      <c r="Z97" s="88">
        <v>2</v>
      </c>
      <c r="AA97" s="87">
        <f t="shared" si="96"/>
        <v>100</v>
      </c>
      <c r="AB97" s="88">
        <v>4</v>
      </c>
      <c r="AC97" s="87">
        <f t="shared" si="97"/>
        <v>100</v>
      </c>
      <c r="AD97" s="125">
        <v>1</v>
      </c>
      <c r="AE97" s="126">
        <f t="shared" si="98"/>
        <v>50</v>
      </c>
      <c r="AF97" s="125">
        <v>6</v>
      </c>
      <c r="AG97" s="126">
        <f t="shared" si="99"/>
        <v>50</v>
      </c>
      <c r="AH97" s="125">
        <v>15</v>
      </c>
      <c r="AI97" s="126">
        <f t="shared" si="100"/>
        <v>93.75</v>
      </c>
      <c r="AJ97" s="125">
        <v>4</v>
      </c>
      <c r="AK97" s="126">
        <f t="shared" si="101"/>
        <v>50</v>
      </c>
      <c r="AL97" s="125">
        <v>6</v>
      </c>
      <c r="AM97" s="126">
        <f t="shared" si="102"/>
        <v>75</v>
      </c>
      <c r="AN97" s="125">
        <v>1</v>
      </c>
      <c r="AO97" s="126">
        <f t="shared" si="103"/>
        <v>50</v>
      </c>
      <c r="AP97" s="125">
        <v>16</v>
      </c>
      <c r="AQ97" s="126">
        <f t="shared" si="104"/>
        <v>100</v>
      </c>
      <c r="AR97" s="125">
        <v>1</v>
      </c>
      <c r="AS97" s="126">
        <f t="shared" si="105"/>
        <v>50</v>
      </c>
      <c r="AT97" s="125">
        <v>2</v>
      </c>
      <c r="AU97" s="126">
        <f t="shared" si="106"/>
        <v>100</v>
      </c>
      <c r="AV97" s="125">
        <v>16</v>
      </c>
      <c r="AW97" s="126">
        <f t="shared" si="107"/>
        <v>100</v>
      </c>
      <c r="AX97" s="138">
        <v>16</v>
      </c>
      <c r="AY97" s="139">
        <f t="shared" si="108"/>
        <v>100</v>
      </c>
      <c r="AZ97" s="138">
        <v>2</v>
      </c>
      <c r="BA97" s="139">
        <f t="shared" si="109"/>
        <v>100</v>
      </c>
      <c r="BB97" s="138">
        <v>12</v>
      </c>
      <c r="BC97" s="139">
        <f t="shared" si="110"/>
        <v>75</v>
      </c>
      <c r="BD97" s="138">
        <v>2</v>
      </c>
      <c r="BE97" s="139">
        <f t="shared" si="111"/>
        <v>100</v>
      </c>
      <c r="BF97" s="138">
        <v>6</v>
      </c>
      <c r="BG97" s="139">
        <f t="shared" si="112"/>
        <v>100</v>
      </c>
      <c r="BH97" s="138">
        <v>12</v>
      </c>
      <c r="BI97" s="139">
        <f t="shared" si="113"/>
        <v>75</v>
      </c>
      <c r="BJ97" s="138">
        <v>2</v>
      </c>
      <c r="BK97" s="139">
        <f t="shared" si="114"/>
        <v>100</v>
      </c>
      <c r="BL97" s="138">
        <v>1</v>
      </c>
      <c r="BM97" s="139">
        <f t="shared" si="115"/>
        <v>50</v>
      </c>
      <c r="BN97" s="138">
        <v>16</v>
      </c>
      <c r="BO97" s="139">
        <f t="shared" si="116"/>
        <v>100</v>
      </c>
      <c r="BP97" s="138">
        <v>16</v>
      </c>
      <c r="BQ97" s="139">
        <f t="shared" si="117"/>
        <v>100</v>
      </c>
      <c r="BR97" s="142">
        <v>2</v>
      </c>
      <c r="BS97" s="143">
        <f t="shared" si="118"/>
        <v>100</v>
      </c>
      <c r="BT97" s="142">
        <v>2</v>
      </c>
      <c r="BU97" s="143">
        <f t="shared" si="119"/>
        <v>100</v>
      </c>
      <c r="BV97" s="142">
        <v>10</v>
      </c>
      <c r="BW97" s="143">
        <f t="shared" si="120"/>
        <v>100</v>
      </c>
      <c r="BX97" s="142">
        <v>2</v>
      </c>
      <c r="BY97" s="143">
        <f t="shared" si="121"/>
        <v>100</v>
      </c>
      <c r="BZ97" s="142">
        <v>16</v>
      </c>
      <c r="CA97" s="143">
        <f t="shared" si="122"/>
        <v>100</v>
      </c>
      <c r="CB97" s="142">
        <v>9</v>
      </c>
      <c r="CC97" s="143">
        <f t="shared" si="123"/>
        <v>56.25</v>
      </c>
      <c r="CD97" s="142">
        <v>8</v>
      </c>
      <c r="CE97" s="143">
        <f t="shared" si="124"/>
        <v>100</v>
      </c>
      <c r="CF97" s="142">
        <v>10</v>
      </c>
      <c r="CG97" s="143">
        <f t="shared" si="125"/>
        <v>100</v>
      </c>
      <c r="CH97" s="142">
        <v>2</v>
      </c>
      <c r="CI97" s="143">
        <f t="shared" si="126"/>
        <v>25</v>
      </c>
      <c r="CJ97" s="142">
        <v>4</v>
      </c>
      <c r="CK97" s="143">
        <f t="shared" si="127"/>
        <v>100</v>
      </c>
    </row>
    <row r="98" spans="1:89" s="24" customFormat="1" ht="15.75" customHeight="1" x14ac:dyDescent="0.25">
      <c r="A98" s="29">
        <v>88</v>
      </c>
      <c r="B98" s="31">
        <v>211413205090</v>
      </c>
      <c r="C98" s="32" t="s">
        <v>527</v>
      </c>
      <c r="D98" s="95">
        <v>10</v>
      </c>
      <c r="E98" s="95">
        <f t="shared" si="85"/>
        <v>100</v>
      </c>
      <c r="F98" s="95">
        <v>6</v>
      </c>
      <c r="G98" s="95">
        <f t="shared" si="86"/>
        <v>100</v>
      </c>
      <c r="H98" s="96">
        <v>1</v>
      </c>
      <c r="I98" s="95">
        <f t="shared" si="87"/>
        <v>50</v>
      </c>
      <c r="J98" s="95">
        <v>2</v>
      </c>
      <c r="K98" s="95">
        <f t="shared" si="88"/>
        <v>100</v>
      </c>
      <c r="L98" s="106">
        <v>10</v>
      </c>
      <c r="M98" s="106">
        <f t="shared" si="89"/>
        <v>100</v>
      </c>
      <c r="N98" s="107" t="s">
        <v>937</v>
      </c>
      <c r="O98" s="106">
        <f t="shared" si="90"/>
        <v>0</v>
      </c>
      <c r="P98" s="107" t="s">
        <v>937</v>
      </c>
      <c r="Q98" s="106">
        <f t="shared" si="91"/>
        <v>0</v>
      </c>
      <c r="R98" s="107">
        <v>2</v>
      </c>
      <c r="S98" s="106">
        <f t="shared" si="92"/>
        <v>100</v>
      </c>
      <c r="T98" s="107">
        <v>4</v>
      </c>
      <c r="U98" s="106">
        <f t="shared" si="93"/>
        <v>100</v>
      </c>
      <c r="V98" s="87">
        <v>10</v>
      </c>
      <c r="W98" s="87">
        <f t="shared" si="94"/>
        <v>100</v>
      </c>
      <c r="X98" s="88">
        <v>4</v>
      </c>
      <c r="Y98" s="87">
        <f t="shared" si="95"/>
        <v>100</v>
      </c>
      <c r="Z98" s="88">
        <v>2</v>
      </c>
      <c r="AA98" s="87">
        <f t="shared" si="96"/>
        <v>100</v>
      </c>
      <c r="AB98" s="88">
        <v>4</v>
      </c>
      <c r="AC98" s="87">
        <f t="shared" si="97"/>
        <v>100</v>
      </c>
      <c r="AD98" s="125">
        <v>1</v>
      </c>
      <c r="AE98" s="126">
        <f t="shared" si="98"/>
        <v>50</v>
      </c>
      <c r="AF98" s="125">
        <v>12</v>
      </c>
      <c r="AG98" s="126">
        <f t="shared" si="99"/>
        <v>100</v>
      </c>
      <c r="AH98" s="125">
        <v>14</v>
      </c>
      <c r="AI98" s="126">
        <f t="shared" si="100"/>
        <v>87.5</v>
      </c>
      <c r="AJ98" s="125">
        <v>8</v>
      </c>
      <c r="AK98" s="126">
        <f t="shared" si="101"/>
        <v>100</v>
      </c>
      <c r="AL98" s="125">
        <v>8</v>
      </c>
      <c r="AM98" s="126">
        <f t="shared" si="102"/>
        <v>100</v>
      </c>
      <c r="AN98" s="125">
        <v>2</v>
      </c>
      <c r="AO98" s="126">
        <f t="shared" si="103"/>
        <v>100</v>
      </c>
      <c r="AP98" s="125">
        <v>16</v>
      </c>
      <c r="AQ98" s="126">
        <f t="shared" si="104"/>
        <v>100</v>
      </c>
      <c r="AR98" s="125">
        <v>2</v>
      </c>
      <c r="AS98" s="126">
        <f t="shared" si="105"/>
        <v>100</v>
      </c>
      <c r="AT98" s="125">
        <v>1</v>
      </c>
      <c r="AU98" s="126">
        <f t="shared" si="106"/>
        <v>50</v>
      </c>
      <c r="AV98" s="125">
        <v>6</v>
      </c>
      <c r="AW98" s="126">
        <f t="shared" si="107"/>
        <v>37.5</v>
      </c>
      <c r="AX98" s="138">
        <v>14</v>
      </c>
      <c r="AY98" s="139">
        <f t="shared" si="108"/>
        <v>87.5</v>
      </c>
      <c r="AZ98" s="138">
        <v>2</v>
      </c>
      <c r="BA98" s="139">
        <f t="shared" si="109"/>
        <v>100</v>
      </c>
      <c r="BB98" s="138">
        <v>16</v>
      </c>
      <c r="BC98" s="139">
        <f t="shared" si="110"/>
        <v>100</v>
      </c>
      <c r="BD98" s="138">
        <v>1</v>
      </c>
      <c r="BE98" s="139">
        <f t="shared" si="111"/>
        <v>50</v>
      </c>
      <c r="BF98" s="138">
        <v>5</v>
      </c>
      <c r="BG98" s="139">
        <f t="shared" si="112"/>
        <v>83.333333333333343</v>
      </c>
      <c r="BH98" s="138">
        <v>10</v>
      </c>
      <c r="BI98" s="139">
        <f t="shared" si="113"/>
        <v>62.5</v>
      </c>
      <c r="BJ98" s="138">
        <v>2</v>
      </c>
      <c r="BK98" s="139">
        <f t="shared" si="114"/>
        <v>100</v>
      </c>
      <c r="BL98" s="138">
        <v>2</v>
      </c>
      <c r="BM98" s="139">
        <f t="shared" si="115"/>
        <v>100</v>
      </c>
      <c r="BN98" s="138">
        <v>16</v>
      </c>
      <c r="BO98" s="139">
        <f t="shared" si="116"/>
        <v>100</v>
      </c>
      <c r="BP98" s="138">
        <v>16</v>
      </c>
      <c r="BQ98" s="139">
        <f t="shared" si="117"/>
        <v>100</v>
      </c>
      <c r="BR98" s="142">
        <v>2</v>
      </c>
      <c r="BS98" s="143">
        <f t="shared" si="118"/>
        <v>100</v>
      </c>
      <c r="BT98" s="142">
        <v>2</v>
      </c>
      <c r="BU98" s="143">
        <f t="shared" si="119"/>
        <v>100</v>
      </c>
      <c r="BV98" s="142">
        <v>6</v>
      </c>
      <c r="BW98" s="143">
        <f t="shared" si="120"/>
        <v>60</v>
      </c>
      <c r="BX98" s="142">
        <v>2</v>
      </c>
      <c r="BY98" s="143">
        <f t="shared" si="121"/>
        <v>100</v>
      </c>
      <c r="BZ98" s="142">
        <v>12</v>
      </c>
      <c r="CA98" s="143">
        <f t="shared" si="122"/>
        <v>75</v>
      </c>
      <c r="CB98" s="142">
        <v>16</v>
      </c>
      <c r="CC98" s="143">
        <f t="shared" si="123"/>
        <v>100</v>
      </c>
      <c r="CD98" s="142">
        <v>6</v>
      </c>
      <c r="CE98" s="143">
        <f t="shared" si="124"/>
        <v>75</v>
      </c>
      <c r="CF98" s="142">
        <v>9</v>
      </c>
      <c r="CG98" s="143">
        <f t="shared" si="125"/>
        <v>90</v>
      </c>
      <c r="CH98" s="142">
        <v>8</v>
      </c>
      <c r="CI98" s="143">
        <f t="shared" si="126"/>
        <v>100</v>
      </c>
      <c r="CJ98" s="142">
        <v>3</v>
      </c>
      <c r="CK98" s="143">
        <f t="shared" si="127"/>
        <v>75</v>
      </c>
    </row>
    <row r="99" spans="1:89" s="24" customFormat="1" ht="15.75" customHeight="1" x14ac:dyDescent="0.25">
      <c r="A99" s="29">
        <v>89</v>
      </c>
      <c r="B99" s="31">
        <v>211413205091</v>
      </c>
      <c r="C99" s="32" t="s">
        <v>528</v>
      </c>
      <c r="D99" s="95">
        <v>10</v>
      </c>
      <c r="E99" s="95">
        <f t="shared" si="85"/>
        <v>100</v>
      </c>
      <c r="F99" s="95">
        <v>2</v>
      </c>
      <c r="G99" s="95">
        <f t="shared" si="86"/>
        <v>33.333333333333329</v>
      </c>
      <c r="H99" s="96">
        <v>2</v>
      </c>
      <c r="I99" s="95">
        <f t="shared" si="87"/>
        <v>100</v>
      </c>
      <c r="J99" s="95">
        <v>2</v>
      </c>
      <c r="K99" s="95">
        <f t="shared" si="88"/>
        <v>100</v>
      </c>
      <c r="L99" s="106">
        <v>10</v>
      </c>
      <c r="M99" s="106">
        <f t="shared" si="89"/>
        <v>100</v>
      </c>
      <c r="N99" s="107">
        <v>2</v>
      </c>
      <c r="O99" s="106">
        <f t="shared" si="90"/>
        <v>100</v>
      </c>
      <c r="P99" s="107">
        <v>2</v>
      </c>
      <c r="Q99" s="106">
        <f t="shared" si="91"/>
        <v>100</v>
      </c>
      <c r="R99" s="107">
        <v>2</v>
      </c>
      <c r="S99" s="106">
        <f t="shared" si="92"/>
        <v>100</v>
      </c>
      <c r="T99" s="107">
        <v>1</v>
      </c>
      <c r="U99" s="106">
        <f t="shared" si="93"/>
        <v>25</v>
      </c>
      <c r="V99" s="87">
        <v>6</v>
      </c>
      <c r="W99" s="87">
        <f t="shared" si="94"/>
        <v>60</v>
      </c>
      <c r="X99" s="88">
        <v>4</v>
      </c>
      <c r="Y99" s="87">
        <f t="shared" si="95"/>
        <v>100</v>
      </c>
      <c r="Z99" s="88">
        <v>1</v>
      </c>
      <c r="AA99" s="87">
        <f t="shared" si="96"/>
        <v>50</v>
      </c>
      <c r="AB99" s="88">
        <v>2</v>
      </c>
      <c r="AC99" s="87">
        <f t="shared" si="97"/>
        <v>50</v>
      </c>
      <c r="AD99" s="125">
        <v>2</v>
      </c>
      <c r="AE99" s="126">
        <f t="shared" si="98"/>
        <v>100</v>
      </c>
      <c r="AF99" s="125">
        <v>7</v>
      </c>
      <c r="AG99" s="126">
        <f t="shared" si="99"/>
        <v>58.333333333333336</v>
      </c>
      <c r="AH99" s="125">
        <v>12</v>
      </c>
      <c r="AI99" s="126">
        <f t="shared" si="100"/>
        <v>75</v>
      </c>
      <c r="AJ99" s="125">
        <v>4</v>
      </c>
      <c r="AK99" s="126">
        <f t="shared" si="101"/>
        <v>50</v>
      </c>
      <c r="AL99" s="125">
        <v>7</v>
      </c>
      <c r="AM99" s="126">
        <f t="shared" si="102"/>
        <v>87.5</v>
      </c>
      <c r="AN99" s="125">
        <v>2</v>
      </c>
      <c r="AO99" s="126">
        <f t="shared" si="103"/>
        <v>100</v>
      </c>
      <c r="AP99" s="125">
        <v>16</v>
      </c>
      <c r="AQ99" s="126">
        <f t="shared" si="104"/>
        <v>100</v>
      </c>
      <c r="AR99" s="125">
        <v>2</v>
      </c>
      <c r="AS99" s="126">
        <f t="shared" si="105"/>
        <v>100</v>
      </c>
      <c r="AT99" s="125">
        <v>2</v>
      </c>
      <c r="AU99" s="126">
        <f t="shared" si="106"/>
        <v>100</v>
      </c>
      <c r="AV99" s="125">
        <v>16</v>
      </c>
      <c r="AW99" s="126">
        <f t="shared" si="107"/>
        <v>100</v>
      </c>
      <c r="AX99" s="138">
        <v>12</v>
      </c>
      <c r="AY99" s="139">
        <f t="shared" si="108"/>
        <v>75</v>
      </c>
      <c r="AZ99" s="138">
        <v>2</v>
      </c>
      <c r="BA99" s="139">
        <f t="shared" si="109"/>
        <v>100</v>
      </c>
      <c r="BB99" s="138">
        <v>16</v>
      </c>
      <c r="BC99" s="139">
        <f t="shared" si="110"/>
        <v>100</v>
      </c>
      <c r="BD99" s="138">
        <v>1</v>
      </c>
      <c r="BE99" s="139">
        <f t="shared" si="111"/>
        <v>50</v>
      </c>
      <c r="BF99" s="138">
        <v>6</v>
      </c>
      <c r="BG99" s="139">
        <f t="shared" si="112"/>
        <v>100</v>
      </c>
      <c r="BH99" s="138">
        <v>16</v>
      </c>
      <c r="BI99" s="139">
        <f t="shared" si="113"/>
        <v>100</v>
      </c>
      <c r="BJ99" s="138">
        <v>1</v>
      </c>
      <c r="BK99" s="139">
        <f t="shared" si="114"/>
        <v>50</v>
      </c>
      <c r="BL99" s="138">
        <v>2</v>
      </c>
      <c r="BM99" s="139">
        <f t="shared" si="115"/>
        <v>100</v>
      </c>
      <c r="BN99" s="138">
        <v>16</v>
      </c>
      <c r="BO99" s="139">
        <f t="shared" si="116"/>
        <v>100</v>
      </c>
      <c r="BP99" s="138">
        <v>16</v>
      </c>
      <c r="BQ99" s="139">
        <f t="shared" si="117"/>
        <v>100</v>
      </c>
      <c r="BR99" s="142">
        <v>2</v>
      </c>
      <c r="BS99" s="143">
        <f t="shared" si="118"/>
        <v>100</v>
      </c>
      <c r="BT99" s="142">
        <v>2</v>
      </c>
      <c r="BU99" s="143">
        <f t="shared" si="119"/>
        <v>100</v>
      </c>
      <c r="BV99" s="142">
        <v>10</v>
      </c>
      <c r="BW99" s="143">
        <f t="shared" si="120"/>
        <v>100</v>
      </c>
      <c r="BX99" s="142">
        <v>2</v>
      </c>
      <c r="BY99" s="143">
        <f t="shared" si="121"/>
        <v>100</v>
      </c>
      <c r="BZ99" s="142">
        <v>16</v>
      </c>
      <c r="CA99" s="143">
        <f t="shared" si="122"/>
        <v>100</v>
      </c>
      <c r="CB99" s="142">
        <v>12</v>
      </c>
      <c r="CC99" s="143">
        <f t="shared" si="123"/>
        <v>75</v>
      </c>
      <c r="CD99" s="142">
        <v>8</v>
      </c>
      <c r="CE99" s="143">
        <f t="shared" si="124"/>
        <v>100</v>
      </c>
      <c r="CF99" s="142">
        <v>10</v>
      </c>
      <c r="CG99" s="143">
        <f t="shared" si="125"/>
        <v>100</v>
      </c>
      <c r="CH99" s="142">
        <v>4</v>
      </c>
      <c r="CI99" s="143">
        <f t="shared" si="126"/>
        <v>50</v>
      </c>
      <c r="CJ99" s="142">
        <v>4</v>
      </c>
      <c r="CK99" s="143">
        <f t="shared" si="127"/>
        <v>100</v>
      </c>
    </row>
    <row r="100" spans="1:89" s="24" customFormat="1" ht="15.75" customHeight="1" x14ac:dyDescent="0.25">
      <c r="A100" s="29">
        <v>90</v>
      </c>
      <c r="B100" s="31">
        <v>211413205092</v>
      </c>
      <c r="C100" s="32" t="s">
        <v>529</v>
      </c>
      <c r="D100" s="95">
        <v>6</v>
      </c>
      <c r="E100" s="95">
        <f t="shared" si="85"/>
        <v>60</v>
      </c>
      <c r="F100" s="95">
        <v>6</v>
      </c>
      <c r="G100" s="95">
        <f t="shared" si="86"/>
        <v>100</v>
      </c>
      <c r="H100" s="96">
        <v>2</v>
      </c>
      <c r="I100" s="95">
        <f t="shared" si="87"/>
        <v>100</v>
      </c>
      <c r="J100" s="95">
        <v>2</v>
      </c>
      <c r="K100" s="95">
        <f t="shared" si="88"/>
        <v>100</v>
      </c>
      <c r="L100" s="106">
        <v>6</v>
      </c>
      <c r="M100" s="106">
        <f t="shared" si="89"/>
        <v>60</v>
      </c>
      <c r="N100" s="107">
        <v>2</v>
      </c>
      <c r="O100" s="106">
        <f t="shared" si="90"/>
        <v>100</v>
      </c>
      <c r="P100" s="107">
        <v>2</v>
      </c>
      <c r="Q100" s="106">
        <f t="shared" si="91"/>
        <v>100</v>
      </c>
      <c r="R100" s="107">
        <v>1</v>
      </c>
      <c r="S100" s="106">
        <f t="shared" si="92"/>
        <v>50</v>
      </c>
      <c r="T100" s="107">
        <v>4</v>
      </c>
      <c r="U100" s="106">
        <f t="shared" si="93"/>
        <v>100</v>
      </c>
      <c r="V100" s="87">
        <v>6</v>
      </c>
      <c r="W100" s="87">
        <f t="shared" si="94"/>
        <v>60</v>
      </c>
      <c r="X100" s="88">
        <v>1</v>
      </c>
      <c r="Y100" s="87">
        <f t="shared" si="95"/>
        <v>25</v>
      </c>
      <c r="Z100" s="88">
        <v>2</v>
      </c>
      <c r="AA100" s="87">
        <f t="shared" si="96"/>
        <v>100</v>
      </c>
      <c r="AB100" s="88">
        <v>4</v>
      </c>
      <c r="AC100" s="87">
        <f t="shared" si="97"/>
        <v>100</v>
      </c>
      <c r="AD100" s="125">
        <v>1</v>
      </c>
      <c r="AE100" s="126">
        <f t="shared" si="98"/>
        <v>50</v>
      </c>
      <c r="AF100" s="125">
        <v>12</v>
      </c>
      <c r="AG100" s="126">
        <f t="shared" si="99"/>
        <v>100</v>
      </c>
      <c r="AH100" s="125">
        <v>13</v>
      </c>
      <c r="AI100" s="126">
        <f t="shared" si="100"/>
        <v>81.25</v>
      </c>
      <c r="AJ100" s="125">
        <v>8</v>
      </c>
      <c r="AK100" s="126">
        <f t="shared" si="101"/>
        <v>100</v>
      </c>
      <c r="AL100" s="125">
        <v>4</v>
      </c>
      <c r="AM100" s="126">
        <f t="shared" si="102"/>
        <v>50</v>
      </c>
      <c r="AN100" s="125">
        <v>1</v>
      </c>
      <c r="AO100" s="126">
        <f t="shared" si="103"/>
        <v>50</v>
      </c>
      <c r="AP100" s="125">
        <v>10</v>
      </c>
      <c r="AQ100" s="126">
        <f t="shared" si="104"/>
        <v>62.5</v>
      </c>
      <c r="AR100" s="125">
        <v>1</v>
      </c>
      <c r="AS100" s="126">
        <f t="shared" si="105"/>
        <v>50</v>
      </c>
      <c r="AT100" s="125">
        <v>2</v>
      </c>
      <c r="AU100" s="126">
        <f t="shared" si="106"/>
        <v>100</v>
      </c>
      <c r="AV100" s="125">
        <v>9</v>
      </c>
      <c r="AW100" s="126">
        <f t="shared" si="107"/>
        <v>56.25</v>
      </c>
      <c r="AX100" s="138">
        <v>13</v>
      </c>
      <c r="AY100" s="139">
        <f t="shared" si="108"/>
        <v>81.25</v>
      </c>
      <c r="AZ100" s="138">
        <v>1</v>
      </c>
      <c r="BA100" s="139">
        <f t="shared" si="109"/>
        <v>50</v>
      </c>
      <c r="BB100" s="138">
        <v>10</v>
      </c>
      <c r="BC100" s="139">
        <f t="shared" si="110"/>
        <v>62.5</v>
      </c>
      <c r="BD100" s="138">
        <v>1</v>
      </c>
      <c r="BE100" s="139">
        <f t="shared" si="111"/>
        <v>50</v>
      </c>
      <c r="BF100" s="138">
        <v>3</v>
      </c>
      <c r="BG100" s="139">
        <f t="shared" si="112"/>
        <v>50</v>
      </c>
      <c r="BH100" s="138">
        <v>16</v>
      </c>
      <c r="BI100" s="139">
        <f t="shared" si="113"/>
        <v>100</v>
      </c>
      <c r="BJ100" s="138">
        <v>2</v>
      </c>
      <c r="BK100" s="139">
        <f t="shared" si="114"/>
        <v>100</v>
      </c>
      <c r="BL100" s="138">
        <v>1</v>
      </c>
      <c r="BM100" s="139">
        <f t="shared" si="115"/>
        <v>50</v>
      </c>
      <c r="BN100" s="138">
        <v>9</v>
      </c>
      <c r="BO100" s="139">
        <f t="shared" si="116"/>
        <v>56.25</v>
      </c>
      <c r="BP100" s="138">
        <v>9</v>
      </c>
      <c r="BQ100" s="139">
        <f t="shared" si="117"/>
        <v>56.25</v>
      </c>
      <c r="BR100" s="142">
        <v>1</v>
      </c>
      <c r="BS100" s="143">
        <f t="shared" si="118"/>
        <v>50</v>
      </c>
      <c r="BT100" s="142">
        <v>1</v>
      </c>
      <c r="BU100" s="143">
        <f t="shared" si="119"/>
        <v>50</v>
      </c>
      <c r="BV100" s="142">
        <v>5</v>
      </c>
      <c r="BW100" s="143">
        <f t="shared" si="120"/>
        <v>50</v>
      </c>
      <c r="BX100" s="142">
        <v>1</v>
      </c>
      <c r="BY100" s="143">
        <f t="shared" si="121"/>
        <v>50</v>
      </c>
      <c r="BZ100" s="142">
        <v>14</v>
      </c>
      <c r="CA100" s="143">
        <f t="shared" si="122"/>
        <v>87.5</v>
      </c>
      <c r="CB100" s="142">
        <v>12</v>
      </c>
      <c r="CC100" s="143">
        <f t="shared" si="123"/>
        <v>75</v>
      </c>
      <c r="CD100" s="142">
        <v>4</v>
      </c>
      <c r="CE100" s="143">
        <f t="shared" si="124"/>
        <v>50</v>
      </c>
      <c r="CF100" s="142">
        <v>7</v>
      </c>
      <c r="CG100" s="143">
        <f t="shared" si="125"/>
        <v>70</v>
      </c>
      <c r="CH100" s="142">
        <v>8</v>
      </c>
      <c r="CI100" s="143">
        <f t="shared" si="126"/>
        <v>100</v>
      </c>
      <c r="CJ100" s="142">
        <v>1</v>
      </c>
      <c r="CK100" s="143">
        <f t="shared" si="127"/>
        <v>25</v>
      </c>
    </row>
    <row r="101" spans="1:89" s="24" customFormat="1" ht="15.75" customHeight="1" x14ac:dyDescent="0.25">
      <c r="A101" s="29">
        <v>91</v>
      </c>
      <c r="B101" s="31">
        <v>211413205093</v>
      </c>
      <c r="C101" s="32" t="s">
        <v>530</v>
      </c>
      <c r="D101" s="95">
        <v>10</v>
      </c>
      <c r="E101" s="95">
        <f t="shared" si="85"/>
        <v>100</v>
      </c>
      <c r="F101" s="95">
        <v>3</v>
      </c>
      <c r="G101" s="95">
        <f t="shared" si="86"/>
        <v>50</v>
      </c>
      <c r="H101" s="96">
        <v>2</v>
      </c>
      <c r="I101" s="95">
        <f t="shared" si="87"/>
        <v>100</v>
      </c>
      <c r="J101" s="95">
        <v>2</v>
      </c>
      <c r="K101" s="95">
        <f t="shared" si="88"/>
        <v>100</v>
      </c>
      <c r="L101" s="106">
        <v>10</v>
      </c>
      <c r="M101" s="106">
        <f t="shared" si="89"/>
        <v>100</v>
      </c>
      <c r="N101" s="107">
        <v>1</v>
      </c>
      <c r="O101" s="106">
        <f t="shared" si="90"/>
        <v>50</v>
      </c>
      <c r="P101" s="107">
        <v>2</v>
      </c>
      <c r="Q101" s="106">
        <f t="shared" si="91"/>
        <v>100</v>
      </c>
      <c r="R101" s="107">
        <v>2</v>
      </c>
      <c r="S101" s="106">
        <f t="shared" si="92"/>
        <v>100</v>
      </c>
      <c r="T101" s="107">
        <v>3</v>
      </c>
      <c r="U101" s="106">
        <f t="shared" si="93"/>
        <v>75</v>
      </c>
      <c r="V101" s="87">
        <v>10</v>
      </c>
      <c r="W101" s="87">
        <f t="shared" si="94"/>
        <v>100</v>
      </c>
      <c r="X101" s="88">
        <v>3</v>
      </c>
      <c r="Y101" s="87">
        <f t="shared" si="95"/>
        <v>75</v>
      </c>
      <c r="Z101" s="88">
        <v>1</v>
      </c>
      <c r="AA101" s="87">
        <f t="shared" si="96"/>
        <v>50</v>
      </c>
      <c r="AB101" s="88">
        <v>4</v>
      </c>
      <c r="AC101" s="87">
        <f t="shared" si="97"/>
        <v>100</v>
      </c>
      <c r="AD101" s="125">
        <v>2</v>
      </c>
      <c r="AE101" s="126">
        <f t="shared" si="98"/>
        <v>100</v>
      </c>
      <c r="AF101" s="125">
        <v>6</v>
      </c>
      <c r="AG101" s="126">
        <f t="shared" si="99"/>
        <v>50</v>
      </c>
      <c r="AH101" s="125">
        <v>9</v>
      </c>
      <c r="AI101" s="126">
        <f t="shared" si="100"/>
        <v>56.25</v>
      </c>
      <c r="AJ101" s="125">
        <v>8</v>
      </c>
      <c r="AK101" s="126">
        <f t="shared" si="101"/>
        <v>100</v>
      </c>
      <c r="AL101" s="125">
        <v>8</v>
      </c>
      <c r="AM101" s="126">
        <f t="shared" si="102"/>
        <v>100</v>
      </c>
      <c r="AN101" s="125">
        <v>2</v>
      </c>
      <c r="AO101" s="126">
        <f t="shared" si="103"/>
        <v>100</v>
      </c>
      <c r="AP101" s="125">
        <v>16</v>
      </c>
      <c r="AQ101" s="126">
        <f t="shared" si="104"/>
        <v>100</v>
      </c>
      <c r="AR101" s="125">
        <v>2</v>
      </c>
      <c r="AS101" s="126">
        <f t="shared" si="105"/>
        <v>100</v>
      </c>
      <c r="AT101" s="125">
        <v>2</v>
      </c>
      <c r="AU101" s="126">
        <f t="shared" si="106"/>
        <v>100</v>
      </c>
      <c r="AV101" s="125">
        <v>8</v>
      </c>
      <c r="AW101" s="126">
        <f t="shared" si="107"/>
        <v>50</v>
      </c>
      <c r="AX101" s="138">
        <v>12</v>
      </c>
      <c r="AY101" s="139">
        <f t="shared" si="108"/>
        <v>75</v>
      </c>
      <c r="AZ101" s="138">
        <v>2</v>
      </c>
      <c r="BA101" s="139">
        <f t="shared" si="109"/>
        <v>100</v>
      </c>
      <c r="BB101" s="138">
        <v>16</v>
      </c>
      <c r="BC101" s="139">
        <f t="shared" si="110"/>
        <v>100</v>
      </c>
      <c r="BD101" s="138">
        <v>1</v>
      </c>
      <c r="BE101" s="139">
        <f t="shared" si="111"/>
        <v>50</v>
      </c>
      <c r="BF101" s="138">
        <v>6</v>
      </c>
      <c r="BG101" s="139">
        <f t="shared" si="112"/>
        <v>100</v>
      </c>
      <c r="BH101" s="138">
        <v>10</v>
      </c>
      <c r="BI101" s="139">
        <f t="shared" si="113"/>
        <v>62.5</v>
      </c>
      <c r="BJ101" s="138">
        <v>2</v>
      </c>
      <c r="BK101" s="139">
        <f t="shared" si="114"/>
        <v>100</v>
      </c>
      <c r="BL101" s="138">
        <v>2</v>
      </c>
      <c r="BM101" s="139">
        <f t="shared" si="115"/>
        <v>100</v>
      </c>
      <c r="BN101" s="138">
        <v>16</v>
      </c>
      <c r="BO101" s="139">
        <f t="shared" si="116"/>
        <v>100</v>
      </c>
      <c r="BP101" s="138">
        <v>16</v>
      </c>
      <c r="BQ101" s="139">
        <f t="shared" si="117"/>
        <v>100</v>
      </c>
      <c r="BR101" s="142">
        <v>2</v>
      </c>
      <c r="BS101" s="143">
        <f t="shared" si="118"/>
        <v>100</v>
      </c>
      <c r="BT101" s="142">
        <v>2</v>
      </c>
      <c r="BU101" s="143">
        <f t="shared" si="119"/>
        <v>100</v>
      </c>
      <c r="BV101" s="142">
        <v>10</v>
      </c>
      <c r="BW101" s="143">
        <f t="shared" si="120"/>
        <v>100</v>
      </c>
      <c r="BX101" s="142">
        <v>2</v>
      </c>
      <c r="BY101" s="143">
        <f t="shared" si="121"/>
        <v>100</v>
      </c>
      <c r="BZ101" s="142">
        <v>16</v>
      </c>
      <c r="CA101" s="143">
        <f t="shared" si="122"/>
        <v>100</v>
      </c>
      <c r="CB101" s="142">
        <v>16</v>
      </c>
      <c r="CC101" s="143">
        <f t="shared" si="123"/>
        <v>100</v>
      </c>
      <c r="CD101" s="142">
        <v>8</v>
      </c>
      <c r="CE101" s="143">
        <f t="shared" si="124"/>
        <v>100</v>
      </c>
      <c r="CF101" s="142">
        <v>10</v>
      </c>
      <c r="CG101" s="143">
        <f t="shared" si="125"/>
        <v>100</v>
      </c>
      <c r="CH101" s="142">
        <v>6</v>
      </c>
      <c r="CI101" s="143">
        <f t="shared" si="126"/>
        <v>75</v>
      </c>
      <c r="CJ101" s="142">
        <v>4</v>
      </c>
      <c r="CK101" s="143">
        <f t="shared" si="127"/>
        <v>100</v>
      </c>
    </row>
    <row r="102" spans="1:89" s="24" customFormat="1" ht="15.75" customHeight="1" x14ac:dyDescent="0.25">
      <c r="A102" s="29">
        <v>92</v>
      </c>
      <c r="B102" s="31">
        <v>211413205095</v>
      </c>
      <c r="C102" s="32" t="s">
        <v>531</v>
      </c>
      <c r="D102" s="95">
        <v>10</v>
      </c>
      <c r="E102" s="95">
        <f t="shared" si="85"/>
        <v>100</v>
      </c>
      <c r="F102" s="95">
        <v>6</v>
      </c>
      <c r="G102" s="95">
        <f t="shared" si="86"/>
        <v>100</v>
      </c>
      <c r="H102" s="96">
        <v>2</v>
      </c>
      <c r="I102" s="95">
        <f t="shared" si="87"/>
        <v>100</v>
      </c>
      <c r="J102" s="95">
        <v>2</v>
      </c>
      <c r="K102" s="95">
        <f t="shared" si="88"/>
        <v>100</v>
      </c>
      <c r="L102" s="106">
        <v>10</v>
      </c>
      <c r="M102" s="106">
        <f t="shared" si="89"/>
        <v>100</v>
      </c>
      <c r="N102" s="107">
        <v>2</v>
      </c>
      <c r="O102" s="106">
        <f t="shared" si="90"/>
        <v>100</v>
      </c>
      <c r="P102" s="107">
        <v>1</v>
      </c>
      <c r="Q102" s="106">
        <f t="shared" si="91"/>
        <v>50</v>
      </c>
      <c r="R102" s="107">
        <v>2</v>
      </c>
      <c r="S102" s="106">
        <f t="shared" si="92"/>
        <v>100</v>
      </c>
      <c r="T102" s="107">
        <v>4</v>
      </c>
      <c r="U102" s="106">
        <f t="shared" si="93"/>
        <v>100</v>
      </c>
      <c r="V102" s="87">
        <v>10</v>
      </c>
      <c r="W102" s="87">
        <f t="shared" si="94"/>
        <v>100</v>
      </c>
      <c r="X102" s="88">
        <v>2</v>
      </c>
      <c r="Y102" s="87">
        <f t="shared" si="95"/>
        <v>50</v>
      </c>
      <c r="Z102" s="88">
        <v>2</v>
      </c>
      <c r="AA102" s="87">
        <f t="shared" si="96"/>
        <v>100</v>
      </c>
      <c r="AB102" s="88">
        <v>3</v>
      </c>
      <c r="AC102" s="87">
        <f t="shared" si="97"/>
        <v>75</v>
      </c>
      <c r="AD102" s="125">
        <v>1</v>
      </c>
      <c r="AE102" s="126">
        <f t="shared" si="98"/>
        <v>50</v>
      </c>
      <c r="AF102" s="125">
        <v>12</v>
      </c>
      <c r="AG102" s="126">
        <f t="shared" si="99"/>
        <v>100</v>
      </c>
      <c r="AH102" s="125">
        <v>16</v>
      </c>
      <c r="AI102" s="126">
        <f t="shared" si="100"/>
        <v>100</v>
      </c>
      <c r="AJ102" s="125">
        <v>4</v>
      </c>
      <c r="AK102" s="126">
        <f t="shared" si="101"/>
        <v>50</v>
      </c>
      <c r="AL102" s="125">
        <v>8</v>
      </c>
      <c r="AM102" s="126">
        <f t="shared" si="102"/>
        <v>100</v>
      </c>
      <c r="AN102" s="125">
        <v>2</v>
      </c>
      <c r="AO102" s="126">
        <f t="shared" si="103"/>
        <v>100</v>
      </c>
      <c r="AP102" s="125">
        <v>16</v>
      </c>
      <c r="AQ102" s="126">
        <f t="shared" si="104"/>
        <v>100</v>
      </c>
      <c r="AR102" s="125">
        <v>2</v>
      </c>
      <c r="AS102" s="126">
        <f t="shared" si="105"/>
        <v>100</v>
      </c>
      <c r="AT102" s="125">
        <v>1</v>
      </c>
      <c r="AU102" s="126">
        <f t="shared" si="106"/>
        <v>50</v>
      </c>
      <c r="AV102" s="125">
        <v>16</v>
      </c>
      <c r="AW102" s="126">
        <f t="shared" si="107"/>
        <v>100</v>
      </c>
      <c r="AX102" s="138">
        <v>16</v>
      </c>
      <c r="AY102" s="139">
        <f t="shared" si="108"/>
        <v>100</v>
      </c>
      <c r="AZ102" s="138">
        <v>2</v>
      </c>
      <c r="BA102" s="139">
        <f t="shared" si="109"/>
        <v>100</v>
      </c>
      <c r="BB102" s="138">
        <v>16</v>
      </c>
      <c r="BC102" s="139">
        <f t="shared" si="110"/>
        <v>100</v>
      </c>
      <c r="BD102" s="138">
        <v>1</v>
      </c>
      <c r="BE102" s="139">
        <f t="shared" si="111"/>
        <v>50</v>
      </c>
      <c r="BF102" s="138">
        <v>6</v>
      </c>
      <c r="BG102" s="139">
        <f t="shared" si="112"/>
        <v>100</v>
      </c>
      <c r="BH102" s="138">
        <v>9</v>
      </c>
      <c r="BI102" s="139">
        <f t="shared" si="113"/>
        <v>56.25</v>
      </c>
      <c r="BJ102" s="138">
        <v>2</v>
      </c>
      <c r="BK102" s="139">
        <f t="shared" si="114"/>
        <v>100</v>
      </c>
      <c r="BL102" s="138">
        <v>2</v>
      </c>
      <c r="BM102" s="139">
        <f t="shared" si="115"/>
        <v>100</v>
      </c>
      <c r="BN102" s="138">
        <v>16</v>
      </c>
      <c r="BO102" s="139">
        <f t="shared" si="116"/>
        <v>100</v>
      </c>
      <c r="BP102" s="138">
        <v>16</v>
      </c>
      <c r="BQ102" s="139">
        <f t="shared" si="117"/>
        <v>100</v>
      </c>
      <c r="BR102" s="142">
        <v>2</v>
      </c>
      <c r="BS102" s="143">
        <f t="shared" si="118"/>
        <v>100</v>
      </c>
      <c r="BT102" s="142">
        <v>2</v>
      </c>
      <c r="BU102" s="143">
        <f t="shared" si="119"/>
        <v>100</v>
      </c>
      <c r="BV102" s="142">
        <v>0</v>
      </c>
      <c r="BW102" s="143">
        <f t="shared" si="120"/>
        <v>0</v>
      </c>
      <c r="BX102" s="142">
        <v>1</v>
      </c>
      <c r="BY102" s="143">
        <f t="shared" si="121"/>
        <v>50</v>
      </c>
      <c r="BZ102" s="142">
        <v>15</v>
      </c>
      <c r="CA102" s="143">
        <f t="shared" si="122"/>
        <v>93.75</v>
      </c>
      <c r="CB102" s="142">
        <v>10</v>
      </c>
      <c r="CC102" s="143">
        <f t="shared" si="123"/>
        <v>62.5</v>
      </c>
      <c r="CD102" s="142">
        <v>8</v>
      </c>
      <c r="CE102" s="143">
        <f t="shared" si="124"/>
        <v>100</v>
      </c>
      <c r="CF102" s="142">
        <v>8</v>
      </c>
      <c r="CG102" s="143">
        <f t="shared" si="125"/>
        <v>80</v>
      </c>
      <c r="CH102" s="142">
        <v>8</v>
      </c>
      <c r="CI102" s="143">
        <f t="shared" si="126"/>
        <v>100</v>
      </c>
      <c r="CJ102" s="142">
        <v>2</v>
      </c>
      <c r="CK102" s="143">
        <f t="shared" si="127"/>
        <v>50</v>
      </c>
    </row>
    <row r="103" spans="1:89" s="24" customFormat="1" ht="15.75" customHeight="1" x14ac:dyDescent="0.25">
      <c r="A103" s="29">
        <v>93</v>
      </c>
      <c r="B103" s="31">
        <v>211413205096</v>
      </c>
      <c r="C103" s="32" t="s">
        <v>532</v>
      </c>
      <c r="D103" s="95">
        <v>5</v>
      </c>
      <c r="E103" s="95">
        <f t="shared" si="85"/>
        <v>50</v>
      </c>
      <c r="F103" s="95">
        <v>5</v>
      </c>
      <c r="G103" s="95">
        <f t="shared" si="86"/>
        <v>83.333333333333343</v>
      </c>
      <c r="H103" s="96">
        <v>1</v>
      </c>
      <c r="I103" s="95">
        <f t="shared" si="87"/>
        <v>50</v>
      </c>
      <c r="J103" s="95">
        <v>2</v>
      </c>
      <c r="K103" s="95">
        <f t="shared" si="88"/>
        <v>100</v>
      </c>
      <c r="L103" s="106">
        <v>5</v>
      </c>
      <c r="M103" s="106">
        <f t="shared" si="89"/>
        <v>50</v>
      </c>
      <c r="N103" s="107">
        <v>1</v>
      </c>
      <c r="O103" s="106">
        <f t="shared" si="90"/>
        <v>50</v>
      </c>
      <c r="P103" s="107">
        <v>2</v>
      </c>
      <c r="Q103" s="106">
        <f t="shared" si="91"/>
        <v>100</v>
      </c>
      <c r="R103" s="107">
        <v>1</v>
      </c>
      <c r="S103" s="106">
        <f t="shared" si="92"/>
        <v>50</v>
      </c>
      <c r="T103" s="107">
        <v>4</v>
      </c>
      <c r="U103" s="106">
        <f t="shared" si="93"/>
        <v>100</v>
      </c>
      <c r="V103" s="87">
        <v>10</v>
      </c>
      <c r="W103" s="87">
        <f t="shared" si="94"/>
        <v>100</v>
      </c>
      <c r="X103" s="88">
        <v>4</v>
      </c>
      <c r="Y103" s="87">
        <f t="shared" si="95"/>
        <v>100</v>
      </c>
      <c r="Z103" s="88">
        <v>2</v>
      </c>
      <c r="AA103" s="87">
        <f t="shared" si="96"/>
        <v>100</v>
      </c>
      <c r="AB103" s="88">
        <v>4</v>
      </c>
      <c r="AC103" s="87">
        <f t="shared" si="97"/>
        <v>100</v>
      </c>
      <c r="AD103" s="125">
        <v>2</v>
      </c>
      <c r="AE103" s="126">
        <f t="shared" si="98"/>
        <v>100</v>
      </c>
      <c r="AF103" s="125">
        <v>7</v>
      </c>
      <c r="AG103" s="126">
        <f t="shared" si="99"/>
        <v>58.333333333333336</v>
      </c>
      <c r="AH103" s="125">
        <v>8</v>
      </c>
      <c r="AI103" s="126">
        <f t="shared" si="100"/>
        <v>50</v>
      </c>
      <c r="AJ103" s="125">
        <v>8</v>
      </c>
      <c r="AK103" s="126">
        <f t="shared" si="101"/>
        <v>100</v>
      </c>
      <c r="AL103" s="125">
        <v>8</v>
      </c>
      <c r="AM103" s="126">
        <f t="shared" si="102"/>
        <v>100</v>
      </c>
      <c r="AN103" s="125">
        <v>1</v>
      </c>
      <c r="AO103" s="126">
        <f t="shared" si="103"/>
        <v>50</v>
      </c>
      <c r="AP103" s="125">
        <v>16</v>
      </c>
      <c r="AQ103" s="126">
        <f t="shared" si="104"/>
        <v>100</v>
      </c>
      <c r="AR103" s="125">
        <v>2</v>
      </c>
      <c r="AS103" s="126">
        <f t="shared" si="105"/>
        <v>100</v>
      </c>
      <c r="AT103" s="125">
        <v>2</v>
      </c>
      <c r="AU103" s="126">
        <f t="shared" si="106"/>
        <v>100</v>
      </c>
      <c r="AV103" s="125">
        <v>9</v>
      </c>
      <c r="AW103" s="126">
        <f t="shared" si="107"/>
        <v>56.25</v>
      </c>
      <c r="AX103" s="138">
        <v>13</v>
      </c>
      <c r="AY103" s="139">
        <f t="shared" si="108"/>
        <v>81.25</v>
      </c>
      <c r="AZ103" s="138">
        <v>2</v>
      </c>
      <c r="BA103" s="139">
        <f t="shared" si="109"/>
        <v>100</v>
      </c>
      <c r="BB103" s="138">
        <v>9</v>
      </c>
      <c r="BC103" s="139">
        <f t="shared" si="110"/>
        <v>56.25</v>
      </c>
      <c r="BD103" s="138">
        <v>2</v>
      </c>
      <c r="BE103" s="139">
        <f t="shared" si="111"/>
        <v>100</v>
      </c>
      <c r="BF103" s="138">
        <v>3</v>
      </c>
      <c r="BG103" s="139">
        <f t="shared" si="112"/>
        <v>50</v>
      </c>
      <c r="BH103" s="138">
        <v>16</v>
      </c>
      <c r="BI103" s="139">
        <f t="shared" si="113"/>
        <v>100</v>
      </c>
      <c r="BJ103" s="138">
        <v>1</v>
      </c>
      <c r="BK103" s="139">
        <f t="shared" si="114"/>
        <v>50</v>
      </c>
      <c r="BL103" s="138">
        <v>1</v>
      </c>
      <c r="BM103" s="139">
        <f t="shared" si="115"/>
        <v>50</v>
      </c>
      <c r="BN103" s="138">
        <v>16</v>
      </c>
      <c r="BO103" s="139">
        <f t="shared" si="116"/>
        <v>100</v>
      </c>
      <c r="BP103" s="138">
        <v>16</v>
      </c>
      <c r="BQ103" s="139">
        <f t="shared" si="117"/>
        <v>100</v>
      </c>
      <c r="BR103" s="142">
        <v>2</v>
      </c>
      <c r="BS103" s="143">
        <f t="shared" si="118"/>
        <v>100</v>
      </c>
      <c r="BT103" s="142">
        <v>2</v>
      </c>
      <c r="BU103" s="143">
        <f t="shared" si="119"/>
        <v>100</v>
      </c>
      <c r="BV103" s="142">
        <v>5</v>
      </c>
      <c r="BW103" s="143">
        <f t="shared" si="120"/>
        <v>50</v>
      </c>
      <c r="BX103" s="142">
        <v>2</v>
      </c>
      <c r="BY103" s="143">
        <f t="shared" si="121"/>
        <v>100</v>
      </c>
      <c r="BZ103" s="142">
        <v>16</v>
      </c>
      <c r="CA103" s="143">
        <f t="shared" si="122"/>
        <v>100</v>
      </c>
      <c r="CB103" s="142">
        <v>10</v>
      </c>
      <c r="CC103" s="143">
        <f t="shared" si="123"/>
        <v>62.5</v>
      </c>
      <c r="CD103" s="142">
        <v>8</v>
      </c>
      <c r="CE103" s="143">
        <f t="shared" si="124"/>
        <v>100</v>
      </c>
      <c r="CF103" s="142">
        <v>10</v>
      </c>
      <c r="CG103" s="143">
        <f t="shared" si="125"/>
        <v>100</v>
      </c>
      <c r="CH103" s="142">
        <v>5</v>
      </c>
      <c r="CI103" s="143">
        <f t="shared" si="126"/>
        <v>62.5</v>
      </c>
      <c r="CJ103" s="142">
        <v>4</v>
      </c>
      <c r="CK103" s="143">
        <f t="shared" si="127"/>
        <v>100</v>
      </c>
    </row>
    <row r="104" spans="1:89" s="24" customFormat="1" ht="15.75" customHeight="1" x14ac:dyDescent="0.25">
      <c r="A104" s="29">
        <v>94</v>
      </c>
      <c r="B104" s="31">
        <v>211413205097</v>
      </c>
      <c r="C104" s="32" t="s">
        <v>533</v>
      </c>
      <c r="D104" s="95">
        <v>10</v>
      </c>
      <c r="E104" s="95">
        <f t="shared" si="85"/>
        <v>100</v>
      </c>
      <c r="F104" s="95">
        <v>6</v>
      </c>
      <c r="G104" s="95">
        <f t="shared" si="86"/>
        <v>100</v>
      </c>
      <c r="H104" s="96">
        <v>2</v>
      </c>
      <c r="I104" s="95">
        <f t="shared" si="87"/>
        <v>100</v>
      </c>
      <c r="J104" s="95">
        <v>2</v>
      </c>
      <c r="K104" s="95">
        <f t="shared" si="88"/>
        <v>100</v>
      </c>
      <c r="L104" s="106">
        <v>10</v>
      </c>
      <c r="M104" s="106">
        <f t="shared" si="89"/>
        <v>100</v>
      </c>
      <c r="N104" s="107">
        <v>2</v>
      </c>
      <c r="O104" s="106">
        <f t="shared" si="90"/>
        <v>100</v>
      </c>
      <c r="P104" s="107">
        <v>2</v>
      </c>
      <c r="Q104" s="106">
        <f t="shared" si="91"/>
        <v>100</v>
      </c>
      <c r="R104" s="107">
        <v>1</v>
      </c>
      <c r="S104" s="106">
        <f t="shared" si="92"/>
        <v>50</v>
      </c>
      <c r="T104" s="107">
        <v>2</v>
      </c>
      <c r="U104" s="106">
        <f t="shared" si="93"/>
        <v>50</v>
      </c>
      <c r="V104" s="87">
        <v>10</v>
      </c>
      <c r="W104" s="87">
        <f t="shared" si="94"/>
        <v>100</v>
      </c>
      <c r="X104" s="88">
        <v>4</v>
      </c>
      <c r="Y104" s="87">
        <f t="shared" si="95"/>
        <v>100</v>
      </c>
      <c r="Z104" s="88">
        <v>2</v>
      </c>
      <c r="AA104" s="87">
        <f t="shared" si="96"/>
        <v>100</v>
      </c>
      <c r="AB104" s="88">
        <v>4</v>
      </c>
      <c r="AC104" s="87">
        <f t="shared" si="97"/>
        <v>100</v>
      </c>
      <c r="AD104" s="125">
        <v>1</v>
      </c>
      <c r="AE104" s="126">
        <f t="shared" si="98"/>
        <v>50</v>
      </c>
      <c r="AF104" s="125">
        <v>12</v>
      </c>
      <c r="AG104" s="126">
        <f t="shared" si="99"/>
        <v>100</v>
      </c>
      <c r="AH104" s="125">
        <v>9</v>
      </c>
      <c r="AI104" s="126">
        <f t="shared" si="100"/>
        <v>56.25</v>
      </c>
      <c r="AJ104" s="125">
        <v>4</v>
      </c>
      <c r="AK104" s="126">
        <f t="shared" si="101"/>
        <v>50</v>
      </c>
      <c r="AL104" s="125">
        <v>4</v>
      </c>
      <c r="AM104" s="126">
        <f t="shared" si="102"/>
        <v>50</v>
      </c>
      <c r="AN104" s="125">
        <v>2</v>
      </c>
      <c r="AO104" s="126">
        <f t="shared" si="103"/>
        <v>100</v>
      </c>
      <c r="AP104" s="125">
        <v>16</v>
      </c>
      <c r="AQ104" s="126">
        <f t="shared" si="104"/>
        <v>100</v>
      </c>
      <c r="AR104" s="125">
        <v>1</v>
      </c>
      <c r="AS104" s="126">
        <f t="shared" si="105"/>
        <v>50</v>
      </c>
      <c r="AT104" s="125">
        <v>2</v>
      </c>
      <c r="AU104" s="126">
        <f t="shared" si="106"/>
        <v>100</v>
      </c>
      <c r="AV104" s="125">
        <v>16</v>
      </c>
      <c r="AW104" s="126">
        <f t="shared" si="107"/>
        <v>100</v>
      </c>
      <c r="AX104" s="138">
        <v>16</v>
      </c>
      <c r="AY104" s="139">
        <f t="shared" si="108"/>
        <v>100</v>
      </c>
      <c r="AZ104" s="138">
        <v>2</v>
      </c>
      <c r="BA104" s="139">
        <f t="shared" si="109"/>
        <v>100</v>
      </c>
      <c r="BB104" s="138">
        <v>16</v>
      </c>
      <c r="BC104" s="139">
        <f t="shared" si="110"/>
        <v>100</v>
      </c>
      <c r="BD104" s="138">
        <v>2</v>
      </c>
      <c r="BE104" s="139">
        <f t="shared" si="111"/>
        <v>100</v>
      </c>
      <c r="BF104" s="138">
        <v>6</v>
      </c>
      <c r="BG104" s="139">
        <f t="shared" si="112"/>
        <v>100</v>
      </c>
      <c r="BH104" s="138">
        <v>10</v>
      </c>
      <c r="BI104" s="139">
        <f t="shared" si="113"/>
        <v>62.5</v>
      </c>
      <c r="BJ104" s="138">
        <v>2</v>
      </c>
      <c r="BK104" s="139">
        <f t="shared" si="114"/>
        <v>100</v>
      </c>
      <c r="BL104" s="138">
        <v>2</v>
      </c>
      <c r="BM104" s="139">
        <f t="shared" si="115"/>
        <v>100</v>
      </c>
      <c r="BN104" s="138">
        <v>8</v>
      </c>
      <c r="BO104" s="139">
        <f t="shared" si="116"/>
        <v>50</v>
      </c>
      <c r="BP104" s="138">
        <v>16</v>
      </c>
      <c r="BQ104" s="139">
        <f t="shared" si="117"/>
        <v>100</v>
      </c>
      <c r="BR104" s="142">
        <v>2</v>
      </c>
      <c r="BS104" s="143">
        <f t="shared" si="118"/>
        <v>100</v>
      </c>
      <c r="BT104" s="142">
        <v>2</v>
      </c>
      <c r="BU104" s="143">
        <f t="shared" si="119"/>
        <v>100</v>
      </c>
      <c r="BV104" s="142">
        <v>10</v>
      </c>
      <c r="BW104" s="143">
        <f t="shared" si="120"/>
        <v>100</v>
      </c>
      <c r="BX104" s="142">
        <v>2</v>
      </c>
      <c r="BY104" s="143">
        <f t="shared" si="121"/>
        <v>100</v>
      </c>
      <c r="BZ104" s="142">
        <v>15</v>
      </c>
      <c r="CA104" s="143">
        <f t="shared" si="122"/>
        <v>93.75</v>
      </c>
      <c r="CB104" s="142">
        <v>15</v>
      </c>
      <c r="CC104" s="143">
        <f t="shared" si="123"/>
        <v>93.75</v>
      </c>
      <c r="CD104" s="142">
        <v>3</v>
      </c>
      <c r="CE104" s="143">
        <f t="shared" si="124"/>
        <v>37.5</v>
      </c>
      <c r="CF104" s="142">
        <v>9</v>
      </c>
      <c r="CG104" s="143">
        <f t="shared" si="125"/>
        <v>90</v>
      </c>
      <c r="CH104" s="142">
        <v>8</v>
      </c>
      <c r="CI104" s="143">
        <f t="shared" si="126"/>
        <v>100</v>
      </c>
      <c r="CJ104" s="142">
        <v>3</v>
      </c>
      <c r="CK104" s="143">
        <f t="shared" si="127"/>
        <v>75</v>
      </c>
    </row>
    <row r="105" spans="1:89" s="24" customFormat="1" ht="15.75" customHeight="1" x14ac:dyDescent="0.25">
      <c r="A105" s="29">
        <v>95</v>
      </c>
      <c r="B105" s="31">
        <v>211413205098</v>
      </c>
      <c r="C105" s="32" t="s">
        <v>534</v>
      </c>
      <c r="D105" s="95">
        <v>10</v>
      </c>
      <c r="E105" s="95">
        <f t="shared" si="85"/>
        <v>100</v>
      </c>
      <c r="F105" s="95">
        <v>6</v>
      </c>
      <c r="G105" s="95">
        <f t="shared" si="86"/>
        <v>100</v>
      </c>
      <c r="H105" s="96">
        <v>2</v>
      </c>
      <c r="I105" s="95">
        <f t="shared" si="87"/>
        <v>100</v>
      </c>
      <c r="J105" s="95">
        <v>2</v>
      </c>
      <c r="K105" s="95">
        <f t="shared" si="88"/>
        <v>100</v>
      </c>
      <c r="L105" s="106">
        <v>6</v>
      </c>
      <c r="M105" s="106">
        <f t="shared" si="89"/>
        <v>60</v>
      </c>
      <c r="N105" s="107">
        <v>1</v>
      </c>
      <c r="O105" s="106">
        <f t="shared" si="90"/>
        <v>50</v>
      </c>
      <c r="P105" s="107">
        <v>2</v>
      </c>
      <c r="Q105" s="106">
        <f t="shared" si="91"/>
        <v>100</v>
      </c>
      <c r="R105" s="107">
        <v>2</v>
      </c>
      <c r="S105" s="106">
        <f t="shared" si="92"/>
        <v>100</v>
      </c>
      <c r="T105" s="107">
        <v>4</v>
      </c>
      <c r="U105" s="106">
        <f t="shared" si="93"/>
        <v>100</v>
      </c>
      <c r="V105" s="87">
        <v>6</v>
      </c>
      <c r="W105" s="87">
        <f t="shared" si="94"/>
        <v>60</v>
      </c>
      <c r="X105" s="88">
        <v>4</v>
      </c>
      <c r="Y105" s="87">
        <f t="shared" si="95"/>
        <v>100</v>
      </c>
      <c r="Z105" s="88">
        <v>2</v>
      </c>
      <c r="AA105" s="87">
        <f t="shared" si="96"/>
        <v>100</v>
      </c>
      <c r="AB105" s="88">
        <v>2</v>
      </c>
      <c r="AC105" s="87">
        <f t="shared" si="97"/>
        <v>50</v>
      </c>
      <c r="AD105" s="125">
        <v>2</v>
      </c>
      <c r="AE105" s="126">
        <f t="shared" si="98"/>
        <v>100</v>
      </c>
      <c r="AF105" s="125">
        <v>6</v>
      </c>
      <c r="AG105" s="126">
        <f t="shared" si="99"/>
        <v>50</v>
      </c>
      <c r="AH105" s="125">
        <v>9</v>
      </c>
      <c r="AI105" s="126">
        <f t="shared" si="100"/>
        <v>56.25</v>
      </c>
      <c r="AJ105" s="125">
        <v>8</v>
      </c>
      <c r="AK105" s="126">
        <f t="shared" si="101"/>
        <v>100</v>
      </c>
      <c r="AL105" s="125">
        <v>6</v>
      </c>
      <c r="AM105" s="126">
        <f t="shared" si="102"/>
        <v>75</v>
      </c>
      <c r="AN105" s="125">
        <v>2</v>
      </c>
      <c r="AO105" s="126">
        <f t="shared" si="103"/>
        <v>100</v>
      </c>
      <c r="AP105" s="125">
        <v>16</v>
      </c>
      <c r="AQ105" s="126">
        <f t="shared" si="104"/>
        <v>100</v>
      </c>
      <c r="AR105" s="125">
        <v>1</v>
      </c>
      <c r="AS105" s="126">
        <f t="shared" si="105"/>
        <v>50</v>
      </c>
      <c r="AT105" s="125">
        <v>1</v>
      </c>
      <c r="AU105" s="126">
        <f t="shared" si="106"/>
        <v>50</v>
      </c>
      <c r="AV105" s="125">
        <v>16</v>
      </c>
      <c r="AW105" s="126">
        <f t="shared" si="107"/>
        <v>100</v>
      </c>
      <c r="AX105" s="138">
        <v>12</v>
      </c>
      <c r="AY105" s="139">
        <f t="shared" si="108"/>
        <v>75</v>
      </c>
      <c r="AZ105" s="138">
        <v>2</v>
      </c>
      <c r="BA105" s="139">
        <f t="shared" si="109"/>
        <v>100</v>
      </c>
      <c r="BB105" s="138">
        <v>16</v>
      </c>
      <c r="BC105" s="139">
        <f t="shared" si="110"/>
        <v>100</v>
      </c>
      <c r="BD105" s="138">
        <v>2</v>
      </c>
      <c r="BE105" s="139">
        <f t="shared" si="111"/>
        <v>100</v>
      </c>
      <c r="BF105" s="138">
        <v>6</v>
      </c>
      <c r="BG105" s="139">
        <f t="shared" si="112"/>
        <v>100</v>
      </c>
      <c r="BH105" s="138">
        <v>16</v>
      </c>
      <c r="BI105" s="139">
        <f t="shared" si="113"/>
        <v>100</v>
      </c>
      <c r="BJ105" s="138">
        <v>1</v>
      </c>
      <c r="BK105" s="139">
        <f t="shared" si="114"/>
        <v>50</v>
      </c>
      <c r="BL105" s="138">
        <v>2</v>
      </c>
      <c r="BM105" s="139">
        <f t="shared" si="115"/>
        <v>100</v>
      </c>
      <c r="BN105" s="138">
        <v>16</v>
      </c>
      <c r="BO105" s="139">
        <f t="shared" si="116"/>
        <v>100</v>
      </c>
      <c r="BP105" s="138">
        <v>16</v>
      </c>
      <c r="BQ105" s="139">
        <f t="shared" si="117"/>
        <v>100</v>
      </c>
      <c r="BR105" s="142">
        <v>2</v>
      </c>
      <c r="BS105" s="143">
        <f t="shared" si="118"/>
        <v>100</v>
      </c>
      <c r="BT105" s="142">
        <v>2</v>
      </c>
      <c r="BU105" s="143">
        <f t="shared" si="119"/>
        <v>100</v>
      </c>
      <c r="BV105" s="142">
        <v>10</v>
      </c>
      <c r="BW105" s="143">
        <f t="shared" si="120"/>
        <v>100</v>
      </c>
      <c r="BX105" s="142">
        <v>1</v>
      </c>
      <c r="BY105" s="143">
        <f t="shared" si="121"/>
        <v>50</v>
      </c>
      <c r="BZ105" s="142">
        <v>16</v>
      </c>
      <c r="CA105" s="143">
        <f t="shared" si="122"/>
        <v>100</v>
      </c>
      <c r="CB105" s="142">
        <v>16</v>
      </c>
      <c r="CC105" s="143">
        <f t="shared" si="123"/>
        <v>100</v>
      </c>
      <c r="CD105" s="142">
        <v>8</v>
      </c>
      <c r="CE105" s="143">
        <f t="shared" si="124"/>
        <v>100</v>
      </c>
      <c r="CF105" s="142">
        <v>10</v>
      </c>
      <c r="CG105" s="143">
        <f t="shared" si="125"/>
        <v>100</v>
      </c>
      <c r="CH105" s="142">
        <v>6</v>
      </c>
      <c r="CI105" s="143">
        <f t="shared" si="126"/>
        <v>75</v>
      </c>
      <c r="CJ105" s="142">
        <v>4</v>
      </c>
      <c r="CK105" s="143">
        <f t="shared" si="127"/>
        <v>100</v>
      </c>
    </row>
    <row r="106" spans="1:89" s="24" customFormat="1" ht="15.75" customHeight="1" x14ac:dyDescent="0.25">
      <c r="A106" s="29">
        <v>96</v>
      </c>
      <c r="B106" s="31">
        <v>211413205099</v>
      </c>
      <c r="C106" s="32" t="s">
        <v>535</v>
      </c>
      <c r="D106" s="95">
        <v>6</v>
      </c>
      <c r="E106" s="95">
        <f t="shared" si="85"/>
        <v>60</v>
      </c>
      <c r="F106" s="95">
        <v>6</v>
      </c>
      <c r="G106" s="95">
        <f t="shared" si="86"/>
        <v>100</v>
      </c>
      <c r="H106" s="96">
        <v>1</v>
      </c>
      <c r="I106" s="95">
        <f t="shared" si="87"/>
        <v>50</v>
      </c>
      <c r="J106" s="95">
        <v>1</v>
      </c>
      <c r="K106" s="95">
        <f t="shared" si="88"/>
        <v>50</v>
      </c>
      <c r="L106" s="106">
        <v>10</v>
      </c>
      <c r="M106" s="106">
        <f t="shared" si="89"/>
        <v>100</v>
      </c>
      <c r="N106" s="107">
        <v>2</v>
      </c>
      <c r="O106" s="106">
        <f t="shared" si="90"/>
        <v>100</v>
      </c>
      <c r="P106" s="107">
        <v>2</v>
      </c>
      <c r="Q106" s="106">
        <f t="shared" si="91"/>
        <v>100</v>
      </c>
      <c r="R106" s="107">
        <v>2</v>
      </c>
      <c r="S106" s="106">
        <f t="shared" si="92"/>
        <v>100</v>
      </c>
      <c r="T106" s="107">
        <v>3</v>
      </c>
      <c r="U106" s="106">
        <f t="shared" si="93"/>
        <v>75</v>
      </c>
      <c r="V106" s="87">
        <v>10</v>
      </c>
      <c r="W106" s="87">
        <f t="shared" si="94"/>
        <v>100</v>
      </c>
      <c r="X106" s="88">
        <v>2</v>
      </c>
      <c r="Y106" s="87">
        <f t="shared" si="95"/>
        <v>50</v>
      </c>
      <c r="Z106" s="88">
        <v>1</v>
      </c>
      <c r="AA106" s="87">
        <f t="shared" si="96"/>
        <v>50</v>
      </c>
      <c r="AB106" s="88">
        <v>4</v>
      </c>
      <c r="AC106" s="87">
        <f t="shared" si="97"/>
        <v>100</v>
      </c>
      <c r="AD106" s="125">
        <v>2</v>
      </c>
      <c r="AE106" s="126">
        <f t="shared" si="98"/>
        <v>100</v>
      </c>
      <c r="AF106" s="125">
        <v>7</v>
      </c>
      <c r="AG106" s="126">
        <f t="shared" si="99"/>
        <v>58.333333333333336</v>
      </c>
      <c r="AH106" s="125">
        <v>8</v>
      </c>
      <c r="AI106" s="126">
        <f t="shared" si="100"/>
        <v>50</v>
      </c>
      <c r="AJ106" s="125">
        <v>8</v>
      </c>
      <c r="AK106" s="126">
        <f t="shared" si="101"/>
        <v>100</v>
      </c>
      <c r="AL106" s="125">
        <v>8</v>
      </c>
      <c r="AM106" s="126">
        <f t="shared" si="102"/>
        <v>100</v>
      </c>
      <c r="AN106" s="125">
        <v>2</v>
      </c>
      <c r="AO106" s="126">
        <f t="shared" si="103"/>
        <v>100</v>
      </c>
      <c r="AP106" s="125">
        <v>16</v>
      </c>
      <c r="AQ106" s="126">
        <f t="shared" si="104"/>
        <v>100</v>
      </c>
      <c r="AR106" s="125">
        <v>1</v>
      </c>
      <c r="AS106" s="126">
        <f t="shared" si="105"/>
        <v>50</v>
      </c>
      <c r="AT106" s="125">
        <v>2</v>
      </c>
      <c r="AU106" s="126">
        <f t="shared" si="106"/>
        <v>100</v>
      </c>
      <c r="AV106" s="125">
        <v>16</v>
      </c>
      <c r="AW106" s="126">
        <f t="shared" si="107"/>
        <v>100</v>
      </c>
      <c r="AX106" s="138">
        <v>14</v>
      </c>
      <c r="AY106" s="139">
        <f t="shared" si="108"/>
        <v>87.5</v>
      </c>
      <c r="AZ106" s="138">
        <v>2</v>
      </c>
      <c r="BA106" s="139">
        <f t="shared" si="109"/>
        <v>100</v>
      </c>
      <c r="BB106" s="138">
        <v>16</v>
      </c>
      <c r="BC106" s="139">
        <f t="shared" si="110"/>
        <v>100</v>
      </c>
      <c r="BD106" s="138">
        <v>1</v>
      </c>
      <c r="BE106" s="139">
        <f t="shared" si="111"/>
        <v>50</v>
      </c>
      <c r="BF106" s="138">
        <v>6</v>
      </c>
      <c r="BG106" s="139">
        <f t="shared" si="112"/>
        <v>100</v>
      </c>
      <c r="BH106" s="138">
        <v>14</v>
      </c>
      <c r="BI106" s="139">
        <f t="shared" si="113"/>
        <v>87.5</v>
      </c>
      <c r="BJ106" s="138">
        <v>2</v>
      </c>
      <c r="BK106" s="139">
        <f t="shared" si="114"/>
        <v>100</v>
      </c>
      <c r="BL106" s="138">
        <v>1</v>
      </c>
      <c r="BM106" s="139">
        <f t="shared" si="115"/>
        <v>50</v>
      </c>
      <c r="BN106" s="138">
        <v>16</v>
      </c>
      <c r="BO106" s="139">
        <f t="shared" si="116"/>
        <v>100</v>
      </c>
      <c r="BP106" s="138">
        <v>16</v>
      </c>
      <c r="BQ106" s="139">
        <f t="shared" si="117"/>
        <v>100</v>
      </c>
      <c r="BR106" s="142">
        <v>2</v>
      </c>
      <c r="BS106" s="143">
        <f t="shared" si="118"/>
        <v>100</v>
      </c>
      <c r="BT106" s="142">
        <v>2</v>
      </c>
      <c r="BU106" s="143">
        <f t="shared" si="119"/>
        <v>100</v>
      </c>
      <c r="BV106" s="142">
        <v>8</v>
      </c>
      <c r="BW106" s="143">
        <f t="shared" si="120"/>
        <v>80</v>
      </c>
      <c r="BX106" s="142">
        <v>2</v>
      </c>
      <c r="BY106" s="143">
        <f t="shared" si="121"/>
        <v>100</v>
      </c>
      <c r="BZ106" s="142">
        <v>14</v>
      </c>
      <c r="CA106" s="143">
        <f t="shared" si="122"/>
        <v>87.5</v>
      </c>
      <c r="CB106" s="142">
        <v>12</v>
      </c>
      <c r="CC106" s="143">
        <f t="shared" si="123"/>
        <v>75</v>
      </c>
      <c r="CD106" s="142">
        <v>4</v>
      </c>
      <c r="CE106" s="143">
        <f t="shared" si="124"/>
        <v>50</v>
      </c>
      <c r="CF106" s="142">
        <v>6</v>
      </c>
      <c r="CG106" s="143">
        <f t="shared" si="125"/>
        <v>60</v>
      </c>
      <c r="CH106" s="142">
        <v>8</v>
      </c>
      <c r="CI106" s="143">
        <f t="shared" si="126"/>
        <v>100</v>
      </c>
      <c r="CJ106" s="142">
        <v>2</v>
      </c>
      <c r="CK106" s="143">
        <f t="shared" si="127"/>
        <v>50</v>
      </c>
    </row>
    <row r="107" spans="1:89" s="24" customFormat="1" ht="15.75" customHeight="1" x14ac:dyDescent="0.25">
      <c r="A107" s="29">
        <v>97</v>
      </c>
      <c r="B107" s="31">
        <v>211413205100</v>
      </c>
      <c r="C107" s="32" t="s">
        <v>536</v>
      </c>
      <c r="D107" s="95">
        <v>10</v>
      </c>
      <c r="E107" s="95">
        <f t="shared" ref="E107:E138" si="128">IFERROR(D107/10*100,0)</f>
        <v>100</v>
      </c>
      <c r="F107" s="95">
        <v>3</v>
      </c>
      <c r="G107" s="95">
        <f t="shared" ref="G107:G138" si="129">IFERROR(F107/6*100,0)</f>
        <v>50</v>
      </c>
      <c r="H107" s="96">
        <v>1</v>
      </c>
      <c r="I107" s="95">
        <f t="shared" ref="I107:I138" si="130">IFERROR(H107/2*100,0)</f>
        <v>50</v>
      </c>
      <c r="J107" s="95">
        <v>2</v>
      </c>
      <c r="K107" s="95">
        <f t="shared" ref="K107:K138" si="131">IFERROR(J107/2*100,0)</f>
        <v>100</v>
      </c>
      <c r="L107" s="106">
        <v>10</v>
      </c>
      <c r="M107" s="106">
        <f t="shared" ref="M107:M138" si="132">IFERROR(L107/10*100,0)</f>
        <v>100</v>
      </c>
      <c r="N107" s="107">
        <v>2</v>
      </c>
      <c r="O107" s="106">
        <f t="shared" ref="O107:O138" si="133">IFERROR(N107/2*100,0)</f>
        <v>100</v>
      </c>
      <c r="P107" s="107">
        <v>2</v>
      </c>
      <c r="Q107" s="106">
        <f t="shared" ref="Q107:Q138" si="134">IFERROR(P107/2*100,0)</f>
        <v>100</v>
      </c>
      <c r="R107" s="107">
        <v>2</v>
      </c>
      <c r="S107" s="106">
        <f t="shared" ref="S107:S138" si="135">IFERROR(R107/2*100,0)</f>
        <v>100</v>
      </c>
      <c r="T107" s="107">
        <v>2</v>
      </c>
      <c r="U107" s="106">
        <f t="shared" ref="U107:U138" si="136">IFERROR(T107/4*100,0)</f>
        <v>50</v>
      </c>
      <c r="V107" s="87">
        <v>10</v>
      </c>
      <c r="W107" s="87">
        <f t="shared" ref="W107:W138" si="137">IFERROR(V107/10*100,0)</f>
        <v>100</v>
      </c>
      <c r="X107" s="88">
        <v>4</v>
      </c>
      <c r="Y107" s="87">
        <f t="shared" ref="Y107:Y138" si="138">IFERROR(X107/4*100,0)</f>
        <v>100</v>
      </c>
      <c r="Z107" s="88">
        <v>2</v>
      </c>
      <c r="AA107" s="87">
        <f t="shared" ref="AA107:AA138" si="139">IFERROR(Z107/2*100,0)</f>
        <v>100</v>
      </c>
      <c r="AB107" s="88">
        <v>3</v>
      </c>
      <c r="AC107" s="87">
        <f t="shared" ref="AC107:AC138" si="140">IFERROR(AB107/4*100,0)</f>
        <v>75</v>
      </c>
      <c r="AD107" s="125">
        <v>1</v>
      </c>
      <c r="AE107" s="126">
        <f t="shared" si="98"/>
        <v>50</v>
      </c>
      <c r="AF107" s="125">
        <v>7</v>
      </c>
      <c r="AG107" s="126">
        <f t="shared" ref="AG107:AG138" si="141">IFERROR(AF107/12*100,0)</f>
        <v>58.333333333333336</v>
      </c>
      <c r="AH107" s="125">
        <v>9</v>
      </c>
      <c r="AI107" s="126">
        <f t="shared" ref="AI107:AI138" si="142">IFERROR(AH107/16*100,0)</f>
        <v>56.25</v>
      </c>
      <c r="AJ107" s="125">
        <v>4</v>
      </c>
      <c r="AK107" s="126">
        <f t="shared" ref="AK107:AK138" si="143">IFERROR(AJ107/8*100,0)</f>
        <v>50</v>
      </c>
      <c r="AL107" s="125">
        <v>7</v>
      </c>
      <c r="AM107" s="126">
        <f t="shared" ref="AM107:AM138" si="144">IFERROR(AL107/8*100,0)</f>
        <v>87.5</v>
      </c>
      <c r="AN107" s="125">
        <v>1</v>
      </c>
      <c r="AO107" s="126">
        <f t="shared" ref="AO107:AO138" si="145">IFERROR(AN107/2*100,0)</f>
        <v>50</v>
      </c>
      <c r="AP107" s="125">
        <v>16</v>
      </c>
      <c r="AQ107" s="126">
        <f t="shared" ref="AQ107:AQ138" si="146">IFERROR(AP107/16*100,0)</f>
        <v>100</v>
      </c>
      <c r="AR107" s="125">
        <v>2</v>
      </c>
      <c r="AS107" s="126">
        <f t="shared" ref="AS107:AS138" si="147">IFERROR(AR107/2*100,0)</f>
        <v>100</v>
      </c>
      <c r="AT107" s="125">
        <v>2</v>
      </c>
      <c r="AU107" s="126">
        <f t="shared" ref="AU107:AU138" si="148">IFERROR(AT107/2*100,0)</f>
        <v>100</v>
      </c>
      <c r="AV107" s="125">
        <v>16</v>
      </c>
      <c r="AW107" s="126">
        <f t="shared" ref="AW107:AW138" si="149">IFERROR(AV107/16*100,0)</f>
        <v>100</v>
      </c>
      <c r="AX107" s="138">
        <v>15</v>
      </c>
      <c r="AY107" s="139">
        <f t="shared" ref="AY107:AY138" si="150">IFERROR(AX107/16*100,0)</f>
        <v>93.75</v>
      </c>
      <c r="AZ107" s="138">
        <v>2</v>
      </c>
      <c r="BA107" s="139">
        <f t="shared" ref="BA107:BA138" si="151">IFERROR(AZ107/2*100,0)</f>
        <v>100</v>
      </c>
      <c r="BB107" s="138">
        <v>16</v>
      </c>
      <c r="BC107" s="139">
        <f t="shared" ref="BC107:BC138" si="152">IFERROR(BB107/16*100,0)</f>
        <v>100</v>
      </c>
      <c r="BD107" s="138">
        <v>2</v>
      </c>
      <c r="BE107" s="139">
        <f t="shared" ref="BE107:BE138" si="153">IFERROR(BD107/2*100,0)</f>
        <v>100</v>
      </c>
      <c r="BF107" s="138">
        <v>3</v>
      </c>
      <c r="BG107" s="139">
        <f t="shared" ref="BG107:BG138" si="154">IFERROR(BF107/6*100,0)</f>
        <v>50</v>
      </c>
      <c r="BH107" s="138">
        <v>12</v>
      </c>
      <c r="BI107" s="139">
        <f t="shared" ref="BI107:BI138" si="155">IFERROR(BH107/16*100,0)</f>
        <v>75</v>
      </c>
      <c r="BJ107" s="138">
        <v>2</v>
      </c>
      <c r="BK107" s="139">
        <f t="shared" ref="BK107:BK138" si="156">IFERROR(BJ107/2*100,0)</f>
        <v>100</v>
      </c>
      <c r="BL107" s="138">
        <v>2</v>
      </c>
      <c r="BM107" s="139">
        <f t="shared" ref="BM107:BM138" si="157">IFERROR(BL107/2*100,0)</f>
        <v>100</v>
      </c>
      <c r="BN107" s="138">
        <v>9</v>
      </c>
      <c r="BO107" s="139">
        <f t="shared" ref="BO107:BO138" si="158">IFERROR(BN107/16*100,0)</f>
        <v>56.25</v>
      </c>
      <c r="BP107" s="138">
        <v>16</v>
      </c>
      <c r="BQ107" s="139">
        <f t="shared" ref="BQ107:BQ138" si="159">IFERROR(BP107/16*100,0)</f>
        <v>100</v>
      </c>
      <c r="BR107" s="142">
        <v>2</v>
      </c>
      <c r="BS107" s="143">
        <f t="shared" ref="BS107:BS138" si="160">IFERROR(BR107/2*100,0)</f>
        <v>100</v>
      </c>
      <c r="BT107" s="142">
        <v>1</v>
      </c>
      <c r="BU107" s="143">
        <f t="shared" ref="BU107:BU138" si="161">IFERROR(BT107/2*100,0)</f>
        <v>50</v>
      </c>
      <c r="BV107" s="142">
        <v>10</v>
      </c>
      <c r="BW107" s="143">
        <f t="shared" ref="BW107:BW138" si="162">IFERROR(BV107/10*100,0)</f>
        <v>100</v>
      </c>
      <c r="BX107" s="142">
        <v>1</v>
      </c>
      <c r="BY107" s="143">
        <f t="shared" ref="BY107:BY138" si="163">IFERROR(BX107/2*100,0)</f>
        <v>50</v>
      </c>
      <c r="BZ107" s="142">
        <v>16</v>
      </c>
      <c r="CA107" s="143">
        <f t="shared" ref="CA107:CA138" si="164">IFERROR(BZ107/16*100,0)</f>
        <v>100</v>
      </c>
      <c r="CB107" s="142">
        <v>16</v>
      </c>
      <c r="CC107" s="143">
        <f t="shared" ref="CC107:CC138" si="165">IFERROR(CB107/16*100,0)</f>
        <v>100</v>
      </c>
      <c r="CD107" s="142">
        <v>8</v>
      </c>
      <c r="CE107" s="143">
        <f t="shared" ref="CE107:CE138" si="166">IFERROR(CD107/8*100,0)</f>
        <v>100</v>
      </c>
      <c r="CF107" s="142">
        <v>10</v>
      </c>
      <c r="CG107" s="143">
        <f t="shared" ref="CG107:CG138" si="167">IFERROR(CF107/10*100,0)</f>
        <v>100</v>
      </c>
      <c r="CH107" s="142">
        <v>2</v>
      </c>
      <c r="CI107" s="143">
        <f t="shared" ref="CI107:CI138" si="168">IFERROR(CH107/8*100,0)</f>
        <v>25</v>
      </c>
      <c r="CJ107" s="142">
        <v>3</v>
      </c>
      <c r="CK107" s="143">
        <f t="shared" ref="CK107:CK138" si="169">IFERROR(CJ107/4*100,0)</f>
        <v>75</v>
      </c>
    </row>
    <row r="108" spans="1:89" s="24" customFormat="1" ht="15.75" customHeight="1" x14ac:dyDescent="0.25">
      <c r="A108" s="29">
        <v>98</v>
      </c>
      <c r="B108" s="31">
        <v>211413205101</v>
      </c>
      <c r="C108" s="32" t="s">
        <v>537</v>
      </c>
      <c r="D108" s="95">
        <v>8</v>
      </c>
      <c r="E108" s="95">
        <f t="shared" si="128"/>
        <v>80</v>
      </c>
      <c r="F108" s="95">
        <v>6</v>
      </c>
      <c r="G108" s="95">
        <f t="shared" si="129"/>
        <v>100</v>
      </c>
      <c r="H108" s="96">
        <v>2</v>
      </c>
      <c r="I108" s="95">
        <f t="shared" si="130"/>
        <v>100</v>
      </c>
      <c r="J108" s="95">
        <v>2</v>
      </c>
      <c r="K108" s="95">
        <f t="shared" si="131"/>
        <v>100</v>
      </c>
      <c r="L108" s="106">
        <v>10</v>
      </c>
      <c r="M108" s="106">
        <f t="shared" si="132"/>
        <v>100</v>
      </c>
      <c r="N108" s="107">
        <v>1</v>
      </c>
      <c r="O108" s="106">
        <f t="shared" si="133"/>
        <v>50</v>
      </c>
      <c r="P108" s="107">
        <v>2</v>
      </c>
      <c r="Q108" s="106">
        <f t="shared" si="134"/>
        <v>100</v>
      </c>
      <c r="R108" s="107">
        <v>2</v>
      </c>
      <c r="S108" s="106">
        <f t="shared" si="135"/>
        <v>100</v>
      </c>
      <c r="T108" s="107">
        <v>2</v>
      </c>
      <c r="U108" s="106">
        <f t="shared" si="136"/>
        <v>50</v>
      </c>
      <c r="V108" s="87">
        <v>10</v>
      </c>
      <c r="W108" s="87">
        <f t="shared" si="137"/>
        <v>100</v>
      </c>
      <c r="X108" s="88">
        <v>4</v>
      </c>
      <c r="Y108" s="87">
        <f t="shared" si="138"/>
        <v>100</v>
      </c>
      <c r="Z108" s="88">
        <v>2</v>
      </c>
      <c r="AA108" s="87">
        <f t="shared" si="139"/>
        <v>100</v>
      </c>
      <c r="AB108" s="88">
        <v>4</v>
      </c>
      <c r="AC108" s="87">
        <f t="shared" si="140"/>
        <v>100</v>
      </c>
      <c r="AD108" s="125">
        <v>2</v>
      </c>
      <c r="AE108" s="126">
        <f t="shared" si="98"/>
        <v>100</v>
      </c>
      <c r="AF108" s="125">
        <v>10</v>
      </c>
      <c r="AG108" s="126">
        <f t="shared" si="141"/>
        <v>83.333333333333343</v>
      </c>
      <c r="AH108" s="125">
        <v>8</v>
      </c>
      <c r="AI108" s="126">
        <f t="shared" si="142"/>
        <v>50</v>
      </c>
      <c r="AJ108" s="125">
        <v>8</v>
      </c>
      <c r="AK108" s="126">
        <f t="shared" si="143"/>
        <v>100</v>
      </c>
      <c r="AL108" s="125">
        <v>8</v>
      </c>
      <c r="AM108" s="126">
        <f t="shared" si="144"/>
        <v>100</v>
      </c>
      <c r="AN108" s="125">
        <v>2</v>
      </c>
      <c r="AO108" s="126">
        <f t="shared" si="145"/>
        <v>100</v>
      </c>
      <c r="AP108" s="125">
        <v>16</v>
      </c>
      <c r="AQ108" s="126">
        <f t="shared" si="146"/>
        <v>100</v>
      </c>
      <c r="AR108" s="125">
        <v>1</v>
      </c>
      <c r="AS108" s="126">
        <f t="shared" si="147"/>
        <v>50</v>
      </c>
      <c r="AT108" s="125">
        <v>1</v>
      </c>
      <c r="AU108" s="126">
        <f t="shared" si="148"/>
        <v>50</v>
      </c>
      <c r="AV108" s="125">
        <v>16</v>
      </c>
      <c r="AW108" s="126">
        <f t="shared" si="149"/>
        <v>100</v>
      </c>
      <c r="AX108" s="138">
        <v>13</v>
      </c>
      <c r="AY108" s="139">
        <f t="shared" si="150"/>
        <v>81.25</v>
      </c>
      <c r="AZ108" s="138">
        <v>2</v>
      </c>
      <c r="BA108" s="139">
        <f t="shared" si="151"/>
        <v>100</v>
      </c>
      <c r="BB108" s="138">
        <v>16</v>
      </c>
      <c r="BC108" s="139">
        <f t="shared" si="152"/>
        <v>100</v>
      </c>
      <c r="BD108" s="138">
        <v>2</v>
      </c>
      <c r="BE108" s="139">
        <f t="shared" si="153"/>
        <v>100</v>
      </c>
      <c r="BF108" s="138">
        <v>6</v>
      </c>
      <c r="BG108" s="139">
        <f t="shared" si="154"/>
        <v>100</v>
      </c>
      <c r="BH108" s="138">
        <v>16</v>
      </c>
      <c r="BI108" s="139">
        <f t="shared" si="155"/>
        <v>100</v>
      </c>
      <c r="BJ108" s="138">
        <v>1</v>
      </c>
      <c r="BK108" s="139">
        <f t="shared" si="156"/>
        <v>50</v>
      </c>
      <c r="BL108" s="138">
        <v>2</v>
      </c>
      <c r="BM108" s="139">
        <f t="shared" si="157"/>
        <v>100</v>
      </c>
      <c r="BN108" s="138">
        <v>16</v>
      </c>
      <c r="BO108" s="139">
        <f t="shared" si="158"/>
        <v>100</v>
      </c>
      <c r="BP108" s="138">
        <v>16</v>
      </c>
      <c r="BQ108" s="139">
        <f t="shared" si="159"/>
        <v>100</v>
      </c>
      <c r="BR108" s="142">
        <v>2</v>
      </c>
      <c r="BS108" s="143">
        <f t="shared" si="160"/>
        <v>100</v>
      </c>
      <c r="BT108" s="142">
        <v>2</v>
      </c>
      <c r="BU108" s="143">
        <f t="shared" si="161"/>
        <v>100</v>
      </c>
      <c r="BV108" s="142">
        <v>9</v>
      </c>
      <c r="BW108" s="143">
        <f t="shared" si="162"/>
        <v>90</v>
      </c>
      <c r="BX108" s="142">
        <v>2</v>
      </c>
      <c r="BY108" s="143">
        <f t="shared" si="163"/>
        <v>100</v>
      </c>
      <c r="BZ108" s="142">
        <v>12</v>
      </c>
      <c r="CA108" s="143">
        <f t="shared" si="164"/>
        <v>75</v>
      </c>
      <c r="CB108" s="142">
        <v>14</v>
      </c>
      <c r="CC108" s="143">
        <f t="shared" si="165"/>
        <v>87.5</v>
      </c>
      <c r="CD108" s="142">
        <v>5</v>
      </c>
      <c r="CE108" s="143">
        <f t="shared" si="166"/>
        <v>62.5</v>
      </c>
      <c r="CF108" s="142">
        <v>8</v>
      </c>
      <c r="CG108" s="143">
        <f t="shared" si="167"/>
        <v>80</v>
      </c>
      <c r="CH108" s="142">
        <v>8</v>
      </c>
      <c r="CI108" s="143">
        <f t="shared" si="168"/>
        <v>100</v>
      </c>
      <c r="CJ108" s="142">
        <v>2</v>
      </c>
      <c r="CK108" s="143">
        <f t="shared" si="169"/>
        <v>50</v>
      </c>
    </row>
    <row r="109" spans="1:89" s="24" customFormat="1" ht="15.75" customHeight="1" x14ac:dyDescent="0.25">
      <c r="A109" s="29">
        <v>99</v>
      </c>
      <c r="B109" s="31">
        <v>211413205102</v>
      </c>
      <c r="C109" s="32" t="s">
        <v>538</v>
      </c>
      <c r="D109" s="95">
        <v>10</v>
      </c>
      <c r="E109" s="95">
        <f t="shared" si="128"/>
        <v>100</v>
      </c>
      <c r="F109" s="95">
        <v>5</v>
      </c>
      <c r="G109" s="95">
        <f t="shared" si="129"/>
        <v>83.333333333333343</v>
      </c>
      <c r="H109" s="96">
        <v>2</v>
      </c>
      <c r="I109" s="95">
        <f t="shared" si="130"/>
        <v>100</v>
      </c>
      <c r="J109" s="95">
        <v>2</v>
      </c>
      <c r="K109" s="95">
        <f t="shared" si="131"/>
        <v>100</v>
      </c>
      <c r="L109" s="106">
        <v>10</v>
      </c>
      <c r="M109" s="106">
        <f t="shared" si="132"/>
        <v>100</v>
      </c>
      <c r="N109" s="107">
        <v>2</v>
      </c>
      <c r="O109" s="106">
        <f t="shared" si="133"/>
        <v>100</v>
      </c>
      <c r="P109" s="107">
        <v>2</v>
      </c>
      <c r="Q109" s="106">
        <f t="shared" si="134"/>
        <v>100</v>
      </c>
      <c r="R109" s="107">
        <v>2</v>
      </c>
      <c r="S109" s="106">
        <f t="shared" si="135"/>
        <v>100</v>
      </c>
      <c r="T109" s="107">
        <v>4</v>
      </c>
      <c r="U109" s="106">
        <f t="shared" si="136"/>
        <v>100</v>
      </c>
      <c r="V109" s="87">
        <v>6</v>
      </c>
      <c r="W109" s="87">
        <f t="shared" si="137"/>
        <v>60</v>
      </c>
      <c r="X109" s="88">
        <v>3</v>
      </c>
      <c r="Y109" s="87">
        <f t="shared" si="138"/>
        <v>75</v>
      </c>
      <c r="Z109" s="88">
        <v>1</v>
      </c>
      <c r="AA109" s="87">
        <f t="shared" si="139"/>
        <v>50</v>
      </c>
      <c r="AB109" s="88">
        <v>4</v>
      </c>
      <c r="AC109" s="87">
        <f t="shared" si="140"/>
        <v>100</v>
      </c>
      <c r="AD109" s="125">
        <v>2</v>
      </c>
      <c r="AE109" s="126">
        <f t="shared" si="98"/>
        <v>100</v>
      </c>
      <c r="AF109" s="125">
        <v>12</v>
      </c>
      <c r="AG109" s="126">
        <f t="shared" si="141"/>
        <v>100</v>
      </c>
      <c r="AH109" s="125">
        <v>5</v>
      </c>
      <c r="AI109" s="126">
        <f t="shared" si="142"/>
        <v>31.25</v>
      </c>
      <c r="AJ109" s="125">
        <v>4</v>
      </c>
      <c r="AK109" s="126">
        <f t="shared" si="143"/>
        <v>50</v>
      </c>
      <c r="AL109" s="125">
        <v>4</v>
      </c>
      <c r="AM109" s="126">
        <f t="shared" si="144"/>
        <v>50</v>
      </c>
      <c r="AN109" s="125">
        <v>2</v>
      </c>
      <c r="AO109" s="126">
        <f t="shared" si="145"/>
        <v>100</v>
      </c>
      <c r="AP109" s="125">
        <v>16</v>
      </c>
      <c r="AQ109" s="126">
        <f t="shared" si="146"/>
        <v>100</v>
      </c>
      <c r="AR109" s="125">
        <v>2</v>
      </c>
      <c r="AS109" s="126">
        <f t="shared" si="147"/>
        <v>100</v>
      </c>
      <c r="AT109" s="125">
        <v>2</v>
      </c>
      <c r="AU109" s="126">
        <f t="shared" si="148"/>
        <v>100</v>
      </c>
      <c r="AV109" s="125">
        <v>9</v>
      </c>
      <c r="AW109" s="126">
        <f t="shared" si="149"/>
        <v>56.25</v>
      </c>
      <c r="AX109" s="138">
        <v>16</v>
      </c>
      <c r="AY109" s="139">
        <f t="shared" si="150"/>
        <v>100</v>
      </c>
      <c r="AZ109" s="138">
        <v>2</v>
      </c>
      <c r="BA109" s="139">
        <f t="shared" si="151"/>
        <v>100</v>
      </c>
      <c r="BB109" s="138">
        <v>8</v>
      </c>
      <c r="BC109" s="139">
        <f t="shared" si="152"/>
        <v>50</v>
      </c>
      <c r="BD109" s="138">
        <v>2</v>
      </c>
      <c r="BE109" s="139">
        <f t="shared" si="153"/>
        <v>100</v>
      </c>
      <c r="BF109" s="138">
        <v>3</v>
      </c>
      <c r="BG109" s="139">
        <f t="shared" si="154"/>
        <v>50</v>
      </c>
      <c r="BH109" s="138">
        <v>10</v>
      </c>
      <c r="BI109" s="139">
        <f t="shared" si="155"/>
        <v>62.5</v>
      </c>
      <c r="BJ109" s="138">
        <v>2</v>
      </c>
      <c r="BK109" s="139">
        <f t="shared" si="156"/>
        <v>100</v>
      </c>
      <c r="BL109" s="138">
        <v>1</v>
      </c>
      <c r="BM109" s="139">
        <f t="shared" si="157"/>
        <v>50</v>
      </c>
      <c r="BN109" s="138">
        <v>16</v>
      </c>
      <c r="BO109" s="139">
        <f t="shared" si="158"/>
        <v>100</v>
      </c>
      <c r="BP109" s="138">
        <v>16</v>
      </c>
      <c r="BQ109" s="139">
        <f t="shared" si="159"/>
        <v>100</v>
      </c>
      <c r="BR109" s="142">
        <v>2</v>
      </c>
      <c r="BS109" s="143">
        <f t="shared" si="160"/>
        <v>100</v>
      </c>
      <c r="BT109" s="142">
        <v>2</v>
      </c>
      <c r="BU109" s="143">
        <f t="shared" si="161"/>
        <v>100</v>
      </c>
      <c r="BV109" s="142">
        <v>10</v>
      </c>
      <c r="BW109" s="143">
        <f t="shared" si="162"/>
        <v>100</v>
      </c>
      <c r="BX109" s="142">
        <v>2</v>
      </c>
      <c r="BY109" s="143">
        <f t="shared" si="163"/>
        <v>100</v>
      </c>
      <c r="BZ109" s="142">
        <v>16</v>
      </c>
      <c r="CA109" s="143">
        <f t="shared" si="164"/>
        <v>100</v>
      </c>
      <c r="CB109" s="142">
        <v>16</v>
      </c>
      <c r="CC109" s="143">
        <f t="shared" si="165"/>
        <v>100</v>
      </c>
      <c r="CD109" s="142">
        <v>8</v>
      </c>
      <c r="CE109" s="143">
        <f t="shared" si="166"/>
        <v>100</v>
      </c>
      <c r="CF109" s="142">
        <v>10</v>
      </c>
      <c r="CG109" s="143">
        <f t="shared" si="167"/>
        <v>100</v>
      </c>
      <c r="CH109" s="142">
        <v>4</v>
      </c>
      <c r="CI109" s="143">
        <f t="shared" si="168"/>
        <v>50</v>
      </c>
      <c r="CJ109" s="142">
        <v>4</v>
      </c>
      <c r="CK109" s="143">
        <f t="shared" si="169"/>
        <v>100</v>
      </c>
    </row>
    <row r="110" spans="1:89" s="24" customFormat="1" ht="15.75" customHeight="1" x14ac:dyDescent="0.25">
      <c r="A110" s="29">
        <v>100</v>
      </c>
      <c r="B110" s="31">
        <v>211413205103</v>
      </c>
      <c r="C110" s="32" t="s">
        <v>539</v>
      </c>
      <c r="D110" s="95">
        <v>6</v>
      </c>
      <c r="E110" s="95">
        <f t="shared" si="128"/>
        <v>60</v>
      </c>
      <c r="F110" s="95">
        <v>6</v>
      </c>
      <c r="G110" s="95">
        <f t="shared" si="129"/>
        <v>100</v>
      </c>
      <c r="H110" s="96">
        <v>2</v>
      </c>
      <c r="I110" s="95">
        <f t="shared" si="130"/>
        <v>100</v>
      </c>
      <c r="J110" s="95">
        <v>2</v>
      </c>
      <c r="K110" s="95">
        <f t="shared" si="131"/>
        <v>100</v>
      </c>
      <c r="L110" s="106">
        <v>5</v>
      </c>
      <c r="M110" s="106">
        <f t="shared" si="132"/>
        <v>50</v>
      </c>
      <c r="N110" s="107">
        <v>2</v>
      </c>
      <c r="O110" s="106">
        <f t="shared" si="133"/>
        <v>100</v>
      </c>
      <c r="P110" s="107">
        <v>2</v>
      </c>
      <c r="Q110" s="106">
        <f t="shared" si="134"/>
        <v>100</v>
      </c>
      <c r="R110" s="107">
        <v>2</v>
      </c>
      <c r="S110" s="106">
        <f t="shared" si="135"/>
        <v>100</v>
      </c>
      <c r="T110" s="107">
        <v>2</v>
      </c>
      <c r="U110" s="106">
        <f t="shared" si="136"/>
        <v>50</v>
      </c>
      <c r="V110" s="87">
        <v>9</v>
      </c>
      <c r="W110" s="87">
        <f t="shared" si="137"/>
        <v>90</v>
      </c>
      <c r="X110" s="88">
        <v>2</v>
      </c>
      <c r="Y110" s="87">
        <f t="shared" si="138"/>
        <v>50</v>
      </c>
      <c r="Z110" s="88">
        <v>2</v>
      </c>
      <c r="AA110" s="87">
        <f t="shared" si="139"/>
        <v>100</v>
      </c>
      <c r="AB110" s="88">
        <v>2</v>
      </c>
      <c r="AC110" s="87">
        <f t="shared" si="140"/>
        <v>50</v>
      </c>
      <c r="AD110" s="125">
        <v>2</v>
      </c>
      <c r="AE110" s="126">
        <f t="shared" si="98"/>
        <v>100</v>
      </c>
      <c r="AF110" s="125">
        <v>12</v>
      </c>
      <c r="AG110" s="126">
        <f t="shared" si="141"/>
        <v>100</v>
      </c>
      <c r="AH110" s="125">
        <v>6</v>
      </c>
      <c r="AI110" s="126">
        <f t="shared" si="142"/>
        <v>37.5</v>
      </c>
      <c r="AJ110" s="125">
        <v>4</v>
      </c>
      <c r="AK110" s="126">
        <f t="shared" si="143"/>
        <v>50</v>
      </c>
      <c r="AL110" s="125">
        <v>8</v>
      </c>
      <c r="AM110" s="126">
        <f t="shared" si="144"/>
        <v>100</v>
      </c>
      <c r="AN110" s="125">
        <v>2</v>
      </c>
      <c r="AO110" s="126">
        <f t="shared" si="145"/>
        <v>100</v>
      </c>
      <c r="AP110" s="125">
        <v>16</v>
      </c>
      <c r="AQ110" s="126">
        <f t="shared" si="146"/>
        <v>100</v>
      </c>
      <c r="AR110" s="125">
        <v>2</v>
      </c>
      <c r="AS110" s="126">
        <f t="shared" si="147"/>
        <v>100</v>
      </c>
      <c r="AT110" s="125">
        <v>1</v>
      </c>
      <c r="AU110" s="126">
        <f t="shared" si="148"/>
        <v>50</v>
      </c>
      <c r="AV110" s="125">
        <v>16</v>
      </c>
      <c r="AW110" s="126">
        <f t="shared" si="149"/>
        <v>100</v>
      </c>
      <c r="AX110" s="138">
        <v>10</v>
      </c>
      <c r="AY110" s="139">
        <f t="shared" si="150"/>
        <v>62.5</v>
      </c>
      <c r="AZ110" s="138">
        <v>2</v>
      </c>
      <c r="BA110" s="139">
        <f t="shared" si="151"/>
        <v>100</v>
      </c>
      <c r="BB110" s="138">
        <v>16</v>
      </c>
      <c r="BC110" s="139">
        <f t="shared" si="152"/>
        <v>100</v>
      </c>
      <c r="BD110" s="138">
        <v>2</v>
      </c>
      <c r="BE110" s="139">
        <f t="shared" si="153"/>
        <v>100</v>
      </c>
      <c r="BF110" s="138">
        <v>6</v>
      </c>
      <c r="BG110" s="139">
        <f t="shared" si="154"/>
        <v>100</v>
      </c>
      <c r="BH110" s="138">
        <v>16</v>
      </c>
      <c r="BI110" s="139">
        <f t="shared" si="155"/>
        <v>100</v>
      </c>
      <c r="BJ110" s="138">
        <v>2</v>
      </c>
      <c r="BK110" s="139">
        <f t="shared" si="156"/>
        <v>100</v>
      </c>
      <c r="BL110" s="138">
        <v>2</v>
      </c>
      <c r="BM110" s="139">
        <f t="shared" si="157"/>
        <v>100</v>
      </c>
      <c r="BN110" s="138">
        <v>16</v>
      </c>
      <c r="BO110" s="139">
        <f t="shared" si="158"/>
        <v>100</v>
      </c>
      <c r="BP110" s="138">
        <v>16</v>
      </c>
      <c r="BQ110" s="139">
        <f t="shared" si="159"/>
        <v>100</v>
      </c>
      <c r="BR110" s="142">
        <v>2</v>
      </c>
      <c r="BS110" s="143">
        <f t="shared" si="160"/>
        <v>100</v>
      </c>
      <c r="BT110" s="142">
        <v>2</v>
      </c>
      <c r="BU110" s="143">
        <f t="shared" si="161"/>
        <v>100</v>
      </c>
      <c r="BV110" s="142" t="s">
        <v>937</v>
      </c>
      <c r="BW110" s="143">
        <f t="shared" si="162"/>
        <v>0</v>
      </c>
      <c r="BX110" s="142">
        <v>1</v>
      </c>
      <c r="BY110" s="143">
        <f t="shared" si="163"/>
        <v>50</v>
      </c>
      <c r="BZ110" s="142">
        <v>10</v>
      </c>
      <c r="CA110" s="143">
        <f t="shared" si="164"/>
        <v>62.5</v>
      </c>
      <c r="CB110" s="142">
        <v>15</v>
      </c>
      <c r="CC110" s="143">
        <f t="shared" si="165"/>
        <v>93.75</v>
      </c>
      <c r="CD110" s="142">
        <v>6</v>
      </c>
      <c r="CE110" s="143">
        <f t="shared" si="166"/>
        <v>75</v>
      </c>
      <c r="CF110" s="142">
        <v>4</v>
      </c>
      <c r="CG110" s="143">
        <f t="shared" si="167"/>
        <v>40</v>
      </c>
      <c r="CH110" s="142">
        <v>8</v>
      </c>
      <c r="CI110" s="143">
        <f t="shared" si="168"/>
        <v>100</v>
      </c>
      <c r="CJ110" s="142">
        <v>2</v>
      </c>
      <c r="CK110" s="143">
        <f t="shared" si="169"/>
        <v>50</v>
      </c>
    </row>
    <row r="111" spans="1:89" s="24" customFormat="1" ht="15.75" customHeight="1" x14ac:dyDescent="0.25">
      <c r="A111" s="29">
        <v>101</v>
      </c>
      <c r="B111" s="31">
        <v>211413205104</v>
      </c>
      <c r="C111" s="32" t="s">
        <v>540</v>
      </c>
      <c r="D111" s="95">
        <v>10</v>
      </c>
      <c r="E111" s="95">
        <f t="shared" si="128"/>
        <v>100</v>
      </c>
      <c r="F111" s="95">
        <v>4</v>
      </c>
      <c r="G111" s="95">
        <f t="shared" si="129"/>
        <v>66.666666666666657</v>
      </c>
      <c r="H111" s="96">
        <v>1</v>
      </c>
      <c r="I111" s="95">
        <f t="shared" si="130"/>
        <v>50</v>
      </c>
      <c r="J111" s="95">
        <v>2</v>
      </c>
      <c r="K111" s="95">
        <f t="shared" si="131"/>
        <v>100</v>
      </c>
      <c r="L111" s="106">
        <v>10</v>
      </c>
      <c r="M111" s="106">
        <f t="shared" si="132"/>
        <v>100</v>
      </c>
      <c r="N111" s="107">
        <v>1</v>
      </c>
      <c r="O111" s="106">
        <f t="shared" si="133"/>
        <v>50</v>
      </c>
      <c r="P111" s="107">
        <v>2</v>
      </c>
      <c r="Q111" s="106">
        <f t="shared" si="134"/>
        <v>100</v>
      </c>
      <c r="R111" s="107">
        <v>1</v>
      </c>
      <c r="S111" s="106">
        <f t="shared" si="135"/>
        <v>50</v>
      </c>
      <c r="T111" s="107">
        <v>4</v>
      </c>
      <c r="U111" s="106">
        <f t="shared" si="136"/>
        <v>100</v>
      </c>
      <c r="V111" s="87">
        <v>10</v>
      </c>
      <c r="W111" s="87">
        <f t="shared" si="137"/>
        <v>100</v>
      </c>
      <c r="X111" s="88">
        <v>4</v>
      </c>
      <c r="Y111" s="87">
        <f t="shared" si="138"/>
        <v>100</v>
      </c>
      <c r="Z111" s="88">
        <v>2</v>
      </c>
      <c r="AA111" s="87">
        <f t="shared" si="139"/>
        <v>100</v>
      </c>
      <c r="AB111" s="88">
        <v>4</v>
      </c>
      <c r="AC111" s="87">
        <f t="shared" si="140"/>
        <v>100</v>
      </c>
      <c r="AD111" s="125">
        <v>2</v>
      </c>
      <c r="AE111" s="126">
        <f t="shared" si="98"/>
        <v>100</v>
      </c>
      <c r="AF111" s="125">
        <v>7</v>
      </c>
      <c r="AG111" s="126">
        <f t="shared" si="141"/>
        <v>58.333333333333336</v>
      </c>
      <c r="AH111" s="125">
        <v>12</v>
      </c>
      <c r="AI111" s="126">
        <f t="shared" si="142"/>
        <v>75</v>
      </c>
      <c r="AJ111" s="125">
        <v>4</v>
      </c>
      <c r="AK111" s="126">
        <f t="shared" si="143"/>
        <v>50</v>
      </c>
      <c r="AL111" s="125">
        <v>6</v>
      </c>
      <c r="AM111" s="126">
        <f t="shared" si="144"/>
        <v>75</v>
      </c>
      <c r="AN111" s="125">
        <v>1</v>
      </c>
      <c r="AO111" s="126">
        <f t="shared" si="145"/>
        <v>50</v>
      </c>
      <c r="AP111" s="125">
        <v>16</v>
      </c>
      <c r="AQ111" s="126">
        <f t="shared" si="146"/>
        <v>100</v>
      </c>
      <c r="AR111" s="125">
        <v>1</v>
      </c>
      <c r="AS111" s="126">
        <f t="shared" si="147"/>
        <v>50</v>
      </c>
      <c r="AT111" s="125">
        <v>2</v>
      </c>
      <c r="AU111" s="126">
        <f t="shared" si="148"/>
        <v>100</v>
      </c>
      <c r="AV111" s="125">
        <v>16</v>
      </c>
      <c r="AW111" s="126">
        <f t="shared" si="149"/>
        <v>100</v>
      </c>
      <c r="AX111" s="138">
        <v>10</v>
      </c>
      <c r="AY111" s="139">
        <f t="shared" si="150"/>
        <v>62.5</v>
      </c>
      <c r="AZ111" s="138">
        <v>2</v>
      </c>
      <c r="BA111" s="139">
        <f t="shared" si="151"/>
        <v>100</v>
      </c>
      <c r="BB111" s="138">
        <v>16</v>
      </c>
      <c r="BC111" s="139">
        <f t="shared" si="152"/>
        <v>100</v>
      </c>
      <c r="BD111" s="138">
        <v>2</v>
      </c>
      <c r="BE111" s="139">
        <f t="shared" si="153"/>
        <v>100</v>
      </c>
      <c r="BF111" s="138">
        <v>3</v>
      </c>
      <c r="BG111" s="139">
        <f t="shared" si="154"/>
        <v>50</v>
      </c>
      <c r="BH111" s="138">
        <v>9</v>
      </c>
      <c r="BI111" s="139">
        <f t="shared" si="155"/>
        <v>56.25</v>
      </c>
      <c r="BJ111" s="138">
        <v>1</v>
      </c>
      <c r="BK111" s="139">
        <f t="shared" si="156"/>
        <v>50</v>
      </c>
      <c r="BL111" s="138">
        <v>2</v>
      </c>
      <c r="BM111" s="139">
        <f t="shared" si="157"/>
        <v>100</v>
      </c>
      <c r="BN111" s="138">
        <v>9</v>
      </c>
      <c r="BO111" s="139">
        <f t="shared" si="158"/>
        <v>56.25</v>
      </c>
      <c r="BP111" s="138">
        <v>16</v>
      </c>
      <c r="BQ111" s="139">
        <f t="shared" si="159"/>
        <v>100</v>
      </c>
      <c r="BR111" s="142">
        <v>2</v>
      </c>
      <c r="BS111" s="143">
        <f t="shared" si="160"/>
        <v>100</v>
      </c>
      <c r="BT111" s="142">
        <v>0</v>
      </c>
      <c r="BU111" s="143">
        <f t="shared" si="161"/>
        <v>0</v>
      </c>
      <c r="BV111" s="142">
        <v>10</v>
      </c>
      <c r="BW111" s="143">
        <f t="shared" si="162"/>
        <v>100</v>
      </c>
      <c r="BX111" s="142">
        <v>1</v>
      </c>
      <c r="BY111" s="143">
        <f t="shared" si="163"/>
        <v>50</v>
      </c>
      <c r="BZ111" s="142">
        <v>16</v>
      </c>
      <c r="CA111" s="143">
        <f t="shared" si="164"/>
        <v>100</v>
      </c>
      <c r="CB111" s="142">
        <v>16</v>
      </c>
      <c r="CC111" s="143">
        <f t="shared" si="165"/>
        <v>100</v>
      </c>
      <c r="CD111" s="142">
        <v>8</v>
      </c>
      <c r="CE111" s="143">
        <f t="shared" si="166"/>
        <v>100</v>
      </c>
      <c r="CF111" s="142">
        <v>10</v>
      </c>
      <c r="CG111" s="143">
        <f t="shared" si="167"/>
        <v>100</v>
      </c>
      <c r="CH111" s="142">
        <v>5</v>
      </c>
      <c r="CI111" s="143">
        <f t="shared" si="168"/>
        <v>62.5</v>
      </c>
      <c r="CJ111" s="142">
        <v>1</v>
      </c>
      <c r="CK111" s="143">
        <f t="shared" si="169"/>
        <v>25</v>
      </c>
    </row>
    <row r="112" spans="1:89" s="24" customFormat="1" ht="15.75" customHeight="1" x14ac:dyDescent="0.25">
      <c r="A112" s="29">
        <v>102</v>
      </c>
      <c r="B112" s="31">
        <v>211413205105</v>
      </c>
      <c r="C112" s="32" t="s">
        <v>541</v>
      </c>
      <c r="D112" s="95">
        <v>10</v>
      </c>
      <c r="E112" s="95">
        <f t="shared" si="128"/>
        <v>100</v>
      </c>
      <c r="F112" s="95">
        <v>6</v>
      </c>
      <c r="G112" s="95">
        <f t="shared" si="129"/>
        <v>100</v>
      </c>
      <c r="H112" s="96">
        <v>2</v>
      </c>
      <c r="I112" s="95">
        <f t="shared" si="130"/>
        <v>100</v>
      </c>
      <c r="J112" s="95">
        <v>1</v>
      </c>
      <c r="K112" s="95">
        <f t="shared" si="131"/>
        <v>50</v>
      </c>
      <c r="L112" s="106">
        <v>8</v>
      </c>
      <c r="M112" s="106">
        <f t="shared" si="132"/>
        <v>80</v>
      </c>
      <c r="N112" s="107">
        <v>2</v>
      </c>
      <c r="O112" s="106">
        <f t="shared" si="133"/>
        <v>100</v>
      </c>
      <c r="P112" s="107">
        <v>2</v>
      </c>
      <c r="Q112" s="106">
        <f t="shared" si="134"/>
        <v>100</v>
      </c>
      <c r="R112" s="107">
        <v>2</v>
      </c>
      <c r="S112" s="106">
        <f t="shared" si="135"/>
        <v>100</v>
      </c>
      <c r="T112" s="107">
        <v>4</v>
      </c>
      <c r="U112" s="106">
        <f t="shared" si="136"/>
        <v>100</v>
      </c>
      <c r="V112" s="87">
        <v>9</v>
      </c>
      <c r="W112" s="87">
        <f t="shared" si="137"/>
        <v>90</v>
      </c>
      <c r="X112" s="88">
        <v>4</v>
      </c>
      <c r="Y112" s="87">
        <f t="shared" si="138"/>
        <v>100</v>
      </c>
      <c r="Z112" s="88">
        <v>1</v>
      </c>
      <c r="AA112" s="87">
        <f t="shared" si="139"/>
        <v>50</v>
      </c>
      <c r="AB112" s="88">
        <v>4</v>
      </c>
      <c r="AC112" s="87">
        <f t="shared" si="140"/>
        <v>100</v>
      </c>
      <c r="AD112" s="125">
        <v>2</v>
      </c>
      <c r="AE112" s="126">
        <f t="shared" si="98"/>
        <v>100</v>
      </c>
      <c r="AF112" s="125">
        <v>12</v>
      </c>
      <c r="AG112" s="126">
        <f t="shared" si="141"/>
        <v>100</v>
      </c>
      <c r="AH112" s="125">
        <v>13</v>
      </c>
      <c r="AI112" s="126">
        <f t="shared" si="142"/>
        <v>81.25</v>
      </c>
      <c r="AJ112" s="125">
        <v>4</v>
      </c>
      <c r="AK112" s="126">
        <f t="shared" si="143"/>
        <v>50</v>
      </c>
      <c r="AL112" s="125">
        <v>8</v>
      </c>
      <c r="AM112" s="126">
        <f t="shared" si="144"/>
        <v>100</v>
      </c>
      <c r="AN112" s="125">
        <v>2</v>
      </c>
      <c r="AO112" s="126">
        <f t="shared" si="145"/>
        <v>100</v>
      </c>
      <c r="AP112" s="125">
        <v>16</v>
      </c>
      <c r="AQ112" s="126">
        <f t="shared" si="146"/>
        <v>100</v>
      </c>
      <c r="AR112" s="125">
        <v>2</v>
      </c>
      <c r="AS112" s="126">
        <f t="shared" si="147"/>
        <v>100</v>
      </c>
      <c r="AT112" s="125">
        <v>2</v>
      </c>
      <c r="AU112" s="126">
        <f t="shared" si="148"/>
        <v>100</v>
      </c>
      <c r="AV112" s="125">
        <v>16</v>
      </c>
      <c r="AW112" s="126">
        <f t="shared" si="149"/>
        <v>100</v>
      </c>
      <c r="AX112" s="138">
        <v>13</v>
      </c>
      <c r="AY112" s="139">
        <f t="shared" si="150"/>
        <v>81.25</v>
      </c>
      <c r="AZ112" s="138">
        <v>2</v>
      </c>
      <c r="BA112" s="139">
        <f t="shared" si="151"/>
        <v>100</v>
      </c>
      <c r="BB112" s="138">
        <v>16</v>
      </c>
      <c r="BC112" s="139">
        <f t="shared" si="152"/>
        <v>100</v>
      </c>
      <c r="BD112" s="138">
        <v>2</v>
      </c>
      <c r="BE112" s="139">
        <f t="shared" si="153"/>
        <v>100</v>
      </c>
      <c r="BF112" s="138">
        <v>6</v>
      </c>
      <c r="BG112" s="139">
        <f t="shared" si="154"/>
        <v>100</v>
      </c>
      <c r="BH112" s="138">
        <v>16</v>
      </c>
      <c r="BI112" s="139">
        <f t="shared" si="155"/>
        <v>100</v>
      </c>
      <c r="BJ112" s="138">
        <v>2</v>
      </c>
      <c r="BK112" s="139">
        <f t="shared" si="156"/>
        <v>100</v>
      </c>
      <c r="BL112" s="138">
        <v>1</v>
      </c>
      <c r="BM112" s="139">
        <f t="shared" si="157"/>
        <v>50</v>
      </c>
      <c r="BN112" s="138">
        <v>16</v>
      </c>
      <c r="BO112" s="139">
        <f t="shared" si="158"/>
        <v>100</v>
      </c>
      <c r="BP112" s="138">
        <v>16</v>
      </c>
      <c r="BQ112" s="139">
        <f t="shared" si="159"/>
        <v>100</v>
      </c>
      <c r="BR112" s="142">
        <v>2</v>
      </c>
      <c r="BS112" s="143">
        <f t="shared" si="160"/>
        <v>100</v>
      </c>
      <c r="BT112" s="142">
        <v>2</v>
      </c>
      <c r="BU112" s="143">
        <f t="shared" si="161"/>
        <v>100</v>
      </c>
      <c r="BV112" s="142">
        <v>10</v>
      </c>
      <c r="BW112" s="143">
        <f t="shared" si="162"/>
        <v>100</v>
      </c>
      <c r="BX112" s="142">
        <v>2</v>
      </c>
      <c r="BY112" s="143">
        <f t="shared" si="163"/>
        <v>100</v>
      </c>
      <c r="BZ112" s="142">
        <v>8</v>
      </c>
      <c r="CA112" s="143">
        <f t="shared" si="164"/>
        <v>50</v>
      </c>
      <c r="CB112" s="142">
        <v>10</v>
      </c>
      <c r="CC112" s="143">
        <f t="shared" si="165"/>
        <v>62.5</v>
      </c>
      <c r="CD112" s="142">
        <v>4</v>
      </c>
      <c r="CE112" s="143">
        <f t="shared" si="166"/>
        <v>50</v>
      </c>
      <c r="CF112" s="142">
        <v>5</v>
      </c>
      <c r="CG112" s="143">
        <f t="shared" si="167"/>
        <v>50</v>
      </c>
      <c r="CH112" s="142">
        <v>8</v>
      </c>
      <c r="CI112" s="143">
        <f t="shared" si="168"/>
        <v>100</v>
      </c>
      <c r="CJ112" s="142">
        <v>3</v>
      </c>
      <c r="CK112" s="143">
        <f t="shared" si="169"/>
        <v>75</v>
      </c>
    </row>
    <row r="113" spans="1:89" s="24" customFormat="1" ht="15.75" customHeight="1" x14ac:dyDescent="0.25">
      <c r="A113" s="29">
        <v>103</v>
      </c>
      <c r="B113" s="31">
        <v>211413205106</v>
      </c>
      <c r="C113" s="32" t="s">
        <v>542</v>
      </c>
      <c r="D113" s="95">
        <v>6</v>
      </c>
      <c r="E113" s="95">
        <f t="shared" si="128"/>
        <v>60</v>
      </c>
      <c r="F113" s="95">
        <v>6</v>
      </c>
      <c r="G113" s="95">
        <f t="shared" si="129"/>
        <v>100</v>
      </c>
      <c r="H113" s="96">
        <v>2</v>
      </c>
      <c r="I113" s="95">
        <f t="shared" si="130"/>
        <v>100</v>
      </c>
      <c r="J113" s="95">
        <v>1</v>
      </c>
      <c r="K113" s="95">
        <f t="shared" si="131"/>
        <v>50</v>
      </c>
      <c r="L113" s="106">
        <v>10</v>
      </c>
      <c r="M113" s="106">
        <f t="shared" si="132"/>
        <v>100</v>
      </c>
      <c r="N113" s="107">
        <v>2</v>
      </c>
      <c r="O113" s="106">
        <f t="shared" si="133"/>
        <v>100</v>
      </c>
      <c r="P113" s="107">
        <v>2</v>
      </c>
      <c r="Q113" s="106">
        <f t="shared" si="134"/>
        <v>100</v>
      </c>
      <c r="R113" s="107">
        <v>2</v>
      </c>
      <c r="S113" s="106">
        <f t="shared" si="135"/>
        <v>100</v>
      </c>
      <c r="T113" s="107">
        <v>2</v>
      </c>
      <c r="U113" s="106">
        <f t="shared" si="136"/>
        <v>50</v>
      </c>
      <c r="V113" s="87">
        <v>10</v>
      </c>
      <c r="W113" s="87">
        <f t="shared" si="137"/>
        <v>100</v>
      </c>
      <c r="X113" s="88">
        <v>4</v>
      </c>
      <c r="Y113" s="87">
        <f t="shared" si="138"/>
        <v>100</v>
      </c>
      <c r="Z113" s="88">
        <v>2</v>
      </c>
      <c r="AA113" s="87">
        <f t="shared" si="139"/>
        <v>100</v>
      </c>
      <c r="AB113" s="88">
        <v>2</v>
      </c>
      <c r="AC113" s="87">
        <f t="shared" si="140"/>
        <v>50</v>
      </c>
      <c r="AD113" s="125">
        <v>1</v>
      </c>
      <c r="AE113" s="126">
        <f t="shared" si="98"/>
        <v>50</v>
      </c>
      <c r="AF113" s="125">
        <v>8</v>
      </c>
      <c r="AG113" s="126">
        <f t="shared" si="141"/>
        <v>66.666666666666657</v>
      </c>
      <c r="AH113" s="125">
        <v>14</v>
      </c>
      <c r="AI113" s="126">
        <f t="shared" si="142"/>
        <v>87.5</v>
      </c>
      <c r="AJ113" s="125">
        <v>4</v>
      </c>
      <c r="AK113" s="126">
        <f t="shared" si="143"/>
        <v>50</v>
      </c>
      <c r="AL113" s="125">
        <v>4</v>
      </c>
      <c r="AM113" s="126">
        <f t="shared" si="144"/>
        <v>50</v>
      </c>
      <c r="AN113" s="125">
        <v>2</v>
      </c>
      <c r="AO113" s="126">
        <f t="shared" si="145"/>
        <v>100</v>
      </c>
      <c r="AP113" s="125">
        <v>16</v>
      </c>
      <c r="AQ113" s="126">
        <f t="shared" si="146"/>
        <v>100</v>
      </c>
      <c r="AR113" s="125">
        <v>2</v>
      </c>
      <c r="AS113" s="126">
        <f t="shared" si="147"/>
        <v>100</v>
      </c>
      <c r="AT113" s="125">
        <v>2</v>
      </c>
      <c r="AU113" s="126">
        <f t="shared" si="148"/>
        <v>100</v>
      </c>
      <c r="AV113" s="125">
        <v>9</v>
      </c>
      <c r="AW113" s="126">
        <f t="shared" si="149"/>
        <v>56.25</v>
      </c>
      <c r="AX113" s="138">
        <v>9</v>
      </c>
      <c r="AY113" s="139">
        <f t="shared" si="150"/>
        <v>56.25</v>
      </c>
      <c r="AZ113" s="138">
        <v>2</v>
      </c>
      <c r="BA113" s="139">
        <f t="shared" si="151"/>
        <v>100</v>
      </c>
      <c r="BB113" s="138">
        <v>16</v>
      </c>
      <c r="BC113" s="139">
        <f t="shared" si="152"/>
        <v>100</v>
      </c>
      <c r="BD113" s="138">
        <v>2</v>
      </c>
      <c r="BE113" s="139">
        <f t="shared" si="153"/>
        <v>100</v>
      </c>
      <c r="BF113" s="138">
        <v>6</v>
      </c>
      <c r="BG113" s="139">
        <f t="shared" si="154"/>
        <v>100</v>
      </c>
      <c r="BH113" s="138">
        <v>8</v>
      </c>
      <c r="BI113" s="139">
        <f t="shared" si="155"/>
        <v>50</v>
      </c>
      <c r="BJ113" s="138">
        <v>2</v>
      </c>
      <c r="BK113" s="139">
        <f t="shared" si="156"/>
        <v>100</v>
      </c>
      <c r="BL113" s="138">
        <v>2</v>
      </c>
      <c r="BM113" s="139">
        <f t="shared" si="157"/>
        <v>100</v>
      </c>
      <c r="BN113" s="138">
        <v>16</v>
      </c>
      <c r="BO113" s="139">
        <f t="shared" si="158"/>
        <v>100</v>
      </c>
      <c r="BP113" s="138">
        <v>16</v>
      </c>
      <c r="BQ113" s="139">
        <f t="shared" si="159"/>
        <v>100</v>
      </c>
      <c r="BR113" s="142">
        <v>2</v>
      </c>
      <c r="BS113" s="143">
        <f t="shared" si="160"/>
        <v>100</v>
      </c>
      <c r="BT113" s="142">
        <v>2</v>
      </c>
      <c r="BU113" s="143">
        <f t="shared" si="161"/>
        <v>100</v>
      </c>
      <c r="BV113" s="142">
        <v>5</v>
      </c>
      <c r="BW113" s="143">
        <f t="shared" si="162"/>
        <v>50</v>
      </c>
      <c r="BX113" s="142">
        <v>2</v>
      </c>
      <c r="BY113" s="143">
        <f t="shared" si="163"/>
        <v>100</v>
      </c>
      <c r="BZ113" s="142">
        <v>16</v>
      </c>
      <c r="CA113" s="143">
        <f t="shared" si="164"/>
        <v>100</v>
      </c>
      <c r="CB113" s="142">
        <v>16</v>
      </c>
      <c r="CC113" s="143">
        <f t="shared" si="165"/>
        <v>100</v>
      </c>
      <c r="CD113" s="142">
        <v>8</v>
      </c>
      <c r="CE113" s="143">
        <f t="shared" si="166"/>
        <v>100</v>
      </c>
      <c r="CF113" s="142">
        <v>10</v>
      </c>
      <c r="CG113" s="143">
        <f t="shared" si="167"/>
        <v>100</v>
      </c>
      <c r="CH113" s="142">
        <v>7</v>
      </c>
      <c r="CI113" s="143">
        <f t="shared" si="168"/>
        <v>87.5</v>
      </c>
      <c r="CJ113" s="142">
        <v>4</v>
      </c>
      <c r="CK113" s="143">
        <f t="shared" si="169"/>
        <v>100</v>
      </c>
    </row>
    <row r="114" spans="1:89" s="24" customFormat="1" ht="15.75" customHeight="1" x14ac:dyDescent="0.25">
      <c r="A114" s="29">
        <v>104</v>
      </c>
      <c r="B114" s="31">
        <v>211413205107</v>
      </c>
      <c r="C114" s="32" t="s">
        <v>543</v>
      </c>
      <c r="D114" s="95" t="s">
        <v>937</v>
      </c>
      <c r="E114" s="95">
        <f t="shared" si="128"/>
        <v>0</v>
      </c>
      <c r="F114" s="95">
        <v>6</v>
      </c>
      <c r="G114" s="95">
        <f t="shared" si="129"/>
        <v>100</v>
      </c>
      <c r="H114" s="96">
        <v>2</v>
      </c>
      <c r="I114" s="95">
        <f t="shared" si="130"/>
        <v>100</v>
      </c>
      <c r="J114" s="95">
        <v>2</v>
      </c>
      <c r="K114" s="95">
        <f t="shared" si="131"/>
        <v>100</v>
      </c>
      <c r="L114" s="106">
        <v>6</v>
      </c>
      <c r="M114" s="106">
        <f t="shared" si="132"/>
        <v>60</v>
      </c>
      <c r="N114" s="107" t="s">
        <v>937</v>
      </c>
      <c r="O114" s="106">
        <f t="shared" si="133"/>
        <v>0</v>
      </c>
      <c r="P114" s="107">
        <v>2</v>
      </c>
      <c r="Q114" s="106">
        <f t="shared" si="134"/>
        <v>100</v>
      </c>
      <c r="R114" s="107">
        <v>1</v>
      </c>
      <c r="S114" s="106">
        <f t="shared" si="135"/>
        <v>50</v>
      </c>
      <c r="T114" s="107">
        <v>4</v>
      </c>
      <c r="U114" s="106">
        <f t="shared" si="136"/>
        <v>100</v>
      </c>
      <c r="V114" s="87">
        <v>10</v>
      </c>
      <c r="W114" s="87">
        <f t="shared" si="137"/>
        <v>100</v>
      </c>
      <c r="X114" s="88">
        <v>2</v>
      </c>
      <c r="Y114" s="87">
        <f t="shared" si="138"/>
        <v>50</v>
      </c>
      <c r="Z114" s="88">
        <v>2</v>
      </c>
      <c r="AA114" s="87">
        <f t="shared" si="139"/>
        <v>100</v>
      </c>
      <c r="AB114" s="88">
        <v>4</v>
      </c>
      <c r="AC114" s="87">
        <f t="shared" si="140"/>
        <v>100</v>
      </c>
      <c r="AD114" s="125">
        <v>2</v>
      </c>
      <c r="AE114" s="126">
        <f t="shared" si="98"/>
        <v>100</v>
      </c>
      <c r="AF114" s="125">
        <v>12</v>
      </c>
      <c r="AG114" s="126">
        <f t="shared" si="141"/>
        <v>100</v>
      </c>
      <c r="AH114" s="125">
        <v>12</v>
      </c>
      <c r="AI114" s="126">
        <f t="shared" si="142"/>
        <v>75</v>
      </c>
      <c r="AJ114" s="125">
        <v>4</v>
      </c>
      <c r="AK114" s="126">
        <f t="shared" si="143"/>
        <v>50</v>
      </c>
      <c r="AL114" s="125">
        <v>8</v>
      </c>
      <c r="AM114" s="126">
        <f t="shared" si="144"/>
        <v>100</v>
      </c>
      <c r="AN114" s="125">
        <v>2</v>
      </c>
      <c r="AO114" s="126">
        <f t="shared" si="145"/>
        <v>100</v>
      </c>
      <c r="AP114" s="125">
        <v>16</v>
      </c>
      <c r="AQ114" s="126">
        <f t="shared" si="146"/>
        <v>100</v>
      </c>
      <c r="AR114" s="125">
        <v>1</v>
      </c>
      <c r="AS114" s="126">
        <f t="shared" si="147"/>
        <v>50</v>
      </c>
      <c r="AT114" s="125">
        <v>2</v>
      </c>
      <c r="AU114" s="126">
        <f t="shared" si="148"/>
        <v>100</v>
      </c>
      <c r="AV114" s="125">
        <v>16</v>
      </c>
      <c r="AW114" s="126">
        <f t="shared" si="149"/>
        <v>100</v>
      </c>
      <c r="AX114" s="138">
        <v>16</v>
      </c>
      <c r="AY114" s="139">
        <f t="shared" si="150"/>
        <v>100</v>
      </c>
      <c r="AZ114" s="138">
        <v>2</v>
      </c>
      <c r="BA114" s="139">
        <f t="shared" si="151"/>
        <v>100</v>
      </c>
      <c r="BB114" s="138">
        <v>9</v>
      </c>
      <c r="BC114" s="139">
        <f t="shared" si="152"/>
        <v>56.25</v>
      </c>
      <c r="BD114" s="138">
        <v>2</v>
      </c>
      <c r="BE114" s="139">
        <f t="shared" si="153"/>
        <v>100</v>
      </c>
      <c r="BF114" s="138">
        <v>3</v>
      </c>
      <c r="BG114" s="139">
        <f t="shared" si="154"/>
        <v>50</v>
      </c>
      <c r="BH114" s="138">
        <v>16</v>
      </c>
      <c r="BI114" s="139">
        <f t="shared" si="155"/>
        <v>100</v>
      </c>
      <c r="BJ114" s="138">
        <v>2</v>
      </c>
      <c r="BK114" s="139">
        <f t="shared" si="156"/>
        <v>100</v>
      </c>
      <c r="BL114" s="138">
        <v>1</v>
      </c>
      <c r="BM114" s="139">
        <f t="shared" si="157"/>
        <v>50</v>
      </c>
      <c r="BN114" s="138">
        <v>12</v>
      </c>
      <c r="BO114" s="139">
        <f t="shared" si="158"/>
        <v>75</v>
      </c>
      <c r="BP114" s="138">
        <v>16</v>
      </c>
      <c r="BQ114" s="139">
        <f t="shared" si="159"/>
        <v>100</v>
      </c>
      <c r="BR114" s="142">
        <v>2</v>
      </c>
      <c r="BS114" s="143">
        <f t="shared" si="160"/>
        <v>100</v>
      </c>
      <c r="BT114" s="142">
        <v>2</v>
      </c>
      <c r="BU114" s="143">
        <f t="shared" si="161"/>
        <v>100</v>
      </c>
      <c r="BV114" s="142">
        <v>10</v>
      </c>
      <c r="BW114" s="143">
        <f t="shared" si="162"/>
        <v>100</v>
      </c>
      <c r="BX114" s="142">
        <v>2</v>
      </c>
      <c r="BY114" s="143">
        <f t="shared" si="163"/>
        <v>100</v>
      </c>
      <c r="BZ114" s="142">
        <v>9</v>
      </c>
      <c r="CA114" s="143">
        <f t="shared" si="164"/>
        <v>56.25</v>
      </c>
      <c r="CB114" s="142">
        <v>10</v>
      </c>
      <c r="CC114" s="143">
        <f t="shared" si="165"/>
        <v>62.5</v>
      </c>
      <c r="CD114" s="142">
        <v>6</v>
      </c>
      <c r="CE114" s="143">
        <f t="shared" si="166"/>
        <v>75</v>
      </c>
      <c r="CF114" s="142">
        <v>9</v>
      </c>
      <c r="CG114" s="143">
        <f t="shared" si="167"/>
        <v>90</v>
      </c>
      <c r="CH114" s="142">
        <v>8</v>
      </c>
      <c r="CI114" s="143">
        <f t="shared" si="168"/>
        <v>100</v>
      </c>
      <c r="CJ114" s="142">
        <v>4</v>
      </c>
      <c r="CK114" s="143">
        <f t="shared" si="169"/>
        <v>100</v>
      </c>
    </row>
    <row r="115" spans="1:89" s="24" customFormat="1" ht="15.75" customHeight="1" x14ac:dyDescent="0.25">
      <c r="A115" s="29">
        <v>105</v>
      </c>
      <c r="B115" s="31">
        <v>211413205108</v>
      </c>
      <c r="C115" s="32" t="s">
        <v>544</v>
      </c>
      <c r="D115" s="95">
        <v>5</v>
      </c>
      <c r="E115" s="95">
        <f t="shared" si="128"/>
        <v>50</v>
      </c>
      <c r="F115" s="95">
        <v>4</v>
      </c>
      <c r="G115" s="95">
        <f t="shared" si="129"/>
        <v>66.666666666666657</v>
      </c>
      <c r="H115" s="96">
        <v>2</v>
      </c>
      <c r="I115" s="95">
        <f t="shared" si="130"/>
        <v>100</v>
      </c>
      <c r="J115" s="95">
        <v>2</v>
      </c>
      <c r="K115" s="95">
        <f t="shared" si="131"/>
        <v>100</v>
      </c>
      <c r="L115" s="106">
        <v>10</v>
      </c>
      <c r="M115" s="106">
        <f t="shared" si="132"/>
        <v>100</v>
      </c>
      <c r="N115" s="107">
        <v>2</v>
      </c>
      <c r="O115" s="106">
        <f t="shared" si="133"/>
        <v>100</v>
      </c>
      <c r="P115" s="107">
        <v>2</v>
      </c>
      <c r="Q115" s="106">
        <f t="shared" si="134"/>
        <v>100</v>
      </c>
      <c r="R115" s="107">
        <v>1</v>
      </c>
      <c r="S115" s="106">
        <f t="shared" si="135"/>
        <v>50</v>
      </c>
      <c r="T115" s="107">
        <v>2</v>
      </c>
      <c r="U115" s="106">
        <f t="shared" si="136"/>
        <v>50</v>
      </c>
      <c r="V115" s="87">
        <v>10</v>
      </c>
      <c r="W115" s="87">
        <f t="shared" si="137"/>
        <v>100</v>
      </c>
      <c r="X115" s="88">
        <v>2</v>
      </c>
      <c r="Y115" s="87">
        <f t="shared" si="138"/>
        <v>50</v>
      </c>
      <c r="Z115" s="88">
        <v>2</v>
      </c>
      <c r="AA115" s="87">
        <f t="shared" si="139"/>
        <v>100</v>
      </c>
      <c r="AB115" s="88">
        <v>4</v>
      </c>
      <c r="AC115" s="87">
        <f t="shared" si="140"/>
        <v>100</v>
      </c>
      <c r="AD115" s="125">
        <v>1</v>
      </c>
      <c r="AE115" s="126">
        <f t="shared" si="98"/>
        <v>50</v>
      </c>
      <c r="AF115" s="125">
        <v>8</v>
      </c>
      <c r="AG115" s="126">
        <f t="shared" si="141"/>
        <v>66.666666666666657</v>
      </c>
      <c r="AH115" s="125">
        <v>15</v>
      </c>
      <c r="AI115" s="126">
        <f t="shared" si="142"/>
        <v>93.75</v>
      </c>
      <c r="AJ115" s="125">
        <v>8</v>
      </c>
      <c r="AK115" s="126">
        <f t="shared" si="143"/>
        <v>100</v>
      </c>
      <c r="AL115" s="125">
        <v>4</v>
      </c>
      <c r="AM115" s="126">
        <f t="shared" si="144"/>
        <v>50</v>
      </c>
      <c r="AN115" s="125">
        <v>2</v>
      </c>
      <c r="AO115" s="126">
        <f t="shared" si="145"/>
        <v>100</v>
      </c>
      <c r="AP115" s="125">
        <v>16</v>
      </c>
      <c r="AQ115" s="126">
        <f t="shared" si="146"/>
        <v>100</v>
      </c>
      <c r="AR115" s="125">
        <v>2</v>
      </c>
      <c r="AS115" s="126">
        <f t="shared" si="147"/>
        <v>100</v>
      </c>
      <c r="AT115" s="125">
        <v>1</v>
      </c>
      <c r="AU115" s="126">
        <f t="shared" si="148"/>
        <v>50</v>
      </c>
      <c r="AV115" s="125">
        <v>9</v>
      </c>
      <c r="AW115" s="126">
        <f t="shared" si="149"/>
        <v>56.25</v>
      </c>
      <c r="AX115" s="138">
        <v>9</v>
      </c>
      <c r="AY115" s="139">
        <f t="shared" si="150"/>
        <v>56.25</v>
      </c>
      <c r="AZ115" s="138">
        <v>2</v>
      </c>
      <c r="BA115" s="139">
        <f t="shared" si="151"/>
        <v>100</v>
      </c>
      <c r="BB115" s="138">
        <v>16</v>
      </c>
      <c r="BC115" s="139">
        <f t="shared" si="152"/>
        <v>100</v>
      </c>
      <c r="BD115" s="138">
        <v>2</v>
      </c>
      <c r="BE115" s="139">
        <f t="shared" si="153"/>
        <v>100</v>
      </c>
      <c r="BF115" s="138">
        <v>6</v>
      </c>
      <c r="BG115" s="139">
        <f t="shared" si="154"/>
        <v>100</v>
      </c>
      <c r="BH115" s="138">
        <v>16</v>
      </c>
      <c r="BI115" s="139">
        <f t="shared" si="155"/>
        <v>100</v>
      </c>
      <c r="BJ115" s="138">
        <v>1</v>
      </c>
      <c r="BK115" s="139">
        <f t="shared" si="156"/>
        <v>50</v>
      </c>
      <c r="BL115" s="138">
        <v>1</v>
      </c>
      <c r="BM115" s="139">
        <f t="shared" si="157"/>
        <v>50</v>
      </c>
      <c r="BN115" s="138">
        <v>9</v>
      </c>
      <c r="BO115" s="139">
        <f t="shared" si="158"/>
        <v>56.25</v>
      </c>
      <c r="BP115" s="138">
        <v>9</v>
      </c>
      <c r="BQ115" s="139">
        <f t="shared" si="159"/>
        <v>56.25</v>
      </c>
      <c r="BR115" s="142">
        <v>1</v>
      </c>
      <c r="BS115" s="143">
        <f t="shared" si="160"/>
        <v>50</v>
      </c>
      <c r="BT115" s="142">
        <v>2</v>
      </c>
      <c r="BU115" s="143">
        <f t="shared" si="161"/>
        <v>100</v>
      </c>
      <c r="BV115" s="142">
        <v>10</v>
      </c>
      <c r="BW115" s="143">
        <f t="shared" si="162"/>
        <v>100</v>
      </c>
      <c r="BX115" s="142">
        <v>2</v>
      </c>
      <c r="BY115" s="143">
        <f t="shared" si="163"/>
        <v>100</v>
      </c>
      <c r="BZ115" s="142">
        <v>16</v>
      </c>
      <c r="CA115" s="143">
        <f t="shared" si="164"/>
        <v>100</v>
      </c>
      <c r="CB115" s="142">
        <v>10</v>
      </c>
      <c r="CC115" s="143">
        <f t="shared" si="165"/>
        <v>62.5</v>
      </c>
      <c r="CD115" s="142">
        <v>8</v>
      </c>
      <c r="CE115" s="143">
        <f t="shared" si="166"/>
        <v>100</v>
      </c>
      <c r="CF115" s="142">
        <v>10</v>
      </c>
      <c r="CG115" s="143">
        <f t="shared" si="167"/>
        <v>100</v>
      </c>
      <c r="CH115" s="142">
        <v>4</v>
      </c>
      <c r="CI115" s="143">
        <f t="shared" si="168"/>
        <v>50</v>
      </c>
      <c r="CJ115" s="142">
        <v>2</v>
      </c>
      <c r="CK115" s="143">
        <f t="shared" si="169"/>
        <v>50</v>
      </c>
    </row>
    <row r="116" spans="1:89" s="24" customFormat="1" ht="15.75" customHeight="1" x14ac:dyDescent="0.25">
      <c r="A116" s="29">
        <v>106</v>
      </c>
      <c r="B116" s="31">
        <v>211413205109</v>
      </c>
      <c r="C116" s="32" t="s">
        <v>545</v>
      </c>
      <c r="D116" s="95">
        <v>10</v>
      </c>
      <c r="E116" s="95">
        <f t="shared" si="128"/>
        <v>100</v>
      </c>
      <c r="F116" s="95">
        <v>6</v>
      </c>
      <c r="G116" s="95">
        <f t="shared" si="129"/>
        <v>100</v>
      </c>
      <c r="H116" s="96">
        <v>1</v>
      </c>
      <c r="I116" s="95">
        <f t="shared" si="130"/>
        <v>50</v>
      </c>
      <c r="J116" s="95">
        <v>2</v>
      </c>
      <c r="K116" s="95">
        <f t="shared" si="131"/>
        <v>100</v>
      </c>
      <c r="L116" s="106">
        <v>9</v>
      </c>
      <c r="M116" s="106">
        <f t="shared" si="132"/>
        <v>90</v>
      </c>
      <c r="N116" s="107">
        <v>2</v>
      </c>
      <c r="O116" s="106">
        <f t="shared" si="133"/>
        <v>100</v>
      </c>
      <c r="P116" s="107">
        <v>1</v>
      </c>
      <c r="Q116" s="106">
        <f t="shared" si="134"/>
        <v>50</v>
      </c>
      <c r="R116" s="107">
        <v>2</v>
      </c>
      <c r="S116" s="106">
        <f t="shared" si="135"/>
        <v>100</v>
      </c>
      <c r="T116" s="107">
        <v>2</v>
      </c>
      <c r="U116" s="106">
        <f t="shared" si="136"/>
        <v>50</v>
      </c>
      <c r="V116" s="87">
        <v>9</v>
      </c>
      <c r="W116" s="87">
        <f t="shared" si="137"/>
        <v>90</v>
      </c>
      <c r="X116" s="88">
        <v>4</v>
      </c>
      <c r="Y116" s="87">
        <f t="shared" si="138"/>
        <v>100</v>
      </c>
      <c r="Z116" s="88">
        <v>1</v>
      </c>
      <c r="AA116" s="87">
        <f t="shared" si="139"/>
        <v>50</v>
      </c>
      <c r="AB116" s="88">
        <v>2</v>
      </c>
      <c r="AC116" s="87">
        <f t="shared" si="140"/>
        <v>50</v>
      </c>
      <c r="AD116" s="125">
        <v>2</v>
      </c>
      <c r="AE116" s="126">
        <f t="shared" si="98"/>
        <v>100</v>
      </c>
      <c r="AF116" s="125">
        <v>12</v>
      </c>
      <c r="AG116" s="126">
        <f t="shared" si="141"/>
        <v>100</v>
      </c>
      <c r="AH116" s="125">
        <v>13</v>
      </c>
      <c r="AI116" s="126">
        <f t="shared" si="142"/>
        <v>81.25</v>
      </c>
      <c r="AJ116" s="125">
        <v>8</v>
      </c>
      <c r="AK116" s="126">
        <f t="shared" si="143"/>
        <v>100</v>
      </c>
      <c r="AL116" s="125">
        <v>8</v>
      </c>
      <c r="AM116" s="126">
        <f t="shared" si="144"/>
        <v>100</v>
      </c>
      <c r="AN116" s="125">
        <v>2</v>
      </c>
      <c r="AO116" s="126">
        <f t="shared" si="145"/>
        <v>100</v>
      </c>
      <c r="AP116" s="125">
        <v>16</v>
      </c>
      <c r="AQ116" s="126">
        <f t="shared" si="146"/>
        <v>100</v>
      </c>
      <c r="AR116" s="125">
        <v>2</v>
      </c>
      <c r="AS116" s="126">
        <f t="shared" si="147"/>
        <v>100</v>
      </c>
      <c r="AT116" s="125">
        <v>2</v>
      </c>
      <c r="AU116" s="126">
        <f t="shared" si="148"/>
        <v>100</v>
      </c>
      <c r="AV116" s="125">
        <v>9</v>
      </c>
      <c r="AW116" s="126">
        <f t="shared" si="149"/>
        <v>56.25</v>
      </c>
      <c r="AX116" s="138">
        <v>8</v>
      </c>
      <c r="AY116" s="139">
        <f t="shared" si="150"/>
        <v>50</v>
      </c>
      <c r="AZ116" s="138">
        <v>2</v>
      </c>
      <c r="BA116" s="139">
        <f t="shared" si="151"/>
        <v>100</v>
      </c>
      <c r="BB116" s="138">
        <v>16</v>
      </c>
      <c r="BC116" s="139">
        <f t="shared" si="152"/>
        <v>100</v>
      </c>
      <c r="BD116" s="138">
        <v>2</v>
      </c>
      <c r="BE116" s="139">
        <f t="shared" si="153"/>
        <v>100</v>
      </c>
      <c r="BF116" s="138">
        <v>2</v>
      </c>
      <c r="BG116" s="139">
        <f t="shared" si="154"/>
        <v>33.333333333333329</v>
      </c>
      <c r="BH116" s="138">
        <v>16</v>
      </c>
      <c r="BI116" s="139">
        <f t="shared" si="155"/>
        <v>100</v>
      </c>
      <c r="BJ116" s="138">
        <v>1</v>
      </c>
      <c r="BK116" s="139">
        <f t="shared" si="156"/>
        <v>50</v>
      </c>
      <c r="BL116" s="138">
        <v>1</v>
      </c>
      <c r="BM116" s="139">
        <f t="shared" si="157"/>
        <v>50</v>
      </c>
      <c r="BN116" s="138">
        <v>16</v>
      </c>
      <c r="BO116" s="139">
        <f t="shared" si="158"/>
        <v>100</v>
      </c>
      <c r="BP116" s="138">
        <v>16</v>
      </c>
      <c r="BQ116" s="139">
        <f t="shared" si="159"/>
        <v>100</v>
      </c>
      <c r="BR116" s="142">
        <v>2</v>
      </c>
      <c r="BS116" s="143">
        <f t="shared" si="160"/>
        <v>100</v>
      </c>
      <c r="BT116" s="142">
        <v>2</v>
      </c>
      <c r="BU116" s="143">
        <f t="shared" si="161"/>
        <v>100</v>
      </c>
      <c r="BV116" s="142">
        <v>10</v>
      </c>
      <c r="BW116" s="143">
        <f t="shared" si="162"/>
        <v>100</v>
      </c>
      <c r="BX116" s="142">
        <v>1</v>
      </c>
      <c r="BY116" s="143">
        <f t="shared" si="163"/>
        <v>50</v>
      </c>
      <c r="BZ116" s="142">
        <v>16</v>
      </c>
      <c r="CA116" s="143">
        <f t="shared" si="164"/>
        <v>100</v>
      </c>
      <c r="CB116" s="142">
        <v>9</v>
      </c>
      <c r="CC116" s="143">
        <f t="shared" si="165"/>
        <v>56.25</v>
      </c>
      <c r="CD116" s="142">
        <v>4</v>
      </c>
      <c r="CE116" s="143">
        <f t="shared" si="166"/>
        <v>50</v>
      </c>
      <c r="CF116" s="142">
        <v>6</v>
      </c>
      <c r="CG116" s="143">
        <f t="shared" si="167"/>
        <v>60</v>
      </c>
      <c r="CH116" s="142">
        <v>8</v>
      </c>
      <c r="CI116" s="143">
        <f t="shared" si="168"/>
        <v>100</v>
      </c>
      <c r="CJ116" s="142">
        <v>4</v>
      </c>
      <c r="CK116" s="143">
        <f t="shared" si="169"/>
        <v>100</v>
      </c>
    </row>
    <row r="117" spans="1:89" s="24" customFormat="1" ht="15.75" customHeight="1" x14ac:dyDescent="0.25">
      <c r="A117" s="29">
        <v>107</v>
      </c>
      <c r="B117" s="31">
        <v>211413205110</v>
      </c>
      <c r="C117" s="32" t="s">
        <v>546</v>
      </c>
      <c r="D117" s="95">
        <v>10</v>
      </c>
      <c r="E117" s="95">
        <f t="shared" si="128"/>
        <v>100</v>
      </c>
      <c r="F117" s="95">
        <v>4</v>
      </c>
      <c r="G117" s="95">
        <f t="shared" si="129"/>
        <v>66.666666666666657</v>
      </c>
      <c r="H117" s="96">
        <v>2</v>
      </c>
      <c r="I117" s="95">
        <f t="shared" si="130"/>
        <v>100</v>
      </c>
      <c r="J117" s="95">
        <v>2</v>
      </c>
      <c r="K117" s="95">
        <f t="shared" si="131"/>
        <v>100</v>
      </c>
      <c r="L117" s="106">
        <v>6</v>
      </c>
      <c r="M117" s="106">
        <f t="shared" si="132"/>
        <v>60</v>
      </c>
      <c r="N117" s="107">
        <v>1</v>
      </c>
      <c r="O117" s="106">
        <f t="shared" si="133"/>
        <v>50</v>
      </c>
      <c r="P117" s="107">
        <v>2</v>
      </c>
      <c r="Q117" s="106">
        <f t="shared" si="134"/>
        <v>100</v>
      </c>
      <c r="R117" s="107">
        <v>1</v>
      </c>
      <c r="S117" s="106">
        <f t="shared" si="135"/>
        <v>50</v>
      </c>
      <c r="T117" s="107">
        <v>4</v>
      </c>
      <c r="U117" s="106">
        <f t="shared" si="136"/>
        <v>100</v>
      </c>
      <c r="V117" s="87">
        <v>6</v>
      </c>
      <c r="W117" s="87">
        <f t="shared" si="137"/>
        <v>60</v>
      </c>
      <c r="X117" s="88">
        <v>4</v>
      </c>
      <c r="Y117" s="87">
        <f t="shared" si="138"/>
        <v>100</v>
      </c>
      <c r="Z117" s="88">
        <v>2</v>
      </c>
      <c r="AA117" s="87">
        <f t="shared" si="139"/>
        <v>100</v>
      </c>
      <c r="AB117" s="88">
        <v>4</v>
      </c>
      <c r="AC117" s="87">
        <f t="shared" si="140"/>
        <v>100</v>
      </c>
      <c r="AD117" s="125">
        <v>1</v>
      </c>
      <c r="AE117" s="126">
        <f t="shared" si="98"/>
        <v>50</v>
      </c>
      <c r="AF117" s="125">
        <v>10</v>
      </c>
      <c r="AG117" s="126">
        <f t="shared" si="141"/>
        <v>83.333333333333343</v>
      </c>
      <c r="AH117" s="125">
        <v>12</v>
      </c>
      <c r="AI117" s="126">
        <f t="shared" si="142"/>
        <v>75</v>
      </c>
      <c r="AJ117" s="125">
        <v>8</v>
      </c>
      <c r="AK117" s="126">
        <f t="shared" si="143"/>
        <v>100</v>
      </c>
      <c r="AL117" s="125">
        <v>4</v>
      </c>
      <c r="AM117" s="126">
        <f t="shared" si="144"/>
        <v>50</v>
      </c>
      <c r="AN117" s="125">
        <v>1</v>
      </c>
      <c r="AO117" s="126">
        <f t="shared" si="145"/>
        <v>50</v>
      </c>
      <c r="AP117" s="125">
        <v>16</v>
      </c>
      <c r="AQ117" s="126">
        <f t="shared" si="146"/>
        <v>100</v>
      </c>
      <c r="AR117" s="125">
        <v>1</v>
      </c>
      <c r="AS117" s="126">
        <f t="shared" si="147"/>
        <v>50</v>
      </c>
      <c r="AT117" s="125">
        <v>2</v>
      </c>
      <c r="AU117" s="126">
        <f t="shared" si="148"/>
        <v>100</v>
      </c>
      <c r="AV117" s="125">
        <v>16</v>
      </c>
      <c r="AW117" s="126">
        <f t="shared" si="149"/>
        <v>100</v>
      </c>
      <c r="AX117" s="138">
        <v>9</v>
      </c>
      <c r="AY117" s="139">
        <f t="shared" si="150"/>
        <v>56.25</v>
      </c>
      <c r="AZ117" s="138">
        <v>1</v>
      </c>
      <c r="BA117" s="139">
        <f t="shared" si="151"/>
        <v>50</v>
      </c>
      <c r="BB117" s="138">
        <v>16</v>
      </c>
      <c r="BC117" s="139">
        <f t="shared" si="152"/>
        <v>100</v>
      </c>
      <c r="BD117" s="138">
        <v>2</v>
      </c>
      <c r="BE117" s="139">
        <f t="shared" si="153"/>
        <v>100</v>
      </c>
      <c r="BF117" s="138">
        <v>6</v>
      </c>
      <c r="BG117" s="139">
        <f t="shared" si="154"/>
        <v>100</v>
      </c>
      <c r="BH117" s="138">
        <v>10</v>
      </c>
      <c r="BI117" s="139">
        <f t="shared" si="155"/>
        <v>62.5</v>
      </c>
      <c r="BJ117" s="138">
        <v>1</v>
      </c>
      <c r="BK117" s="139">
        <f t="shared" si="156"/>
        <v>50</v>
      </c>
      <c r="BL117" s="138">
        <v>1</v>
      </c>
      <c r="BM117" s="139">
        <f t="shared" si="157"/>
        <v>50</v>
      </c>
      <c r="BN117" s="138">
        <v>12</v>
      </c>
      <c r="BO117" s="139">
        <f t="shared" si="158"/>
        <v>75</v>
      </c>
      <c r="BP117" s="138">
        <v>16</v>
      </c>
      <c r="BQ117" s="139">
        <f t="shared" si="159"/>
        <v>100</v>
      </c>
      <c r="BR117" s="142">
        <v>1</v>
      </c>
      <c r="BS117" s="143">
        <f t="shared" si="160"/>
        <v>50</v>
      </c>
      <c r="BT117" s="142">
        <v>1</v>
      </c>
      <c r="BU117" s="143">
        <f t="shared" si="161"/>
        <v>50</v>
      </c>
      <c r="BV117" s="142">
        <v>5</v>
      </c>
      <c r="BW117" s="143">
        <f t="shared" si="162"/>
        <v>50</v>
      </c>
      <c r="BX117" s="142">
        <v>2</v>
      </c>
      <c r="BY117" s="143">
        <f t="shared" si="163"/>
        <v>100</v>
      </c>
      <c r="BZ117" s="142">
        <v>8</v>
      </c>
      <c r="CA117" s="143">
        <f t="shared" si="164"/>
        <v>50</v>
      </c>
      <c r="CB117" s="142">
        <v>16</v>
      </c>
      <c r="CC117" s="143">
        <f t="shared" si="165"/>
        <v>100</v>
      </c>
      <c r="CD117" s="142">
        <v>8</v>
      </c>
      <c r="CE117" s="143">
        <f t="shared" si="166"/>
        <v>100</v>
      </c>
      <c r="CF117" s="142">
        <v>10</v>
      </c>
      <c r="CG117" s="143">
        <f t="shared" si="167"/>
        <v>100</v>
      </c>
      <c r="CH117" s="142">
        <v>6</v>
      </c>
      <c r="CI117" s="143">
        <f t="shared" si="168"/>
        <v>75</v>
      </c>
      <c r="CJ117" s="142">
        <v>2</v>
      </c>
      <c r="CK117" s="143">
        <f t="shared" si="169"/>
        <v>50</v>
      </c>
    </row>
    <row r="118" spans="1:89" s="24" customFormat="1" ht="15.75" customHeight="1" x14ac:dyDescent="0.25">
      <c r="A118" s="29">
        <v>108</v>
      </c>
      <c r="B118" s="31">
        <v>211413205111</v>
      </c>
      <c r="C118" s="32" t="s">
        <v>547</v>
      </c>
      <c r="D118" s="95">
        <v>8</v>
      </c>
      <c r="E118" s="95">
        <f t="shared" si="128"/>
        <v>80</v>
      </c>
      <c r="F118" s="95">
        <v>5</v>
      </c>
      <c r="G118" s="95">
        <f t="shared" si="129"/>
        <v>83.333333333333343</v>
      </c>
      <c r="H118" s="96">
        <v>1</v>
      </c>
      <c r="I118" s="95">
        <f t="shared" si="130"/>
        <v>50</v>
      </c>
      <c r="J118" s="95">
        <v>2</v>
      </c>
      <c r="K118" s="95">
        <f t="shared" si="131"/>
        <v>100</v>
      </c>
      <c r="L118" s="106">
        <v>10</v>
      </c>
      <c r="M118" s="106">
        <f t="shared" si="132"/>
        <v>100</v>
      </c>
      <c r="N118" s="107">
        <v>2</v>
      </c>
      <c r="O118" s="106">
        <f t="shared" si="133"/>
        <v>100</v>
      </c>
      <c r="P118" s="107">
        <v>2</v>
      </c>
      <c r="Q118" s="106">
        <f t="shared" si="134"/>
        <v>100</v>
      </c>
      <c r="R118" s="107">
        <v>2</v>
      </c>
      <c r="S118" s="106">
        <f t="shared" si="135"/>
        <v>100</v>
      </c>
      <c r="T118" s="107">
        <v>4</v>
      </c>
      <c r="U118" s="106">
        <f t="shared" si="136"/>
        <v>100</v>
      </c>
      <c r="V118" s="87">
        <v>10</v>
      </c>
      <c r="W118" s="87">
        <f t="shared" si="137"/>
        <v>100</v>
      </c>
      <c r="X118" s="88">
        <v>2</v>
      </c>
      <c r="Y118" s="87">
        <f t="shared" si="138"/>
        <v>50</v>
      </c>
      <c r="Z118" s="88">
        <v>2</v>
      </c>
      <c r="AA118" s="87">
        <f t="shared" si="139"/>
        <v>100</v>
      </c>
      <c r="AB118" s="88">
        <v>4</v>
      </c>
      <c r="AC118" s="87">
        <f t="shared" si="140"/>
        <v>100</v>
      </c>
      <c r="AD118" s="125">
        <v>2</v>
      </c>
      <c r="AE118" s="126">
        <f t="shared" si="98"/>
        <v>100</v>
      </c>
      <c r="AF118" s="125">
        <v>8</v>
      </c>
      <c r="AG118" s="126">
        <f t="shared" si="141"/>
        <v>66.666666666666657</v>
      </c>
      <c r="AH118" s="125">
        <v>9</v>
      </c>
      <c r="AI118" s="126">
        <f t="shared" si="142"/>
        <v>56.25</v>
      </c>
      <c r="AJ118" s="125">
        <v>4</v>
      </c>
      <c r="AK118" s="126">
        <f t="shared" si="143"/>
        <v>50</v>
      </c>
      <c r="AL118" s="125">
        <v>4</v>
      </c>
      <c r="AM118" s="126">
        <f t="shared" si="144"/>
        <v>50</v>
      </c>
      <c r="AN118" s="125">
        <v>2</v>
      </c>
      <c r="AO118" s="126">
        <f t="shared" si="145"/>
        <v>100</v>
      </c>
      <c r="AP118" s="125">
        <v>16</v>
      </c>
      <c r="AQ118" s="126">
        <f t="shared" si="146"/>
        <v>100</v>
      </c>
      <c r="AR118" s="125">
        <v>2</v>
      </c>
      <c r="AS118" s="126">
        <f t="shared" si="147"/>
        <v>100</v>
      </c>
      <c r="AT118" s="125">
        <v>2</v>
      </c>
      <c r="AU118" s="126">
        <f t="shared" si="148"/>
        <v>100</v>
      </c>
      <c r="AV118" s="125">
        <v>10</v>
      </c>
      <c r="AW118" s="126">
        <f t="shared" si="149"/>
        <v>62.5</v>
      </c>
      <c r="AX118" s="138">
        <v>16</v>
      </c>
      <c r="AY118" s="139">
        <f t="shared" si="150"/>
        <v>100</v>
      </c>
      <c r="AZ118" s="138">
        <v>2</v>
      </c>
      <c r="BA118" s="139">
        <f t="shared" si="151"/>
        <v>100</v>
      </c>
      <c r="BB118" s="138">
        <v>16</v>
      </c>
      <c r="BC118" s="139">
        <f t="shared" si="152"/>
        <v>100</v>
      </c>
      <c r="BD118" s="138">
        <v>2</v>
      </c>
      <c r="BE118" s="139">
        <f t="shared" si="153"/>
        <v>100</v>
      </c>
      <c r="BF118" s="138">
        <v>4</v>
      </c>
      <c r="BG118" s="139">
        <f t="shared" si="154"/>
        <v>66.666666666666657</v>
      </c>
      <c r="BH118" s="138">
        <v>16</v>
      </c>
      <c r="BI118" s="139">
        <f t="shared" si="155"/>
        <v>100</v>
      </c>
      <c r="BJ118" s="138">
        <v>2</v>
      </c>
      <c r="BK118" s="139">
        <f t="shared" si="156"/>
        <v>100</v>
      </c>
      <c r="BL118" s="138">
        <v>1</v>
      </c>
      <c r="BM118" s="139">
        <f t="shared" si="157"/>
        <v>50</v>
      </c>
      <c r="BN118" s="138">
        <v>16</v>
      </c>
      <c r="BO118" s="139">
        <f t="shared" si="158"/>
        <v>100</v>
      </c>
      <c r="BP118" s="138">
        <v>16</v>
      </c>
      <c r="BQ118" s="139">
        <f t="shared" si="159"/>
        <v>100</v>
      </c>
      <c r="BR118" s="142">
        <v>2</v>
      </c>
      <c r="BS118" s="143">
        <f t="shared" si="160"/>
        <v>100</v>
      </c>
      <c r="BT118" s="142">
        <v>2</v>
      </c>
      <c r="BU118" s="143">
        <f t="shared" si="161"/>
        <v>100</v>
      </c>
      <c r="BV118" s="142">
        <v>10</v>
      </c>
      <c r="BW118" s="143">
        <f t="shared" si="162"/>
        <v>100</v>
      </c>
      <c r="BX118" s="142">
        <v>2</v>
      </c>
      <c r="BY118" s="143">
        <f t="shared" si="163"/>
        <v>100</v>
      </c>
      <c r="BZ118" s="142">
        <v>16</v>
      </c>
      <c r="CA118" s="143">
        <f t="shared" si="164"/>
        <v>100</v>
      </c>
      <c r="CB118" s="142">
        <v>8</v>
      </c>
      <c r="CC118" s="143">
        <f t="shared" si="165"/>
        <v>50</v>
      </c>
      <c r="CD118" s="142">
        <v>6</v>
      </c>
      <c r="CE118" s="143">
        <f t="shared" si="166"/>
        <v>75</v>
      </c>
      <c r="CF118" s="142">
        <v>8</v>
      </c>
      <c r="CG118" s="143">
        <f t="shared" si="167"/>
        <v>80</v>
      </c>
      <c r="CH118" s="142">
        <v>8</v>
      </c>
      <c r="CI118" s="143">
        <f t="shared" si="168"/>
        <v>100</v>
      </c>
      <c r="CJ118" s="142">
        <v>4</v>
      </c>
      <c r="CK118" s="143">
        <f t="shared" si="169"/>
        <v>100</v>
      </c>
    </row>
    <row r="119" spans="1:89" s="24" customFormat="1" ht="15.75" customHeight="1" x14ac:dyDescent="0.25">
      <c r="A119" s="29">
        <v>109</v>
      </c>
      <c r="B119" s="31">
        <v>211413205112</v>
      </c>
      <c r="C119" s="32" t="s">
        <v>548</v>
      </c>
      <c r="D119" s="95">
        <v>10</v>
      </c>
      <c r="E119" s="95">
        <f t="shared" si="128"/>
        <v>100</v>
      </c>
      <c r="F119" s="95">
        <v>6</v>
      </c>
      <c r="G119" s="95">
        <f t="shared" si="129"/>
        <v>100</v>
      </c>
      <c r="H119" s="96">
        <v>2</v>
      </c>
      <c r="I119" s="95">
        <f t="shared" si="130"/>
        <v>100</v>
      </c>
      <c r="J119" s="95">
        <v>1</v>
      </c>
      <c r="K119" s="95">
        <f t="shared" si="131"/>
        <v>50</v>
      </c>
      <c r="L119" s="106">
        <v>10</v>
      </c>
      <c r="M119" s="106">
        <f t="shared" si="132"/>
        <v>100</v>
      </c>
      <c r="N119" s="107">
        <v>2</v>
      </c>
      <c r="O119" s="106">
        <f t="shared" si="133"/>
        <v>100</v>
      </c>
      <c r="P119" s="107">
        <v>2</v>
      </c>
      <c r="Q119" s="106">
        <f t="shared" si="134"/>
        <v>100</v>
      </c>
      <c r="R119" s="107">
        <v>2</v>
      </c>
      <c r="S119" s="106">
        <f t="shared" si="135"/>
        <v>100</v>
      </c>
      <c r="T119" s="107">
        <v>2</v>
      </c>
      <c r="U119" s="106">
        <f t="shared" si="136"/>
        <v>50</v>
      </c>
      <c r="V119" s="87">
        <v>9</v>
      </c>
      <c r="W119" s="87">
        <f t="shared" si="137"/>
        <v>90</v>
      </c>
      <c r="X119" s="88">
        <v>4</v>
      </c>
      <c r="Y119" s="87">
        <f t="shared" si="138"/>
        <v>100</v>
      </c>
      <c r="Z119" s="88">
        <v>2</v>
      </c>
      <c r="AA119" s="87">
        <f t="shared" si="139"/>
        <v>100</v>
      </c>
      <c r="AB119" s="88">
        <v>3</v>
      </c>
      <c r="AC119" s="87">
        <f t="shared" si="140"/>
        <v>75</v>
      </c>
      <c r="AD119" s="125">
        <v>1</v>
      </c>
      <c r="AE119" s="126">
        <f t="shared" si="98"/>
        <v>50</v>
      </c>
      <c r="AF119" s="125">
        <v>10</v>
      </c>
      <c r="AG119" s="126">
        <f t="shared" si="141"/>
        <v>83.333333333333343</v>
      </c>
      <c r="AH119" s="125">
        <v>9</v>
      </c>
      <c r="AI119" s="126">
        <f t="shared" si="142"/>
        <v>56.25</v>
      </c>
      <c r="AJ119" s="125">
        <v>8</v>
      </c>
      <c r="AK119" s="126">
        <f t="shared" si="143"/>
        <v>100</v>
      </c>
      <c r="AL119" s="125">
        <v>8</v>
      </c>
      <c r="AM119" s="126">
        <f t="shared" si="144"/>
        <v>100</v>
      </c>
      <c r="AN119" s="125">
        <v>1</v>
      </c>
      <c r="AO119" s="126">
        <f t="shared" si="145"/>
        <v>50</v>
      </c>
      <c r="AP119" s="125">
        <v>16</v>
      </c>
      <c r="AQ119" s="126">
        <f t="shared" si="146"/>
        <v>100</v>
      </c>
      <c r="AR119" s="125">
        <v>2</v>
      </c>
      <c r="AS119" s="126">
        <f t="shared" si="147"/>
        <v>100</v>
      </c>
      <c r="AT119" s="125">
        <v>2</v>
      </c>
      <c r="AU119" s="126">
        <f t="shared" si="148"/>
        <v>100</v>
      </c>
      <c r="AV119" s="125">
        <v>16</v>
      </c>
      <c r="AW119" s="126">
        <f t="shared" si="149"/>
        <v>100</v>
      </c>
      <c r="AX119" s="138">
        <v>9</v>
      </c>
      <c r="AY119" s="139">
        <f t="shared" si="150"/>
        <v>56.25</v>
      </c>
      <c r="AZ119" s="138">
        <v>1</v>
      </c>
      <c r="BA119" s="139">
        <f t="shared" si="151"/>
        <v>50</v>
      </c>
      <c r="BB119" s="138">
        <v>16</v>
      </c>
      <c r="BC119" s="139">
        <f t="shared" si="152"/>
        <v>100</v>
      </c>
      <c r="BD119" s="138">
        <v>2</v>
      </c>
      <c r="BE119" s="139">
        <f t="shared" si="153"/>
        <v>100</v>
      </c>
      <c r="BF119" s="138">
        <v>6</v>
      </c>
      <c r="BG119" s="139">
        <f t="shared" si="154"/>
        <v>100</v>
      </c>
      <c r="BH119" s="138">
        <v>10</v>
      </c>
      <c r="BI119" s="139">
        <f t="shared" si="155"/>
        <v>62.5</v>
      </c>
      <c r="BJ119" s="138">
        <v>1</v>
      </c>
      <c r="BK119" s="139">
        <f t="shared" si="156"/>
        <v>50</v>
      </c>
      <c r="BL119" s="138">
        <v>2</v>
      </c>
      <c r="BM119" s="139">
        <f t="shared" si="157"/>
        <v>100</v>
      </c>
      <c r="BN119" s="138">
        <v>16</v>
      </c>
      <c r="BO119" s="139">
        <f t="shared" si="158"/>
        <v>100</v>
      </c>
      <c r="BP119" s="138">
        <v>16</v>
      </c>
      <c r="BQ119" s="139">
        <f t="shared" si="159"/>
        <v>100</v>
      </c>
      <c r="BR119" s="142">
        <v>1</v>
      </c>
      <c r="BS119" s="143">
        <f t="shared" si="160"/>
        <v>50</v>
      </c>
      <c r="BT119" s="142">
        <v>1</v>
      </c>
      <c r="BU119" s="143">
        <f t="shared" si="161"/>
        <v>50</v>
      </c>
      <c r="BV119" s="142">
        <v>4</v>
      </c>
      <c r="BW119" s="143">
        <f t="shared" si="162"/>
        <v>40</v>
      </c>
      <c r="BX119" s="142">
        <v>2</v>
      </c>
      <c r="BY119" s="143">
        <f t="shared" si="163"/>
        <v>100</v>
      </c>
      <c r="BZ119" s="142">
        <v>9</v>
      </c>
      <c r="CA119" s="143">
        <f t="shared" si="164"/>
        <v>56.25</v>
      </c>
      <c r="CB119" s="142">
        <v>16</v>
      </c>
      <c r="CC119" s="143">
        <f t="shared" si="165"/>
        <v>100</v>
      </c>
      <c r="CD119" s="142">
        <v>8</v>
      </c>
      <c r="CE119" s="143">
        <f t="shared" si="166"/>
        <v>100</v>
      </c>
      <c r="CF119" s="142">
        <v>10</v>
      </c>
      <c r="CG119" s="143">
        <f t="shared" si="167"/>
        <v>100</v>
      </c>
      <c r="CH119" s="142">
        <v>8</v>
      </c>
      <c r="CI119" s="143">
        <f t="shared" si="168"/>
        <v>100</v>
      </c>
      <c r="CJ119" s="142">
        <v>2</v>
      </c>
      <c r="CK119" s="143">
        <f t="shared" si="169"/>
        <v>50</v>
      </c>
    </row>
    <row r="120" spans="1:89" s="24" customFormat="1" ht="15.75" customHeight="1" x14ac:dyDescent="0.25">
      <c r="A120" s="29">
        <v>110</v>
      </c>
      <c r="B120" s="31">
        <v>211413205113</v>
      </c>
      <c r="C120" s="32" t="s">
        <v>549</v>
      </c>
      <c r="D120" s="95">
        <v>9</v>
      </c>
      <c r="E120" s="95">
        <f t="shared" si="128"/>
        <v>90</v>
      </c>
      <c r="F120" s="95">
        <v>6</v>
      </c>
      <c r="G120" s="95">
        <f t="shared" si="129"/>
        <v>100</v>
      </c>
      <c r="H120" s="96">
        <v>2</v>
      </c>
      <c r="I120" s="95">
        <f t="shared" si="130"/>
        <v>100</v>
      </c>
      <c r="J120" s="95">
        <v>2</v>
      </c>
      <c r="K120" s="95">
        <f t="shared" si="131"/>
        <v>100</v>
      </c>
      <c r="L120" s="106">
        <v>10</v>
      </c>
      <c r="M120" s="106">
        <f t="shared" si="132"/>
        <v>100</v>
      </c>
      <c r="N120" s="107">
        <v>2</v>
      </c>
      <c r="O120" s="106">
        <f t="shared" si="133"/>
        <v>100</v>
      </c>
      <c r="P120" s="107">
        <v>2</v>
      </c>
      <c r="Q120" s="106">
        <f t="shared" si="134"/>
        <v>100</v>
      </c>
      <c r="R120" s="107">
        <v>1</v>
      </c>
      <c r="S120" s="106">
        <f t="shared" si="135"/>
        <v>50</v>
      </c>
      <c r="T120" s="107">
        <v>4</v>
      </c>
      <c r="U120" s="106">
        <f t="shared" si="136"/>
        <v>100</v>
      </c>
      <c r="V120" s="87">
        <v>10</v>
      </c>
      <c r="W120" s="87">
        <f t="shared" si="137"/>
        <v>100</v>
      </c>
      <c r="X120" s="88">
        <v>4</v>
      </c>
      <c r="Y120" s="87">
        <f t="shared" si="138"/>
        <v>100</v>
      </c>
      <c r="Z120" s="88">
        <v>2</v>
      </c>
      <c r="AA120" s="87">
        <f t="shared" si="139"/>
        <v>100</v>
      </c>
      <c r="AB120" s="88">
        <v>4</v>
      </c>
      <c r="AC120" s="87">
        <f t="shared" si="140"/>
        <v>100</v>
      </c>
      <c r="AD120" s="125">
        <v>2</v>
      </c>
      <c r="AE120" s="126">
        <f t="shared" si="98"/>
        <v>100</v>
      </c>
      <c r="AF120" s="125">
        <v>12</v>
      </c>
      <c r="AG120" s="126">
        <f t="shared" si="141"/>
        <v>100</v>
      </c>
      <c r="AH120" s="125">
        <v>10</v>
      </c>
      <c r="AI120" s="126">
        <f t="shared" si="142"/>
        <v>62.5</v>
      </c>
      <c r="AJ120" s="125">
        <v>4</v>
      </c>
      <c r="AK120" s="126">
        <f t="shared" si="143"/>
        <v>50</v>
      </c>
      <c r="AL120" s="125">
        <v>8</v>
      </c>
      <c r="AM120" s="126">
        <f t="shared" si="144"/>
        <v>100</v>
      </c>
      <c r="AN120" s="125">
        <v>1</v>
      </c>
      <c r="AO120" s="126">
        <f t="shared" si="145"/>
        <v>50</v>
      </c>
      <c r="AP120" s="125">
        <v>16</v>
      </c>
      <c r="AQ120" s="126">
        <f t="shared" si="146"/>
        <v>100</v>
      </c>
      <c r="AR120" s="125">
        <v>2</v>
      </c>
      <c r="AS120" s="126">
        <f t="shared" si="147"/>
        <v>100</v>
      </c>
      <c r="AT120" s="125">
        <v>1</v>
      </c>
      <c r="AU120" s="126">
        <f t="shared" si="148"/>
        <v>50</v>
      </c>
      <c r="AV120" s="125">
        <v>10</v>
      </c>
      <c r="AW120" s="126">
        <f t="shared" si="149"/>
        <v>62.5</v>
      </c>
      <c r="AX120" s="138">
        <v>12</v>
      </c>
      <c r="AY120" s="139">
        <f t="shared" si="150"/>
        <v>75</v>
      </c>
      <c r="AZ120" s="138">
        <v>2</v>
      </c>
      <c r="BA120" s="139">
        <f t="shared" si="151"/>
        <v>100</v>
      </c>
      <c r="BB120" s="138">
        <v>16</v>
      </c>
      <c r="BC120" s="139">
        <f t="shared" si="152"/>
        <v>100</v>
      </c>
      <c r="BD120" s="138">
        <v>2</v>
      </c>
      <c r="BE120" s="139">
        <f t="shared" si="153"/>
        <v>100</v>
      </c>
      <c r="BF120" s="138">
        <v>5</v>
      </c>
      <c r="BG120" s="139">
        <f t="shared" si="154"/>
        <v>83.333333333333343</v>
      </c>
      <c r="BH120" s="138">
        <v>16</v>
      </c>
      <c r="BI120" s="139">
        <f t="shared" si="155"/>
        <v>100</v>
      </c>
      <c r="BJ120" s="138">
        <v>2</v>
      </c>
      <c r="BK120" s="139">
        <f t="shared" si="156"/>
        <v>100</v>
      </c>
      <c r="BL120" s="138">
        <v>2</v>
      </c>
      <c r="BM120" s="139">
        <f t="shared" si="157"/>
        <v>100</v>
      </c>
      <c r="BN120" s="138">
        <v>10</v>
      </c>
      <c r="BO120" s="139">
        <f t="shared" si="158"/>
        <v>62.5</v>
      </c>
      <c r="BP120" s="138">
        <v>16</v>
      </c>
      <c r="BQ120" s="139">
        <f t="shared" si="159"/>
        <v>100</v>
      </c>
      <c r="BR120" s="142">
        <v>2</v>
      </c>
      <c r="BS120" s="143">
        <f t="shared" si="160"/>
        <v>100</v>
      </c>
      <c r="BT120" s="142">
        <v>2</v>
      </c>
      <c r="BU120" s="143">
        <f t="shared" si="161"/>
        <v>100</v>
      </c>
      <c r="BV120" s="142">
        <v>10</v>
      </c>
      <c r="BW120" s="143">
        <f t="shared" si="162"/>
        <v>100</v>
      </c>
      <c r="BX120" s="142">
        <v>1</v>
      </c>
      <c r="BY120" s="143">
        <f t="shared" si="163"/>
        <v>50</v>
      </c>
      <c r="BZ120" s="142">
        <v>16</v>
      </c>
      <c r="CA120" s="143">
        <f t="shared" si="164"/>
        <v>100</v>
      </c>
      <c r="CB120" s="142">
        <v>16</v>
      </c>
      <c r="CC120" s="143">
        <f t="shared" si="165"/>
        <v>100</v>
      </c>
      <c r="CD120" s="142">
        <v>4</v>
      </c>
      <c r="CE120" s="143">
        <f t="shared" si="166"/>
        <v>50</v>
      </c>
      <c r="CF120" s="142">
        <v>5</v>
      </c>
      <c r="CG120" s="143">
        <f t="shared" si="167"/>
        <v>50</v>
      </c>
      <c r="CH120" s="142">
        <v>8</v>
      </c>
      <c r="CI120" s="143">
        <f t="shared" si="168"/>
        <v>100</v>
      </c>
      <c r="CJ120" s="142">
        <v>4</v>
      </c>
      <c r="CK120" s="143">
        <f t="shared" si="169"/>
        <v>100</v>
      </c>
    </row>
    <row r="121" spans="1:89" s="24" customFormat="1" ht="15.75" customHeight="1" x14ac:dyDescent="0.25">
      <c r="A121" s="29">
        <v>111</v>
      </c>
      <c r="B121" s="31">
        <v>211413205114</v>
      </c>
      <c r="C121" s="32" t="s">
        <v>550</v>
      </c>
      <c r="D121" s="95">
        <v>9</v>
      </c>
      <c r="E121" s="95">
        <f t="shared" si="128"/>
        <v>90</v>
      </c>
      <c r="F121" s="95">
        <v>6</v>
      </c>
      <c r="G121" s="95">
        <f t="shared" si="129"/>
        <v>100</v>
      </c>
      <c r="H121" s="96">
        <v>2</v>
      </c>
      <c r="I121" s="95">
        <f t="shared" si="130"/>
        <v>100</v>
      </c>
      <c r="J121" s="95">
        <v>2</v>
      </c>
      <c r="K121" s="95">
        <f t="shared" si="131"/>
        <v>100</v>
      </c>
      <c r="L121" s="106">
        <v>6</v>
      </c>
      <c r="M121" s="106">
        <f t="shared" si="132"/>
        <v>60</v>
      </c>
      <c r="N121" s="107">
        <v>2</v>
      </c>
      <c r="O121" s="106">
        <f t="shared" si="133"/>
        <v>100</v>
      </c>
      <c r="P121" s="107">
        <v>1</v>
      </c>
      <c r="Q121" s="106">
        <f t="shared" si="134"/>
        <v>50</v>
      </c>
      <c r="R121" s="107">
        <v>2</v>
      </c>
      <c r="S121" s="106">
        <f t="shared" si="135"/>
        <v>100</v>
      </c>
      <c r="T121" s="107">
        <v>4</v>
      </c>
      <c r="U121" s="106">
        <f t="shared" si="136"/>
        <v>100</v>
      </c>
      <c r="V121" s="87">
        <v>6</v>
      </c>
      <c r="W121" s="87">
        <f t="shared" si="137"/>
        <v>60</v>
      </c>
      <c r="X121" s="88">
        <v>4</v>
      </c>
      <c r="Y121" s="87">
        <f t="shared" si="138"/>
        <v>100</v>
      </c>
      <c r="Z121" s="88">
        <v>1</v>
      </c>
      <c r="AA121" s="87">
        <f t="shared" si="139"/>
        <v>50</v>
      </c>
      <c r="AB121" s="88">
        <v>4</v>
      </c>
      <c r="AC121" s="87">
        <f t="shared" si="140"/>
        <v>100</v>
      </c>
      <c r="AD121" s="125">
        <v>1</v>
      </c>
      <c r="AE121" s="126">
        <f t="shared" si="98"/>
        <v>50</v>
      </c>
      <c r="AF121" s="125">
        <v>8</v>
      </c>
      <c r="AG121" s="126">
        <f t="shared" si="141"/>
        <v>66.666666666666657</v>
      </c>
      <c r="AH121" s="125">
        <v>12</v>
      </c>
      <c r="AI121" s="126">
        <f t="shared" si="142"/>
        <v>75</v>
      </c>
      <c r="AJ121" s="125">
        <v>8</v>
      </c>
      <c r="AK121" s="126">
        <f t="shared" si="143"/>
        <v>100</v>
      </c>
      <c r="AL121" s="125">
        <v>4</v>
      </c>
      <c r="AM121" s="126">
        <f t="shared" si="144"/>
        <v>50</v>
      </c>
      <c r="AN121" s="125">
        <v>1</v>
      </c>
      <c r="AO121" s="126">
        <f t="shared" si="145"/>
        <v>50</v>
      </c>
      <c r="AP121" s="125">
        <v>9</v>
      </c>
      <c r="AQ121" s="126">
        <f t="shared" si="146"/>
        <v>56.25</v>
      </c>
      <c r="AR121" s="125">
        <v>1</v>
      </c>
      <c r="AS121" s="126">
        <f t="shared" si="147"/>
        <v>50</v>
      </c>
      <c r="AT121" s="125">
        <v>2</v>
      </c>
      <c r="AU121" s="126">
        <f t="shared" si="148"/>
        <v>100</v>
      </c>
      <c r="AV121" s="125">
        <v>9</v>
      </c>
      <c r="AW121" s="126">
        <f t="shared" si="149"/>
        <v>56.25</v>
      </c>
      <c r="AX121" s="138">
        <v>16</v>
      </c>
      <c r="AY121" s="139">
        <f t="shared" si="150"/>
        <v>100</v>
      </c>
      <c r="AZ121" s="138">
        <v>1</v>
      </c>
      <c r="BA121" s="139">
        <f t="shared" si="151"/>
        <v>50</v>
      </c>
      <c r="BB121" s="138">
        <v>9</v>
      </c>
      <c r="BC121" s="139">
        <f t="shared" si="152"/>
        <v>56.25</v>
      </c>
      <c r="BD121" s="138">
        <v>2</v>
      </c>
      <c r="BE121" s="139">
        <f t="shared" si="153"/>
        <v>100</v>
      </c>
      <c r="BF121" s="138">
        <v>6</v>
      </c>
      <c r="BG121" s="139">
        <f t="shared" si="154"/>
        <v>100</v>
      </c>
      <c r="BH121" s="138">
        <v>10</v>
      </c>
      <c r="BI121" s="139">
        <f t="shared" si="155"/>
        <v>62.5</v>
      </c>
      <c r="BJ121" s="138">
        <v>1</v>
      </c>
      <c r="BK121" s="139">
        <f t="shared" si="156"/>
        <v>50</v>
      </c>
      <c r="BL121" s="138">
        <v>2</v>
      </c>
      <c r="BM121" s="139">
        <f t="shared" si="157"/>
        <v>100</v>
      </c>
      <c r="BN121" s="138">
        <v>10</v>
      </c>
      <c r="BO121" s="139">
        <f t="shared" si="158"/>
        <v>62.5</v>
      </c>
      <c r="BP121" s="138">
        <v>15</v>
      </c>
      <c r="BQ121" s="139">
        <f t="shared" si="159"/>
        <v>93.75</v>
      </c>
      <c r="BR121" s="142">
        <v>1</v>
      </c>
      <c r="BS121" s="143">
        <f t="shared" si="160"/>
        <v>50</v>
      </c>
      <c r="BT121" s="142">
        <v>1</v>
      </c>
      <c r="BU121" s="143">
        <f t="shared" si="161"/>
        <v>50</v>
      </c>
      <c r="BV121" s="142">
        <v>5</v>
      </c>
      <c r="BW121" s="143">
        <f t="shared" si="162"/>
        <v>50</v>
      </c>
      <c r="BX121" s="142">
        <v>2</v>
      </c>
      <c r="BY121" s="143">
        <f t="shared" si="163"/>
        <v>100</v>
      </c>
      <c r="BZ121" s="142">
        <v>16</v>
      </c>
      <c r="CA121" s="143">
        <f t="shared" si="164"/>
        <v>100</v>
      </c>
      <c r="CB121" s="142">
        <v>9</v>
      </c>
      <c r="CC121" s="143">
        <f t="shared" si="165"/>
        <v>56.25</v>
      </c>
      <c r="CD121" s="142">
        <v>8</v>
      </c>
      <c r="CE121" s="143">
        <f t="shared" si="166"/>
        <v>100</v>
      </c>
      <c r="CF121" s="142">
        <v>10</v>
      </c>
      <c r="CG121" s="143">
        <f t="shared" si="167"/>
        <v>100</v>
      </c>
      <c r="CH121" s="142">
        <v>2</v>
      </c>
      <c r="CI121" s="143">
        <f t="shared" si="168"/>
        <v>25</v>
      </c>
      <c r="CJ121" s="142">
        <v>2</v>
      </c>
      <c r="CK121" s="143">
        <f t="shared" si="169"/>
        <v>50</v>
      </c>
    </row>
    <row r="122" spans="1:89" s="24" customFormat="1" ht="15.75" customHeight="1" x14ac:dyDescent="0.25">
      <c r="A122" s="29">
        <v>112</v>
      </c>
      <c r="B122" s="31">
        <v>211413205116</v>
      </c>
      <c r="C122" s="32" t="s">
        <v>551</v>
      </c>
      <c r="D122" s="95">
        <v>10</v>
      </c>
      <c r="E122" s="95">
        <f t="shared" si="128"/>
        <v>100</v>
      </c>
      <c r="F122" s="95">
        <v>6</v>
      </c>
      <c r="G122" s="95">
        <f t="shared" si="129"/>
        <v>100</v>
      </c>
      <c r="H122" s="96">
        <v>1</v>
      </c>
      <c r="I122" s="95">
        <f t="shared" si="130"/>
        <v>50</v>
      </c>
      <c r="J122" s="95">
        <v>2</v>
      </c>
      <c r="K122" s="95">
        <f t="shared" si="131"/>
        <v>100</v>
      </c>
      <c r="L122" s="106">
        <v>9</v>
      </c>
      <c r="M122" s="106">
        <f t="shared" si="132"/>
        <v>90</v>
      </c>
      <c r="N122" s="107">
        <v>1</v>
      </c>
      <c r="O122" s="106">
        <f t="shared" si="133"/>
        <v>50</v>
      </c>
      <c r="P122" s="107">
        <v>2</v>
      </c>
      <c r="Q122" s="106">
        <f t="shared" si="134"/>
        <v>100</v>
      </c>
      <c r="R122" s="107">
        <v>2</v>
      </c>
      <c r="S122" s="106">
        <f t="shared" si="135"/>
        <v>100</v>
      </c>
      <c r="T122" s="107">
        <v>4</v>
      </c>
      <c r="U122" s="106">
        <f t="shared" si="136"/>
        <v>100</v>
      </c>
      <c r="V122" s="87">
        <v>9</v>
      </c>
      <c r="W122" s="87">
        <f t="shared" si="137"/>
        <v>90</v>
      </c>
      <c r="X122" s="88">
        <v>3</v>
      </c>
      <c r="Y122" s="87">
        <f t="shared" si="138"/>
        <v>75</v>
      </c>
      <c r="Z122" s="88">
        <v>2</v>
      </c>
      <c r="AA122" s="87">
        <f t="shared" si="139"/>
        <v>100</v>
      </c>
      <c r="AB122" s="88">
        <v>3</v>
      </c>
      <c r="AC122" s="87">
        <f t="shared" si="140"/>
        <v>75</v>
      </c>
      <c r="AD122" s="125">
        <v>2</v>
      </c>
      <c r="AE122" s="126">
        <f t="shared" si="98"/>
        <v>100</v>
      </c>
      <c r="AF122" s="125">
        <v>10</v>
      </c>
      <c r="AG122" s="126">
        <f t="shared" si="141"/>
        <v>83.333333333333343</v>
      </c>
      <c r="AH122" s="125">
        <v>12</v>
      </c>
      <c r="AI122" s="126">
        <f t="shared" si="142"/>
        <v>75</v>
      </c>
      <c r="AJ122" s="125">
        <v>8</v>
      </c>
      <c r="AK122" s="126">
        <f t="shared" si="143"/>
        <v>100</v>
      </c>
      <c r="AL122" s="125">
        <v>6</v>
      </c>
      <c r="AM122" s="126">
        <f t="shared" si="144"/>
        <v>75</v>
      </c>
      <c r="AN122" s="125">
        <v>1</v>
      </c>
      <c r="AO122" s="126">
        <f t="shared" si="145"/>
        <v>50</v>
      </c>
      <c r="AP122" s="125">
        <v>16</v>
      </c>
      <c r="AQ122" s="126">
        <f t="shared" si="146"/>
        <v>100</v>
      </c>
      <c r="AR122" s="125">
        <v>1</v>
      </c>
      <c r="AS122" s="126">
        <f t="shared" si="147"/>
        <v>50</v>
      </c>
      <c r="AT122" s="125">
        <v>2</v>
      </c>
      <c r="AU122" s="126">
        <f t="shared" si="148"/>
        <v>100</v>
      </c>
      <c r="AV122" s="125">
        <v>16</v>
      </c>
      <c r="AW122" s="126">
        <f t="shared" si="149"/>
        <v>100</v>
      </c>
      <c r="AX122" s="138">
        <v>14</v>
      </c>
      <c r="AY122" s="139">
        <f t="shared" si="150"/>
        <v>87.5</v>
      </c>
      <c r="AZ122" s="138">
        <v>2</v>
      </c>
      <c r="BA122" s="139">
        <f t="shared" si="151"/>
        <v>100</v>
      </c>
      <c r="BB122" s="138">
        <v>16</v>
      </c>
      <c r="BC122" s="139">
        <f t="shared" si="152"/>
        <v>100</v>
      </c>
      <c r="BD122" s="138">
        <v>2</v>
      </c>
      <c r="BE122" s="139">
        <f t="shared" si="153"/>
        <v>100</v>
      </c>
      <c r="BF122" s="138">
        <v>6</v>
      </c>
      <c r="BG122" s="139">
        <f t="shared" si="154"/>
        <v>100</v>
      </c>
      <c r="BH122" s="138">
        <v>16</v>
      </c>
      <c r="BI122" s="139">
        <f t="shared" si="155"/>
        <v>100</v>
      </c>
      <c r="BJ122" s="138">
        <v>2</v>
      </c>
      <c r="BK122" s="139">
        <f t="shared" si="156"/>
        <v>100</v>
      </c>
      <c r="BL122" s="138">
        <v>2</v>
      </c>
      <c r="BM122" s="139">
        <f t="shared" si="157"/>
        <v>100</v>
      </c>
      <c r="BN122" s="138">
        <v>16</v>
      </c>
      <c r="BO122" s="139">
        <f t="shared" si="158"/>
        <v>100</v>
      </c>
      <c r="BP122" s="138">
        <v>16</v>
      </c>
      <c r="BQ122" s="139">
        <f t="shared" si="159"/>
        <v>100</v>
      </c>
      <c r="BR122" s="142">
        <v>2</v>
      </c>
      <c r="BS122" s="143">
        <f t="shared" si="160"/>
        <v>100</v>
      </c>
      <c r="BT122" s="142">
        <v>2</v>
      </c>
      <c r="BU122" s="143">
        <f t="shared" si="161"/>
        <v>100</v>
      </c>
      <c r="BV122" s="142">
        <v>10</v>
      </c>
      <c r="BW122" s="143">
        <f t="shared" si="162"/>
        <v>100</v>
      </c>
      <c r="BX122" s="142">
        <v>2</v>
      </c>
      <c r="BY122" s="143">
        <f t="shared" si="163"/>
        <v>100</v>
      </c>
      <c r="BZ122" s="142">
        <v>16</v>
      </c>
      <c r="CA122" s="143">
        <f t="shared" si="164"/>
        <v>100</v>
      </c>
      <c r="CB122" s="142">
        <v>16</v>
      </c>
      <c r="CC122" s="143">
        <f t="shared" si="165"/>
        <v>100</v>
      </c>
      <c r="CD122" s="142">
        <v>6</v>
      </c>
      <c r="CE122" s="143">
        <f t="shared" si="166"/>
        <v>75</v>
      </c>
      <c r="CF122" s="142">
        <v>4</v>
      </c>
      <c r="CG122" s="143">
        <f t="shared" si="167"/>
        <v>40</v>
      </c>
      <c r="CH122" s="142">
        <v>8</v>
      </c>
      <c r="CI122" s="143">
        <f t="shared" si="168"/>
        <v>100</v>
      </c>
      <c r="CJ122" s="142">
        <v>4</v>
      </c>
      <c r="CK122" s="143">
        <f t="shared" si="169"/>
        <v>100</v>
      </c>
    </row>
    <row r="123" spans="1:89" s="24" customFormat="1" ht="15.75" customHeight="1" x14ac:dyDescent="0.25">
      <c r="A123" s="29">
        <v>113</v>
      </c>
      <c r="B123" s="31">
        <v>211413205117</v>
      </c>
      <c r="C123" s="32" t="s">
        <v>552</v>
      </c>
      <c r="D123" s="95">
        <v>10</v>
      </c>
      <c r="E123" s="95">
        <f t="shared" si="128"/>
        <v>100</v>
      </c>
      <c r="F123" s="95">
        <v>3</v>
      </c>
      <c r="G123" s="95">
        <f t="shared" si="129"/>
        <v>50</v>
      </c>
      <c r="H123" s="96">
        <v>2</v>
      </c>
      <c r="I123" s="95">
        <f t="shared" si="130"/>
        <v>100</v>
      </c>
      <c r="J123" s="95">
        <v>2</v>
      </c>
      <c r="K123" s="95">
        <f t="shared" si="131"/>
        <v>100</v>
      </c>
      <c r="L123" s="106">
        <v>10</v>
      </c>
      <c r="M123" s="106">
        <f t="shared" si="132"/>
        <v>100</v>
      </c>
      <c r="N123" s="107">
        <v>2</v>
      </c>
      <c r="O123" s="106">
        <f t="shared" si="133"/>
        <v>100</v>
      </c>
      <c r="P123" s="107">
        <v>2</v>
      </c>
      <c r="Q123" s="106">
        <f t="shared" si="134"/>
        <v>100</v>
      </c>
      <c r="R123" s="107">
        <v>1</v>
      </c>
      <c r="S123" s="106">
        <f t="shared" si="135"/>
        <v>50</v>
      </c>
      <c r="T123" s="107">
        <v>2</v>
      </c>
      <c r="U123" s="106">
        <f t="shared" si="136"/>
        <v>50</v>
      </c>
      <c r="V123" s="87">
        <v>10</v>
      </c>
      <c r="W123" s="87">
        <f t="shared" si="137"/>
        <v>100</v>
      </c>
      <c r="X123" s="88">
        <v>4</v>
      </c>
      <c r="Y123" s="87">
        <f t="shared" si="138"/>
        <v>100</v>
      </c>
      <c r="Z123" s="88">
        <v>2</v>
      </c>
      <c r="AA123" s="87">
        <f t="shared" si="139"/>
        <v>100</v>
      </c>
      <c r="AB123" s="88">
        <v>4</v>
      </c>
      <c r="AC123" s="87">
        <f t="shared" si="140"/>
        <v>100</v>
      </c>
      <c r="AD123" s="125">
        <v>2</v>
      </c>
      <c r="AE123" s="126">
        <f t="shared" si="98"/>
        <v>100</v>
      </c>
      <c r="AF123" s="125">
        <v>7</v>
      </c>
      <c r="AG123" s="126">
        <f t="shared" si="141"/>
        <v>58.333333333333336</v>
      </c>
      <c r="AH123" s="125">
        <v>13</v>
      </c>
      <c r="AI123" s="126">
        <f t="shared" si="142"/>
        <v>81.25</v>
      </c>
      <c r="AJ123" s="125">
        <v>5</v>
      </c>
      <c r="AK123" s="126">
        <f t="shared" si="143"/>
        <v>62.5</v>
      </c>
      <c r="AL123" s="125">
        <v>8</v>
      </c>
      <c r="AM123" s="126">
        <f t="shared" si="144"/>
        <v>100</v>
      </c>
      <c r="AN123" s="125">
        <v>2</v>
      </c>
      <c r="AO123" s="126">
        <f t="shared" si="145"/>
        <v>100</v>
      </c>
      <c r="AP123" s="125">
        <v>16</v>
      </c>
      <c r="AQ123" s="126">
        <f t="shared" si="146"/>
        <v>100</v>
      </c>
      <c r="AR123" s="125">
        <v>2</v>
      </c>
      <c r="AS123" s="126">
        <f t="shared" si="147"/>
        <v>100</v>
      </c>
      <c r="AT123" s="125">
        <v>1</v>
      </c>
      <c r="AU123" s="126">
        <f t="shared" si="148"/>
        <v>50</v>
      </c>
      <c r="AV123" s="125">
        <v>16</v>
      </c>
      <c r="AW123" s="126">
        <f t="shared" si="149"/>
        <v>100</v>
      </c>
      <c r="AX123" s="138">
        <v>15</v>
      </c>
      <c r="AY123" s="139">
        <f t="shared" si="150"/>
        <v>93.75</v>
      </c>
      <c r="AZ123" s="138">
        <v>2</v>
      </c>
      <c r="BA123" s="139">
        <f t="shared" si="151"/>
        <v>100</v>
      </c>
      <c r="BB123" s="138">
        <v>16</v>
      </c>
      <c r="BC123" s="139">
        <f t="shared" si="152"/>
        <v>100</v>
      </c>
      <c r="BD123" s="138">
        <v>2</v>
      </c>
      <c r="BE123" s="139">
        <f t="shared" si="153"/>
        <v>100</v>
      </c>
      <c r="BF123" s="138">
        <v>5</v>
      </c>
      <c r="BG123" s="139">
        <f t="shared" si="154"/>
        <v>83.333333333333343</v>
      </c>
      <c r="BH123" s="138">
        <v>12</v>
      </c>
      <c r="BI123" s="139">
        <f t="shared" si="155"/>
        <v>75</v>
      </c>
      <c r="BJ123" s="138">
        <v>2</v>
      </c>
      <c r="BK123" s="139">
        <f t="shared" si="156"/>
        <v>100</v>
      </c>
      <c r="BL123" s="138">
        <v>2</v>
      </c>
      <c r="BM123" s="139">
        <f t="shared" si="157"/>
        <v>100</v>
      </c>
      <c r="BN123" s="138">
        <v>16</v>
      </c>
      <c r="BO123" s="139">
        <f t="shared" si="158"/>
        <v>100</v>
      </c>
      <c r="BP123" s="138">
        <v>16</v>
      </c>
      <c r="BQ123" s="139">
        <f t="shared" si="159"/>
        <v>100</v>
      </c>
      <c r="BR123" s="142">
        <v>2</v>
      </c>
      <c r="BS123" s="143">
        <f t="shared" si="160"/>
        <v>100</v>
      </c>
      <c r="BT123" s="142">
        <v>2</v>
      </c>
      <c r="BU123" s="143">
        <f t="shared" si="161"/>
        <v>100</v>
      </c>
      <c r="BV123" s="142">
        <v>0</v>
      </c>
      <c r="BW123" s="143">
        <f t="shared" si="162"/>
        <v>0</v>
      </c>
      <c r="BX123" s="142">
        <v>2</v>
      </c>
      <c r="BY123" s="143">
        <f t="shared" si="163"/>
        <v>100</v>
      </c>
      <c r="BZ123" s="142">
        <v>9</v>
      </c>
      <c r="CA123" s="143">
        <f t="shared" si="164"/>
        <v>56.25</v>
      </c>
      <c r="CB123" s="142">
        <v>9</v>
      </c>
      <c r="CC123" s="143">
        <f t="shared" si="165"/>
        <v>56.25</v>
      </c>
      <c r="CD123" s="142">
        <v>8</v>
      </c>
      <c r="CE123" s="143">
        <f t="shared" si="166"/>
        <v>100</v>
      </c>
      <c r="CF123" s="142">
        <v>10</v>
      </c>
      <c r="CG123" s="143">
        <f t="shared" si="167"/>
        <v>100</v>
      </c>
      <c r="CH123" s="142">
        <v>8</v>
      </c>
      <c r="CI123" s="143">
        <f t="shared" si="168"/>
        <v>100</v>
      </c>
      <c r="CJ123" s="142">
        <v>2</v>
      </c>
      <c r="CK123" s="143">
        <f t="shared" si="169"/>
        <v>50</v>
      </c>
    </row>
    <row r="124" spans="1:89" s="24" customFormat="1" ht="15.75" customHeight="1" x14ac:dyDescent="0.25">
      <c r="A124" s="29">
        <v>114</v>
      </c>
      <c r="B124" s="31">
        <v>211413205118</v>
      </c>
      <c r="C124" s="32" t="s">
        <v>553</v>
      </c>
      <c r="D124" s="95">
        <v>10</v>
      </c>
      <c r="E124" s="95">
        <f t="shared" si="128"/>
        <v>100</v>
      </c>
      <c r="F124" s="95">
        <v>6</v>
      </c>
      <c r="G124" s="95">
        <f t="shared" si="129"/>
        <v>100</v>
      </c>
      <c r="H124" s="96">
        <v>2</v>
      </c>
      <c r="I124" s="95">
        <f t="shared" si="130"/>
        <v>100</v>
      </c>
      <c r="J124" s="95">
        <v>1</v>
      </c>
      <c r="K124" s="95">
        <f t="shared" si="131"/>
        <v>50</v>
      </c>
      <c r="L124" s="106">
        <v>10</v>
      </c>
      <c r="M124" s="106">
        <f t="shared" si="132"/>
        <v>100</v>
      </c>
      <c r="N124" s="107">
        <v>2</v>
      </c>
      <c r="O124" s="106">
        <f t="shared" si="133"/>
        <v>100</v>
      </c>
      <c r="P124" s="107">
        <v>2</v>
      </c>
      <c r="Q124" s="106">
        <f t="shared" si="134"/>
        <v>100</v>
      </c>
      <c r="R124" s="107">
        <v>1</v>
      </c>
      <c r="S124" s="106">
        <f t="shared" si="135"/>
        <v>50</v>
      </c>
      <c r="T124" s="107">
        <v>4</v>
      </c>
      <c r="U124" s="106">
        <f t="shared" si="136"/>
        <v>100</v>
      </c>
      <c r="V124" s="87">
        <v>10</v>
      </c>
      <c r="W124" s="87">
        <f t="shared" si="137"/>
        <v>100</v>
      </c>
      <c r="X124" s="88">
        <v>2</v>
      </c>
      <c r="Y124" s="87">
        <f t="shared" si="138"/>
        <v>50</v>
      </c>
      <c r="Z124" s="88">
        <v>2</v>
      </c>
      <c r="AA124" s="87">
        <f t="shared" si="139"/>
        <v>100</v>
      </c>
      <c r="AB124" s="88">
        <v>3</v>
      </c>
      <c r="AC124" s="87">
        <f t="shared" si="140"/>
        <v>75</v>
      </c>
      <c r="AD124" s="125">
        <v>1</v>
      </c>
      <c r="AE124" s="126">
        <f t="shared" si="98"/>
        <v>50</v>
      </c>
      <c r="AF124" s="125">
        <v>9</v>
      </c>
      <c r="AG124" s="126">
        <f t="shared" si="141"/>
        <v>75</v>
      </c>
      <c r="AH124" s="125">
        <v>15</v>
      </c>
      <c r="AI124" s="126">
        <f t="shared" si="142"/>
        <v>93.75</v>
      </c>
      <c r="AJ124" s="125">
        <v>8</v>
      </c>
      <c r="AK124" s="126">
        <f t="shared" si="143"/>
        <v>100</v>
      </c>
      <c r="AL124" s="125">
        <v>6</v>
      </c>
      <c r="AM124" s="126">
        <f t="shared" si="144"/>
        <v>75</v>
      </c>
      <c r="AN124" s="125">
        <v>2</v>
      </c>
      <c r="AO124" s="126">
        <f t="shared" si="145"/>
        <v>100</v>
      </c>
      <c r="AP124" s="125">
        <v>8</v>
      </c>
      <c r="AQ124" s="126">
        <f t="shared" si="146"/>
        <v>50</v>
      </c>
      <c r="AR124" s="125">
        <v>2</v>
      </c>
      <c r="AS124" s="126">
        <f t="shared" si="147"/>
        <v>100</v>
      </c>
      <c r="AT124" s="125">
        <v>2</v>
      </c>
      <c r="AU124" s="126">
        <f t="shared" si="148"/>
        <v>100</v>
      </c>
      <c r="AV124" s="125">
        <v>9</v>
      </c>
      <c r="AW124" s="126">
        <f t="shared" si="149"/>
        <v>56.25</v>
      </c>
      <c r="AX124" s="138">
        <v>16</v>
      </c>
      <c r="AY124" s="139">
        <f t="shared" si="150"/>
        <v>100</v>
      </c>
      <c r="AZ124" s="138">
        <v>2</v>
      </c>
      <c r="BA124" s="139">
        <f t="shared" si="151"/>
        <v>100</v>
      </c>
      <c r="BB124" s="138">
        <v>8</v>
      </c>
      <c r="BC124" s="139">
        <f t="shared" si="152"/>
        <v>50</v>
      </c>
      <c r="BD124" s="138">
        <v>2</v>
      </c>
      <c r="BE124" s="139">
        <f t="shared" si="153"/>
        <v>100</v>
      </c>
      <c r="BF124" s="138">
        <v>6</v>
      </c>
      <c r="BG124" s="139">
        <f t="shared" si="154"/>
        <v>100</v>
      </c>
      <c r="BH124" s="138">
        <v>16</v>
      </c>
      <c r="BI124" s="139">
        <f t="shared" si="155"/>
        <v>100</v>
      </c>
      <c r="BJ124" s="138">
        <v>2</v>
      </c>
      <c r="BK124" s="139">
        <f t="shared" si="156"/>
        <v>100</v>
      </c>
      <c r="BL124" s="138">
        <v>1</v>
      </c>
      <c r="BM124" s="139">
        <f t="shared" si="157"/>
        <v>50</v>
      </c>
      <c r="BN124" s="138">
        <v>10</v>
      </c>
      <c r="BO124" s="139">
        <f t="shared" si="158"/>
        <v>62.5</v>
      </c>
      <c r="BP124" s="138">
        <v>16</v>
      </c>
      <c r="BQ124" s="139">
        <f t="shared" si="159"/>
        <v>100</v>
      </c>
      <c r="BR124" s="142">
        <v>2</v>
      </c>
      <c r="BS124" s="143">
        <f t="shared" si="160"/>
        <v>100</v>
      </c>
      <c r="BT124" s="142">
        <v>2</v>
      </c>
      <c r="BU124" s="143">
        <f t="shared" si="161"/>
        <v>100</v>
      </c>
      <c r="BV124" s="142">
        <v>6</v>
      </c>
      <c r="BW124" s="143">
        <f t="shared" si="162"/>
        <v>60</v>
      </c>
      <c r="BX124" s="142">
        <v>2</v>
      </c>
      <c r="BY124" s="143">
        <f t="shared" si="163"/>
        <v>100</v>
      </c>
      <c r="BZ124" s="142">
        <v>16</v>
      </c>
      <c r="CA124" s="143">
        <f t="shared" si="164"/>
        <v>100</v>
      </c>
      <c r="CB124" s="142">
        <v>16</v>
      </c>
      <c r="CC124" s="143">
        <f t="shared" si="165"/>
        <v>100</v>
      </c>
      <c r="CD124" s="142">
        <v>4</v>
      </c>
      <c r="CE124" s="143">
        <f t="shared" si="166"/>
        <v>50</v>
      </c>
      <c r="CF124" s="142">
        <v>8</v>
      </c>
      <c r="CG124" s="143">
        <f t="shared" si="167"/>
        <v>80</v>
      </c>
      <c r="CH124" s="142">
        <v>8</v>
      </c>
      <c r="CI124" s="143">
        <f t="shared" si="168"/>
        <v>100</v>
      </c>
      <c r="CJ124" s="142">
        <v>4</v>
      </c>
      <c r="CK124" s="143">
        <f t="shared" si="169"/>
        <v>100</v>
      </c>
    </row>
    <row r="125" spans="1:89" s="24" customFormat="1" ht="15.75" customHeight="1" x14ac:dyDescent="0.25">
      <c r="A125" s="29">
        <v>115</v>
      </c>
      <c r="B125" s="31">
        <v>211413205119</v>
      </c>
      <c r="C125" s="32" t="s">
        <v>554</v>
      </c>
      <c r="D125" s="95">
        <v>10</v>
      </c>
      <c r="E125" s="95">
        <f t="shared" si="128"/>
        <v>100</v>
      </c>
      <c r="F125" s="95">
        <v>6</v>
      </c>
      <c r="G125" s="95">
        <f t="shared" si="129"/>
        <v>100</v>
      </c>
      <c r="H125" s="96">
        <v>2</v>
      </c>
      <c r="I125" s="95">
        <f t="shared" si="130"/>
        <v>100</v>
      </c>
      <c r="J125" s="95">
        <v>2</v>
      </c>
      <c r="K125" s="95">
        <f t="shared" si="131"/>
        <v>100</v>
      </c>
      <c r="L125" s="106">
        <v>10</v>
      </c>
      <c r="M125" s="106">
        <f t="shared" si="132"/>
        <v>100</v>
      </c>
      <c r="N125" s="107">
        <v>2</v>
      </c>
      <c r="O125" s="106">
        <f t="shared" si="133"/>
        <v>100</v>
      </c>
      <c r="P125" s="107">
        <v>2</v>
      </c>
      <c r="Q125" s="106">
        <f t="shared" si="134"/>
        <v>100</v>
      </c>
      <c r="R125" s="107">
        <v>2</v>
      </c>
      <c r="S125" s="106">
        <f t="shared" si="135"/>
        <v>100</v>
      </c>
      <c r="T125" s="107">
        <v>4</v>
      </c>
      <c r="U125" s="106">
        <f t="shared" si="136"/>
        <v>100</v>
      </c>
      <c r="V125" s="87">
        <v>10</v>
      </c>
      <c r="W125" s="87">
        <f t="shared" si="137"/>
        <v>100</v>
      </c>
      <c r="X125" s="88">
        <v>4</v>
      </c>
      <c r="Y125" s="87">
        <f t="shared" si="138"/>
        <v>100</v>
      </c>
      <c r="Z125" s="88">
        <v>1</v>
      </c>
      <c r="AA125" s="87">
        <f t="shared" si="139"/>
        <v>50</v>
      </c>
      <c r="AB125" s="88">
        <v>4</v>
      </c>
      <c r="AC125" s="87">
        <f t="shared" si="140"/>
        <v>100</v>
      </c>
      <c r="AD125" s="125">
        <v>2</v>
      </c>
      <c r="AE125" s="126">
        <f t="shared" si="98"/>
        <v>100</v>
      </c>
      <c r="AF125" s="125">
        <v>8</v>
      </c>
      <c r="AG125" s="126">
        <f t="shared" si="141"/>
        <v>66.666666666666657</v>
      </c>
      <c r="AH125" s="125">
        <v>8</v>
      </c>
      <c r="AI125" s="126">
        <f t="shared" si="142"/>
        <v>50</v>
      </c>
      <c r="AJ125" s="125">
        <v>6</v>
      </c>
      <c r="AK125" s="126">
        <f t="shared" si="143"/>
        <v>75</v>
      </c>
      <c r="AL125" s="125">
        <v>8</v>
      </c>
      <c r="AM125" s="126">
        <f t="shared" si="144"/>
        <v>100</v>
      </c>
      <c r="AN125" s="125">
        <v>2</v>
      </c>
      <c r="AO125" s="126">
        <f t="shared" si="145"/>
        <v>100</v>
      </c>
      <c r="AP125" s="125">
        <v>14</v>
      </c>
      <c r="AQ125" s="126">
        <f t="shared" si="146"/>
        <v>87.5</v>
      </c>
      <c r="AR125" s="125">
        <v>2</v>
      </c>
      <c r="AS125" s="126">
        <f t="shared" si="147"/>
        <v>100</v>
      </c>
      <c r="AT125" s="125">
        <v>2</v>
      </c>
      <c r="AU125" s="126">
        <f t="shared" si="148"/>
        <v>100</v>
      </c>
      <c r="AV125" s="125">
        <v>13</v>
      </c>
      <c r="AW125" s="126">
        <f t="shared" si="149"/>
        <v>81.25</v>
      </c>
      <c r="AX125" s="138">
        <v>16</v>
      </c>
      <c r="AY125" s="139">
        <f t="shared" si="150"/>
        <v>100</v>
      </c>
      <c r="AZ125" s="138">
        <v>2</v>
      </c>
      <c r="BA125" s="139">
        <f t="shared" si="151"/>
        <v>100</v>
      </c>
      <c r="BB125" s="138">
        <v>14</v>
      </c>
      <c r="BC125" s="139">
        <f t="shared" si="152"/>
        <v>87.5</v>
      </c>
      <c r="BD125" s="138">
        <v>2</v>
      </c>
      <c r="BE125" s="139">
        <f t="shared" si="153"/>
        <v>100</v>
      </c>
      <c r="BF125" s="138">
        <v>6</v>
      </c>
      <c r="BG125" s="139">
        <f t="shared" si="154"/>
        <v>100</v>
      </c>
      <c r="BH125" s="138">
        <v>13</v>
      </c>
      <c r="BI125" s="139">
        <f t="shared" si="155"/>
        <v>81.25</v>
      </c>
      <c r="BJ125" s="138">
        <v>2</v>
      </c>
      <c r="BK125" s="139">
        <f t="shared" si="156"/>
        <v>100</v>
      </c>
      <c r="BL125" s="138">
        <v>2</v>
      </c>
      <c r="BM125" s="139">
        <f t="shared" si="157"/>
        <v>100</v>
      </c>
      <c r="BN125" s="138">
        <v>13</v>
      </c>
      <c r="BO125" s="139">
        <f t="shared" si="158"/>
        <v>81.25</v>
      </c>
      <c r="BP125" s="138">
        <v>13</v>
      </c>
      <c r="BQ125" s="139">
        <f t="shared" si="159"/>
        <v>81.25</v>
      </c>
      <c r="BR125" s="142">
        <v>2</v>
      </c>
      <c r="BS125" s="143">
        <f t="shared" si="160"/>
        <v>100</v>
      </c>
      <c r="BT125" s="142">
        <v>2</v>
      </c>
      <c r="BU125" s="143">
        <f t="shared" si="161"/>
        <v>100</v>
      </c>
      <c r="BV125" s="142">
        <v>10</v>
      </c>
      <c r="BW125" s="143">
        <f t="shared" si="162"/>
        <v>100</v>
      </c>
      <c r="BX125" s="142">
        <v>2</v>
      </c>
      <c r="BY125" s="143">
        <f t="shared" si="163"/>
        <v>100</v>
      </c>
      <c r="BZ125" s="142">
        <v>16</v>
      </c>
      <c r="CA125" s="143">
        <f t="shared" si="164"/>
        <v>100</v>
      </c>
      <c r="CB125" s="142">
        <v>9</v>
      </c>
      <c r="CC125" s="143">
        <f t="shared" si="165"/>
        <v>56.25</v>
      </c>
      <c r="CD125" s="142">
        <v>8</v>
      </c>
      <c r="CE125" s="143">
        <f t="shared" si="166"/>
        <v>100</v>
      </c>
      <c r="CF125" s="142">
        <v>10</v>
      </c>
      <c r="CG125" s="143">
        <f t="shared" si="167"/>
        <v>100</v>
      </c>
      <c r="CH125" s="142">
        <v>6</v>
      </c>
      <c r="CI125" s="143">
        <f t="shared" si="168"/>
        <v>75</v>
      </c>
      <c r="CJ125" s="142">
        <v>3</v>
      </c>
      <c r="CK125" s="143">
        <f t="shared" si="169"/>
        <v>75</v>
      </c>
    </row>
    <row r="126" spans="1:89" s="24" customFormat="1" ht="15.75" customHeight="1" x14ac:dyDescent="0.25">
      <c r="A126" s="29">
        <v>116</v>
      </c>
      <c r="B126" s="31">
        <v>211413205120</v>
      </c>
      <c r="C126" s="32" t="s">
        <v>555</v>
      </c>
      <c r="D126" s="95">
        <v>10</v>
      </c>
      <c r="E126" s="95">
        <f t="shared" si="128"/>
        <v>100</v>
      </c>
      <c r="F126" s="95">
        <v>6</v>
      </c>
      <c r="G126" s="95">
        <f t="shared" si="129"/>
        <v>100</v>
      </c>
      <c r="H126" s="96">
        <v>1</v>
      </c>
      <c r="I126" s="95">
        <f t="shared" si="130"/>
        <v>50</v>
      </c>
      <c r="J126" s="95">
        <v>1</v>
      </c>
      <c r="K126" s="95">
        <f t="shared" si="131"/>
        <v>50</v>
      </c>
      <c r="L126" s="106">
        <v>10</v>
      </c>
      <c r="M126" s="106">
        <f t="shared" si="132"/>
        <v>100</v>
      </c>
      <c r="N126" s="107">
        <v>2</v>
      </c>
      <c r="O126" s="106">
        <f t="shared" si="133"/>
        <v>100</v>
      </c>
      <c r="P126" s="107">
        <v>2</v>
      </c>
      <c r="Q126" s="106">
        <f t="shared" si="134"/>
        <v>100</v>
      </c>
      <c r="R126" s="107">
        <v>1</v>
      </c>
      <c r="S126" s="106">
        <f t="shared" si="135"/>
        <v>50</v>
      </c>
      <c r="T126" s="107">
        <v>2</v>
      </c>
      <c r="U126" s="106">
        <f t="shared" si="136"/>
        <v>50</v>
      </c>
      <c r="V126" s="87">
        <v>5</v>
      </c>
      <c r="W126" s="87">
        <f t="shared" si="137"/>
        <v>50</v>
      </c>
      <c r="X126" s="88">
        <v>2</v>
      </c>
      <c r="Y126" s="87">
        <f t="shared" si="138"/>
        <v>50</v>
      </c>
      <c r="Z126" s="88">
        <v>2</v>
      </c>
      <c r="AA126" s="87">
        <f t="shared" si="139"/>
        <v>100</v>
      </c>
      <c r="AB126" s="88">
        <v>3</v>
      </c>
      <c r="AC126" s="87">
        <f t="shared" si="140"/>
        <v>75</v>
      </c>
      <c r="AD126" s="125">
        <v>2</v>
      </c>
      <c r="AE126" s="126">
        <f t="shared" si="98"/>
        <v>100</v>
      </c>
      <c r="AF126" s="125">
        <v>8</v>
      </c>
      <c r="AG126" s="126">
        <f t="shared" si="141"/>
        <v>66.666666666666657</v>
      </c>
      <c r="AH126" s="125">
        <v>10</v>
      </c>
      <c r="AI126" s="126">
        <f t="shared" si="142"/>
        <v>62.5</v>
      </c>
      <c r="AJ126" s="125">
        <v>8</v>
      </c>
      <c r="AK126" s="126">
        <f t="shared" si="143"/>
        <v>100</v>
      </c>
      <c r="AL126" s="125">
        <v>7</v>
      </c>
      <c r="AM126" s="126">
        <f t="shared" si="144"/>
        <v>87.5</v>
      </c>
      <c r="AN126" s="125">
        <v>1</v>
      </c>
      <c r="AO126" s="126">
        <f t="shared" si="145"/>
        <v>50</v>
      </c>
      <c r="AP126" s="125">
        <v>16</v>
      </c>
      <c r="AQ126" s="126">
        <f t="shared" si="146"/>
        <v>100</v>
      </c>
      <c r="AR126" s="125">
        <v>1</v>
      </c>
      <c r="AS126" s="126">
        <f t="shared" si="147"/>
        <v>50</v>
      </c>
      <c r="AT126" s="125">
        <v>2</v>
      </c>
      <c r="AU126" s="126">
        <f t="shared" si="148"/>
        <v>100</v>
      </c>
      <c r="AV126" s="125">
        <v>16</v>
      </c>
      <c r="AW126" s="126">
        <f t="shared" si="149"/>
        <v>100</v>
      </c>
      <c r="AX126" s="138">
        <v>16</v>
      </c>
      <c r="AY126" s="139">
        <f t="shared" si="150"/>
        <v>100</v>
      </c>
      <c r="AZ126" s="138">
        <v>2</v>
      </c>
      <c r="BA126" s="139">
        <f t="shared" si="151"/>
        <v>100</v>
      </c>
      <c r="BB126" s="138">
        <v>16</v>
      </c>
      <c r="BC126" s="139">
        <f t="shared" si="152"/>
        <v>100</v>
      </c>
      <c r="BD126" s="138">
        <v>2</v>
      </c>
      <c r="BE126" s="139">
        <f t="shared" si="153"/>
        <v>100</v>
      </c>
      <c r="BF126" s="138">
        <v>6</v>
      </c>
      <c r="BG126" s="139">
        <f t="shared" si="154"/>
        <v>100</v>
      </c>
      <c r="BH126" s="138">
        <v>9</v>
      </c>
      <c r="BI126" s="139">
        <f t="shared" si="155"/>
        <v>56.25</v>
      </c>
      <c r="BJ126" s="138">
        <v>1</v>
      </c>
      <c r="BK126" s="139">
        <f t="shared" si="156"/>
        <v>50</v>
      </c>
      <c r="BL126" s="138">
        <v>1</v>
      </c>
      <c r="BM126" s="139">
        <f t="shared" si="157"/>
        <v>50</v>
      </c>
      <c r="BN126" s="138">
        <v>16</v>
      </c>
      <c r="BO126" s="139">
        <f t="shared" si="158"/>
        <v>100</v>
      </c>
      <c r="BP126" s="138">
        <v>16</v>
      </c>
      <c r="BQ126" s="139">
        <f t="shared" si="159"/>
        <v>100</v>
      </c>
      <c r="BR126" s="142">
        <v>2</v>
      </c>
      <c r="BS126" s="143">
        <f t="shared" si="160"/>
        <v>100</v>
      </c>
      <c r="BT126" s="142">
        <v>2</v>
      </c>
      <c r="BU126" s="143">
        <f t="shared" si="161"/>
        <v>100</v>
      </c>
      <c r="BV126" s="142">
        <v>8</v>
      </c>
      <c r="BW126" s="143">
        <f t="shared" si="162"/>
        <v>80</v>
      </c>
      <c r="BX126" s="142">
        <v>2</v>
      </c>
      <c r="BY126" s="143">
        <f t="shared" si="163"/>
        <v>100</v>
      </c>
      <c r="BZ126" s="142">
        <v>8</v>
      </c>
      <c r="CA126" s="143">
        <f t="shared" si="164"/>
        <v>50</v>
      </c>
      <c r="CB126" s="142">
        <v>16</v>
      </c>
      <c r="CC126" s="143">
        <f t="shared" si="165"/>
        <v>100</v>
      </c>
      <c r="CD126" s="142">
        <v>6</v>
      </c>
      <c r="CE126" s="143">
        <f t="shared" si="166"/>
        <v>75</v>
      </c>
      <c r="CF126" s="142">
        <v>6</v>
      </c>
      <c r="CG126" s="143">
        <f t="shared" si="167"/>
        <v>60</v>
      </c>
      <c r="CH126" s="142">
        <v>8</v>
      </c>
      <c r="CI126" s="143">
        <f t="shared" si="168"/>
        <v>100</v>
      </c>
      <c r="CJ126" s="142">
        <v>4</v>
      </c>
      <c r="CK126" s="143">
        <f t="shared" si="169"/>
        <v>100</v>
      </c>
    </row>
    <row r="127" spans="1:89" s="24" customFormat="1" ht="15.75" customHeight="1" x14ac:dyDescent="0.25">
      <c r="A127" s="29">
        <v>117</v>
      </c>
      <c r="B127" s="31">
        <v>211413205121</v>
      </c>
      <c r="C127" s="32" t="s">
        <v>556</v>
      </c>
      <c r="D127" s="95">
        <v>9</v>
      </c>
      <c r="E127" s="95">
        <f t="shared" si="128"/>
        <v>90</v>
      </c>
      <c r="F127" s="95">
        <v>3</v>
      </c>
      <c r="G127" s="95">
        <f t="shared" si="129"/>
        <v>50</v>
      </c>
      <c r="H127" s="96">
        <v>2</v>
      </c>
      <c r="I127" s="95">
        <f t="shared" si="130"/>
        <v>100</v>
      </c>
      <c r="J127" s="95">
        <v>2</v>
      </c>
      <c r="K127" s="95">
        <f t="shared" si="131"/>
        <v>100</v>
      </c>
      <c r="L127" s="106">
        <v>6</v>
      </c>
      <c r="M127" s="106">
        <f t="shared" si="132"/>
        <v>60</v>
      </c>
      <c r="N127" s="107">
        <v>2</v>
      </c>
      <c r="O127" s="106">
        <f t="shared" si="133"/>
        <v>100</v>
      </c>
      <c r="P127" s="107">
        <v>1</v>
      </c>
      <c r="Q127" s="106">
        <f t="shared" si="134"/>
        <v>50</v>
      </c>
      <c r="R127" s="107">
        <v>2</v>
      </c>
      <c r="S127" s="106">
        <f t="shared" si="135"/>
        <v>100</v>
      </c>
      <c r="T127" s="107">
        <v>4</v>
      </c>
      <c r="U127" s="106">
        <f t="shared" si="136"/>
        <v>100</v>
      </c>
      <c r="V127" s="87">
        <v>10</v>
      </c>
      <c r="W127" s="87">
        <f t="shared" si="137"/>
        <v>100</v>
      </c>
      <c r="X127" s="88">
        <v>4</v>
      </c>
      <c r="Y127" s="87">
        <f t="shared" si="138"/>
        <v>100</v>
      </c>
      <c r="Z127" s="88">
        <v>2</v>
      </c>
      <c r="AA127" s="87">
        <f t="shared" si="139"/>
        <v>100</v>
      </c>
      <c r="AB127" s="88">
        <v>4</v>
      </c>
      <c r="AC127" s="87">
        <f t="shared" si="140"/>
        <v>100</v>
      </c>
      <c r="AD127" s="125">
        <v>1</v>
      </c>
      <c r="AE127" s="126">
        <f t="shared" si="98"/>
        <v>50</v>
      </c>
      <c r="AF127" s="125">
        <v>7</v>
      </c>
      <c r="AG127" s="126">
        <f t="shared" si="141"/>
        <v>58.333333333333336</v>
      </c>
      <c r="AH127" s="125">
        <v>14</v>
      </c>
      <c r="AI127" s="126">
        <f t="shared" si="142"/>
        <v>87.5</v>
      </c>
      <c r="AJ127" s="125">
        <v>6</v>
      </c>
      <c r="AK127" s="126">
        <f t="shared" si="143"/>
        <v>75</v>
      </c>
      <c r="AL127" s="125">
        <v>8</v>
      </c>
      <c r="AM127" s="126">
        <f t="shared" si="144"/>
        <v>100</v>
      </c>
      <c r="AN127" s="125">
        <v>2</v>
      </c>
      <c r="AO127" s="126">
        <f t="shared" si="145"/>
        <v>100</v>
      </c>
      <c r="AP127" s="125">
        <v>16</v>
      </c>
      <c r="AQ127" s="126">
        <f t="shared" si="146"/>
        <v>100</v>
      </c>
      <c r="AR127" s="125">
        <v>2</v>
      </c>
      <c r="AS127" s="126">
        <f t="shared" si="147"/>
        <v>100</v>
      </c>
      <c r="AT127" s="125">
        <v>2</v>
      </c>
      <c r="AU127" s="126">
        <f t="shared" si="148"/>
        <v>100</v>
      </c>
      <c r="AV127" s="125">
        <v>8</v>
      </c>
      <c r="AW127" s="126">
        <f t="shared" si="149"/>
        <v>50</v>
      </c>
      <c r="AX127" s="138">
        <v>10</v>
      </c>
      <c r="AY127" s="139">
        <f t="shared" si="150"/>
        <v>62.5</v>
      </c>
      <c r="AZ127" s="138">
        <v>2</v>
      </c>
      <c r="BA127" s="139">
        <f t="shared" si="151"/>
        <v>100</v>
      </c>
      <c r="BB127" s="138">
        <v>12</v>
      </c>
      <c r="BC127" s="139">
        <f t="shared" si="152"/>
        <v>75</v>
      </c>
      <c r="BD127" s="138">
        <v>2</v>
      </c>
      <c r="BE127" s="139">
        <f t="shared" si="153"/>
        <v>100</v>
      </c>
      <c r="BF127" s="138">
        <v>3</v>
      </c>
      <c r="BG127" s="139">
        <f t="shared" si="154"/>
        <v>50</v>
      </c>
      <c r="BH127" s="138">
        <v>16</v>
      </c>
      <c r="BI127" s="139">
        <f t="shared" si="155"/>
        <v>100</v>
      </c>
      <c r="BJ127" s="138">
        <v>2</v>
      </c>
      <c r="BK127" s="139">
        <f t="shared" si="156"/>
        <v>100</v>
      </c>
      <c r="BL127" s="138">
        <v>2</v>
      </c>
      <c r="BM127" s="139">
        <f t="shared" si="157"/>
        <v>100</v>
      </c>
      <c r="BN127" s="138">
        <v>9</v>
      </c>
      <c r="BO127" s="139">
        <f t="shared" si="158"/>
        <v>56.25</v>
      </c>
      <c r="BP127" s="138">
        <v>16</v>
      </c>
      <c r="BQ127" s="139">
        <f t="shared" si="159"/>
        <v>100</v>
      </c>
      <c r="BR127" s="142">
        <v>2</v>
      </c>
      <c r="BS127" s="143">
        <f t="shared" si="160"/>
        <v>100</v>
      </c>
      <c r="BT127" s="142">
        <v>2</v>
      </c>
      <c r="BU127" s="143">
        <f t="shared" si="161"/>
        <v>100</v>
      </c>
      <c r="BV127" s="142">
        <v>10</v>
      </c>
      <c r="BW127" s="143">
        <f t="shared" si="162"/>
        <v>100</v>
      </c>
      <c r="BX127" s="142">
        <v>2</v>
      </c>
      <c r="BY127" s="143">
        <f t="shared" si="163"/>
        <v>100</v>
      </c>
      <c r="BZ127" s="142">
        <v>16</v>
      </c>
      <c r="CA127" s="143">
        <f t="shared" si="164"/>
        <v>100</v>
      </c>
      <c r="CB127" s="142">
        <v>12</v>
      </c>
      <c r="CC127" s="143">
        <f t="shared" si="165"/>
        <v>75</v>
      </c>
      <c r="CD127" s="142">
        <v>8</v>
      </c>
      <c r="CE127" s="143">
        <f t="shared" si="166"/>
        <v>100</v>
      </c>
      <c r="CF127" s="142">
        <v>10</v>
      </c>
      <c r="CG127" s="143">
        <f t="shared" si="167"/>
        <v>100</v>
      </c>
      <c r="CH127" s="142">
        <v>7</v>
      </c>
      <c r="CI127" s="143">
        <f t="shared" si="168"/>
        <v>87.5</v>
      </c>
      <c r="CJ127" s="142">
        <v>2</v>
      </c>
      <c r="CK127" s="143">
        <f t="shared" si="169"/>
        <v>50</v>
      </c>
    </row>
    <row r="128" spans="1:89" s="24" customFormat="1" ht="15.75" customHeight="1" x14ac:dyDescent="0.25">
      <c r="A128" s="29">
        <v>118</v>
      </c>
      <c r="B128" s="31">
        <v>211413205122</v>
      </c>
      <c r="C128" s="32" t="s">
        <v>557</v>
      </c>
      <c r="D128" s="95">
        <v>10</v>
      </c>
      <c r="E128" s="95">
        <f t="shared" si="128"/>
        <v>100</v>
      </c>
      <c r="F128" s="95">
        <v>6</v>
      </c>
      <c r="G128" s="95">
        <f t="shared" si="129"/>
        <v>100</v>
      </c>
      <c r="H128" s="96">
        <v>2</v>
      </c>
      <c r="I128" s="95">
        <f t="shared" si="130"/>
        <v>100</v>
      </c>
      <c r="J128" s="95">
        <v>2</v>
      </c>
      <c r="K128" s="95">
        <f t="shared" si="131"/>
        <v>100</v>
      </c>
      <c r="L128" s="106">
        <v>10</v>
      </c>
      <c r="M128" s="106">
        <f t="shared" si="132"/>
        <v>100</v>
      </c>
      <c r="N128" s="107">
        <v>2</v>
      </c>
      <c r="O128" s="106">
        <f t="shared" si="133"/>
        <v>100</v>
      </c>
      <c r="P128" s="107">
        <v>2</v>
      </c>
      <c r="Q128" s="106">
        <f t="shared" si="134"/>
        <v>100</v>
      </c>
      <c r="R128" s="107">
        <v>2</v>
      </c>
      <c r="S128" s="106">
        <f t="shared" si="135"/>
        <v>100</v>
      </c>
      <c r="T128" s="107">
        <v>4</v>
      </c>
      <c r="U128" s="106">
        <f t="shared" si="136"/>
        <v>100</v>
      </c>
      <c r="V128" s="87">
        <v>10</v>
      </c>
      <c r="W128" s="87">
        <f t="shared" si="137"/>
        <v>100</v>
      </c>
      <c r="X128" s="88">
        <v>2</v>
      </c>
      <c r="Y128" s="87">
        <f t="shared" si="138"/>
        <v>50</v>
      </c>
      <c r="Z128" s="88">
        <v>2</v>
      </c>
      <c r="AA128" s="87">
        <f t="shared" si="139"/>
        <v>100</v>
      </c>
      <c r="AB128" s="88">
        <v>2</v>
      </c>
      <c r="AC128" s="87">
        <f t="shared" si="140"/>
        <v>50</v>
      </c>
      <c r="AD128" s="125">
        <v>2</v>
      </c>
      <c r="AE128" s="126">
        <f t="shared" si="98"/>
        <v>100</v>
      </c>
      <c r="AF128" s="125">
        <v>12</v>
      </c>
      <c r="AG128" s="126">
        <f t="shared" si="141"/>
        <v>100</v>
      </c>
      <c r="AH128" s="125">
        <v>9</v>
      </c>
      <c r="AI128" s="126">
        <f t="shared" si="142"/>
        <v>56.25</v>
      </c>
      <c r="AJ128" s="125">
        <v>8</v>
      </c>
      <c r="AK128" s="126">
        <f t="shared" si="143"/>
        <v>100</v>
      </c>
      <c r="AL128" s="125">
        <v>4</v>
      </c>
      <c r="AM128" s="126">
        <f t="shared" si="144"/>
        <v>50</v>
      </c>
      <c r="AN128" s="125">
        <v>2</v>
      </c>
      <c r="AO128" s="126">
        <f t="shared" si="145"/>
        <v>100</v>
      </c>
      <c r="AP128" s="125">
        <v>16</v>
      </c>
      <c r="AQ128" s="126">
        <f t="shared" si="146"/>
        <v>100</v>
      </c>
      <c r="AR128" s="125">
        <v>2</v>
      </c>
      <c r="AS128" s="126">
        <f t="shared" si="147"/>
        <v>100</v>
      </c>
      <c r="AT128" s="125">
        <v>2</v>
      </c>
      <c r="AU128" s="126">
        <f t="shared" si="148"/>
        <v>100</v>
      </c>
      <c r="AV128" s="125">
        <v>16</v>
      </c>
      <c r="AW128" s="126">
        <f t="shared" si="149"/>
        <v>100</v>
      </c>
      <c r="AX128" s="138">
        <v>10</v>
      </c>
      <c r="AY128" s="139">
        <f t="shared" si="150"/>
        <v>62.5</v>
      </c>
      <c r="AZ128" s="138">
        <v>2</v>
      </c>
      <c r="BA128" s="139">
        <f t="shared" si="151"/>
        <v>100</v>
      </c>
      <c r="BB128" s="138">
        <v>16</v>
      </c>
      <c r="BC128" s="139">
        <f t="shared" si="152"/>
        <v>100</v>
      </c>
      <c r="BD128" s="138">
        <v>2</v>
      </c>
      <c r="BE128" s="139">
        <f t="shared" si="153"/>
        <v>100</v>
      </c>
      <c r="BF128" s="138">
        <v>6</v>
      </c>
      <c r="BG128" s="139">
        <f t="shared" si="154"/>
        <v>100</v>
      </c>
      <c r="BH128" s="138">
        <v>16</v>
      </c>
      <c r="BI128" s="139">
        <f t="shared" si="155"/>
        <v>100</v>
      </c>
      <c r="BJ128" s="138">
        <v>2</v>
      </c>
      <c r="BK128" s="139">
        <f t="shared" si="156"/>
        <v>100</v>
      </c>
      <c r="BL128" s="138">
        <v>1</v>
      </c>
      <c r="BM128" s="139">
        <f t="shared" si="157"/>
        <v>50</v>
      </c>
      <c r="BN128" s="138">
        <v>16</v>
      </c>
      <c r="BO128" s="139">
        <f t="shared" si="158"/>
        <v>100</v>
      </c>
      <c r="BP128" s="138">
        <v>16</v>
      </c>
      <c r="BQ128" s="139">
        <f t="shared" si="159"/>
        <v>100</v>
      </c>
      <c r="BR128" s="142">
        <v>2</v>
      </c>
      <c r="BS128" s="143">
        <f t="shared" si="160"/>
        <v>100</v>
      </c>
      <c r="BT128" s="142">
        <v>0</v>
      </c>
      <c r="BU128" s="143">
        <f t="shared" si="161"/>
        <v>0</v>
      </c>
      <c r="BV128" s="142">
        <v>10</v>
      </c>
      <c r="BW128" s="143">
        <f t="shared" si="162"/>
        <v>100</v>
      </c>
      <c r="BX128" s="142">
        <v>2</v>
      </c>
      <c r="BY128" s="143">
        <f t="shared" si="163"/>
        <v>100</v>
      </c>
      <c r="BZ128" s="142">
        <v>14</v>
      </c>
      <c r="CA128" s="143">
        <f t="shared" si="164"/>
        <v>87.5</v>
      </c>
      <c r="CB128" s="142">
        <v>16</v>
      </c>
      <c r="CC128" s="143">
        <f t="shared" si="165"/>
        <v>100</v>
      </c>
      <c r="CD128" s="142">
        <v>4</v>
      </c>
      <c r="CE128" s="143">
        <f t="shared" si="166"/>
        <v>50</v>
      </c>
      <c r="CF128" s="142">
        <v>8</v>
      </c>
      <c r="CG128" s="143">
        <f t="shared" si="167"/>
        <v>80</v>
      </c>
      <c r="CH128" s="142">
        <v>8</v>
      </c>
      <c r="CI128" s="143">
        <f t="shared" si="168"/>
        <v>100</v>
      </c>
      <c r="CJ128" s="142">
        <v>4</v>
      </c>
      <c r="CK128" s="143">
        <f t="shared" si="169"/>
        <v>100</v>
      </c>
    </row>
    <row r="129" spans="1:89" s="24" customFormat="1" ht="15.75" customHeight="1" x14ac:dyDescent="0.25">
      <c r="A129" s="29">
        <v>119</v>
      </c>
      <c r="B129" s="31">
        <v>211413205123</v>
      </c>
      <c r="C129" s="32" t="s">
        <v>558</v>
      </c>
      <c r="D129" s="95">
        <v>10</v>
      </c>
      <c r="E129" s="95">
        <f t="shared" si="128"/>
        <v>100</v>
      </c>
      <c r="F129" s="95">
        <v>6</v>
      </c>
      <c r="G129" s="95">
        <f t="shared" si="129"/>
        <v>100</v>
      </c>
      <c r="H129" s="96">
        <v>2</v>
      </c>
      <c r="I129" s="95">
        <f t="shared" si="130"/>
        <v>100</v>
      </c>
      <c r="J129" s="95">
        <v>1</v>
      </c>
      <c r="K129" s="95">
        <f t="shared" si="131"/>
        <v>50</v>
      </c>
      <c r="L129" s="106">
        <v>10</v>
      </c>
      <c r="M129" s="106">
        <f t="shared" si="132"/>
        <v>100</v>
      </c>
      <c r="N129" s="107">
        <v>2</v>
      </c>
      <c r="O129" s="106">
        <f t="shared" si="133"/>
        <v>100</v>
      </c>
      <c r="P129" s="107">
        <v>2</v>
      </c>
      <c r="Q129" s="106">
        <f t="shared" si="134"/>
        <v>100</v>
      </c>
      <c r="R129" s="107">
        <v>2</v>
      </c>
      <c r="S129" s="106">
        <f t="shared" si="135"/>
        <v>100</v>
      </c>
      <c r="T129" s="107">
        <v>2</v>
      </c>
      <c r="U129" s="106">
        <f t="shared" si="136"/>
        <v>50</v>
      </c>
      <c r="V129" s="87">
        <v>10</v>
      </c>
      <c r="W129" s="87">
        <f t="shared" si="137"/>
        <v>100</v>
      </c>
      <c r="X129" s="88">
        <v>4</v>
      </c>
      <c r="Y129" s="87">
        <f t="shared" si="138"/>
        <v>100</v>
      </c>
      <c r="Z129" s="88">
        <v>2</v>
      </c>
      <c r="AA129" s="87">
        <f t="shared" si="139"/>
        <v>100</v>
      </c>
      <c r="AB129" s="88">
        <v>3</v>
      </c>
      <c r="AC129" s="87">
        <f t="shared" si="140"/>
        <v>75</v>
      </c>
      <c r="AD129" s="125">
        <v>1</v>
      </c>
      <c r="AE129" s="126">
        <f t="shared" si="98"/>
        <v>50</v>
      </c>
      <c r="AF129" s="125">
        <v>8</v>
      </c>
      <c r="AG129" s="126">
        <f t="shared" si="141"/>
        <v>66.666666666666657</v>
      </c>
      <c r="AH129" s="125">
        <v>5</v>
      </c>
      <c r="AI129" s="126">
        <f t="shared" si="142"/>
        <v>31.25</v>
      </c>
      <c r="AJ129" s="125">
        <v>7</v>
      </c>
      <c r="AK129" s="126">
        <f t="shared" si="143"/>
        <v>87.5</v>
      </c>
      <c r="AL129" s="125">
        <v>8</v>
      </c>
      <c r="AM129" s="126">
        <f t="shared" si="144"/>
        <v>100</v>
      </c>
      <c r="AN129" s="125">
        <v>1</v>
      </c>
      <c r="AO129" s="126">
        <f t="shared" si="145"/>
        <v>50</v>
      </c>
      <c r="AP129" s="125">
        <v>8</v>
      </c>
      <c r="AQ129" s="126">
        <f t="shared" si="146"/>
        <v>50</v>
      </c>
      <c r="AR129" s="125">
        <v>2</v>
      </c>
      <c r="AS129" s="126">
        <f t="shared" si="147"/>
        <v>100</v>
      </c>
      <c r="AT129" s="125">
        <v>2</v>
      </c>
      <c r="AU129" s="126">
        <f t="shared" si="148"/>
        <v>100</v>
      </c>
      <c r="AV129" s="125">
        <v>12</v>
      </c>
      <c r="AW129" s="126">
        <f t="shared" si="149"/>
        <v>75</v>
      </c>
      <c r="AX129" s="138">
        <v>9</v>
      </c>
      <c r="AY129" s="139">
        <f t="shared" si="150"/>
        <v>56.25</v>
      </c>
      <c r="AZ129" s="138">
        <v>2</v>
      </c>
      <c r="BA129" s="139">
        <f t="shared" si="151"/>
        <v>100</v>
      </c>
      <c r="BB129" s="138">
        <v>8</v>
      </c>
      <c r="BC129" s="139">
        <f t="shared" si="152"/>
        <v>50</v>
      </c>
      <c r="BD129" s="138">
        <v>2</v>
      </c>
      <c r="BE129" s="139">
        <f t="shared" si="153"/>
        <v>100</v>
      </c>
      <c r="BF129" s="138">
        <v>6</v>
      </c>
      <c r="BG129" s="139">
        <f t="shared" si="154"/>
        <v>100</v>
      </c>
      <c r="BH129" s="138">
        <v>9</v>
      </c>
      <c r="BI129" s="139">
        <f t="shared" si="155"/>
        <v>56.25</v>
      </c>
      <c r="BJ129" s="138">
        <v>1</v>
      </c>
      <c r="BK129" s="139">
        <f t="shared" si="156"/>
        <v>50</v>
      </c>
      <c r="BL129" s="138">
        <v>2</v>
      </c>
      <c r="BM129" s="139">
        <f t="shared" si="157"/>
        <v>100</v>
      </c>
      <c r="BN129" s="138">
        <v>12</v>
      </c>
      <c r="BO129" s="139">
        <f t="shared" si="158"/>
        <v>75</v>
      </c>
      <c r="BP129" s="138">
        <v>12</v>
      </c>
      <c r="BQ129" s="139">
        <f t="shared" si="159"/>
        <v>75</v>
      </c>
      <c r="BR129" s="142">
        <v>2</v>
      </c>
      <c r="BS129" s="143">
        <f t="shared" si="160"/>
        <v>100</v>
      </c>
      <c r="BT129" s="142">
        <v>2</v>
      </c>
      <c r="BU129" s="143">
        <f t="shared" si="161"/>
        <v>100</v>
      </c>
      <c r="BV129" s="142">
        <v>8</v>
      </c>
      <c r="BW129" s="143">
        <f t="shared" si="162"/>
        <v>80</v>
      </c>
      <c r="BX129" s="142">
        <v>2</v>
      </c>
      <c r="BY129" s="143">
        <f t="shared" si="163"/>
        <v>100</v>
      </c>
      <c r="BZ129" s="142">
        <v>16</v>
      </c>
      <c r="CA129" s="143">
        <f t="shared" si="164"/>
        <v>100</v>
      </c>
      <c r="CB129" s="142">
        <v>15</v>
      </c>
      <c r="CC129" s="143">
        <f t="shared" si="165"/>
        <v>93.75</v>
      </c>
      <c r="CD129" s="142">
        <v>8</v>
      </c>
      <c r="CE129" s="143">
        <f t="shared" si="166"/>
        <v>100</v>
      </c>
      <c r="CF129" s="142">
        <v>10</v>
      </c>
      <c r="CG129" s="143">
        <f t="shared" si="167"/>
        <v>100</v>
      </c>
      <c r="CH129" s="142">
        <v>8</v>
      </c>
      <c r="CI129" s="143">
        <f t="shared" si="168"/>
        <v>100</v>
      </c>
      <c r="CJ129" s="142">
        <v>2</v>
      </c>
      <c r="CK129" s="143">
        <f t="shared" si="169"/>
        <v>50</v>
      </c>
    </row>
    <row r="130" spans="1:89" s="24" customFormat="1" ht="15.75" customHeight="1" x14ac:dyDescent="0.25">
      <c r="A130" s="29">
        <v>120</v>
      </c>
      <c r="B130" s="31">
        <v>211413205125</v>
      </c>
      <c r="C130" s="32" t="s">
        <v>559</v>
      </c>
      <c r="D130" s="95">
        <v>10</v>
      </c>
      <c r="E130" s="95">
        <f t="shared" si="128"/>
        <v>100</v>
      </c>
      <c r="F130" s="95" t="s">
        <v>937</v>
      </c>
      <c r="G130" s="95">
        <f t="shared" si="129"/>
        <v>0</v>
      </c>
      <c r="H130" s="96">
        <v>1</v>
      </c>
      <c r="I130" s="95">
        <f t="shared" si="130"/>
        <v>50</v>
      </c>
      <c r="J130" s="95">
        <v>2</v>
      </c>
      <c r="K130" s="95">
        <f t="shared" si="131"/>
        <v>100</v>
      </c>
      <c r="L130" s="106">
        <v>6</v>
      </c>
      <c r="M130" s="106">
        <f t="shared" si="132"/>
        <v>60</v>
      </c>
      <c r="N130" s="107">
        <v>1</v>
      </c>
      <c r="O130" s="106">
        <f t="shared" si="133"/>
        <v>50</v>
      </c>
      <c r="P130" s="107">
        <v>2</v>
      </c>
      <c r="Q130" s="106">
        <f t="shared" si="134"/>
        <v>100</v>
      </c>
      <c r="R130" s="107">
        <v>2</v>
      </c>
      <c r="S130" s="106">
        <f t="shared" si="135"/>
        <v>100</v>
      </c>
      <c r="T130" s="107">
        <v>4</v>
      </c>
      <c r="U130" s="106">
        <f t="shared" si="136"/>
        <v>100</v>
      </c>
      <c r="V130" s="87">
        <v>5</v>
      </c>
      <c r="W130" s="87">
        <f t="shared" si="137"/>
        <v>50</v>
      </c>
      <c r="X130" s="88">
        <v>4</v>
      </c>
      <c r="Y130" s="87">
        <f t="shared" si="138"/>
        <v>100</v>
      </c>
      <c r="Z130" s="88">
        <v>2</v>
      </c>
      <c r="AA130" s="87">
        <f t="shared" si="139"/>
        <v>100</v>
      </c>
      <c r="AB130" s="88">
        <v>4</v>
      </c>
      <c r="AC130" s="87">
        <f t="shared" si="140"/>
        <v>100</v>
      </c>
      <c r="AD130" s="125">
        <v>2</v>
      </c>
      <c r="AE130" s="126">
        <f t="shared" si="98"/>
        <v>100</v>
      </c>
      <c r="AF130" s="125">
        <v>8</v>
      </c>
      <c r="AG130" s="126">
        <f t="shared" si="141"/>
        <v>66.666666666666657</v>
      </c>
      <c r="AH130" s="125">
        <v>8</v>
      </c>
      <c r="AI130" s="126">
        <f t="shared" si="142"/>
        <v>50</v>
      </c>
      <c r="AJ130" s="125">
        <v>8</v>
      </c>
      <c r="AK130" s="126">
        <f t="shared" si="143"/>
        <v>100</v>
      </c>
      <c r="AL130" s="125">
        <v>7</v>
      </c>
      <c r="AM130" s="126">
        <f t="shared" si="144"/>
        <v>87.5</v>
      </c>
      <c r="AN130" s="125">
        <v>2</v>
      </c>
      <c r="AO130" s="126">
        <f t="shared" si="145"/>
        <v>100</v>
      </c>
      <c r="AP130" s="125">
        <v>16</v>
      </c>
      <c r="AQ130" s="126">
        <f t="shared" si="146"/>
        <v>100</v>
      </c>
      <c r="AR130" s="125">
        <v>1</v>
      </c>
      <c r="AS130" s="126">
        <f t="shared" si="147"/>
        <v>50</v>
      </c>
      <c r="AT130" s="125">
        <v>2</v>
      </c>
      <c r="AU130" s="126">
        <f t="shared" si="148"/>
        <v>100</v>
      </c>
      <c r="AV130" s="125">
        <v>16</v>
      </c>
      <c r="AW130" s="126">
        <f t="shared" si="149"/>
        <v>100</v>
      </c>
      <c r="AX130" s="138">
        <v>16</v>
      </c>
      <c r="AY130" s="139">
        <f t="shared" si="150"/>
        <v>100</v>
      </c>
      <c r="AZ130" s="138">
        <v>2</v>
      </c>
      <c r="BA130" s="139">
        <f t="shared" si="151"/>
        <v>100</v>
      </c>
      <c r="BB130" s="138">
        <v>10</v>
      </c>
      <c r="BC130" s="139">
        <f t="shared" si="152"/>
        <v>62.5</v>
      </c>
      <c r="BD130" s="138">
        <v>2</v>
      </c>
      <c r="BE130" s="139">
        <f t="shared" si="153"/>
        <v>100</v>
      </c>
      <c r="BF130" s="138">
        <v>3</v>
      </c>
      <c r="BG130" s="139">
        <f t="shared" si="154"/>
        <v>50</v>
      </c>
      <c r="BH130" s="138">
        <v>16</v>
      </c>
      <c r="BI130" s="139">
        <f t="shared" si="155"/>
        <v>100</v>
      </c>
      <c r="BJ130" s="138">
        <v>1</v>
      </c>
      <c r="BK130" s="139">
        <f t="shared" si="156"/>
        <v>50</v>
      </c>
      <c r="BL130" s="138">
        <v>2</v>
      </c>
      <c r="BM130" s="139">
        <f t="shared" si="157"/>
        <v>100</v>
      </c>
      <c r="BN130" s="138">
        <v>16</v>
      </c>
      <c r="BO130" s="139">
        <f t="shared" si="158"/>
        <v>100</v>
      </c>
      <c r="BP130" s="138">
        <v>16</v>
      </c>
      <c r="BQ130" s="139">
        <f t="shared" si="159"/>
        <v>100</v>
      </c>
      <c r="BR130" s="142">
        <v>2</v>
      </c>
      <c r="BS130" s="143">
        <f t="shared" si="160"/>
        <v>100</v>
      </c>
      <c r="BT130" s="142">
        <v>2</v>
      </c>
      <c r="BU130" s="143">
        <f t="shared" si="161"/>
        <v>100</v>
      </c>
      <c r="BV130" s="142">
        <v>10</v>
      </c>
      <c r="BW130" s="143">
        <f t="shared" si="162"/>
        <v>100</v>
      </c>
      <c r="BX130" s="142">
        <v>2</v>
      </c>
      <c r="BY130" s="143">
        <f t="shared" si="163"/>
        <v>100</v>
      </c>
      <c r="BZ130" s="142">
        <v>10</v>
      </c>
      <c r="CA130" s="143">
        <f t="shared" si="164"/>
        <v>62.5</v>
      </c>
      <c r="CB130" s="142">
        <v>16</v>
      </c>
      <c r="CC130" s="143">
        <f t="shared" si="165"/>
        <v>100</v>
      </c>
      <c r="CD130" s="142">
        <v>6</v>
      </c>
      <c r="CE130" s="143">
        <f t="shared" si="166"/>
        <v>75</v>
      </c>
      <c r="CF130" s="142">
        <v>9</v>
      </c>
      <c r="CG130" s="143">
        <f t="shared" si="167"/>
        <v>90</v>
      </c>
      <c r="CH130" s="142">
        <v>8</v>
      </c>
      <c r="CI130" s="143">
        <f t="shared" si="168"/>
        <v>100</v>
      </c>
      <c r="CJ130" s="142">
        <v>4</v>
      </c>
      <c r="CK130" s="143">
        <f t="shared" si="169"/>
        <v>100</v>
      </c>
    </row>
    <row r="131" spans="1:89" s="24" customFormat="1" ht="15.75" customHeight="1" x14ac:dyDescent="0.25">
      <c r="A131" s="29">
        <v>121</v>
      </c>
      <c r="B131" s="31">
        <v>211413205126</v>
      </c>
      <c r="C131" s="32" t="s">
        <v>560</v>
      </c>
      <c r="D131" s="95">
        <v>10</v>
      </c>
      <c r="E131" s="95">
        <f t="shared" si="128"/>
        <v>100</v>
      </c>
      <c r="F131" s="95">
        <v>6</v>
      </c>
      <c r="G131" s="95">
        <f t="shared" si="129"/>
        <v>100</v>
      </c>
      <c r="H131" s="96">
        <v>2</v>
      </c>
      <c r="I131" s="95">
        <f t="shared" si="130"/>
        <v>100</v>
      </c>
      <c r="J131" s="95">
        <v>2</v>
      </c>
      <c r="K131" s="95">
        <f t="shared" si="131"/>
        <v>100</v>
      </c>
      <c r="L131" s="106">
        <v>10</v>
      </c>
      <c r="M131" s="106">
        <f t="shared" si="132"/>
        <v>100</v>
      </c>
      <c r="N131" s="107">
        <v>2</v>
      </c>
      <c r="O131" s="106">
        <f t="shared" si="133"/>
        <v>100</v>
      </c>
      <c r="P131" s="107" t="s">
        <v>937</v>
      </c>
      <c r="Q131" s="106">
        <f t="shared" si="134"/>
        <v>0</v>
      </c>
      <c r="R131" s="107">
        <v>1</v>
      </c>
      <c r="S131" s="106">
        <f t="shared" si="135"/>
        <v>50</v>
      </c>
      <c r="T131" s="107">
        <v>4</v>
      </c>
      <c r="U131" s="106">
        <f t="shared" si="136"/>
        <v>100</v>
      </c>
      <c r="V131" s="87">
        <v>10</v>
      </c>
      <c r="W131" s="87">
        <f t="shared" si="137"/>
        <v>100</v>
      </c>
      <c r="X131" s="88">
        <v>2</v>
      </c>
      <c r="Y131" s="87">
        <f t="shared" si="138"/>
        <v>50</v>
      </c>
      <c r="Z131" s="88">
        <v>2</v>
      </c>
      <c r="AA131" s="87">
        <f t="shared" si="139"/>
        <v>100</v>
      </c>
      <c r="AB131" s="88">
        <v>4</v>
      </c>
      <c r="AC131" s="87">
        <f t="shared" si="140"/>
        <v>100</v>
      </c>
      <c r="AD131" s="125">
        <v>1</v>
      </c>
      <c r="AE131" s="126">
        <f t="shared" si="98"/>
        <v>50</v>
      </c>
      <c r="AF131" s="125">
        <v>9</v>
      </c>
      <c r="AG131" s="126">
        <f t="shared" si="141"/>
        <v>75</v>
      </c>
      <c r="AH131" s="125">
        <v>12</v>
      </c>
      <c r="AI131" s="126">
        <f t="shared" si="142"/>
        <v>75</v>
      </c>
      <c r="AJ131" s="125">
        <v>6</v>
      </c>
      <c r="AK131" s="126">
        <f t="shared" si="143"/>
        <v>75</v>
      </c>
      <c r="AL131" s="125">
        <v>4</v>
      </c>
      <c r="AM131" s="126">
        <f t="shared" si="144"/>
        <v>50</v>
      </c>
      <c r="AN131" s="125">
        <v>2</v>
      </c>
      <c r="AO131" s="126">
        <f t="shared" si="145"/>
        <v>100</v>
      </c>
      <c r="AP131" s="125">
        <v>16</v>
      </c>
      <c r="AQ131" s="126">
        <f t="shared" si="146"/>
        <v>100</v>
      </c>
      <c r="AR131" s="125">
        <v>2</v>
      </c>
      <c r="AS131" s="126">
        <f t="shared" si="147"/>
        <v>100</v>
      </c>
      <c r="AT131" s="125">
        <v>2</v>
      </c>
      <c r="AU131" s="126">
        <f t="shared" si="148"/>
        <v>100</v>
      </c>
      <c r="AV131" s="125">
        <v>16</v>
      </c>
      <c r="AW131" s="126">
        <f t="shared" si="149"/>
        <v>100</v>
      </c>
      <c r="AX131" s="138">
        <v>9</v>
      </c>
      <c r="AY131" s="139">
        <f t="shared" si="150"/>
        <v>56.25</v>
      </c>
      <c r="AZ131" s="138">
        <v>2</v>
      </c>
      <c r="BA131" s="139">
        <f t="shared" si="151"/>
        <v>100</v>
      </c>
      <c r="BB131" s="138">
        <v>16</v>
      </c>
      <c r="BC131" s="139">
        <f t="shared" si="152"/>
        <v>100</v>
      </c>
      <c r="BD131" s="138">
        <v>2</v>
      </c>
      <c r="BE131" s="139">
        <f t="shared" si="153"/>
        <v>100</v>
      </c>
      <c r="BF131" s="138">
        <v>6</v>
      </c>
      <c r="BG131" s="139">
        <f t="shared" si="154"/>
        <v>100</v>
      </c>
      <c r="BH131" s="138">
        <v>13</v>
      </c>
      <c r="BI131" s="139">
        <f t="shared" si="155"/>
        <v>81.25</v>
      </c>
      <c r="BJ131" s="138">
        <v>1</v>
      </c>
      <c r="BK131" s="139">
        <f t="shared" si="156"/>
        <v>50</v>
      </c>
      <c r="BL131" s="138">
        <v>1</v>
      </c>
      <c r="BM131" s="139">
        <f t="shared" si="157"/>
        <v>50</v>
      </c>
      <c r="BN131" s="138">
        <v>16</v>
      </c>
      <c r="BO131" s="139">
        <f t="shared" si="158"/>
        <v>100</v>
      </c>
      <c r="BP131" s="138">
        <v>16</v>
      </c>
      <c r="BQ131" s="139">
        <f t="shared" si="159"/>
        <v>100</v>
      </c>
      <c r="BR131" s="142">
        <v>2</v>
      </c>
      <c r="BS131" s="143">
        <f t="shared" si="160"/>
        <v>100</v>
      </c>
      <c r="BT131" s="142">
        <v>2</v>
      </c>
      <c r="BU131" s="143">
        <f t="shared" si="161"/>
        <v>100</v>
      </c>
      <c r="BV131" s="142">
        <v>10</v>
      </c>
      <c r="BW131" s="143">
        <f t="shared" si="162"/>
        <v>100</v>
      </c>
      <c r="BX131" s="142">
        <v>2</v>
      </c>
      <c r="BY131" s="143">
        <f t="shared" si="163"/>
        <v>100</v>
      </c>
      <c r="BZ131" s="142">
        <v>16</v>
      </c>
      <c r="CA131" s="143">
        <f t="shared" si="164"/>
        <v>100</v>
      </c>
      <c r="CB131" s="142">
        <v>12</v>
      </c>
      <c r="CC131" s="143">
        <f t="shared" si="165"/>
        <v>75</v>
      </c>
      <c r="CD131" s="142">
        <v>8</v>
      </c>
      <c r="CE131" s="143">
        <f t="shared" si="166"/>
        <v>100</v>
      </c>
      <c r="CF131" s="142">
        <v>10</v>
      </c>
      <c r="CG131" s="143">
        <f t="shared" si="167"/>
        <v>100</v>
      </c>
      <c r="CH131" s="142">
        <v>6</v>
      </c>
      <c r="CI131" s="143">
        <f t="shared" si="168"/>
        <v>75</v>
      </c>
      <c r="CJ131" s="142">
        <v>3</v>
      </c>
      <c r="CK131" s="143">
        <f t="shared" si="169"/>
        <v>75</v>
      </c>
    </row>
    <row r="132" spans="1:89" s="24" customFormat="1" ht="15.75" customHeight="1" x14ac:dyDescent="0.25">
      <c r="A132" s="29">
        <v>122</v>
      </c>
      <c r="B132" s="31">
        <v>211413205301</v>
      </c>
      <c r="C132" s="32" t="s">
        <v>561</v>
      </c>
      <c r="D132" s="95">
        <v>9</v>
      </c>
      <c r="E132" s="95">
        <f t="shared" si="128"/>
        <v>90</v>
      </c>
      <c r="F132" s="95">
        <v>6</v>
      </c>
      <c r="G132" s="95">
        <f t="shared" si="129"/>
        <v>100</v>
      </c>
      <c r="H132" s="96">
        <v>2</v>
      </c>
      <c r="I132" s="95">
        <f t="shared" si="130"/>
        <v>100</v>
      </c>
      <c r="J132" s="95">
        <v>2</v>
      </c>
      <c r="K132" s="95">
        <f t="shared" si="131"/>
        <v>100</v>
      </c>
      <c r="L132" s="106">
        <v>8</v>
      </c>
      <c r="M132" s="106">
        <f t="shared" si="132"/>
        <v>80</v>
      </c>
      <c r="N132" s="107">
        <v>2</v>
      </c>
      <c r="O132" s="106">
        <f t="shared" si="133"/>
        <v>100</v>
      </c>
      <c r="P132" s="107">
        <v>2</v>
      </c>
      <c r="Q132" s="106">
        <f t="shared" si="134"/>
        <v>100</v>
      </c>
      <c r="R132" s="107">
        <v>2</v>
      </c>
      <c r="S132" s="106">
        <f t="shared" si="135"/>
        <v>100</v>
      </c>
      <c r="T132" s="107">
        <v>4</v>
      </c>
      <c r="U132" s="106">
        <f t="shared" si="136"/>
        <v>100</v>
      </c>
      <c r="V132" s="87">
        <v>8</v>
      </c>
      <c r="W132" s="87">
        <f t="shared" si="137"/>
        <v>80</v>
      </c>
      <c r="X132" s="88">
        <v>4</v>
      </c>
      <c r="Y132" s="87">
        <f t="shared" si="138"/>
        <v>100</v>
      </c>
      <c r="Z132" s="88">
        <v>1</v>
      </c>
      <c r="AA132" s="87">
        <f t="shared" si="139"/>
        <v>50</v>
      </c>
      <c r="AB132" s="88">
        <v>3</v>
      </c>
      <c r="AC132" s="87">
        <f t="shared" si="140"/>
        <v>75</v>
      </c>
      <c r="AD132" s="125">
        <v>2</v>
      </c>
      <c r="AE132" s="126">
        <f t="shared" si="98"/>
        <v>100</v>
      </c>
      <c r="AF132" s="125">
        <v>12</v>
      </c>
      <c r="AG132" s="126">
        <f t="shared" si="141"/>
        <v>100</v>
      </c>
      <c r="AH132" s="125">
        <v>14</v>
      </c>
      <c r="AI132" s="126">
        <f t="shared" si="142"/>
        <v>87.5</v>
      </c>
      <c r="AJ132" s="125">
        <v>8</v>
      </c>
      <c r="AK132" s="126">
        <f t="shared" si="143"/>
        <v>100</v>
      </c>
      <c r="AL132" s="125">
        <v>6</v>
      </c>
      <c r="AM132" s="126">
        <f t="shared" si="144"/>
        <v>75</v>
      </c>
      <c r="AN132" s="125">
        <v>1</v>
      </c>
      <c r="AO132" s="126">
        <f t="shared" si="145"/>
        <v>50</v>
      </c>
      <c r="AP132" s="125">
        <v>16</v>
      </c>
      <c r="AQ132" s="126">
        <f t="shared" si="146"/>
        <v>100</v>
      </c>
      <c r="AR132" s="125">
        <v>2</v>
      </c>
      <c r="AS132" s="126">
        <f t="shared" si="147"/>
        <v>100</v>
      </c>
      <c r="AT132" s="125">
        <v>2</v>
      </c>
      <c r="AU132" s="126">
        <f t="shared" si="148"/>
        <v>100</v>
      </c>
      <c r="AV132" s="125">
        <v>9</v>
      </c>
      <c r="AW132" s="126">
        <f t="shared" si="149"/>
        <v>56.25</v>
      </c>
      <c r="AX132" s="138">
        <v>9</v>
      </c>
      <c r="AY132" s="139">
        <f t="shared" si="150"/>
        <v>56.25</v>
      </c>
      <c r="AZ132" s="138">
        <v>2</v>
      </c>
      <c r="BA132" s="139">
        <f t="shared" si="151"/>
        <v>100</v>
      </c>
      <c r="BB132" s="138">
        <v>10</v>
      </c>
      <c r="BC132" s="139">
        <f t="shared" si="152"/>
        <v>62.5</v>
      </c>
      <c r="BD132" s="138">
        <v>2</v>
      </c>
      <c r="BE132" s="139">
        <f t="shared" si="153"/>
        <v>100</v>
      </c>
      <c r="BF132" s="138">
        <v>6</v>
      </c>
      <c r="BG132" s="139">
        <f t="shared" si="154"/>
        <v>100</v>
      </c>
      <c r="BH132" s="138">
        <v>16</v>
      </c>
      <c r="BI132" s="139">
        <f t="shared" si="155"/>
        <v>100</v>
      </c>
      <c r="BJ132" s="138">
        <v>2</v>
      </c>
      <c r="BK132" s="139">
        <f t="shared" si="156"/>
        <v>100</v>
      </c>
      <c r="BL132" s="138">
        <v>2</v>
      </c>
      <c r="BM132" s="139">
        <f t="shared" si="157"/>
        <v>100</v>
      </c>
      <c r="BN132" s="138">
        <v>8</v>
      </c>
      <c r="BO132" s="139">
        <f t="shared" si="158"/>
        <v>50</v>
      </c>
      <c r="BP132" s="138">
        <v>9</v>
      </c>
      <c r="BQ132" s="139">
        <f t="shared" si="159"/>
        <v>56.25</v>
      </c>
      <c r="BR132" s="142">
        <v>2</v>
      </c>
      <c r="BS132" s="143">
        <f t="shared" si="160"/>
        <v>100</v>
      </c>
      <c r="BT132" s="142">
        <v>2</v>
      </c>
      <c r="BU132" s="143">
        <f t="shared" si="161"/>
        <v>100</v>
      </c>
      <c r="BV132" s="142" t="s">
        <v>937</v>
      </c>
      <c r="BW132" s="143">
        <f t="shared" si="162"/>
        <v>0</v>
      </c>
      <c r="BX132" s="142">
        <v>2</v>
      </c>
      <c r="BY132" s="143">
        <f t="shared" si="163"/>
        <v>100</v>
      </c>
      <c r="BZ132" s="142">
        <v>8</v>
      </c>
      <c r="CA132" s="143">
        <f t="shared" si="164"/>
        <v>50</v>
      </c>
      <c r="CB132" s="142">
        <v>16</v>
      </c>
      <c r="CC132" s="143">
        <f t="shared" si="165"/>
        <v>100</v>
      </c>
      <c r="CD132" s="142">
        <v>7</v>
      </c>
      <c r="CE132" s="143">
        <f t="shared" si="166"/>
        <v>87.5</v>
      </c>
      <c r="CF132" s="142">
        <v>4</v>
      </c>
      <c r="CG132" s="143">
        <f t="shared" si="167"/>
        <v>40</v>
      </c>
      <c r="CH132" s="142">
        <v>8</v>
      </c>
      <c r="CI132" s="143">
        <f t="shared" si="168"/>
        <v>100</v>
      </c>
      <c r="CJ132" s="142">
        <v>4</v>
      </c>
      <c r="CK132" s="143">
        <f t="shared" si="169"/>
        <v>100</v>
      </c>
    </row>
    <row r="133" spans="1:89" s="24" customFormat="1" ht="15.75" customHeight="1" x14ac:dyDescent="0.25">
      <c r="A133" s="29">
        <v>123</v>
      </c>
      <c r="B133" s="31">
        <v>211413205302</v>
      </c>
      <c r="C133" s="32" t="s">
        <v>562</v>
      </c>
      <c r="D133" s="95">
        <v>6</v>
      </c>
      <c r="E133" s="95">
        <f t="shared" si="128"/>
        <v>60</v>
      </c>
      <c r="F133" s="95">
        <v>2</v>
      </c>
      <c r="G133" s="95">
        <f t="shared" si="129"/>
        <v>33.333333333333329</v>
      </c>
      <c r="H133" s="96" t="s">
        <v>937</v>
      </c>
      <c r="I133" s="95">
        <f t="shared" si="130"/>
        <v>0</v>
      </c>
      <c r="J133" s="95">
        <v>2</v>
      </c>
      <c r="K133" s="95">
        <f t="shared" si="131"/>
        <v>100</v>
      </c>
      <c r="L133" s="106">
        <v>6</v>
      </c>
      <c r="M133" s="106">
        <f t="shared" si="132"/>
        <v>60</v>
      </c>
      <c r="N133" s="107">
        <v>1</v>
      </c>
      <c r="O133" s="106">
        <f t="shared" si="133"/>
        <v>50</v>
      </c>
      <c r="P133" s="107">
        <v>2</v>
      </c>
      <c r="Q133" s="106">
        <f t="shared" si="134"/>
        <v>100</v>
      </c>
      <c r="R133" s="107" t="s">
        <v>937</v>
      </c>
      <c r="S133" s="106">
        <f t="shared" si="135"/>
        <v>0</v>
      </c>
      <c r="T133" s="107">
        <v>3</v>
      </c>
      <c r="U133" s="106">
        <f t="shared" si="136"/>
        <v>75</v>
      </c>
      <c r="V133" s="87">
        <v>6</v>
      </c>
      <c r="W133" s="87">
        <f t="shared" si="137"/>
        <v>60</v>
      </c>
      <c r="X133" s="88">
        <v>2</v>
      </c>
      <c r="Y133" s="87">
        <f t="shared" si="138"/>
        <v>50</v>
      </c>
      <c r="Z133" s="88" t="s">
        <v>937</v>
      </c>
      <c r="AA133" s="87">
        <f t="shared" si="139"/>
        <v>0</v>
      </c>
      <c r="AB133" s="88">
        <v>4</v>
      </c>
      <c r="AC133" s="87">
        <f t="shared" si="140"/>
        <v>100</v>
      </c>
      <c r="AD133" s="125">
        <v>1</v>
      </c>
      <c r="AE133" s="126">
        <f t="shared" si="98"/>
        <v>50</v>
      </c>
      <c r="AF133" s="125">
        <v>0</v>
      </c>
      <c r="AG133" s="126">
        <f t="shared" si="141"/>
        <v>0</v>
      </c>
      <c r="AH133" s="125">
        <v>13</v>
      </c>
      <c r="AI133" s="126">
        <f t="shared" si="142"/>
        <v>81.25</v>
      </c>
      <c r="AJ133" s="125">
        <v>6</v>
      </c>
      <c r="AK133" s="126">
        <f t="shared" si="143"/>
        <v>75</v>
      </c>
      <c r="AL133" s="125" t="s">
        <v>937</v>
      </c>
      <c r="AM133" s="126">
        <f t="shared" si="144"/>
        <v>0</v>
      </c>
      <c r="AN133" s="125">
        <v>2</v>
      </c>
      <c r="AO133" s="126">
        <f t="shared" si="145"/>
        <v>100</v>
      </c>
      <c r="AP133" s="125">
        <v>8</v>
      </c>
      <c r="AQ133" s="126">
        <f t="shared" si="146"/>
        <v>50</v>
      </c>
      <c r="AR133" s="125">
        <v>1</v>
      </c>
      <c r="AS133" s="126">
        <f t="shared" si="147"/>
        <v>50</v>
      </c>
      <c r="AT133" s="125">
        <v>2</v>
      </c>
      <c r="AU133" s="126">
        <f t="shared" si="148"/>
        <v>100</v>
      </c>
      <c r="AV133" s="125">
        <v>4</v>
      </c>
      <c r="AW133" s="126">
        <f t="shared" si="149"/>
        <v>25</v>
      </c>
      <c r="AX133" s="138">
        <v>5</v>
      </c>
      <c r="AY133" s="139">
        <f t="shared" si="150"/>
        <v>31.25</v>
      </c>
      <c r="AZ133" s="138">
        <v>2</v>
      </c>
      <c r="BA133" s="139">
        <f t="shared" si="151"/>
        <v>100</v>
      </c>
      <c r="BB133" s="138" t="s">
        <v>937</v>
      </c>
      <c r="BC133" s="139">
        <f t="shared" si="152"/>
        <v>0</v>
      </c>
      <c r="BD133" s="138">
        <v>2</v>
      </c>
      <c r="BE133" s="139">
        <f t="shared" si="153"/>
        <v>100</v>
      </c>
      <c r="BF133" s="138">
        <v>3</v>
      </c>
      <c r="BG133" s="139">
        <f t="shared" si="154"/>
        <v>50</v>
      </c>
      <c r="BH133" s="138">
        <v>12</v>
      </c>
      <c r="BI133" s="139">
        <f t="shared" si="155"/>
        <v>75</v>
      </c>
      <c r="BJ133" s="138">
        <v>1</v>
      </c>
      <c r="BK133" s="139">
        <f t="shared" si="156"/>
        <v>50</v>
      </c>
      <c r="BL133" s="138" t="s">
        <v>937</v>
      </c>
      <c r="BM133" s="139">
        <f t="shared" si="157"/>
        <v>0</v>
      </c>
      <c r="BN133" s="138">
        <v>16</v>
      </c>
      <c r="BO133" s="139">
        <f t="shared" si="158"/>
        <v>100</v>
      </c>
      <c r="BP133" s="138">
        <v>16</v>
      </c>
      <c r="BQ133" s="139">
        <f t="shared" si="159"/>
        <v>100</v>
      </c>
      <c r="BR133" s="142">
        <v>1</v>
      </c>
      <c r="BS133" s="143">
        <f t="shared" si="160"/>
        <v>50</v>
      </c>
      <c r="BT133" s="142">
        <v>2</v>
      </c>
      <c r="BU133" s="143">
        <f t="shared" si="161"/>
        <v>100</v>
      </c>
      <c r="BV133" s="142">
        <v>10</v>
      </c>
      <c r="BW133" s="143">
        <f t="shared" si="162"/>
        <v>100</v>
      </c>
      <c r="BX133" s="142">
        <v>2</v>
      </c>
      <c r="BY133" s="143">
        <f t="shared" si="163"/>
        <v>100</v>
      </c>
      <c r="BZ133" s="142">
        <v>5</v>
      </c>
      <c r="CA133" s="143">
        <f t="shared" si="164"/>
        <v>31.25</v>
      </c>
      <c r="CB133" s="142">
        <v>12</v>
      </c>
      <c r="CC133" s="143">
        <f t="shared" si="165"/>
        <v>75</v>
      </c>
      <c r="CD133" s="142">
        <v>7</v>
      </c>
      <c r="CE133" s="143">
        <f t="shared" si="166"/>
        <v>87.5</v>
      </c>
      <c r="CF133" s="142" t="s">
        <v>937</v>
      </c>
      <c r="CG133" s="143">
        <f t="shared" si="167"/>
        <v>0</v>
      </c>
      <c r="CH133" s="142">
        <v>5</v>
      </c>
      <c r="CI133" s="143">
        <f t="shared" si="168"/>
        <v>62.5</v>
      </c>
      <c r="CJ133" s="142" t="s">
        <v>937</v>
      </c>
      <c r="CK133" s="143">
        <f t="shared" si="169"/>
        <v>0</v>
      </c>
    </row>
    <row r="134" spans="1:89" s="24" customFormat="1" ht="15.75" customHeight="1" x14ac:dyDescent="0.25">
      <c r="A134" s="29">
        <v>124</v>
      </c>
      <c r="B134" s="31">
        <v>211413205303</v>
      </c>
      <c r="C134" s="32" t="s">
        <v>563</v>
      </c>
      <c r="D134" s="95">
        <v>10</v>
      </c>
      <c r="E134" s="95">
        <f t="shared" si="128"/>
        <v>100</v>
      </c>
      <c r="F134" s="95">
        <v>6</v>
      </c>
      <c r="G134" s="95">
        <f t="shared" si="129"/>
        <v>100</v>
      </c>
      <c r="H134" s="96">
        <v>2</v>
      </c>
      <c r="I134" s="95">
        <f t="shared" si="130"/>
        <v>100</v>
      </c>
      <c r="J134" s="95">
        <v>2</v>
      </c>
      <c r="K134" s="95">
        <f t="shared" si="131"/>
        <v>100</v>
      </c>
      <c r="L134" s="106">
        <v>10</v>
      </c>
      <c r="M134" s="106">
        <f t="shared" si="132"/>
        <v>100</v>
      </c>
      <c r="N134" s="107">
        <v>1</v>
      </c>
      <c r="O134" s="106">
        <f t="shared" si="133"/>
        <v>50</v>
      </c>
      <c r="P134" s="107">
        <v>2</v>
      </c>
      <c r="Q134" s="106">
        <f t="shared" si="134"/>
        <v>100</v>
      </c>
      <c r="R134" s="107">
        <v>2</v>
      </c>
      <c r="S134" s="106">
        <f t="shared" si="135"/>
        <v>100</v>
      </c>
      <c r="T134" s="107">
        <v>4</v>
      </c>
      <c r="U134" s="106">
        <f t="shared" si="136"/>
        <v>100</v>
      </c>
      <c r="V134" s="87">
        <v>6</v>
      </c>
      <c r="W134" s="87">
        <f t="shared" si="137"/>
        <v>60</v>
      </c>
      <c r="X134" s="88">
        <v>2</v>
      </c>
      <c r="Y134" s="87">
        <f t="shared" si="138"/>
        <v>50</v>
      </c>
      <c r="Z134" s="88">
        <v>2</v>
      </c>
      <c r="AA134" s="87">
        <f t="shared" si="139"/>
        <v>100</v>
      </c>
      <c r="AB134" s="88">
        <v>4</v>
      </c>
      <c r="AC134" s="87">
        <f t="shared" si="140"/>
        <v>100</v>
      </c>
      <c r="AD134" s="125">
        <v>2</v>
      </c>
      <c r="AE134" s="126">
        <f t="shared" si="98"/>
        <v>100</v>
      </c>
      <c r="AF134" s="125">
        <v>12</v>
      </c>
      <c r="AG134" s="126">
        <f t="shared" si="141"/>
        <v>100</v>
      </c>
      <c r="AH134" s="125">
        <v>10</v>
      </c>
      <c r="AI134" s="126">
        <f t="shared" si="142"/>
        <v>62.5</v>
      </c>
      <c r="AJ134" s="125">
        <v>4</v>
      </c>
      <c r="AK134" s="126">
        <f t="shared" si="143"/>
        <v>50</v>
      </c>
      <c r="AL134" s="125">
        <v>4</v>
      </c>
      <c r="AM134" s="126">
        <f t="shared" si="144"/>
        <v>50</v>
      </c>
      <c r="AN134" s="125">
        <v>2</v>
      </c>
      <c r="AO134" s="126">
        <f t="shared" si="145"/>
        <v>100</v>
      </c>
      <c r="AP134" s="125">
        <v>16</v>
      </c>
      <c r="AQ134" s="126">
        <f t="shared" si="146"/>
        <v>100</v>
      </c>
      <c r="AR134" s="125">
        <v>2</v>
      </c>
      <c r="AS134" s="126">
        <f t="shared" si="147"/>
        <v>100</v>
      </c>
      <c r="AT134" s="125">
        <v>2</v>
      </c>
      <c r="AU134" s="126">
        <f t="shared" si="148"/>
        <v>100</v>
      </c>
      <c r="AV134" s="125">
        <v>16</v>
      </c>
      <c r="AW134" s="126">
        <f t="shared" si="149"/>
        <v>100</v>
      </c>
      <c r="AX134" s="138">
        <v>7</v>
      </c>
      <c r="AY134" s="139">
        <f t="shared" si="150"/>
        <v>43.75</v>
      </c>
      <c r="AZ134" s="138">
        <v>2</v>
      </c>
      <c r="BA134" s="139">
        <f t="shared" si="151"/>
        <v>100</v>
      </c>
      <c r="BB134" s="138">
        <v>16</v>
      </c>
      <c r="BC134" s="139">
        <f t="shared" si="152"/>
        <v>100</v>
      </c>
      <c r="BD134" s="138">
        <v>2</v>
      </c>
      <c r="BE134" s="139">
        <f t="shared" si="153"/>
        <v>100</v>
      </c>
      <c r="BF134" s="138">
        <v>3</v>
      </c>
      <c r="BG134" s="139">
        <f t="shared" si="154"/>
        <v>50</v>
      </c>
      <c r="BH134" s="138">
        <v>15</v>
      </c>
      <c r="BI134" s="139">
        <f t="shared" si="155"/>
        <v>93.75</v>
      </c>
      <c r="BJ134" s="138">
        <v>1</v>
      </c>
      <c r="BK134" s="139">
        <f t="shared" si="156"/>
        <v>50</v>
      </c>
      <c r="BL134" s="138">
        <v>2</v>
      </c>
      <c r="BM134" s="139">
        <f t="shared" si="157"/>
        <v>100</v>
      </c>
      <c r="BN134" s="138">
        <v>16</v>
      </c>
      <c r="BO134" s="139">
        <f t="shared" si="158"/>
        <v>100</v>
      </c>
      <c r="BP134" s="138">
        <v>16</v>
      </c>
      <c r="BQ134" s="139">
        <f t="shared" si="159"/>
        <v>100</v>
      </c>
      <c r="BR134" s="142">
        <v>2</v>
      </c>
      <c r="BS134" s="143">
        <f t="shared" si="160"/>
        <v>100</v>
      </c>
      <c r="BT134" s="142">
        <v>2</v>
      </c>
      <c r="BU134" s="143">
        <f t="shared" si="161"/>
        <v>100</v>
      </c>
      <c r="BV134" s="142">
        <v>8</v>
      </c>
      <c r="BW134" s="143">
        <f t="shared" si="162"/>
        <v>80</v>
      </c>
      <c r="BX134" s="142">
        <v>2</v>
      </c>
      <c r="BY134" s="143">
        <f t="shared" si="163"/>
        <v>100</v>
      </c>
      <c r="BZ134" s="142">
        <v>16</v>
      </c>
      <c r="CA134" s="143">
        <f t="shared" si="164"/>
        <v>100</v>
      </c>
      <c r="CB134" s="142">
        <v>16</v>
      </c>
      <c r="CC134" s="143">
        <f t="shared" si="165"/>
        <v>100</v>
      </c>
      <c r="CD134" s="142">
        <v>4</v>
      </c>
      <c r="CE134" s="143">
        <f t="shared" si="166"/>
        <v>50</v>
      </c>
      <c r="CF134" s="142">
        <v>5</v>
      </c>
      <c r="CG134" s="143">
        <f t="shared" si="167"/>
        <v>50</v>
      </c>
      <c r="CH134" s="142">
        <v>8</v>
      </c>
      <c r="CI134" s="143">
        <f t="shared" si="168"/>
        <v>100</v>
      </c>
      <c r="CJ134" s="142">
        <v>4</v>
      </c>
      <c r="CK134" s="143">
        <f t="shared" si="169"/>
        <v>100</v>
      </c>
    </row>
    <row r="135" spans="1:89" s="24" customFormat="1" ht="15.75" customHeight="1" x14ac:dyDescent="0.25">
      <c r="A135" s="29">
        <v>125</v>
      </c>
      <c r="B135" s="31">
        <v>211413205304</v>
      </c>
      <c r="C135" s="32" t="s">
        <v>564</v>
      </c>
      <c r="D135" s="95">
        <v>8</v>
      </c>
      <c r="E135" s="95">
        <f t="shared" si="128"/>
        <v>80</v>
      </c>
      <c r="F135" s="95">
        <v>5</v>
      </c>
      <c r="G135" s="95">
        <f t="shared" si="129"/>
        <v>83.333333333333343</v>
      </c>
      <c r="H135" s="96" t="s">
        <v>937</v>
      </c>
      <c r="I135" s="95">
        <f t="shared" si="130"/>
        <v>0</v>
      </c>
      <c r="J135" s="95">
        <v>0</v>
      </c>
      <c r="K135" s="95">
        <f t="shared" si="131"/>
        <v>0</v>
      </c>
      <c r="L135" s="106">
        <v>6</v>
      </c>
      <c r="M135" s="106">
        <f t="shared" si="132"/>
        <v>60</v>
      </c>
      <c r="N135" s="107">
        <v>2</v>
      </c>
      <c r="O135" s="106">
        <f t="shared" si="133"/>
        <v>100</v>
      </c>
      <c r="P135" s="107">
        <v>1</v>
      </c>
      <c r="Q135" s="106">
        <f t="shared" si="134"/>
        <v>50</v>
      </c>
      <c r="R135" s="107">
        <v>2</v>
      </c>
      <c r="S135" s="106">
        <f t="shared" si="135"/>
        <v>100</v>
      </c>
      <c r="T135" s="107">
        <v>4</v>
      </c>
      <c r="U135" s="106">
        <f t="shared" si="136"/>
        <v>100</v>
      </c>
      <c r="V135" s="87">
        <v>6</v>
      </c>
      <c r="W135" s="87">
        <f t="shared" si="137"/>
        <v>60</v>
      </c>
      <c r="X135" s="88">
        <v>4</v>
      </c>
      <c r="Y135" s="87">
        <f t="shared" si="138"/>
        <v>100</v>
      </c>
      <c r="Z135" s="88" t="s">
        <v>937</v>
      </c>
      <c r="AA135" s="87">
        <f t="shared" si="139"/>
        <v>0</v>
      </c>
      <c r="AB135" s="88">
        <v>2</v>
      </c>
      <c r="AC135" s="87">
        <f t="shared" si="140"/>
        <v>50</v>
      </c>
      <c r="AD135" s="125">
        <v>1</v>
      </c>
      <c r="AE135" s="126">
        <f t="shared" si="98"/>
        <v>50</v>
      </c>
      <c r="AF135" s="125">
        <v>9</v>
      </c>
      <c r="AG135" s="126">
        <f t="shared" si="141"/>
        <v>75</v>
      </c>
      <c r="AH135" s="125">
        <v>10</v>
      </c>
      <c r="AI135" s="126">
        <f t="shared" si="142"/>
        <v>62.5</v>
      </c>
      <c r="AJ135" s="125">
        <v>8</v>
      </c>
      <c r="AK135" s="126">
        <f t="shared" si="143"/>
        <v>100</v>
      </c>
      <c r="AL135" s="125">
        <v>8</v>
      </c>
      <c r="AM135" s="126">
        <f t="shared" si="144"/>
        <v>100</v>
      </c>
      <c r="AN135" s="125">
        <v>0</v>
      </c>
      <c r="AO135" s="126">
        <f t="shared" si="145"/>
        <v>0</v>
      </c>
      <c r="AP135" s="125">
        <v>16</v>
      </c>
      <c r="AQ135" s="126">
        <f t="shared" si="146"/>
        <v>100</v>
      </c>
      <c r="AR135" s="125">
        <v>2</v>
      </c>
      <c r="AS135" s="126">
        <f t="shared" si="147"/>
        <v>100</v>
      </c>
      <c r="AT135" s="125">
        <v>2</v>
      </c>
      <c r="AU135" s="126">
        <f t="shared" si="148"/>
        <v>100</v>
      </c>
      <c r="AV135" s="125">
        <v>12</v>
      </c>
      <c r="AW135" s="126">
        <f t="shared" si="149"/>
        <v>75</v>
      </c>
      <c r="AX135" s="138" t="s">
        <v>937</v>
      </c>
      <c r="AY135" s="139">
        <f t="shared" si="150"/>
        <v>0</v>
      </c>
      <c r="AZ135" s="138">
        <v>1</v>
      </c>
      <c r="BA135" s="139">
        <f t="shared" si="151"/>
        <v>50</v>
      </c>
      <c r="BB135" s="138">
        <v>16</v>
      </c>
      <c r="BC135" s="139">
        <f t="shared" si="152"/>
        <v>100</v>
      </c>
      <c r="BD135" s="138">
        <v>1</v>
      </c>
      <c r="BE135" s="139">
        <f t="shared" si="153"/>
        <v>50</v>
      </c>
      <c r="BF135" s="138">
        <v>6</v>
      </c>
      <c r="BG135" s="139">
        <f t="shared" si="154"/>
        <v>100</v>
      </c>
      <c r="BH135" s="138">
        <v>14</v>
      </c>
      <c r="BI135" s="139">
        <f t="shared" si="155"/>
        <v>87.5</v>
      </c>
      <c r="BJ135" s="138">
        <v>2</v>
      </c>
      <c r="BK135" s="139">
        <f t="shared" si="156"/>
        <v>100</v>
      </c>
      <c r="BL135" s="138" t="s">
        <v>937</v>
      </c>
      <c r="BM135" s="139">
        <f t="shared" si="157"/>
        <v>0</v>
      </c>
      <c r="BN135" s="138">
        <v>8</v>
      </c>
      <c r="BO135" s="139">
        <f t="shared" si="158"/>
        <v>50</v>
      </c>
      <c r="BP135" s="138">
        <v>12</v>
      </c>
      <c r="BQ135" s="139">
        <f t="shared" si="159"/>
        <v>75</v>
      </c>
      <c r="BR135" s="142">
        <v>0</v>
      </c>
      <c r="BS135" s="143">
        <f t="shared" si="160"/>
        <v>0</v>
      </c>
      <c r="BT135" s="142">
        <v>1</v>
      </c>
      <c r="BU135" s="143">
        <f t="shared" si="161"/>
        <v>50</v>
      </c>
      <c r="BV135" s="142">
        <v>10</v>
      </c>
      <c r="BW135" s="143">
        <f t="shared" si="162"/>
        <v>100</v>
      </c>
      <c r="BX135" s="142">
        <v>1</v>
      </c>
      <c r="BY135" s="143">
        <f t="shared" si="163"/>
        <v>50</v>
      </c>
      <c r="BZ135" s="142">
        <v>8</v>
      </c>
      <c r="CA135" s="143">
        <f t="shared" si="164"/>
        <v>50</v>
      </c>
      <c r="CB135" s="142">
        <v>12</v>
      </c>
      <c r="CC135" s="143">
        <f t="shared" si="165"/>
        <v>75</v>
      </c>
      <c r="CD135" s="142">
        <v>8</v>
      </c>
      <c r="CE135" s="143">
        <f t="shared" si="166"/>
        <v>100</v>
      </c>
      <c r="CF135" s="142">
        <v>9</v>
      </c>
      <c r="CG135" s="143">
        <f t="shared" si="167"/>
        <v>90</v>
      </c>
      <c r="CH135" s="142">
        <v>6</v>
      </c>
      <c r="CI135" s="143">
        <f t="shared" si="168"/>
        <v>75</v>
      </c>
      <c r="CJ135" s="142" t="s">
        <v>937</v>
      </c>
      <c r="CK135" s="143">
        <f t="shared" si="169"/>
        <v>0</v>
      </c>
    </row>
    <row r="136" spans="1:89" s="24" customFormat="1" ht="15.75" customHeight="1" x14ac:dyDescent="0.25">
      <c r="A136" s="29">
        <v>126</v>
      </c>
      <c r="B136" s="31">
        <v>211413205305</v>
      </c>
      <c r="C136" s="32" t="s">
        <v>565</v>
      </c>
      <c r="D136" s="95">
        <v>8</v>
      </c>
      <c r="E136" s="95">
        <f t="shared" si="128"/>
        <v>80</v>
      </c>
      <c r="F136" s="95" t="s">
        <v>937</v>
      </c>
      <c r="G136" s="95">
        <f t="shared" si="129"/>
        <v>0</v>
      </c>
      <c r="H136" s="96">
        <v>2</v>
      </c>
      <c r="I136" s="95">
        <f t="shared" si="130"/>
        <v>100</v>
      </c>
      <c r="J136" s="95">
        <v>2</v>
      </c>
      <c r="K136" s="95">
        <f t="shared" si="131"/>
        <v>100</v>
      </c>
      <c r="L136" s="106">
        <v>10</v>
      </c>
      <c r="M136" s="106">
        <f t="shared" si="132"/>
        <v>100</v>
      </c>
      <c r="N136" s="107">
        <v>1</v>
      </c>
      <c r="O136" s="106">
        <f t="shared" si="133"/>
        <v>50</v>
      </c>
      <c r="P136" s="107">
        <v>2</v>
      </c>
      <c r="Q136" s="106">
        <f t="shared" si="134"/>
        <v>100</v>
      </c>
      <c r="R136" s="107">
        <v>1</v>
      </c>
      <c r="S136" s="106">
        <f t="shared" si="135"/>
        <v>50</v>
      </c>
      <c r="T136" s="107">
        <v>2</v>
      </c>
      <c r="U136" s="106">
        <f t="shared" si="136"/>
        <v>50</v>
      </c>
      <c r="V136" s="87">
        <v>10</v>
      </c>
      <c r="W136" s="87">
        <f t="shared" si="137"/>
        <v>100</v>
      </c>
      <c r="X136" s="88">
        <v>2</v>
      </c>
      <c r="Y136" s="87">
        <f t="shared" si="138"/>
        <v>50</v>
      </c>
      <c r="Z136" s="88">
        <v>2</v>
      </c>
      <c r="AA136" s="87">
        <f t="shared" si="139"/>
        <v>100</v>
      </c>
      <c r="AB136" s="88">
        <v>4</v>
      </c>
      <c r="AC136" s="87">
        <f t="shared" si="140"/>
        <v>100</v>
      </c>
      <c r="AD136" s="125">
        <v>2</v>
      </c>
      <c r="AE136" s="126">
        <f t="shared" si="98"/>
        <v>100</v>
      </c>
      <c r="AF136" s="125">
        <v>8</v>
      </c>
      <c r="AG136" s="126">
        <f t="shared" si="141"/>
        <v>66.666666666666657</v>
      </c>
      <c r="AH136" s="125">
        <v>12</v>
      </c>
      <c r="AI136" s="126">
        <f t="shared" si="142"/>
        <v>75</v>
      </c>
      <c r="AJ136" s="125">
        <v>4</v>
      </c>
      <c r="AK136" s="126">
        <f t="shared" si="143"/>
        <v>50</v>
      </c>
      <c r="AL136" s="125">
        <v>6</v>
      </c>
      <c r="AM136" s="126">
        <f t="shared" si="144"/>
        <v>75</v>
      </c>
      <c r="AN136" s="125">
        <v>2</v>
      </c>
      <c r="AO136" s="126">
        <f t="shared" si="145"/>
        <v>100</v>
      </c>
      <c r="AP136" s="125">
        <v>16</v>
      </c>
      <c r="AQ136" s="126">
        <f t="shared" si="146"/>
        <v>100</v>
      </c>
      <c r="AR136" s="125">
        <v>2</v>
      </c>
      <c r="AS136" s="126">
        <f t="shared" si="147"/>
        <v>100</v>
      </c>
      <c r="AT136" s="125">
        <v>2</v>
      </c>
      <c r="AU136" s="126">
        <f t="shared" si="148"/>
        <v>100</v>
      </c>
      <c r="AV136" s="125">
        <v>16</v>
      </c>
      <c r="AW136" s="126">
        <f t="shared" si="149"/>
        <v>100</v>
      </c>
      <c r="AX136" s="138">
        <v>16</v>
      </c>
      <c r="AY136" s="139">
        <f t="shared" si="150"/>
        <v>100</v>
      </c>
      <c r="AZ136" s="138">
        <v>2</v>
      </c>
      <c r="BA136" s="139">
        <f t="shared" si="151"/>
        <v>100</v>
      </c>
      <c r="BB136" s="138">
        <v>16</v>
      </c>
      <c r="BC136" s="139">
        <f t="shared" si="152"/>
        <v>100</v>
      </c>
      <c r="BD136" s="138">
        <v>2</v>
      </c>
      <c r="BE136" s="139">
        <f t="shared" si="153"/>
        <v>100</v>
      </c>
      <c r="BF136" s="138">
        <v>4</v>
      </c>
      <c r="BG136" s="139">
        <f t="shared" si="154"/>
        <v>66.666666666666657</v>
      </c>
      <c r="BH136" s="138">
        <v>16</v>
      </c>
      <c r="BI136" s="139">
        <f t="shared" si="155"/>
        <v>100</v>
      </c>
      <c r="BJ136" s="138">
        <v>1</v>
      </c>
      <c r="BK136" s="139">
        <f t="shared" si="156"/>
        <v>50</v>
      </c>
      <c r="BL136" s="138">
        <v>1</v>
      </c>
      <c r="BM136" s="139">
        <f t="shared" si="157"/>
        <v>50</v>
      </c>
      <c r="BN136" s="138">
        <v>8</v>
      </c>
      <c r="BO136" s="139">
        <f t="shared" si="158"/>
        <v>50</v>
      </c>
      <c r="BP136" s="138">
        <v>16</v>
      </c>
      <c r="BQ136" s="139">
        <f t="shared" si="159"/>
        <v>100</v>
      </c>
      <c r="BR136" s="142">
        <v>2</v>
      </c>
      <c r="BS136" s="143">
        <f t="shared" si="160"/>
        <v>100</v>
      </c>
      <c r="BT136" s="142">
        <v>2</v>
      </c>
      <c r="BU136" s="143">
        <f t="shared" si="161"/>
        <v>100</v>
      </c>
      <c r="BV136" s="142">
        <v>10</v>
      </c>
      <c r="BW136" s="143">
        <f t="shared" si="162"/>
        <v>100</v>
      </c>
      <c r="BX136" s="142">
        <v>2</v>
      </c>
      <c r="BY136" s="143">
        <f t="shared" si="163"/>
        <v>100</v>
      </c>
      <c r="BZ136" s="142">
        <v>16</v>
      </c>
      <c r="CA136" s="143">
        <f t="shared" si="164"/>
        <v>100</v>
      </c>
      <c r="CB136" s="142">
        <v>16</v>
      </c>
      <c r="CC136" s="143">
        <f t="shared" si="165"/>
        <v>100</v>
      </c>
      <c r="CD136" s="142">
        <v>4</v>
      </c>
      <c r="CE136" s="143">
        <f t="shared" si="166"/>
        <v>50</v>
      </c>
      <c r="CF136" s="142">
        <v>4</v>
      </c>
      <c r="CG136" s="143">
        <f t="shared" si="167"/>
        <v>40</v>
      </c>
      <c r="CH136" s="142">
        <v>8</v>
      </c>
      <c r="CI136" s="143">
        <f t="shared" si="168"/>
        <v>100</v>
      </c>
      <c r="CJ136" s="142">
        <v>2</v>
      </c>
      <c r="CK136" s="143">
        <f t="shared" si="169"/>
        <v>50</v>
      </c>
    </row>
    <row r="137" spans="1:89" s="24" customFormat="1" ht="15.75" customHeight="1" x14ac:dyDescent="0.25">
      <c r="A137" s="29">
        <v>127</v>
      </c>
      <c r="B137" s="31">
        <v>211413205306</v>
      </c>
      <c r="C137" s="32" t="s">
        <v>566</v>
      </c>
      <c r="D137" s="95">
        <v>8</v>
      </c>
      <c r="E137" s="95">
        <f t="shared" si="128"/>
        <v>80</v>
      </c>
      <c r="F137" s="95">
        <v>3</v>
      </c>
      <c r="G137" s="95">
        <f t="shared" si="129"/>
        <v>50</v>
      </c>
      <c r="H137" s="96">
        <v>2</v>
      </c>
      <c r="I137" s="95">
        <f t="shared" si="130"/>
        <v>100</v>
      </c>
      <c r="J137" s="95">
        <v>2</v>
      </c>
      <c r="K137" s="95">
        <f t="shared" si="131"/>
        <v>100</v>
      </c>
      <c r="L137" s="106">
        <v>6</v>
      </c>
      <c r="M137" s="106">
        <f t="shared" si="132"/>
        <v>60</v>
      </c>
      <c r="N137" s="107">
        <v>0</v>
      </c>
      <c r="O137" s="106">
        <f t="shared" si="133"/>
        <v>0</v>
      </c>
      <c r="P137" s="107">
        <v>0</v>
      </c>
      <c r="Q137" s="106">
        <f t="shared" si="134"/>
        <v>0</v>
      </c>
      <c r="R137" s="107">
        <v>1</v>
      </c>
      <c r="S137" s="106">
        <f t="shared" si="135"/>
        <v>50</v>
      </c>
      <c r="T137" s="107">
        <v>4</v>
      </c>
      <c r="U137" s="106">
        <f t="shared" si="136"/>
        <v>100</v>
      </c>
      <c r="V137" s="87">
        <v>10</v>
      </c>
      <c r="W137" s="87">
        <f t="shared" si="137"/>
        <v>100</v>
      </c>
      <c r="X137" s="88">
        <v>4</v>
      </c>
      <c r="Y137" s="87">
        <f t="shared" si="138"/>
        <v>100</v>
      </c>
      <c r="Z137" s="88">
        <v>2</v>
      </c>
      <c r="AA137" s="87">
        <f t="shared" si="139"/>
        <v>100</v>
      </c>
      <c r="AB137" s="88">
        <v>4</v>
      </c>
      <c r="AC137" s="87">
        <f t="shared" si="140"/>
        <v>100</v>
      </c>
      <c r="AD137" s="125">
        <v>2</v>
      </c>
      <c r="AE137" s="126">
        <f t="shared" si="98"/>
        <v>100</v>
      </c>
      <c r="AF137" s="125">
        <v>12</v>
      </c>
      <c r="AG137" s="126">
        <f t="shared" si="141"/>
        <v>100</v>
      </c>
      <c r="AH137" s="125">
        <v>12</v>
      </c>
      <c r="AI137" s="126">
        <f t="shared" si="142"/>
        <v>75</v>
      </c>
      <c r="AJ137" s="125">
        <v>4</v>
      </c>
      <c r="AK137" s="126">
        <f t="shared" si="143"/>
        <v>50</v>
      </c>
      <c r="AL137" s="125">
        <v>8</v>
      </c>
      <c r="AM137" s="126">
        <f t="shared" si="144"/>
        <v>100</v>
      </c>
      <c r="AN137" s="125">
        <v>2</v>
      </c>
      <c r="AO137" s="126">
        <f t="shared" si="145"/>
        <v>100</v>
      </c>
      <c r="AP137" s="125">
        <v>16</v>
      </c>
      <c r="AQ137" s="126">
        <f t="shared" si="146"/>
        <v>100</v>
      </c>
      <c r="AR137" s="125">
        <v>1</v>
      </c>
      <c r="AS137" s="126">
        <f t="shared" si="147"/>
        <v>50</v>
      </c>
      <c r="AT137" s="125" t="s">
        <v>937</v>
      </c>
      <c r="AU137" s="126">
        <f t="shared" si="148"/>
        <v>0</v>
      </c>
      <c r="AV137" s="125">
        <v>16</v>
      </c>
      <c r="AW137" s="126">
        <f t="shared" si="149"/>
        <v>100</v>
      </c>
      <c r="AX137" s="138">
        <v>12</v>
      </c>
      <c r="AY137" s="139">
        <f t="shared" si="150"/>
        <v>75</v>
      </c>
      <c r="AZ137" s="138">
        <v>2</v>
      </c>
      <c r="BA137" s="139">
        <f t="shared" si="151"/>
        <v>100</v>
      </c>
      <c r="BB137" s="138">
        <v>16</v>
      </c>
      <c r="BC137" s="139">
        <f t="shared" si="152"/>
        <v>100</v>
      </c>
      <c r="BD137" s="138">
        <v>2</v>
      </c>
      <c r="BE137" s="139">
        <f t="shared" si="153"/>
        <v>100</v>
      </c>
      <c r="BF137" s="138">
        <v>6</v>
      </c>
      <c r="BG137" s="139">
        <f t="shared" si="154"/>
        <v>100</v>
      </c>
      <c r="BH137" s="138" t="s">
        <v>937</v>
      </c>
      <c r="BI137" s="139">
        <f t="shared" si="155"/>
        <v>0</v>
      </c>
      <c r="BJ137" s="138">
        <v>2</v>
      </c>
      <c r="BK137" s="139">
        <f t="shared" si="156"/>
        <v>100</v>
      </c>
      <c r="BL137" s="138">
        <v>2</v>
      </c>
      <c r="BM137" s="139">
        <f t="shared" si="157"/>
        <v>100</v>
      </c>
      <c r="BN137" s="138">
        <v>16</v>
      </c>
      <c r="BO137" s="139">
        <f t="shared" si="158"/>
        <v>100</v>
      </c>
      <c r="BP137" s="138">
        <v>16</v>
      </c>
      <c r="BQ137" s="139">
        <f t="shared" si="159"/>
        <v>100</v>
      </c>
      <c r="BR137" s="142">
        <v>2</v>
      </c>
      <c r="BS137" s="143">
        <f t="shared" si="160"/>
        <v>100</v>
      </c>
      <c r="BT137" s="142">
        <v>0</v>
      </c>
      <c r="BU137" s="143">
        <f t="shared" si="161"/>
        <v>0</v>
      </c>
      <c r="BV137" s="142">
        <v>8</v>
      </c>
      <c r="BW137" s="143">
        <f t="shared" si="162"/>
        <v>80</v>
      </c>
      <c r="BX137" s="142">
        <v>2</v>
      </c>
      <c r="BY137" s="143">
        <f t="shared" si="163"/>
        <v>100</v>
      </c>
      <c r="BZ137" s="142">
        <v>16</v>
      </c>
      <c r="CA137" s="143">
        <f t="shared" si="164"/>
        <v>100</v>
      </c>
      <c r="CB137" s="142">
        <v>15</v>
      </c>
      <c r="CC137" s="143">
        <f t="shared" si="165"/>
        <v>93.75</v>
      </c>
      <c r="CD137" s="142">
        <v>8</v>
      </c>
      <c r="CE137" s="143">
        <f t="shared" si="166"/>
        <v>100</v>
      </c>
      <c r="CF137" s="142">
        <v>10</v>
      </c>
      <c r="CG137" s="143">
        <f t="shared" si="167"/>
        <v>100</v>
      </c>
      <c r="CH137" s="142">
        <v>4</v>
      </c>
      <c r="CI137" s="143">
        <f t="shared" si="168"/>
        <v>50</v>
      </c>
      <c r="CJ137" s="142">
        <v>3</v>
      </c>
      <c r="CK137" s="143">
        <f t="shared" si="169"/>
        <v>75</v>
      </c>
    </row>
    <row r="138" spans="1:89" s="24" customFormat="1" ht="15.75" customHeight="1" x14ac:dyDescent="0.25">
      <c r="A138" s="29">
        <v>128</v>
      </c>
      <c r="B138" s="31">
        <v>211413205307</v>
      </c>
      <c r="C138" s="32" t="s">
        <v>567</v>
      </c>
      <c r="D138" s="95">
        <v>6</v>
      </c>
      <c r="E138" s="95">
        <f t="shared" si="128"/>
        <v>60</v>
      </c>
      <c r="F138" s="95">
        <v>2</v>
      </c>
      <c r="G138" s="95">
        <f t="shared" si="129"/>
        <v>33.333333333333329</v>
      </c>
      <c r="H138" s="96">
        <v>1</v>
      </c>
      <c r="I138" s="95">
        <f t="shared" si="130"/>
        <v>50</v>
      </c>
      <c r="J138" s="95">
        <v>2</v>
      </c>
      <c r="K138" s="95">
        <f t="shared" si="131"/>
        <v>100</v>
      </c>
      <c r="L138" s="106">
        <v>10</v>
      </c>
      <c r="M138" s="106">
        <f t="shared" si="132"/>
        <v>100</v>
      </c>
      <c r="N138" s="107">
        <v>2</v>
      </c>
      <c r="O138" s="106">
        <f t="shared" si="133"/>
        <v>100</v>
      </c>
      <c r="P138" s="107">
        <v>2</v>
      </c>
      <c r="Q138" s="106">
        <f t="shared" si="134"/>
        <v>100</v>
      </c>
      <c r="R138" s="107">
        <v>2</v>
      </c>
      <c r="S138" s="106">
        <f t="shared" si="135"/>
        <v>100</v>
      </c>
      <c r="T138" s="107">
        <v>4</v>
      </c>
      <c r="U138" s="106">
        <f t="shared" si="136"/>
        <v>100</v>
      </c>
      <c r="V138" s="87">
        <v>5</v>
      </c>
      <c r="W138" s="87">
        <f t="shared" si="137"/>
        <v>50</v>
      </c>
      <c r="X138" s="88">
        <v>4</v>
      </c>
      <c r="Y138" s="87">
        <f t="shared" si="138"/>
        <v>100</v>
      </c>
      <c r="Z138" s="88">
        <v>1</v>
      </c>
      <c r="AA138" s="87">
        <f t="shared" si="139"/>
        <v>50</v>
      </c>
      <c r="AB138" s="88">
        <v>3</v>
      </c>
      <c r="AC138" s="87">
        <f t="shared" si="140"/>
        <v>75</v>
      </c>
      <c r="AD138" s="125">
        <v>1</v>
      </c>
      <c r="AE138" s="126">
        <f t="shared" si="98"/>
        <v>50</v>
      </c>
      <c r="AF138" s="125">
        <v>8</v>
      </c>
      <c r="AG138" s="126">
        <f t="shared" si="141"/>
        <v>66.666666666666657</v>
      </c>
      <c r="AH138" s="125">
        <v>9</v>
      </c>
      <c r="AI138" s="126">
        <f t="shared" si="142"/>
        <v>56.25</v>
      </c>
      <c r="AJ138" s="125">
        <v>4</v>
      </c>
      <c r="AK138" s="126">
        <f t="shared" si="143"/>
        <v>50</v>
      </c>
      <c r="AL138" s="125">
        <v>7</v>
      </c>
      <c r="AM138" s="126">
        <f t="shared" si="144"/>
        <v>87.5</v>
      </c>
      <c r="AN138" s="125">
        <v>2</v>
      </c>
      <c r="AO138" s="126">
        <f t="shared" si="145"/>
        <v>100</v>
      </c>
      <c r="AP138" s="125">
        <v>16</v>
      </c>
      <c r="AQ138" s="126">
        <f t="shared" si="146"/>
        <v>100</v>
      </c>
      <c r="AR138" s="125">
        <v>2</v>
      </c>
      <c r="AS138" s="126">
        <f t="shared" si="147"/>
        <v>100</v>
      </c>
      <c r="AT138" s="125">
        <v>2</v>
      </c>
      <c r="AU138" s="126">
        <f t="shared" si="148"/>
        <v>100</v>
      </c>
      <c r="AV138" s="125">
        <v>16</v>
      </c>
      <c r="AW138" s="126">
        <f t="shared" si="149"/>
        <v>100</v>
      </c>
      <c r="AX138" s="138">
        <v>13</v>
      </c>
      <c r="AY138" s="139">
        <f t="shared" si="150"/>
        <v>81.25</v>
      </c>
      <c r="AZ138" s="138">
        <v>2</v>
      </c>
      <c r="BA138" s="139">
        <f t="shared" si="151"/>
        <v>100</v>
      </c>
      <c r="BB138" s="138">
        <v>16</v>
      </c>
      <c r="BC138" s="139">
        <f t="shared" si="152"/>
        <v>100</v>
      </c>
      <c r="BD138" s="138">
        <v>2</v>
      </c>
      <c r="BE138" s="139">
        <f t="shared" si="153"/>
        <v>100</v>
      </c>
      <c r="BF138" s="138">
        <v>6</v>
      </c>
      <c r="BG138" s="139">
        <f t="shared" si="154"/>
        <v>100</v>
      </c>
      <c r="BH138" s="138">
        <v>16</v>
      </c>
      <c r="BI138" s="139">
        <f t="shared" si="155"/>
        <v>100</v>
      </c>
      <c r="BJ138" s="138">
        <v>2</v>
      </c>
      <c r="BK138" s="139">
        <f t="shared" si="156"/>
        <v>100</v>
      </c>
      <c r="BL138" s="138">
        <v>2</v>
      </c>
      <c r="BM138" s="139">
        <f t="shared" si="157"/>
        <v>100</v>
      </c>
      <c r="BN138" s="138">
        <v>16</v>
      </c>
      <c r="BO138" s="139">
        <f t="shared" si="158"/>
        <v>100</v>
      </c>
      <c r="BP138" s="138">
        <v>16</v>
      </c>
      <c r="BQ138" s="139">
        <f t="shared" si="159"/>
        <v>100</v>
      </c>
      <c r="BR138" s="142">
        <v>2</v>
      </c>
      <c r="BS138" s="143">
        <f t="shared" si="160"/>
        <v>100</v>
      </c>
      <c r="BT138" s="142">
        <v>2</v>
      </c>
      <c r="BU138" s="143">
        <f t="shared" si="161"/>
        <v>100</v>
      </c>
      <c r="BV138" s="142">
        <v>10</v>
      </c>
      <c r="BW138" s="143">
        <f t="shared" si="162"/>
        <v>100</v>
      </c>
      <c r="BX138" s="142">
        <v>2</v>
      </c>
      <c r="BY138" s="143">
        <f t="shared" si="163"/>
        <v>100</v>
      </c>
      <c r="BZ138" s="142">
        <v>8</v>
      </c>
      <c r="CA138" s="143">
        <f t="shared" si="164"/>
        <v>50</v>
      </c>
      <c r="CB138" s="142">
        <v>9</v>
      </c>
      <c r="CC138" s="143">
        <f t="shared" si="165"/>
        <v>56.25</v>
      </c>
      <c r="CD138" s="142">
        <v>8</v>
      </c>
      <c r="CE138" s="143">
        <f t="shared" si="166"/>
        <v>100</v>
      </c>
      <c r="CF138" s="142">
        <v>5</v>
      </c>
      <c r="CG138" s="143">
        <f t="shared" si="167"/>
        <v>50</v>
      </c>
      <c r="CH138" s="142">
        <v>8</v>
      </c>
      <c r="CI138" s="143">
        <f t="shared" si="168"/>
        <v>100</v>
      </c>
      <c r="CJ138" s="142">
        <v>4</v>
      </c>
      <c r="CK138" s="143">
        <f t="shared" si="169"/>
        <v>100</v>
      </c>
    </row>
    <row r="139" spans="1:89" s="24" customFormat="1" ht="15.75" customHeight="1" x14ac:dyDescent="0.25">
      <c r="A139" s="29">
        <v>129</v>
      </c>
      <c r="B139" s="31">
        <v>211413205308</v>
      </c>
      <c r="C139" s="32" t="s">
        <v>568</v>
      </c>
      <c r="D139" s="95" t="s">
        <v>937</v>
      </c>
      <c r="E139" s="95">
        <f t="shared" ref="E139" si="170">IFERROR(D139/10*100,0)</f>
        <v>0</v>
      </c>
      <c r="F139" s="95">
        <v>6</v>
      </c>
      <c r="G139" s="95">
        <f t="shared" ref="G139" si="171">IFERROR(F139/6*100,0)</f>
        <v>100</v>
      </c>
      <c r="H139" s="96">
        <v>2</v>
      </c>
      <c r="I139" s="95">
        <f t="shared" ref="I139" si="172">IFERROR(H139/2*100,0)</f>
        <v>100</v>
      </c>
      <c r="J139" s="95">
        <v>1</v>
      </c>
      <c r="K139" s="95">
        <f t="shared" ref="K139" si="173">IFERROR(J139/2*100,0)</f>
        <v>50</v>
      </c>
      <c r="L139" s="106">
        <v>6</v>
      </c>
      <c r="M139" s="106">
        <f t="shared" ref="M139" si="174">IFERROR(L139/10*100,0)</f>
        <v>60</v>
      </c>
      <c r="N139" s="107">
        <v>2</v>
      </c>
      <c r="O139" s="106">
        <f t="shared" ref="O139" si="175">IFERROR(N139/2*100,0)</f>
        <v>100</v>
      </c>
      <c r="P139" s="107">
        <v>1</v>
      </c>
      <c r="Q139" s="106">
        <f t="shared" ref="Q139" si="176">IFERROR(P139/2*100,0)</f>
        <v>50</v>
      </c>
      <c r="R139" s="107">
        <v>2</v>
      </c>
      <c r="S139" s="106">
        <f t="shared" ref="S139" si="177">IFERROR(R139/2*100,0)</f>
        <v>100</v>
      </c>
      <c r="T139" s="107">
        <v>4</v>
      </c>
      <c r="U139" s="106">
        <f t="shared" ref="U139" si="178">IFERROR(T139/4*100,0)</f>
        <v>100</v>
      </c>
      <c r="V139" s="87">
        <v>6</v>
      </c>
      <c r="W139" s="87">
        <f t="shared" ref="W139" si="179">IFERROR(V139/10*100,0)</f>
        <v>60</v>
      </c>
      <c r="X139" s="88">
        <v>4</v>
      </c>
      <c r="Y139" s="87">
        <f t="shared" ref="Y139" si="180">IFERROR(X139/4*100,0)</f>
        <v>100</v>
      </c>
      <c r="Z139" s="88">
        <v>2</v>
      </c>
      <c r="AA139" s="87">
        <f t="shared" ref="AA139" si="181">IFERROR(Z139/2*100,0)</f>
        <v>100</v>
      </c>
      <c r="AB139" s="88">
        <v>4</v>
      </c>
      <c r="AC139" s="87">
        <f t="shared" ref="AC139" si="182">IFERROR(AB139/4*100,0)</f>
        <v>100</v>
      </c>
      <c r="AD139" s="125">
        <v>2</v>
      </c>
      <c r="AE139" s="126">
        <f>AD139/2*100</f>
        <v>100</v>
      </c>
      <c r="AF139" s="125">
        <v>12</v>
      </c>
      <c r="AG139" s="126">
        <f t="shared" ref="AG139" si="183">IFERROR(AF139/12*100,0)</f>
        <v>100</v>
      </c>
      <c r="AH139" s="125">
        <v>7</v>
      </c>
      <c r="AI139" s="126">
        <f t="shared" ref="AI139" si="184">IFERROR(AH139/16*100,0)</f>
        <v>43.75</v>
      </c>
      <c r="AJ139" s="125">
        <v>8</v>
      </c>
      <c r="AK139" s="126">
        <f t="shared" ref="AK139" si="185">IFERROR(AJ139/8*100,0)</f>
        <v>100</v>
      </c>
      <c r="AL139" s="125">
        <v>4</v>
      </c>
      <c r="AM139" s="126">
        <f t="shared" ref="AM139" si="186">IFERROR(AL139/8*100,0)</f>
        <v>50</v>
      </c>
      <c r="AN139" s="125">
        <v>2</v>
      </c>
      <c r="AO139" s="126">
        <f t="shared" ref="AO139" si="187">IFERROR(AN139/2*100,0)</f>
        <v>100</v>
      </c>
      <c r="AP139" s="125">
        <v>9</v>
      </c>
      <c r="AQ139" s="126">
        <f t="shared" ref="AQ139" si="188">IFERROR(AP139/16*100,0)</f>
        <v>56.25</v>
      </c>
      <c r="AR139" s="125">
        <v>2</v>
      </c>
      <c r="AS139" s="126">
        <f t="shared" ref="AS139" si="189">IFERROR(AR139/2*100,0)</f>
        <v>100</v>
      </c>
      <c r="AT139" s="125">
        <v>2</v>
      </c>
      <c r="AU139" s="126">
        <f t="shared" ref="AU139" si="190">IFERROR(AT139/2*100,0)</f>
        <v>100</v>
      </c>
      <c r="AV139" s="125">
        <v>9</v>
      </c>
      <c r="AW139" s="126">
        <f t="shared" ref="AW139" si="191">IFERROR(AV139/16*100,0)</f>
        <v>56.25</v>
      </c>
      <c r="AX139" s="138">
        <v>14</v>
      </c>
      <c r="AY139" s="139">
        <f t="shared" ref="AY139" si="192">IFERROR(AX139/16*100,0)</f>
        <v>87.5</v>
      </c>
      <c r="AZ139" s="138">
        <v>2</v>
      </c>
      <c r="BA139" s="139">
        <f t="shared" ref="BA139" si="193">IFERROR(AZ139/2*100,0)</f>
        <v>100</v>
      </c>
      <c r="BB139" s="138">
        <v>9</v>
      </c>
      <c r="BC139" s="139">
        <f t="shared" ref="BC139" si="194">IFERROR(BB139/16*100,0)</f>
        <v>56.25</v>
      </c>
      <c r="BD139" s="138">
        <v>2</v>
      </c>
      <c r="BE139" s="139">
        <f t="shared" ref="BE139" si="195">IFERROR(BD139/2*100,0)</f>
        <v>100</v>
      </c>
      <c r="BF139" s="138">
        <v>6</v>
      </c>
      <c r="BG139" s="139">
        <f t="shared" ref="BG139" si="196">IFERROR(BF139/6*100,0)</f>
        <v>100</v>
      </c>
      <c r="BH139" s="138">
        <v>4</v>
      </c>
      <c r="BI139" s="139">
        <f t="shared" ref="BI139" si="197">IFERROR(BH139/16*100,0)</f>
        <v>25</v>
      </c>
      <c r="BJ139" s="138">
        <v>2</v>
      </c>
      <c r="BK139" s="139">
        <f t="shared" ref="BK139" si="198">IFERROR(BJ139/2*100,0)</f>
        <v>100</v>
      </c>
      <c r="BL139" s="138">
        <v>1</v>
      </c>
      <c r="BM139" s="139">
        <f t="shared" ref="BM139" si="199">IFERROR(BL139/2*100,0)</f>
        <v>50</v>
      </c>
      <c r="BN139" s="138">
        <v>9</v>
      </c>
      <c r="BO139" s="139">
        <f t="shared" ref="BO139" si="200">IFERROR(BN139/16*100,0)</f>
        <v>56.25</v>
      </c>
      <c r="BP139" s="138">
        <v>9</v>
      </c>
      <c r="BQ139" s="139">
        <f t="shared" ref="BQ139" si="201">IFERROR(BP139/16*100,0)</f>
        <v>56.25</v>
      </c>
      <c r="BR139" s="142">
        <v>2</v>
      </c>
      <c r="BS139" s="143">
        <f t="shared" ref="BS139" si="202">IFERROR(BR139/2*100,0)</f>
        <v>100</v>
      </c>
      <c r="BT139" s="142">
        <v>2</v>
      </c>
      <c r="BU139" s="143">
        <f t="shared" ref="BU139" si="203">IFERROR(BT139/2*100,0)</f>
        <v>100</v>
      </c>
      <c r="BV139" s="142">
        <v>10</v>
      </c>
      <c r="BW139" s="143">
        <f t="shared" ref="BW139" si="204">IFERROR(BV139/10*100,0)</f>
        <v>100</v>
      </c>
      <c r="BX139" s="142">
        <v>2</v>
      </c>
      <c r="BY139" s="143">
        <f t="shared" ref="BY139" si="205">IFERROR(BX139/2*100,0)</f>
        <v>100</v>
      </c>
      <c r="BZ139" s="142">
        <v>16</v>
      </c>
      <c r="CA139" s="143">
        <f t="shared" ref="CA139" si="206">IFERROR(BZ139/16*100,0)</f>
        <v>100</v>
      </c>
      <c r="CB139" s="142">
        <v>16</v>
      </c>
      <c r="CC139" s="143">
        <f t="shared" ref="CC139" si="207">IFERROR(CB139/16*100,0)</f>
        <v>100</v>
      </c>
      <c r="CD139" s="142">
        <v>8</v>
      </c>
      <c r="CE139" s="143">
        <f t="shared" ref="CE139" si="208">IFERROR(CD139/8*100,0)</f>
        <v>100</v>
      </c>
      <c r="CF139" s="142">
        <v>10</v>
      </c>
      <c r="CG139" s="143">
        <f t="shared" ref="CG139" si="209">IFERROR(CF139/10*100,0)</f>
        <v>100</v>
      </c>
      <c r="CH139" s="142">
        <v>8</v>
      </c>
      <c r="CI139" s="143">
        <f t="shared" ref="CI139" si="210">IFERROR(CH139/8*100,0)</f>
        <v>100</v>
      </c>
      <c r="CJ139" s="142">
        <v>4</v>
      </c>
      <c r="CK139" s="143">
        <f t="shared" ref="CK139" si="211">IFERROR(CJ139/4*100,0)</f>
        <v>100</v>
      </c>
    </row>
    <row r="140" spans="1:89" s="24" customFormat="1" ht="15.75" customHeight="1" x14ac:dyDescent="0.25">
      <c r="A140" s="149"/>
      <c r="B140" s="150"/>
      <c r="C140" s="151"/>
      <c r="D140" s="158"/>
      <c r="E140" s="158"/>
      <c r="F140" s="158"/>
      <c r="G140" s="158"/>
      <c r="H140" s="159"/>
      <c r="I140" s="158"/>
      <c r="J140" s="158"/>
      <c r="K140" s="158"/>
      <c r="L140" s="152"/>
      <c r="M140" s="152"/>
      <c r="N140" s="153"/>
      <c r="O140" s="152"/>
      <c r="P140" s="153"/>
      <c r="Q140" s="152"/>
      <c r="R140" s="153"/>
      <c r="S140" s="152"/>
      <c r="T140" s="153"/>
      <c r="U140" s="152"/>
      <c r="V140" s="154"/>
      <c r="W140" s="154"/>
      <c r="X140" s="155"/>
      <c r="Y140" s="154"/>
      <c r="Z140" s="156"/>
      <c r="AA140" s="154"/>
      <c r="AB140" s="156"/>
      <c r="AC140" s="154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62"/>
      <c r="AO140" s="163"/>
      <c r="AP140" s="162"/>
      <c r="AQ140" s="163"/>
      <c r="AR140" s="162"/>
      <c r="AS140" s="163"/>
      <c r="AT140" s="162"/>
      <c r="AU140" s="163"/>
      <c r="AV140" s="162"/>
      <c r="AW140" s="163"/>
      <c r="AX140" s="138"/>
      <c r="AY140" s="139"/>
      <c r="AZ140" s="138"/>
      <c r="BA140" s="139"/>
      <c r="BB140" s="138"/>
      <c r="BC140" s="139"/>
      <c r="BD140" s="138"/>
      <c r="BE140" s="139"/>
      <c r="BF140" s="138"/>
      <c r="BG140" s="139"/>
      <c r="BH140" s="138"/>
      <c r="BI140" s="139"/>
      <c r="BJ140" s="138"/>
      <c r="BK140" s="139"/>
      <c r="BL140" s="138"/>
      <c r="BM140" s="139"/>
      <c r="BN140" s="138"/>
      <c r="BO140" s="139"/>
      <c r="BP140" s="138"/>
      <c r="BQ140" s="139"/>
      <c r="BR140" s="142"/>
      <c r="BS140" s="143"/>
      <c r="BT140" s="142"/>
      <c r="BU140" s="143"/>
      <c r="BV140" s="142"/>
      <c r="BW140" s="143"/>
      <c r="BX140" s="142"/>
      <c r="BY140" s="143"/>
      <c r="BZ140" s="142"/>
      <c r="CA140" s="143"/>
      <c r="CB140" s="142"/>
      <c r="CC140" s="143"/>
      <c r="CD140" s="142"/>
      <c r="CE140" s="143"/>
      <c r="CF140" s="142"/>
      <c r="CG140" s="143"/>
      <c r="CH140" s="142"/>
      <c r="CI140" s="143"/>
      <c r="CJ140" s="142"/>
      <c r="CK140" s="143"/>
    </row>
    <row r="141" spans="1:89" ht="15.75" customHeight="1" x14ac:dyDescent="0.25">
      <c r="A141" s="729" t="s">
        <v>294</v>
      </c>
      <c r="B141" s="730"/>
      <c r="C141" s="731"/>
      <c r="D141" s="732">
        <v>129</v>
      </c>
      <c r="E141" s="732"/>
      <c r="F141" s="732"/>
      <c r="G141" s="732"/>
      <c r="H141" s="732"/>
      <c r="I141" s="732"/>
      <c r="J141" s="732"/>
      <c r="K141" s="732"/>
      <c r="L141" s="745">
        <v>129</v>
      </c>
      <c r="M141" s="745"/>
      <c r="N141" s="745"/>
      <c r="O141" s="745"/>
      <c r="P141" s="745"/>
      <c r="Q141" s="745"/>
      <c r="R141" s="745"/>
      <c r="S141" s="745"/>
      <c r="T141" s="745"/>
      <c r="U141" s="745"/>
      <c r="V141" s="733">
        <v>129</v>
      </c>
      <c r="W141" s="733"/>
      <c r="X141" s="733"/>
      <c r="Y141" s="733"/>
      <c r="Z141" s="733"/>
      <c r="AA141" s="733"/>
      <c r="AB141" s="733"/>
      <c r="AC141" s="733"/>
      <c r="AD141" s="738">
        <v>129</v>
      </c>
      <c r="AE141" s="738"/>
      <c r="AF141" s="738"/>
      <c r="AG141" s="738"/>
      <c r="AH141" s="738"/>
      <c r="AI141" s="738"/>
      <c r="AJ141" s="738"/>
      <c r="AK141" s="738"/>
      <c r="AL141" s="738"/>
      <c r="AM141" s="738"/>
      <c r="AN141" s="738"/>
      <c r="AO141" s="738"/>
      <c r="AP141" s="738"/>
      <c r="AQ141" s="738"/>
      <c r="AR141" s="738"/>
      <c r="AS141" s="738"/>
      <c r="AT141" s="738"/>
      <c r="AU141" s="738"/>
      <c r="AV141" s="738"/>
      <c r="AW141" s="738"/>
      <c r="AX141" s="739">
        <v>129</v>
      </c>
      <c r="AY141" s="739"/>
      <c r="AZ141" s="739"/>
      <c r="BA141" s="739"/>
      <c r="BB141" s="739"/>
      <c r="BC141" s="739"/>
      <c r="BD141" s="739"/>
      <c r="BE141" s="739"/>
      <c r="BF141" s="739"/>
      <c r="BG141" s="739"/>
      <c r="BH141" s="739"/>
      <c r="BI141" s="739"/>
      <c r="BJ141" s="739"/>
      <c r="BK141" s="739"/>
      <c r="BL141" s="739"/>
      <c r="BM141" s="739"/>
      <c r="BN141" s="739"/>
      <c r="BO141" s="739"/>
      <c r="BP141" s="739"/>
      <c r="BQ141" s="739"/>
      <c r="BR141" s="723">
        <v>129</v>
      </c>
      <c r="BS141" s="723"/>
      <c r="BT141" s="723"/>
      <c r="BU141" s="723"/>
      <c r="BV141" s="723"/>
      <c r="BW141" s="723"/>
      <c r="BX141" s="723"/>
      <c r="BY141" s="723"/>
      <c r="BZ141" s="723"/>
      <c r="CA141" s="723"/>
      <c r="CB141" s="723"/>
      <c r="CC141" s="723"/>
      <c r="CD141" s="723"/>
      <c r="CE141" s="723"/>
      <c r="CF141" s="723"/>
      <c r="CG141" s="723"/>
      <c r="CH141" s="723"/>
      <c r="CI141" s="723"/>
      <c r="CJ141" s="723"/>
      <c r="CK141" s="723"/>
    </row>
    <row r="142" spans="1:89" ht="15.75" customHeight="1" x14ac:dyDescent="0.25">
      <c r="A142" s="729" t="s">
        <v>940</v>
      </c>
      <c r="B142" s="730"/>
      <c r="C142" s="731"/>
      <c r="D142" s="291">
        <f>D141-E143</f>
        <v>121</v>
      </c>
      <c r="E142" s="291"/>
      <c r="F142" s="291">
        <f>D141-G143</f>
        <v>122</v>
      </c>
      <c r="G142" s="291"/>
      <c r="H142" s="291">
        <f>D141-I143</f>
        <v>123</v>
      </c>
      <c r="I142" s="291"/>
      <c r="J142" s="291">
        <f>D141-K143</f>
        <v>128</v>
      </c>
      <c r="K142" s="291"/>
      <c r="L142" s="291">
        <f>L141-M143</f>
        <v>126</v>
      </c>
      <c r="M142" s="292"/>
      <c r="N142" s="291">
        <f>L141-O143</f>
        <v>124</v>
      </c>
      <c r="O142" s="292"/>
      <c r="P142" s="291">
        <f>L141-Q143</f>
        <v>125</v>
      </c>
      <c r="Q142" s="292"/>
      <c r="R142" s="291">
        <f>L141-S143</f>
        <v>124</v>
      </c>
      <c r="S142" s="292"/>
      <c r="T142" s="291">
        <f>L141-U143</f>
        <v>129</v>
      </c>
      <c r="U142" s="292"/>
      <c r="V142" s="291">
        <f>V141-W143</f>
        <v>129</v>
      </c>
      <c r="W142" s="293"/>
      <c r="X142" s="291">
        <f>V141-Y143</f>
        <v>129</v>
      </c>
      <c r="Y142" s="293"/>
      <c r="Z142" s="291">
        <f>V141-AA143</f>
        <v>127</v>
      </c>
      <c r="AA142" s="293"/>
      <c r="AB142" s="291">
        <f>V141-AC143</f>
        <v>128</v>
      </c>
      <c r="AC142" s="293"/>
      <c r="AD142" s="294"/>
      <c r="AE142" s="294"/>
      <c r="AF142" s="291">
        <f>AD141-AG143</f>
        <v>128</v>
      </c>
      <c r="AG142" s="294"/>
      <c r="AH142" s="291">
        <f>AD141-AI143</f>
        <v>129</v>
      </c>
      <c r="AI142" s="294"/>
      <c r="AJ142" s="291">
        <f>AD141-AK143</f>
        <v>128</v>
      </c>
      <c r="AK142" s="294"/>
      <c r="AL142" s="291">
        <f>AD141-AM143</f>
        <v>128</v>
      </c>
      <c r="AM142" s="294"/>
      <c r="AN142" s="291">
        <f>AD141-AO143</f>
        <v>128</v>
      </c>
      <c r="AO142" s="294"/>
      <c r="AP142" s="291">
        <f>AD141-AQ143</f>
        <v>129</v>
      </c>
      <c r="AQ142" s="294"/>
      <c r="AR142" s="291">
        <f>AD141-AS143</f>
        <v>129</v>
      </c>
      <c r="AS142" s="294"/>
      <c r="AT142" s="291">
        <f>AD141-AU143</f>
        <v>127</v>
      </c>
      <c r="AU142" s="294"/>
      <c r="AV142" s="291">
        <f>AD141-AW143</f>
        <v>129</v>
      </c>
      <c r="AW142" s="294"/>
      <c r="AX142" s="291">
        <f>AX141-AY143</f>
        <v>128</v>
      </c>
      <c r="AY142" s="295"/>
      <c r="AZ142" s="291">
        <f>AX141-BA143</f>
        <v>129</v>
      </c>
      <c r="BA142" s="295"/>
      <c r="BB142" s="291">
        <f>AX141-BC143</f>
        <v>127</v>
      </c>
      <c r="BC142" s="295"/>
      <c r="BD142" s="291">
        <f>AX141-BE143</f>
        <v>127</v>
      </c>
      <c r="BE142" s="295"/>
      <c r="BF142" s="291">
        <f>AX141-BG143</f>
        <v>129</v>
      </c>
      <c r="BG142" s="295"/>
      <c r="BH142" s="291">
        <f>AX141-BI143</f>
        <v>128</v>
      </c>
      <c r="BI142" s="295"/>
      <c r="BJ142" s="291">
        <f>AX141-BK143</f>
        <v>129</v>
      </c>
      <c r="BK142" s="295"/>
      <c r="BL142" s="291">
        <f>AX141-BM143</f>
        <v>125</v>
      </c>
      <c r="BM142" s="295"/>
      <c r="BN142" s="291">
        <f>AX141-BO143</f>
        <v>129</v>
      </c>
      <c r="BO142" s="295"/>
      <c r="BP142" s="291">
        <f>AX141-BQ143</f>
        <v>129</v>
      </c>
      <c r="BQ142" s="295"/>
      <c r="BR142" s="291">
        <f>BR141-BS143</f>
        <v>129</v>
      </c>
      <c r="BS142" s="296"/>
      <c r="BT142" s="291">
        <f>BR141-BU143</f>
        <v>126</v>
      </c>
      <c r="BU142" s="296"/>
      <c r="BV142" s="291">
        <f>BR141-BW143</f>
        <v>125</v>
      </c>
      <c r="BW142" s="296"/>
      <c r="BX142" s="291">
        <f>BR141-BY143</f>
        <v>129</v>
      </c>
      <c r="BY142" s="296"/>
      <c r="BZ142" s="291">
        <f>BR141-CA143</f>
        <v>129</v>
      </c>
      <c r="CA142" s="296"/>
      <c r="CB142" s="291">
        <f>BR141-CC143</f>
        <v>129</v>
      </c>
      <c r="CC142" s="296"/>
      <c r="CD142" s="291">
        <f>BR141-CE143</f>
        <v>128</v>
      </c>
      <c r="CE142" s="296"/>
      <c r="CF142" s="291">
        <f>BR141-CG143</f>
        <v>128</v>
      </c>
      <c r="CG142" s="296"/>
      <c r="CH142" s="291">
        <f>BR141-CI143</f>
        <v>129</v>
      </c>
      <c r="CI142" s="296"/>
      <c r="CJ142" s="291">
        <f>BR141-CK143</f>
        <v>125</v>
      </c>
      <c r="CK142" s="296"/>
    </row>
    <row r="143" spans="1:89" s="24" customFormat="1" ht="15.75" customHeight="1" x14ac:dyDescent="0.25">
      <c r="A143" s="734" t="s">
        <v>938</v>
      </c>
      <c r="B143" s="734"/>
      <c r="C143" s="734"/>
      <c r="D143" s="277"/>
      <c r="E143" s="277">
        <f>COUNTIF(D11:D139,"=NA")</f>
        <v>8</v>
      </c>
      <c r="F143" s="277"/>
      <c r="G143" s="277">
        <f>COUNTIF(F11:F139,"=NA")</f>
        <v>7</v>
      </c>
      <c r="H143" s="277"/>
      <c r="I143" s="277">
        <f>COUNTIF(H11:H139,"=NA")</f>
        <v>6</v>
      </c>
      <c r="J143" s="277"/>
      <c r="K143" s="277">
        <f>COUNTIF(J11:J139,"=NA")</f>
        <v>1</v>
      </c>
      <c r="L143" s="276"/>
      <c r="M143" s="277">
        <f>COUNTIF(L11:L139,"=NA")</f>
        <v>3</v>
      </c>
      <c r="N143" s="276"/>
      <c r="O143" s="277">
        <f>COUNTIF(N11:N139,"=NA")</f>
        <v>5</v>
      </c>
      <c r="P143" s="276"/>
      <c r="Q143" s="277">
        <f>COUNTIF(P11:P139,"=NA")</f>
        <v>4</v>
      </c>
      <c r="R143" s="276"/>
      <c r="S143" s="277">
        <f>COUNTIF(R11:R139,"=NA")</f>
        <v>5</v>
      </c>
      <c r="T143" s="276"/>
      <c r="U143" s="277">
        <f>COUNTIF(T11:T139,"=NA")</f>
        <v>0</v>
      </c>
      <c r="V143" s="278"/>
      <c r="W143" s="277">
        <f>COUNTIF(V11:V139,"=NA")</f>
        <v>0</v>
      </c>
      <c r="X143" s="278"/>
      <c r="Y143" s="277">
        <f>COUNTIF(X11:X139,"=NA")</f>
        <v>0</v>
      </c>
      <c r="Z143" s="278"/>
      <c r="AA143" s="277">
        <f>COUNTIF(Z11:Z139,"=NA")</f>
        <v>2</v>
      </c>
      <c r="AB143" s="278"/>
      <c r="AC143" s="277">
        <f>COUNTIF(AB11:AB139,"=NA")</f>
        <v>1</v>
      </c>
      <c r="AD143" s="279"/>
      <c r="AE143" s="279"/>
      <c r="AF143" s="279"/>
      <c r="AG143" s="277">
        <f>COUNTIF(AF11:AF139,"=NA")</f>
        <v>1</v>
      </c>
      <c r="AH143" s="279"/>
      <c r="AI143" s="277">
        <f>COUNTIF(AH11:AH139,"=NA")</f>
        <v>0</v>
      </c>
      <c r="AJ143" s="279"/>
      <c r="AK143" s="277">
        <f>COUNTIF(AJ11:AJ139,"=NA")</f>
        <v>1</v>
      </c>
      <c r="AL143" s="279"/>
      <c r="AM143" s="277">
        <f>COUNTIF(AL11:AL139,"=NA")</f>
        <v>1</v>
      </c>
      <c r="AN143" s="279"/>
      <c r="AO143" s="277">
        <f>COUNTIF(AN11:AN139,"=NA")</f>
        <v>1</v>
      </c>
      <c r="AP143" s="279"/>
      <c r="AQ143" s="277">
        <f>COUNTIF(AP11:AP139,"=NA")</f>
        <v>0</v>
      </c>
      <c r="AR143" s="279"/>
      <c r="AS143" s="277">
        <f>COUNTIF(AR11:AR139,"=NA")</f>
        <v>0</v>
      </c>
      <c r="AT143" s="279"/>
      <c r="AU143" s="277">
        <f>COUNTIF(AT11:AT139,"=NA")</f>
        <v>2</v>
      </c>
      <c r="AV143" s="279"/>
      <c r="AW143" s="277">
        <f>COUNTIF(AV11:AV139,"=NA")</f>
        <v>0</v>
      </c>
      <c r="AX143" s="280"/>
      <c r="AY143" s="277">
        <f>COUNTIF(AX11:AX139,"=NA")</f>
        <v>1</v>
      </c>
      <c r="AZ143" s="280"/>
      <c r="BA143" s="277">
        <f>COUNTIF(AZ11:AZ139,"=NA")</f>
        <v>0</v>
      </c>
      <c r="BB143" s="280"/>
      <c r="BC143" s="277">
        <f>COUNTIF(BB11:BB139,"=NA")</f>
        <v>2</v>
      </c>
      <c r="BD143" s="280"/>
      <c r="BE143" s="277">
        <f>COUNTIF(BD11:BD139,"=NA")</f>
        <v>2</v>
      </c>
      <c r="BF143" s="280"/>
      <c r="BG143" s="277">
        <f>COUNTIF(BF11:BF139,"=NA")</f>
        <v>0</v>
      </c>
      <c r="BH143" s="280"/>
      <c r="BI143" s="277">
        <f>COUNTIF(BH11:BH139,"=NA")</f>
        <v>1</v>
      </c>
      <c r="BJ143" s="280"/>
      <c r="BK143" s="277">
        <f>COUNTIF(BJ11:BJ139,"=NA")</f>
        <v>0</v>
      </c>
      <c r="BL143" s="280"/>
      <c r="BM143" s="277">
        <f>COUNTIF(BL11:BL139,"=NA")</f>
        <v>4</v>
      </c>
      <c r="BN143" s="280"/>
      <c r="BO143" s="277">
        <f>COUNTIF(BN11:BN139,"=NA")</f>
        <v>0</v>
      </c>
      <c r="BP143" s="280"/>
      <c r="BQ143" s="277">
        <f>COUNTIF(BP11:BP139,"=NA")</f>
        <v>0</v>
      </c>
      <c r="BR143" s="281"/>
      <c r="BS143" s="277">
        <f>COUNTIF(BR11:BR139,"=NA")</f>
        <v>0</v>
      </c>
      <c r="BT143" s="281"/>
      <c r="BU143" s="277">
        <f>COUNTIF(BT11:BT139,"=NA")</f>
        <v>3</v>
      </c>
      <c r="BV143" s="281"/>
      <c r="BW143" s="277">
        <f>COUNTIF(BV11:BV139,"=NA")</f>
        <v>4</v>
      </c>
      <c r="BX143" s="281"/>
      <c r="BY143" s="277">
        <f>COUNTIF(BX11:BX139,"=NA")</f>
        <v>0</v>
      </c>
      <c r="BZ143" s="281"/>
      <c r="CA143" s="277">
        <f>COUNTIF(BZ11:BZ139,"=NA")</f>
        <v>0</v>
      </c>
      <c r="CB143" s="281"/>
      <c r="CC143" s="277">
        <f>COUNTIF(CB11:CB139,"=NA")</f>
        <v>0</v>
      </c>
      <c r="CD143" s="281"/>
      <c r="CE143" s="277">
        <f>COUNTIF(CD11:CD139,"=NA")</f>
        <v>1</v>
      </c>
      <c r="CF143" s="281"/>
      <c r="CG143" s="277">
        <f>COUNTIF(CF11:CF139,"=NA")</f>
        <v>1</v>
      </c>
      <c r="CH143" s="281"/>
      <c r="CI143" s="277">
        <f>COUNTIF(CH11:CH139,"=NA")</f>
        <v>0</v>
      </c>
      <c r="CJ143" s="281"/>
      <c r="CK143" s="277">
        <f>COUNTIF(CJ11:CJ139,"=NA")</f>
        <v>4</v>
      </c>
    </row>
    <row r="144" spans="1:89" ht="15.75" customHeight="1" x14ac:dyDescent="0.25">
      <c r="A144" s="726" t="s">
        <v>293</v>
      </c>
      <c r="B144" s="727"/>
      <c r="C144" s="728"/>
      <c r="D144" s="146"/>
      <c r="E144" s="147">
        <f>COUNTIF(E11:E139,"&gt;60")</f>
        <v>90</v>
      </c>
      <c r="F144" s="147"/>
      <c r="G144" s="147">
        <f>COUNTIF(G11:G140,"&gt;60")</f>
        <v>93</v>
      </c>
      <c r="H144" s="147"/>
      <c r="I144" s="147">
        <f>COUNTIF(I11:I140,"&gt;60")</f>
        <v>91</v>
      </c>
      <c r="J144" s="147"/>
      <c r="K144" s="148">
        <f>COUNTIF(K11:K140,"&gt;60")</f>
        <v>93</v>
      </c>
      <c r="L144" s="144"/>
      <c r="M144" s="144">
        <f>COUNTIF(M11:M140,"&gt;60")</f>
        <v>91</v>
      </c>
      <c r="N144" s="144"/>
      <c r="O144" s="144">
        <f>COUNTIF(O11:O140,"&gt;60")</f>
        <v>90</v>
      </c>
      <c r="P144" s="144"/>
      <c r="Q144" s="144">
        <f>COUNTIF(Q11:Q140,"&gt;60")</f>
        <v>106</v>
      </c>
      <c r="R144" s="144"/>
      <c r="S144" s="144">
        <f>COUNTIF(S11:S140,"&gt;60")</f>
        <v>87</v>
      </c>
      <c r="T144" s="145"/>
      <c r="U144" s="145">
        <f>COUNTIF(U11:U140,"&gt;60")</f>
        <v>97</v>
      </c>
      <c r="V144" s="160"/>
      <c r="W144" s="160">
        <f>COUNTIF(W11:W140,"&gt;60")</f>
        <v>95</v>
      </c>
      <c r="X144" s="160"/>
      <c r="Y144" s="160">
        <f>COUNTIF(Y11:Y140,"&gt;60")</f>
        <v>96</v>
      </c>
      <c r="Z144" s="161"/>
      <c r="AA144" s="161">
        <f>COUNTIF(AA11:AA140,"&gt;60")</f>
        <v>101</v>
      </c>
      <c r="AB144" s="161"/>
      <c r="AC144" s="161">
        <f>COUNTIF(AC11:AC140,"&gt;60")</f>
        <v>98</v>
      </c>
      <c r="AD144" s="164"/>
      <c r="AE144" s="164">
        <f>COUNTIF(AE11:AE139,"&gt;60")</f>
        <v>82</v>
      </c>
      <c r="AF144" s="164"/>
      <c r="AG144" s="164">
        <f>COUNTIF(AG11:AG140,"&gt;60")</f>
        <v>90</v>
      </c>
      <c r="AH144" s="165"/>
      <c r="AI144" s="165">
        <f>COUNTIF(AI11:AI139,"&gt;60")</f>
        <v>92</v>
      </c>
      <c r="AJ144" s="165"/>
      <c r="AK144" s="165">
        <f>COUNTIF(AK11:AK140,"&gt;60")</f>
        <v>83</v>
      </c>
      <c r="AL144" s="165"/>
      <c r="AM144" s="165">
        <f>COUNTIF(AM11:AM140,"&gt;60")</f>
        <v>100</v>
      </c>
      <c r="AO144" s="164">
        <f>COUNTIF(AO11:AO139,"&gt;60")</f>
        <v>90</v>
      </c>
      <c r="AQ144" s="164">
        <f>COUNTIF(AQ11:AQ139,"&gt;60")</f>
        <v>111</v>
      </c>
      <c r="AS144" s="164">
        <f>COUNTIF(AS11:AS139,"&gt;60")</f>
        <v>75</v>
      </c>
      <c r="AU144" s="164">
        <f>COUNTIF(AU11:AU139,"&gt;60")</f>
        <v>78</v>
      </c>
      <c r="AW144" s="122">
        <f>COUNTIF(AW11:AW139,"&gt;60")</f>
        <v>103</v>
      </c>
      <c r="AY144" s="136">
        <f>COUNTIF(AY11:AY139,"&gt;60")</f>
        <v>103</v>
      </c>
      <c r="BA144" s="136">
        <f>COUNTIF(BA11:BA139,"&gt;60")</f>
        <v>114</v>
      </c>
      <c r="BC144" s="136">
        <f>COUNTIF(BC11:BC139,"&gt;60")</f>
        <v>101</v>
      </c>
      <c r="BE144" s="136">
        <f>COUNTIF(BE11:BE139,"&gt;60")</f>
        <v>83</v>
      </c>
      <c r="BG144" s="136">
        <f>COUNTIF(BG11:BG139,"&gt;60")</f>
        <v>94</v>
      </c>
      <c r="BI144" s="136">
        <f>COUNTIF(BI11:BI139,"&gt;60")</f>
        <v>98</v>
      </c>
      <c r="BK144" s="136">
        <f>COUNTIF(BK11:BK139,"&gt;60")</f>
        <v>80</v>
      </c>
      <c r="BM144" s="136">
        <f>COUNTIF(BM11:BM139,"&gt;60")</f>
        <v>76</v>
      </c>
      <c r="BO144" s="136">
        <f>COUNTIF(BO11:BO139,"&gt;60")</f>
        <v>109</v>
      </c>
      <c r="BQ144" s="136">
        <f>COUNTIF(BQ11:BQ139,"&gt;60")</f>
        <v>110</v>
      </c>
      <c r="BS144" s="140">
        <f>COUNTIF(BS11:BS139,"&gt;60")</f>
        <v>107</v>
      </c>
      <c r="BU144" s="140">
        <f t="shared" ref="BU144:CK144" si="212">COUNTIF(BU11:BU139,"&gt;60")</f>
        <v>102</v>
      </c>
      <c r="BW144" s="140">
        <f t="shared" si="212"/>
        <v>105</v>
      </c>
      <c r="BY144" s="140">
        <f t="shared" si="212"/>
        <v>87</v>
      </c>
      <c r="CA144" s="140">
        <f t="shared" si="212"/>
        <v>99</v>
      </c>
      <c r="CC144" s="140">
        <f t="shared" si="212"/>
        <v>106</v>
      </c>
      <c r="CE144" s="140">
        <f t="shared" si="212"/>
        <v>97</v>
      </c>
      <c r="CG144" s="140">
        <f t="shared" si="212"/>
        <v>97</v>
      </c>
      <c r="CI144" s="140">
        <f t="shared" si="212"/>
        <v>98</v>
      </c>
      <c r="CK144" s="140">
        <f t="shared" si="212"/>
        <v>82</v>
      </c>
    </row>
    <row r="145" spans="1:89" ht="15.75" customHeight="1" x14ac:dyDescent="0.25">
      <c r="A145" s="735" t="s">
        <v>281</v>
      </c>
      <c r="B145" s="736"/>
      <c r="C145" s="737"/>
      <c r="D145" s="98"/>
      <c r="E145" s="97">
        <f>ROUNDUP(E144/D142*100,0)</f>
        <v>75</v>
      </c>
      <c r="F145" s="97"/>
      <c r="G145" s="97">
        <f>ROUNDUP(G144/F142*100,0)</f>
        <v>77</v>
      </c>
      <c r="H145" s="97"/>
      <c r="I145" s="97">
        <f>ROUNDUP(I144/H142*100,0)</f>
        <v>74</v>
      </c>
      <c r="J145" s="97"/>
      <c r="K145" s="97">
        <f>ROUNDUP(K144/J142*100,0)</f>
        <v>73</v>
      </c>
      <c r="L145" s="108" t="str">
        <f>IF(ROUNDUP(L144/72*100,0)&gt;0,ROUNDUP(L144/72*100,0)," ")</f>
        <v xml:space="preserve"> </v>
      </c>
      <c r="M145" s="97">
        <f>ROUNDUP(M144/L142*100,0)</f>
        <v>73</v>
      </c>
      <c r="N145" s="108" t="str">
        <f>IF(ROUNDUP(N144/72*100,0)&gt;0,ROUNDUP(N144/72*100,0)," ")</f>
        <v xml:space="preserve"> </v>
      </c>
      <c r="O145" s="97">
        <f>ROUNDUP(O144/N142*100,0)</f>
        <v>73</v>
      </c>
      <c r="P145" s="108" t="str">
        <f>IF(ROUNDUP(P144/72*100,0)&gt;0,ROUNDUP(P144/72*100,0)," ")</f>
        <v xml:space="preserve"> </v>
      </c>
      <c r="Q145" s="97">
        <f>ROUNDUP(Q144/P142*100,0)</f>
        <v>85</v>
      </c>
      <c r="R145" s="108" t="str">
        <f>IF(ROUNDUP(R144/72*100,0)&gt;0,ROUNDUP(R144/72*100,0)," ")</f>
        <v xml:space="preserve"> </v>
      </c>
      <c r="S145" s="97">
        <f>ROUNDUP(S144/R142*100,0)</f>
        <v>71</v>
      </c>
      <c r="T145" s="109" t="str">
        <f>IF(ROUNDUP(T144/72*100,0)&gt;0,ROUNDUP(T144/72*100,0)," ")</f>
        <v xml:space="preserve"> </v>
      </c>
      <c r="U145" s="97">
        <f>ROUNDUP(U144/T142*100,0)</f>
        <v>76</v>
      </c>
      <c r="V145" s="115" t="str">
        <f>IF(ROUNDUP(V144/72*100,0)&gt;0,ROUNDUP(V144/72*100,0)," ")</f>
        <v xml:space="preserve"> </v>
      </c>
      <c r="W145" s="115">
        <f>ROUNDUP(W144/V142*100,0)</f>
        <v>74</v>
      </c>
      <c r="X145" s="115" t="str">
        <f>IF(ROUNDUP(X144/72*100,0)&gt;0,ROUNDUP(X144/72*100,0)," ")</f>
        <v xml:space="preserve"> </v>
      </c>
      <c r="Y145" s="115">
        <f>ROUNDUP(Y144/X142*100,0)</f>
        <v>75</v>
      </c>
      <c r="Z145" s="116" t="str">
        <f>IF(ROUNDUP(Z144/72*100,0)&gt;0,ROUNDUP(Z144/72*100,0)," ")</f>
        <v xml:space="preserve"> </v>
      </c>
      <c r="AA145" s="115">
        <f>ROUNDUP(AA144/Z142*100,0)</f>
        <v>80</v>
      </c>
      <c r="AB145" s="116" t="str">
        <f>IF(ROUNDUP(AB144/72*100,0)&gt;0,ROUNDUP(AB144/72*100,0)," ")</f>
        <v xml:space="preserve"> </v>
      </c>
      <c r="AC145" s="115">
        <f>ROUNDUP(AC144/AB142*100,0)</f>
        <v>77</v>
      </c>
      <c r="AD145" s="127" t="str">
        <f>IF(ROUNDUP(AD144/72*100,0)&gt;0,ROUNDUP(AD144/72*100,0)," ")</f>
        <v xml:space="preserve"> </v>
      </c>
      <c r="AE145" s="127">
        <f>ROUNDUP(AE144/AD141*100,0)</f>
        <v>64</v>
      </c>
      <c r="AF145" s="127"/>
      <c r="AG145" s="127">
        <f>ROUNDUP(AG144/AF142*100,0)</f>
        <v>71</v>
      </c>
      <c r="AH145" s="128" t="str">
        <f>IF(ROUNDUP(AH144/72*100,0)&gt;0,ROUNDUP(AH144/72*100,0)," ")</f>
        <v xml:space="preserve"> </v>
      </c>
      <c r="AI145" s="127">
        <f>ROUNDUP(AI144/AH142*100,0)</f>
        <v>72</v>
      </c>
      <c r="AJ145" s="128"/>
      <c r="AK145" s="127">
        <f>ROUNDUP(AK144/AJ142*100,0)</f>
        <v>65</v>
      </c>
      <c r="AL145" s="128" t="str">
        <f>IF(ROUNDUP(AL144/72*100,0)&gt;0,ROUNDUP(AL144/72*100,0)," ")</f>
        <v xml:space="preserve"> </v>
      </c>
      <c r="AM145" s="127">
        <f>ROUNDUP(AM144/AL142*100,0)</f>
        <v>79</v>
      </c>
      <c r="AO145" s="127">
        <f>ROUNDUP(AO144/AN142*100,0)</f>
        <v>71</v>
      </c>
      <c r="AQ145" s="127">
        <f>ROUNDUP(AQ144/AP142*100,0)</f>
        <v>87</v>
      </c>
      <c r="AS145" s="127">
        <f>ROUNDUP(AS144/AR142*100,0)</f>
        <v>59</v>
      </c>
      <c r="AU145" s="127">
        <f>ROUNDUP(AU144/AT142*100,0)</f>
        <v>62</v>
      </c>
      <c r="AW145" s="127">
        <f>ROUNDUP(AW144/AV142*100,0)</f>
        <v>80</v>
      </c>
      <c r="AY145" s="136">
        <f>ROUNDUP(AY144/AX142*100,0)</f>
        <v>81</v>
      </c>
      <c r="BA145" s="136">
        <f>ROUNDUP(BA144/AZ142*100,0)</f>
        <v>89</v>
      </c>
      <c r="BC145" s="136">
        <f>ROUNDUP(BC144/BB142*100,0)</f>
        <v>80</v>
      </c>
      <c r="BE145" s="136">
        <f>ROUNDUP(BE144/BD142*100,0)</f>
        <v>66</v>
      </c>
      <c r="BG145" s="136">
        <f>ROUNDUP(BG144/BF142*100,0)</f>
        <v>73</v>
      </c>
      <c r="BI145" s="136">
        <f>ROUNDUP(BI144/BH142*100,0)</f>
        <v>77</v>
      </c>
      <c r="BK145" s="136">
        <f>ROUNDUP(BK144/BJ142*100,0)</f>
        <v>63</v>
      </c>
      <c r="BM145" s="136">
        <f>ROUNDUP(BM144/BL142*100,0)</f>
        <v>61</v>
      </c>
      <c r="BO145" s="136">
        <f>ROUNDUP(BO144/BN142*100,0)</f>
        <v>85</v>
      </c>
      <c r="BQ145" s="136">
        <f>ROUNDUP(BQ144/BP142*100,0)</f>
        <v>86</v>
      </c>
      <c r="BS145" s="140">
        <f>ROUNDUP(BS144/BR142*100,0)</f>
        <v>83</v>
      </c>
      <c r="BU145" s="140">
        <f>ROUNDUP(BU144/BT142*100,0)</f>
        <v>81</v>
      </c>
      <c r="BW145" s="140">
        <f>ROUNDUP(BW144/BV142*100,0)</f>
        <v>84</v>
      </c>
      <c r="BY145" s="140">
        <f>ROUNDUP(BY144/BX142*100,0)</f>
        <v>68</v>
      </c>
      <c r="CA145" s="140">
        <f>ROUNDUP(CA144/BZ142*100,0)</f>
        <v>77</v>
      </c>
      <c r="CC145" s="140">
        <f>ROUNDUP(CC144/CB142*100,0)</f>
        <v>83</v>
      </c>
      <c r="CE145" s="140">
        <f>ROUNDUP(CE144/CD142*100,0)</f>
        <v>76</v>
      </c>
      <c r="CG145" s="140">
        <f>ROUNDUP(CG144/CF142*100,0)</f>
        <v>76</v>
      </c>
      <c r="CI145" s="140">
        <f>ROUNDUP(CI144/CH142*100,0)</f>
        <v>76</v>
      </c>
      <c r="CK145" s="140">
        <f>ROUNDUP(CK144/CJ142*100,0)</f>
        <v>66</v>
      </c>
    </row>
    <row r="146" spans="1:89" ht="104.25" customHeight="1" x14ac:dyDescent="0.25">
      <c r="A146" s="14"/>
      <c r="B146" s="16"/>
      <c r="C146" s="17"/>
      <c r="D146" s="99" t="s">
        <v>283</v>
      </c>
      <c r="E146" s="100" t="s">
        <v>282</v>
      </c>
      <c r="F146" s="101" t="s">
        <v>284</v>
      </c>
      <c r="G146" s="101" t="s">
        <v>282</v>
      </c>
      <c r="H146" s="101" t="s">
        <v>285</v>
      </c>
      <c r="I146" s="101" t="s">
        <v>282</v>
      </c>
      <c r="J146" s="99" t="s">
        <v>710</v>
      </c>
      <c r="K146" s="100" t="s">
        <v>282</v>
      </c>
      <c r="L146" s="191" t="s">
        <v>286</v>
      </c>
      <c r="M146" s="192" t="s">
        <v>282</v>
      </c>
      <c r="N146" s="193" t="s">
        <v>287</v>
      </c>
      <c r="O146" s="193" t="s">
        <v>282</v>
      </c>
      <c r="P146" s="193" t="s">
        <v>288</v>
      </c>
      <c r="Q146" s="193" t="s">
        <v>282</v>
      </c>
      <c r="R146" s="191" t="s">
        <v>711</v>
      </c>
      <c r="S146" s="192" t="s">
        <v>282</v>
      </c>
      <c r="T146" s="191" t="s">
        <v>712</v>
      </c>
      <c r="U146" s="192" t="s">
        <v>282</v>
      </c>
      <c r="V146" s="117" t="s">
        <v>714</v>
      </c>
      <c r="W146" s="117" t="s">
        <v>282</v>
      </c>
      <c r="X146" s="117" t="s">
        <v>713</v>
      </c>
      <c r="Y146" s="117" t="s">
        <v>282</v>
      </c>
      <c r="Z146" s="117" t="s">
        <v>715</v>
      </c>
      <c r="AA146" s="118" t="s">
        <v>282</v>
      </c>
      <c r="AB146" s="117" t="s">
        <v>716</v>
      </c>
      <c r="AC146" s="118" t="s">
        <v>282</v>
      </c>
      <c r="AD146" s="129" t="s">
        <v>718</v>
      </c>
      <c r="AE146" s="129" t="s">
        <v>282</v>
      </c>
      <c r="AF146" s="129" t="s">
        <v>719</v>
      </c>
      <c r="AG146" s="129" t="s">
        <v>282</v>
      </c>
      <c r="AH146" s="129" t="s">
        <v>720</v>
      </c>
      <c r="AI146" s="130" t="s">
        <v>282</v>
      </c>
      <c r="AJ146" s="129" t="s">
        <v>721</v>
      </c>
      <c r="AK146" s="130" t="s">
        <v>282</v>
      </c>
      <c r="AL146" s="129" t="s">
        <v>722</v>
      </c>
      <c r="AM146" s="130" t="s">
        <v>282</v>
      </c>
      <c r="AN146" s="129" t="s">
        <v>723</v>
      </c>
      <c r="AO146" s="129" t="s">
        <v>282</v>
      </c>
      <c r="AP146" s="129" t="s">
        <v>724</v>
      </c>
      <c r="AQ146" s="129" t="s">
        <v>282</v>
      </c>
      <c r="AR146" s="129" t="s">
        <v>725</v>
      </c>
      <c r="AS146" s="129" t="s">
        <v>282</v>
      </c>
      <c r="AT146" s="129" t="s">
        <v>726</v>
      </c>
      <c r="AU146" s="129" t="s">
        <v>282</v>
      </c>
      <c r="AV146" s="129" t="s">
        <v>727</v>
      </c>
      <c r="AW146" s="129" t="s">
        <v>282</v>
      </c>
      <c r="AX146" s="129" t="s">
        <v>728</v>
      </c>
      <c r="AY146" s="129" t="s">
        <v>282</v>
      </c>
      <c r="AZ146" s="129" t="s">
        <v>729</v>
      </c>
      <c r="BA146" s="129" t="s">
        <v>282</v>
      </c>
      <c r="BB146" s="129" t="s">
        <v>730</v>
      </c>
      <c r="BC146" s="129" t="s">
        <v>282</v>
      </c>
      <c r="BD146" s="129" t="s">
        <v>731</v>
      </c>
      <c r="BE146" s="129" t="s">
        <v>282</v>
      </c>
      <c r="BF146" s="129" t="s">
        <v>732</v>
      </c>
      <c r="BG146" s="129" t="s">
        <v>282</v>
      </c>
      <c r="BH146" s="129" t="s">
        <v>733</v>
      </c>
      <c r="BI146" s="129" t="s">
        <v>282</v>
      </c>
      <c r="BJ146" s="129" t="s">
        <v>734</v>
      </c>
      <c r="BK146" s="129" t="s">
        <v>282</v>
      </c>
      <c r="BL146" s="129" t="s">
        <v>735</v>
      </c>
      <c r="BM146" s="129" t="s">
        <v>282</v>
      </c>
      <c r="BN146" s="129" t="s">
        <v>736</v>
      </c>
      <c r="BO146" s="129" t="s">
        <v>282</v>
      </c>
      <c r="BP146" s="129" t="s">
        <v>717</v>
      </c>
      <c r="BQ146" s="129" t="s">
        <v>282</v>
      </c>
      <c r="BR146" s="194" t="s">
        <v>737</v>
      </c>
      <c r="BS146" s="194" t="s">
        <v>282</v>
      </c>
      <c r="BT146" s="194" t="s">
        <v>738</v>
      </c>
      <c r="BU146" s="194" t="s">
        <v>282</v>
      </c>
      <c r="BV146" s="194" t="s">
        <v>739</v>
      </c>
      <c r="BW146" s="194" t="s">
        <v>282</v>
      </c>
      <c r="BX146" s="194" t="s">
        <v>740</v>
      </c>
      <c r="BY146" s="194" t="s">
        <v>282</v>
      </c>
      <c r="BZ146" s="194" t="s">
        <v>741</v>
      </c>
      <c r="CA146" s="194" t="s">
        <v>282</v>
      </c>
      <c r="CB146" s="194" t="s">
        <v>742</v>
      </c>
      <c r="CC146" s="194" t="s">
        <v>282</v>
      </c>
      <c r="CD146" s="194" t="s">
        <v>743</v>
      </c>
      <c r="CE146" s="194" t="s">
        <v>282</v>
      </c>
      <c r="CF146" s="194" t="s">
        <v>744</v>
      </c>
      <c r="CG146" s="194" t="s">
        <v>282</v>
      </c>
      <c r="CH146" s="194" t="s">
        <v>745</v>
      </c>
      <c r="CI146" s="194" t="s">
        <v>282</v>
      </c>
      <c r="CJ146" s="194" t="s">
        <v>746</v>
      </c>
      <c r="CK146" s="194" t="s">
        <v>282</v>
      </c>
    </row>
    <row r="147" spans="1:89" ht="15.75" customHeight="1" x14ac:dyDescent="0.25">
      <c r="A147" s="30"/>
      <c r="B147" s="10"/>
      <c r="C147" s="10"/>
      <c r="D147" s="93"/>
      <c r="E147" s="93"/>
      <c r="F147" s="93"/>
      <c r="G147" s="93"/>
      <c r="H147" s="93"/>
      <c r="I147" s="93"/>
      <c r="J147" s="93"/>
      <c r="K147" s="93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86"/>
      <c r="W147" s="86"/>
      <c r="X147" s="86"/>
      <c r="Y147" s="86"/>
      <c r="AH147" s="123"/>
      <c r="AI147" s="123"/>
      <c r="AJ147" s="123"/>
      <c r="AK147" s="123"/>
      <c r="AL147" s="123"/>
      <c r="AM147" s="123"/>
    </row>
    <row r="148" spans="1:89" s="24" customFormat="1" ht="15.75" customHeight="1" x14ac:dyDescent="0.25">
      <c r="A148" s="195"/>
      <c r="B148" s="196"/>
      <c r="C148" s="196"/>
      <c r="D148" s="197"/>
      <c r="E148" s="197"/>
      <c r="F148" s="197"/>
      <c r="G148" s="197"/>
      <c r="H148" s="197"/>
      <c r="I148" s="197"/>
      <c r="J148" s="197"/>
      <c r="K148" s="197"/>
      <c r="L148" s="198"/>
      <c r="M148" s="198"/>
      <c r="N148" s="198"/>
      <c r="O148" s="198"/>
      <c r="P148" s="198"/>
      <c r="Q148" s="198"/>
      <c r="R148" s="198"/>
      <c r="S148" s="198"/>
      <c r="T148" s="198"/>
      <c r="U148" s="198"/>
      <c r="V148" s="199"/>
      <c r="W148" s="199"/>
      <c r="X148" s="199"/>
      <c r="Y148" s="199"/>
      <c r="Z148" s="200"/>
      <c r="AA148" s="200"/>
      <c r="AB148" s="200"/>
      <c r="AC148" s="200"/>
      <c r="AD148" s="201"/>
      <c r="AE148" s="201"/>
      <c r="AF148" s="201"/>
      <c r="AG148" s="201"/>
      <c r="AH148" s="202"/>
      <c r="AI148" s="202"/>
      <c r="AJ148" s="202"/>
      <c r="AK148" s="202"/>
      <c r="AL148" s="202"/>
      <c r="AM148" s="202"/>
      <c r="AN148" s="201"/>
      <c r="AO148" s="201"/>
      <c r="AP148" s="201"/>
      <c r="AQ148" s="201"/>
      <c r="AR148" s="201"/>
      <c r="AS148" s="201"/>
      <c r="AT148" s="201"/>
      <c r="AU148" s="201"/>
      <c r="AV148" s="201"/>
      <c r="AW148" s="201"/>
      <c r="AX148" s="203"/>
      <c r="AY148" s="203"/>
      <c r="AZ148" s="203"/>
      <c r="BA148" s="203"/>
      <c r="BB148" s="203"/>
      <c r="BC148" s="203"/>
      <c r="BD148" s="203"/>
      <c r="BE148" s="203"/>
      <c r="BF148" s="203"/>
      <c r="BG148" s="203"/>
      <c r="BH148" s="203"/>
      <c r="BI148" s="203"/>
      <c r="BJ148" s="203"/>
      <c r="BK148" s="203"/>
      <c r="BL148" s="203"/>
      <c r="BM148" s="203"/>
      <c r="BN148" s="203"/>
      <c r="BO148" s="203"/>
      <c r="BP148" s="203"/>
      <c r="BQ148" s="203"/>
      <c r="BR148" s="204"/>
      <c r="BS148" s="204"/>
      <c r="BT148" s="204"/>
      <c r="BU148" s="204"/>
      <c r="BV148" s="204"/>
      <c r="BW148" s="204"/>
      <c r="BX148" s="204"/>
      <c r="BY148" s="204"/>
      <c r="BZ148" s="204"/>
      <c r="CA148" s="204"/>
      <c r="CB148" s="204"/>
      <c r="CC148" s="204"/>
      <c r="CD148" s="204"/>
      <c r="CE148" s="204"/>
      <c r="CF148" s="204"/>
      <c r="CG148" s="204"/>
      <c r="CH148" s="204"/>
      <c r="CI148" s="204"/>
      <c r="CJ148" s="204"/>
      <c r="CK148" s="204"/>
    </row>
    <row r="149" spans="1:89" s="24" customFormat="1" ht="15.75" customHeight="1" x14ac:dyDescent="0.25">
      <c r="A149" s="195"/>
      <c r="B149" s="196"/>
      <c r="C149" s="724"/>
      <c r="D149" s="724"/>
      <c r="E149" s="724"/>
      <c r="F149" s="724"/>
      <c r="G149" s="724"/>
      <c r="H149" s="724"/>
      <c r="I149" s="724"/>
      <c r="J149" s="724"/>
      <c r="K149" s="724"/>
      <c r="L149" s="724"/>
      <c r="M149" s="724"/>
      <c r="N149" s="724"/>
      <c r="O149" s="724"/>
      <c r="P149" s="724"/>
      <c r="Q149" s="724"/>
      <c r="R149" s="724"/>
      <c r="S149" s="724"/>
      <c r="T149" s="724"/>
      <c r="U149" s="198"/>
      <c r="V149" s="199"/>
      <c r="W149" s="199"/>
      <c r="X149" s="199"/>
      <c r="Y149" s="199"/>
      <c r="Z149" s="200"/>
      <c r="AA149" s="200"/>
      <c r="AB149" s="200"/>
      <c r="AC149" s="200"/>
      <c r="AD149" s="201"/>
      <c r="AE149" s="201"/>
      <c r="AF149" s="201"/>
      <c r="AG149" s="201"/>
      <c r="AH149" s="205"/>
      <c r="AI149" s="202"/>
      <c r="AJ149" s="202"/>
      <c r="AK149" s="202"/>
      <c r="AL149" s="202"/>
      <c r="AM149" s="202"/>
      <c r="AN149" s="201"/>
      <c r="AO149" s="201"/>
      <c r="AP149" s="201"/>
      <c r="AQ149" s="201"/>
      <c r="AR149" s="201"/>
      <c r="AS149" s="201"/>
      <c r="AT149" s="201"/>
      <c r="AU149" s="201"/>
      <c r="AV149" s="201"/>
      <c r="AW149" s="201"/>
      <c r="AX149" s="203"/>
      <c r="AY149" s="203"/>
      <c r="AZ149" s="203"/>
      <c r="BA149" s="203"/>
      <c r="BB149" s="203"/>
      <c r="BC149" s="203"/>
      <c r="BD149" s="203"/>
      <c r="BE149" s="203"/>
      <c r="BF149" s="203"/>
      <c r="BG149" s="203"/>
      <c r="BH149" s="203"/>
      <c r="BI149" s="203"/>
      <c r="BJ149" s="203"/>
      <c r="BK149" s="203"/>
      <c r="BL149" s="203"/>
      <c r="BM149" s="203"/>
      <c r="BN149" s="203"/>
      <c r="BO149" s="203"/>
      <c r="BP149" s="203"/>
      <c r="BQ149" s="203"/>
      <c r="BR149" s="204"/>
      <c r="BS149" s="204"/>
      <c r="BT149" s="204"/>
      <c r="BU149" s="204"/>
      <c r="BV149" s="204"/>
      <c r="BW149" s="204"/>
      <c r="BX149" s="204"/>
      <c r="BY149" s="204"/>
      <c r="BZ149" s="204"/>
      <c r="CA149" s="204"/>
      <c r="CB149" s="204"/>
      <c r="CC149" s="204"/>
      <c r="CD149" s="204"/>
      <c r="CE149" s="204"/>
      <c r="CF149" s="204"/>
      <c r="CG149" s="204"/>
      <c r="CH149" s="204"/>
      <c r="CI149" s="204"/>
      <c r="CJ149" s="204"/>
      <c r="CK149" s="204"/>
    </row>
    <row r="150" spans="1:89" ht="15.75" customHeight="1" x14ac:dyDescent="0.25">
      <c r="A150" s="30"/>
      <c r="B150" s="10"/>
      <c r="C150" s="10"/>
      <c r="D150" s="93"/>
      <c r="E150" s="93"/>
      <c r="F150" s="93"/>
      <c r="G150" s="93"/>
      <c r="H150" s="93"/>
      <c r="I150" s="93"/>
      <c r="J150" s="93"/>
      <c r="K150" s="93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86"/>
      <c r="W150" s="86"/>
      <c r="X150" s="86"/>
      <c r="Y150" s="86"/>
      <c r="AH150" s="123"/>
      <c r="AI150" s="123"/>
      <c r="AJ150" s="123"/>
      <c r="AK150" s="123"/>
      <c r="AL150" s="123"/>
      <c r="AM150" s="123"/>
    </row>
    <row r="151" spans="1:89" ht="15.75" customHeight="1" x14ac:dyDescent="0.25">
      <c r="A151" s="30"/>
      <c r="B151" s="10"/>
      <c r="C151" s="15"/>
      <c r="D151" s="169" t="s">
        <v>295</v>
      </c>
      <c r="E151" s="169" t="s">
        <v>296</v>
      </c>
      <c r="F151" s="169" t="s">
        <v>297</v>
      </c>
      <c r="G151" s="170" t="s">
        <v>673</v>
      </c>
      <c r="H151" s="173" t="s">
        <v>298</v>
      </c>
      <c r="I151" s="173" t="s">
        <v>299</v>
      </c>
      <c r="J151" s="173" t="s">
        <v>300</v>
      </c>
      <c r="K151" s="110" t="s">
        <v>675</v>
      </c>
      <c r="L151" s="110" t="s">
        <v>676</v>
      </c>
      <c r="M151" s="167" t="s">
        <v>677</v>
      </c>
      <c r="N151" s="167" t="s">
        <v>678</v>
      </c>
      <c r="O151" s="167" t="s">
        <v>674</v>
      </c>
      <c r="P151" s="168" t="s">
        <v>679</v>
      </c>
      <c r="Q151" s="132" t="s">
        <v>680</v>
      </c>
      <c r="R151" s="132" t="s">
        <v>681</v>
      </c>
      <c r="S151" s="132" t="s">
        <v>682</v>
      </c>
      <c r="T151" s="132" t="s">
        <v>683</v>
      </c>
      <c r="U151" s="132" t="s">
        <v>684</v>
      </c>
      <c r="V151" s="132" t="s">
        <v>685</v>
      </c>
      <c r="W151" s="132" t="s">
        <v>686</v>
      </c>
      <c r="X151" s="132" t="s">
        <v>687</v>
      </c>
      <c r="Y151" s="132" t="s">
        <v>688</v>
      </c>
      <c r="Z151" s="132" t="s">
        <v>689</v>
      </c>
      <c r="AA151" s="185" t="s">
        <v>690</v>
      </c>
      <c r="AB151" s="185" t="s">
        <v>691</v>
      </c>
      <c r="AC151" s="185" t="s">
        <v>692</v>
      </c>
      <c r="AD151" s="185" t="s">
        <v>693</v>
      </c>
      <c r="AE151" s="185" t="s">
        <v>694</v>
      </c>
      <c r="AF151" s="185" t="s">
        <v>695</v>
      </c>
      <c r="AG151" s="185" t="s">
        <v>696</v>
      </c>
      <c r="AH151" s="185" t="s">
        <v>697</v>
      </c>
      <c r="AI151" s="185" t="s">
        <v>698</v>
      </c>
      <c r="AJ151" s="185" t="s">
        <v>699</v>
      </c>
      <c r="AK151" s="177" t="s">
        <v>700</v>
      </c>
      <c r="AL151" s="177" t="s">
        <v>701</v>
      </c>
      <c r="AM151" s="177" t="s">
        <v>702</v>
      </c>
      <c r="AN151" s="177" t="s">
        <v>703</v>
      </c>
      <c r="AO151" s="177" t="s">
        <v>704</v>
      </c>
      <c r="AP151" s="177" t="s">
        <v>705</v>
      </c>
      <c r="AQ151" s="177" t="s">
        <v>706</v>
      </c>
      <c r="AR151" s="177" t="s">
        <v>707</v>
      </c>
      <c r="AS151" s="177" t="s">
        <v>708</v>
      </c>
      <c r="AT151" s="177" t="s">
        <v>709</v>
      </c>
    </row>
    <row r="152" spans="1:89" ht="15.75" customHeight="1" x14ac:dyDescent="0.25">
      <c r="A152" s="30"/>
      <c r="B152" s="10"/>
      <c r="C152" s="21" t="s">
        <v>303</v>
      </c>
      <c r="D152" s="171">
        <f>D141</f>
        <v>129</v>
      </c>
      <c r="E152" s="171">
        <f>D141</f>
        <v>129</v>
      </c>
      <c r="F152" s="171">
        <f>D141</f>
        <v>129</v>
      </c>
      <c r="G152" s="172">
        <f>D141</f>
        <v>129</v>
      </c>
      <c r="H152" s="111">
        <f>L141</f>
        <v>129</v>
      </c>
      <c r="I152" s="111">
        <f>L141</f>
        <v>129</v>
      </c>
      <c r="J152" s="111">
        <f>L141</f>
        <v>129</v>
      </c>
      <c r="K152" s="111">
        <f>L141</f>
        <v>129</v>
      </c>
      <c r="L152" s="111">
        <f>L141</f>
        <v>129</v>
      </c>
      <c r="M152" s="175">
        <f>V141</f>
        <v>129</v>
      </c>
      <c r="N152" s="175">
        <f>V141</f>
        <v>129</v>
      </c>
      <c r="O152" s="175">
        <f>V141</f>
        <v>129</v>
      </c>
      <c r="P152" s="175">
        <f>V141</f>
        <v>129</v>
      </c>
      <c r="Q152" s="133">
        <f>AD141</f>
        <v>129</v>
      </c>
      <c r="R152" s="133">
        <f>AD141</f>
        <v>129</v>
      </c>
      <c r="S152" s="133">
        <f>AD141</f>
        <v>129</v>
      </c>
      <c r="T152" s="133">
        <f>AD141</f>
        <v>129</v>
      </c>
      <c r="U152" s="133">
        <f>AD141</f>
        <v>129</v>
      </c>
      <c r="V152" s="133">
        <f>AD141</f>
        <v>129</v>
      </c>
      <c r="W152" s="133">
        <f>AD141</f>
        <v>129</v>
      </c>
      <c r="X152" s="134">
        <f>AD141</f>
        <v>129</v>
      </c>
      <c r="Y152" s="134">
        <f>AD141</f>
        <v>129</v>
      </c>
      <c r="Z152" s="182">
        <f>AD141</f>
        <v>129</v>
      </c>
      <c r="AA152" s="176">
        <f>AX141</f>
        <v>129</v>
      </c>
      <c r="AB152" s="176">
        <f>AX141</f>
        <v>129</v>
      </c>
      <c r="AC152" s="176">
        <f>AX141</f>
        <v>129</v>
      </c>
      <c r="AD152" s="176">
        <f>AX141</f>
        <v>129</v>
      </c>
      <c r="AE152" s="176">
        <f>AX141</f>
        <v>129</v>
      </c>
      <c r="AF152" s="176">
        <f>AX141</f>
        <v>129</v>
      </c>
      <c r="AG152" s="176">
        <f>AX141</f>
        <v>129</v>
      </c>
      <c r="AH152" s="174">
        <f>AX141</f>
        <v>129</v>
      </c>
      <c r="AI152" s="174">
        <f>AX141</f>
        <v>129</v>
      </c>
      <c r="AJ152" s="174">
        <f>AX141</f>
        <v>129</v>
      </c>
      <c r="AK152" s="178">
        <f>BR141</f>
        <v>129</v>
      </c>
      <c r="AL152" s="180">
        <f>BR141</f>
        <v>129</v>
      </c>
      <c r="AM152" s="180">
        <f>BR141</f>
        <v>129</v>
      </c>
      <c r="AN152" s="181">
        <f>BR141</f>
        <v>129</v>
      </c>
      <c r="AO152" s="181">
        <f>BR141</f>
        <v>129</v>
      </c>
      <c r="AP152" s="181">
        <f>BR141</f>
        <v>129</v>
      </c>
      <c r="AQ152" s="181">
        <f>BR141</f>
        <v>129</v>
      </c>
      <c r="AR152" s="181">
        <f>BR141</f>
        <v>129</v>
      </c>
      <c r="AS152" s="181">
        <f>BR141</f>
        <v>129</v>
      </c>
      <c r="AT152" s="181">
        <f>BR141</f>
        <v>129</v>
      </c>
    </row>
    <row r="153" spans="1:89" ht="15.75" customHeight="1" x14ac:dyDescent="0.25">
      <c r="A153" s="30"/>
      <c r="B153" s="10"/>
      <c r="C153" s="21" t="s">
        <v>301</v>
      </c>
      <c r="D153" s="171">
        <f>E144</f>
        <v>90</v>
      </c>
      <c r="E153" s="171">
        <f>G144</f>
        <v>93</v>
      </c>
      <c r="F153" s="171">
        <f>I144</f>
        <v>91</v>
      </c>
      <c r="G153" s="172">
        <f>K144</f>
        <v>93</v>
      </c>
      <c r="H153" s="111">
        <f>M144</f>
        <v>91</v>
      </c>
      <c r="I153" s="111">
        <f>O144</f>
        <v>90</v>
      </c>
      <c r="J153" s="111">
        <f>Q144</f>
        <v>106</v>
      </c>
      <c r="K153" s="111">
        <f>S144</f>
        <v>87</v>
      </c>
      <c r="L153" s="111">
        <f>U144</f>
        <v>97</v>
      </c>
      <c r="M153" s="175">
        <f>W144</f>
        <v>95</v>
      </c>
      <c r="N153" s="175">
        <f>Y144</f>
        <v>96</v>
      </c>
      <c r="O153" s="175">
        <f>AA144</f>
        <v>101</v>
      </c>
      <c r="P153" s="119">
        <f>AC144</f>
        <v>98</v>
      </c>
      <c r="Q153" s="133">
        <f>AE144</f>
        <v>82</v>
      </c>
      <c r="R153" s="133">
        <f>AG144</f>
        <v>90</v>
      </c>
      <c r="S153" s="134">
        <f>AI144</f>
        <v>92</v>
      </c>
      <c r="T153" s="133">
        <f>AK144</f>
        <v>83</v>
      </c>
      <c r="U153" s="133">
        <f>AM144</f>
        <v>100</v>
      </c>
      <c r="V153" s="133">
        <f>AO144</f>
        <v>90</v>
      </c>
      <c r="W153" s="134">
        <f>AQ144</f>
        <v>111</v>
      </c>
      <c r="X153" s="134">
        <f>AS144</f>
        <v>75</v>
      </c>
      <c r="Y153" s="134">
        <f>AU144</f>
        <v>78</v>
      </c>
      <c r="Z153" s="182">
        <f>AW144</f>
        <v>103</v>
      </c>
      <c r="AA153" s="176">
        <f>AY144</f>
        <v>103</v>
      </c>
      <c r="AB153" s="176">
        <f>BA144</f>
        <v>114</v>
      </c>
      <c r="AC153" s="176">
        <f>BC144</f>
        <v>101</v>
      </c>
      <c r="AD153" s="176">
        <f>BE144</f>
        <v>83</v>
      </c>
      <c r="AE153" s="176">
        <f>BG144</f>
        <v>94</v>
      </c>
      <c r="AF153" s="176">
        <f>BI144</f>
        <v>98</v>
      </c>
      <c r="AG153" s="176">
        <f>BK144</f>
        <v>80</v>
      </c>
      <c r="AH153" s="174">
        <f>BM144</f>
        <v>76</v>
      </c>
      <c r="AI153" s="174">
        <f>BO144</f>
        <v>109</v>
      </c>
      <c r="AJ153" s="174">
        <f>BQ144</f>
        <v>110</v>
      </c>
      <c r="AK153" s="179">
        <f>BS144</f>
        <v>107</v>
      </c>
      <c r="AL153" s="180">
        <f>BU144</f>
        <v>102</v>
      </c>
      <c r="AM153" s="180">
        <f>BW144</f>
        <v>105</v>
      </c>
      <c r="AN153" s="181">
        <f>BY144</f>
        <v>87</v>
      </c>
      <c r="AO153" s="181">
        <f>CA144</f>
        <v>99</v>
      </c>
      <c r="AP153" s="181">
        <f>CC144</f>
        <v>106</v>
      </c>
      <c r="AQ153" s="181">
        <f>CE144</f>
        <v>97</v>
      </c>
      <c r="AR153" s="181">
        <f>CG144</f>
        <v>97</v>
      </c>
      <c r="AS153" s="181">
        <f>CI144</f>
        <v>98</v>
      </c>
      <c r="AT153" s="181">
        <f>CK144</f>
        <v>82</v>
      </c>
    </row>
    <row r="154" spans="1:89" ht="15.75" customHeight="1" x14ac:dyDescent="0.25">
      <c r="A154" s="30"/>
      <c r="B154" s="10"/>
      <c r="C154" s="21" t="s">
        <v>302</v>
      </c>
      <c r="D154" s="208">
        <f>E145</f>
        <v>75</v>
      </c>
      <c r="E154" s="208">
        <f>G145</f>
        <v>77</v>
      </c>
      <c r="F154" s="208">
        <f>I145</f>
        <v>74</v>
      </c>
      <c r="G154" s="209">
        <f>K145</f>
        <v>73</v>
      </c>
      <c r="H154" s="111">
        <f>M145</f>
        <v>73</v>
      </c>
      <c r="I154" s="111">
        <f>O145</f>
        <v>73</v>
      </c>
      <c r="J154" s="111">
        <f>Q145</f>
        <v>85</v>
      </c>
      <c r="K154" s="111">
        <f>S145</f>
        <v>71</v>
      </c>
      <c r="L154" s="111">
        <f>U145</f>
        <v>76</v>
      </c>
      <c r="M154" s="175">
        <f>W145</f>
        <v>74</v>
      </c>
      <c r="N154" s="175">
        <f>Y145</f>
        <v>75</v>
      </c>
      <c r="O154" s="175">
        <f>AA145</f>
        <v>80</v>
      </c>
      <c r="P154" s="119">
        <f>AC145</f>
        <v>77</v>
      </c>
      <c r="Q154" s="133">
        <f>AE145</f>
        <v>64</v>
      </c>
      <c r="R154" s="133">
        <f>AG145</f>
        <v>71</v>
      </c>
      <c r="S154" s="134">
        <f>AI145</f>
        <v>72</v>
      </c>
      <c r="T154" s="133">
        <f>AK145</f>
        <v>65</v>
      </c>
      <c r="U154" s="133">
        <f>AM145</f>
        <v>79</v>
      </c>
      <c r="V154" s="133">
        <f>AO145</f>
        <v>71</v>
      </c>
      <c r="W154" s="134">
        <f>AQ145</f>
        <v>87</v>
      </c>
      <c r="X154" s="134">
        <f>AS145</f>
        <v>59</v>
      </c>
      <c r="Y154" s="134">
        <f>AU145</f>
        <v>62</v>
      </c>
      <c r="Z154" s="182">
        <f>AW145</f>
        <v>80</v>
      </c>
      <c r="AA154" s="176">
        <f>AY145</f>
        <v>81</v>
      </c>
      <c r="AB154" s="176">
        <f>BA145</f>
        <v>89</v>
      </c>
      <c r="AC154" s="176">
        <f>BC145</f>
        <v>80</v>
      </c>
      <c r="AD154" s="176">
        <f>BE145</f>
        <v>66</v>
      </c>
      <c r="AE154" s="176">
        <f>BG145</f>
        <v>73</v>
      </c>
      <c r="AF154" s="176">
        <f>BI145</f>
        <v>77</v>
      </c>
      <c r="AG154" s="176">
        <f>BK145</f>
        <v>63</v>
      </c>
      <c r="AH154" s="174">
        <f>BM145</f>
        <v>61</v>
      </c>
      <c r="AI154" s="174">
        <f>BO145</f>
        <v>85</v>
      </c>
      <c r="AJ154" s="174">
        <f>BQ145</f>
        <v>86</v>
      </c>
      <c r="AK154" s="179">
        <f>BS145</f>
        <v>83</v>
      </c>
      <c r="AL154" s="180">
        <f>BU145</f>
        <v>81</v>
      </c>
      <c r="AM154" s="180">
        <f>BW145</f>
        <v>84</v>
      </c>
      <c r="AN154" s="181">
        <f>CA145</f>
        <v>77</v>
      </c>
      <c r="AO154" s="181">
        <f>CA145</f>
        <v>77</v>
      </c>
      <c r="AP154" s="181">
        <f>CC145</f>
        <v>83</v>
      </c>
      <c r="AQ154" s="181">
        <f>CE145</f>
        <v>76</v>
      </c>
      <c r="AR154" s="181">
        <f>CG145</f>
        <v>76</v>
      </c>
      <c r="AS154" s="181">
        <f>CI145</f>
        <v>76</v>
      </c>
      <c r="AT154" s="181">
        <f>CK145</f>
        <v>66</v>
      </c>
    </row>
    <row r="155" spans="1:89" ht="15.75" customHeight="1" x14ac:dyDescent="0.25">
      <c r="A155" s="30"/>
      <c r="B155" s="10"/>
      <c r="C155" s="10"/>
      <c r="D155" s="93"/>
      <c r="E155" s="93"/>
      <c r="F155" s="93"/>
      <c r="G155" s="93"/>
      <c r="H155" s="93"/>
      <c r="I155" s="93"/>
      <c r="J155" s="93"/>
      <c r="K155" s="93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H155" s="123"/>
      <c r="AI155" s="123"/>
      <c r="AJ155" s="123"/>
      <c r="AK155" s="123"/>
      <c r="AL155" s="123"/>
      <c r="AM155" s="123"/>
    </row>
    <row r="156" spans="1:89" ht="15.75" customHeight="1" x14ac:dyDescent="0.25">
      <c r="A156" s="30"/>
      <c r="B156" s="10"/>
      <c r="C156" s="20" t="s">
        <v>304</v>
      </c>
      <c r="D156" s="207" t="str">
        <f>'Assignment Q'!F23</f>
        <v>CO1</v>
      </c>
      <c r="E156" s="207" t="str">
        <f>'Assignment Q'!F24</f>
        <v>CO2</v>
      </c>
      <c r="F156" s="207" t="str">
        <f>'Assignment Q'!F25</f>
        <v>-</v>
      </c>
      <c r="G156" s="207" t="str">
        <f>'Assignment Q'!F27</f>
        <v>CO1</v>
      </c>
      <c r="H156" s="112" t="str">
        <f>'Assignment Q'!F34</f>
        <v>CO1</v>
      </c>
      <c r="I156" s="112" t="str">
        <f>'Assignment Q'!F35</f>
        <v>CO2</v>
      </c>
      <c r="J156" s="112" t="str">
        <f>'Assignment Q'!F36</f>
        <v>CO3</v>
      </c>
      <c r="K156" s="112" t="str">
        <f>'Assignment Q'!F38</f>
        <v>CO3</v>
      </c>
      <c r="L156" s="112" t="str">
        <f>'Assignment Q'!F39</f>
        <v>CO6</v>
      </c>
      <c r="M156" s="206" t="str">
        <f>'Assignment Q'!F45</f>
        <v>CO5</v>
      </c>
      <c r="N156" s="206" t="str">
        <f>'Assignment Q'!F46</f>
        <v>CO5</v>
      </c>
      <c r="O156" s="206" t="str">
        <f>'Assignment Q'!F47</f>
        <v>CO4</v>
      </c>
      <c r="P156" s="206" t="str">
        <f>'Assignment Q'!F49</f>
        <v>CO4</v>
      </c>
      <c r="Q156" s="135" t="str">
        <f>'IAE Q'!E13</f>
        <v>CO1</v>
      </c>
      <c r="R156" s="135" t="str">
        <f>'IAE Q'!E14</f>
        <v>CO2</v>
      </c>
      <c r="S156" s="135" t="str">
        <f>'IAE Q'!E15</f>
        <v>CO3</v>
      </c>
      <c r="T156" s="135" t="str">
        <f>'IAE Q'!E16</f>
        <v>CO3</v>
      </c>
      <c r="U156" s="135" t="str">
        <f>'IAE Q'!E17</f>
        <v>CO2</v>
      </c>
      <c r="V156" s="135" t="str">
        <f>'IAE Q'!E18</f>
        <v>CO1</v>
      </c>
      <c r="W156" s="135" t="str">
        <f>'IAE Q'!E19</f>
        <v>CO1</v>
      </c>
      <c r="X156" s="135" t="str">
        <f>'IAE Q'!E20</f>
        <v>CO1</v>
      </c>
      <c r="Y156" s="135" t="str">
        <f>'IAE Q'!E21</f>
        <v>CO1</v>
      </c>
      <c r="Z156" s="186" t="str">
        <f>'IAE Q'!E22</f>
        <v>CO1</v>
      </c>
      <c r="AA156" s="188" t="str">
        <f>'IAE Q'!E28</f>
        <v>CO1</v>
      </c>
      <c r="AB156" s="188" t="str">
        <f>'IAE Q'!E29</f>
        <v>CO4</v>
      </c>
      <c r="AC156" s="188" t="str">
        <f>'IAE Q'!E30</f>
        <v>CO1</v>
      </c>
      <c r="AD156" s="188" t="str">
        <f>'IAE Q'!E31</f>
        <v>CO3</v>
      </c>
      <c r="AE156" s="188" t="str">
        <f>'IAE Q'!E32</f>
        <v>CO4</v>
      </c>
      <c r="AF156" s="188" t="str">
        <f>'IAE Q'!E33</f>
        <v>CO5</v>
      </c>
      <c r="AG156" s="188" t="str">
        <f>'IAE Q'!E34</f>
        <v>CO6</v>
      </c>
      <c r="AH156" s="187" t="str">
        <f>'IAE Q'!E35</f>
        <v>CO2</v>
      </c>
      <c r="AI156" s="187" t="str">
        <f>'IAE Q'!E36</f>
        <v>CO1</v>
      </c>
      <c r="AJ156" s="187" t="str">
        <f>'IAE Q'!E37</f>
        <v>CO3</v>
      </c>
      <c r="AK156" s="189" t="str">
        <f>'IAE Q'!E42</f>
        <v>CO1</v>
      </c>
      <c r="AL156" s="189" t="str">
        <f>'IAE Q'!E43</f>
        <v>CO1</v>
      </c>
      <c r="AM156" s="189" t="str">
        <f>'IAE Q'!E44</f>
        <v>CO2</v>
      </c>
      <c r="AN156" s="190" t="str">
        <f>'IAE Q'!E45</f>
        <v>CO6</v>
      </c>
      <c r="AO156" s="190" t="str">
        <f>'IAE Q'!E46</f>
        <v>CO4</v>
      </c>
      <c r="AP156" s="190" t="str">
        <f>'IAE Q'!E47</f>
        <v>CO6</v>
      </c>
      <c r="AQ156" s="190" t="str">
        <f>'IAE Q'!E48</f>
        <v>CO5</v>
      </c>
      <c r="AR156" s="190" t="str">
        <f>'IAE Q'!E49</f>
        <v>CO3</v>
      </c>
      <c r="AS156" s="190" t="str">
        <f>'IAE Q'!E50</f>
        <v>CO1</v>
      </c>
      <c r="AT156" s="190" t="str">
        <f>'IAE Q'!E51</f>
        <v>CO5</v>
      </c>
    </row>
    <row r="157" spans="1:89" ht="15.75" customHeight="1" x14ac:dyDescent="0.25"/>
    <row r="158" spans="1:89" ht="15.75" customHeight="1" x14ac:dyDescent="0.3">
      <c r="H158" s="42"/>
    </row>
    <row r="159" spans="1:89" ht="15.75" customHeight="1" x14ac:dyDescent="0.25">
      <c r="E159" s="102" t="str">
        <f>IF(E155:AA155="i1",SUMIF($D$156:$G$156,"CO1",$D$154:$G$154),"")</f>
        <v/>
      </c>
    </row>
    <row r="160" spans="1:89" ht="15.75" customHeight="1" x14ac:dyDescent="0.25"/>
    <row r="161" ht="15.75" customHeight="1" x14ac:dyDescent="0.25"/>
    <row r="162" ht="15.75" customHeight="1" x14ac:dyDescent="0.25"/>
    <row r="163" ht="15.75" customHeight="1" x14ac:dyDescent="0.25"/>
    <row r="182" spans="19:34" x14ac:dyDescent="0.25">
      <c r="S182" s="725"/>
      <c r="T182" s="725"/>
      <c r="AH182" s="131"/>
    </row>
  </sheetData>
  <mergeCells count="24">
    <mergeCell ref="B6:C6"/>
    <mergeCell ref="L141:U141"/>
    <mergeCell ref="L8:U8"/>
    <mergeCell ref="B5:C5"/>
    <mergeCell ref="B2:C2"/>
    <mergeCell ref="B3:C3"/>
    <mergeCell ref="B4:C4"/>
    <mergeCell ref="D8:K8"/>
    <mergeCell ref="BR8:CK8"/>
    <mergeCell ref="BR141:CK141"/>
    <mergeCell ref="C149:T149"/>
    <mergeCell ref="S182:T182"/>
    <mergeCell ref="A144:C144"/>
    <mergeCell ref="A141:C141"/>
    <mergeCell ref="D141:K141"/>
    <mergeCell ref="V141:AC141"/>
    <mergeCell ref="A143:C143"/>
    <mergeCell ref="A142:C142"/>
    <mergeCell ref="A145:C145"/>
    <mergeCell ref="AD141:AW141"/>
    <mergeCell ref="AX141:BQ141"/>
    <mergeCell ref="V8:AC8"/>
    <mergeCell ref="AD8:AW8"/>
    <mergeCell ref="AX8:BQ8"/>
  </mergeCells>
  <phoneticPr fontId="106" type="noConversion"/>
  <printOptions horizontalCentered="1" verticalCentered="1"/>
  <pageMargins left="0.54" right="1.61" top="0.98425196850393704" bottom="0.98425196850393704" header="0.511811023622047" footer="0.511811023622047"/>
  <pageSetup paperSize="9" scale="60" orientation="landscape" horizontalDpi="4294967294" r:id="rId1"/>
  <headerFooter alignWithMargins="0"/>
  <ignoredErrors>
    <ignoredError sqref="AO154 L145:M145 N145:O145 P145:Q145 R145:S145 U145 W145 Y145 AA145 AC145 AH145 AL145" formula="1"/>
    <ignoredError sqref="BG143" formulaRange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4:R88"/>
  <sheetViews>
    <sheetView workbookViewId="0">
      <selection activeCell="D14" sqref="D14"/>
    </sheetView>
  </sheetViews>
  <sheetFormatPr defaultRowHeight="12.75" x14ac:dyDescent="0.2"/>
  <cols>
    <col min="3" max="3" width="23.5703125" customWidth="1"/>
    <col min="4" max="4" width="11.85546875" customWidth="1"/>
    <col min="5" max="5" width="14.140625" customWidth="1"/>
    <col min="6" max="9" width="9.85546875" customWidth="1"/>
    <col min="10" max="10" width="11.85546875" customWidth="1"/>
    <col min="11" max="12" width="9" customWidth="1"/>
    <col min="14" max="14" width="8.85546875" customWidth="1"/>
    <col min="16" max="16" width="8.28515625" customWidth="1"/>
  </cols>
  <sheetData>
    <row r="4" spans="3:15" ht="18.75" x14ac:dyDescent="0.3">
      <c r="F4" s="56"/>
      <c r="G4" s="411" t="s">
        <v>1209</v>
      </c>
      <c r="H4" s="56"/>
      <c r="I4" s="56"/>
    </row>
    <row r="5" spans="3:15" x14ac:dyDescent="0.2">
      <c r="F5" s="56"/>
      <c r="G5" s="56"/>
      <c r="H5" s="56"/>
      <c r="I5" s="56"/>
    </row>
    <row r="6" spans="3:15" ht="18.75" x14ac:dyDescent="0.3">
      <c r="E6" s="415" t="s">
        <v>1210</v>
      </c>
      <c r="F6" s="56"/>
      <c r="G6" s="56"/>
      <c r="H6" s="56"/>
      <c r="I6" s="56"/>
    </row>
    <row r="7" spans="3:15" x14ac:dyDescent="0.2">
      <c r="F7" s="56"/>
      <c r="G7" s="56"/>
      <c r="H7" s="56"/>
      <c r="I7" s="56"/>
    </row>
    <row r="8" spans="3:15" ht="15.75" x14ac:dyDescent="0.25">
      <c r="C8" s="413" t="s">
        <v>333</v>
      </c>
      <c r="D8" s="37" t="s">
        <v>334</v>
      </c>
      <c r="E8" s="38" t="s">
        <v>335</v>
      </c>
      <c r="F8" s="38" t="s">
        <v>336</v>
      </c>
      <c r="G8" s="38" t="s">
        <v>1142</v>
      </c>
      <c r="H8" s="38" t="s">
        <v>1143</v>
      </c>
      <c r="I8" s="38" t="s">
        <v>1144</v>
      </c>
      <c r="J8" s="396" t="s">
        <v>337</v>
      </c>
      <c r="K8" s="396" t="s">
        <v>338</v>
      </c>
      <c r="L8" s="396" t="s">
        <v>339</v>
      </c>
      <c r="M8" s="396" t="s">
        <v>1145</v>
      </c>
      <c r="N8" s="396" t="s">
        <v>1146</v>
      </c>
      <c r="O8" s="396" t="s">
        <v>1147</v>
      </c>
    </row>
    <row r="9" spans="3:15" ht="15.75" x14ac:dyDescent="0.25">
      <c r="C9" s="412" t="s">
        <v>1206</v>
      </c>
      <c r="D9" s="37">
        <f>'Asnmt sum'!E14</f>
        <v>20</v>
      </c>
      <c r="E9" s="37">
        <f>'Asnmt sum'!F14</f>
        <v>20</v>
      </c>
      <c r="F9" s="37">
        <f>'Asnmt sum'!G14</f>
        <v>20</v>
      </c>
      <c r="G9" s="37">
        <f>'Asnmt sum'!H14</f>
        <v>20</v>
      </c>
      <c r="H9" s="37">
        <f>'Asnmt sum'!I14</f>
        <v>20</v>
      </c>
      <c r="I9" s="37">
        <f>'Asnmt sum'!J14</f>
        <v>20</v>
      </c>
      <c r="J9" s="37">
        <f>'Asnmt sum'!K14</f>
        <v>100</v>
      </c>
      <c r="K9" s="37">
        <f>'Asnmt sum'!L14</f>
        <v>100</v>
      </c>
      <c r="L9" s="37">
        <f>'Asnmt sum'!M14</f>
        <v>100</v>
      </c>
      <c r="M9" s="37">
        <f>'Asnmt sum'!N14</f>
        <v>20</v>
      </c>
      <c r="N9" s="37">
        <f>'Asnmt sum'!O14</f>
        <v>20</v>
      </c>
      <c r="O9" s="37">
        <f>'Asnmt sum'!P14</f>
        <v>20</v>
      </c>
    </row>
    <row r="10" spans="3:15" ht="15.75" x14ac:dyDescent="0.25">
      <c r="C10" s="412" t="s">
        <v>860</v>
      </c>
      <c r="D10" s="37">
        <f>ROUND(D9*5,0)</f>
        <v>100</v>
      </c>
      <c r="E10" s="37">
        <f t="shared" ref="E10:I10" si="0">ROUND(E9*5,0)</f>
        <v>100</v>
      </c>
      <c r="F10" s="37">
        <f t="shared" si="0"/>
        <v>100</v>
      </c>
      <c r="G10" s="37">
        <f t="shared" si="0"/>
        <v>100</v>
      </c>
      <c r="H10" s="37">
        <f t="shared" si="0"/>
        <v>100</v>
      </c>
      <c r="I10" s="37">
        <f t="shared" si="0"/>
        <v>100</v>
      </c>
      <c r="J10" s="37">
        <f>ROUND(J9,0)</f>
        <v>100</v>
      </c>
      <c r="K10" s="37">
        <f t="shared" ref="K10:L10" si="1">ROUND(K9,0)</f>
        <v>100</v>
      </c>
      <c r="L10" s="37">
        <f t="shared" si="1"/>
        <v>100</v>
      </c>
      <c r="M10" s="37">
        <f t="shared" ref="M10" si="2">ROUND(M9*5,0)</f>
        <v>100</v>
      </c>
      <c r="N10" s="37">
        <f t="shared" ref="N10" si="3">ROUND(N9*5,0)</f>
        <v>100</v>
      </c>
      <c r="O10" s="37">
        <f t="shared" ref="O10" si="4">ROUND(O9*5,0)</f>
        <v>100</v>
      </c>
    </row>
    <row r="11" spans="3:15" ht="15.75" x14ac:dyDescent="0.25">
      <c r="C11" s="414" t="s">
        <v>434</v>
      </c>
      <c r="D11" s="416">
        <f>ROUND(('Asnmt sum'!E8*5),0)</f>
        <v>50</v>
      </c>
      <c r="E11" s="416">
        <f>ROUND(('Asnmt sum'!F8*5),0)</f>
        <v>0</v>
      </c>
      <c r="F11" s="416">
        <f>ROUND(('Asnmt sum'!G8*5),0)</f>
        <v>0</v>
      </c>
      <c r="G11" s="416">
        <f>ROUND(('Asnmt sum'!H8*5),0)</f>
        <v>50</v>
      </c>
      <c r="H11" s="416">
        <f>ROUND(('Asnmt sum'!I8*5),0)</f>
        <v>0</v>
      </c>
      <c r="I11" s="416">
        <f>ROUND(('Asnmt sum'!J8*5),0)</f>
        <v>0</v>
      </c>
      <c r="J11" s="416">
        <f>ROUND(('Asnmt sum'!K8),0)</f>
        <v>20</v>
      </c>
      <c r="K11" s="416">
        <f>ROUND(('Asnmt sum'!L8),0)</f>
        <v>50</v>
      </c>
      <c r="L11" s="416">
        <f>ROUND(('Asnmt sum'!M8),0)</f>
        <v>37</v>
      </c>
      <c r="M11" s="416">
        <f>ROUND(('Asnmt sum'!N8*5),0)</f>
        <v>0</v>
      </c>
      <c r="N11" s="416">
        <f>ROUND(('Asnmt sum'!O8*5),0)</f>
        <v>50</v>
      </c>
      <c r="O11" s="416">
        <f>ROUND(('Asnmt sum'!P8*5),0)</f>
        <v>50</v>
      </c>
    </row>
    <row r="12" spans="3:15" ht="15.75" x14ac:dyDescent="0.25">
      <c r="C12" s="414" t="s">
        <v>340</v>
      </c>
      <c r="D12" s="416">
        <f>ROUND(('Asnmt sum'!E9*5),0)</f>
        <v>0</v>
      </c>
      <c r="E12" s="416">
        <f>ROUND(('Asnmt sum'!F9*5),0)</f>
        <v>0</v>
      </c>
      <c r="F12" s="416">
        <f>ROUND(('Asnmt sum'!G9*5),0)</f>
        <v>25</v>
      </c>
      <c r="G12" s="416">
        <f>ROUND(('Asnmt sum'!H9*5),0)</f>
        <v>0</v>
      </c>
      <c r="H12" s="416">
        <f>ROUND(('Asnmt sum'!I9*5),0)</f>
        <v>0</v>
      </c>
      <c r="I12" s="416">
        <f>ROUND(('Asnmt sum'!J9*5),0)</f>
        <v>0</v>
      </c>
      <c r="J12" s="416">
        <f>ROUND(('Asnmt sum'!K9),0)</f>
        <v>10</v>
      </c>
      <c r="K12" s="416">
        <f>ROUND(('Asnmt sum'!L9),0)</f>
        <v>6</v>
      </c>
      <c r="L12" s="416">
        <f>ROUND(('Asnmt sum'!M9),0)</f>
        <v>2</v>
      </c>
      <c r="M12" s="416">
        <f>ROUND(('Asnmt sum'!N9*5),0)</f>
        <v>0</v>
      </c>
      <c r="N12" s="416">
        <f>ROUND(('Asnmt sum'!O9*5),0)</f>
        <v>0</v>
      </c>
      <c r="O12" s="416">
        <f>ROUND(('Asnmt sum'!P9*5),0)</f>
        <v>0</v>
      </c>
    </row>
    <row r="13" spans="3:15" ht="15.75" x14ac:dyDescent="0.25">
      <c r="C13" s="414" t="s">
        <v>341</v>
      </c>
      <c r="D13" s="416">
        <f>ROUND(('Asnmt sum'!E10*5),0)</f>
        <v>0</v>
      </c>
      <c r="E13" s="416">
        <f>ROUND(('Asnmt sum'!F10*5),0)</f>
        <v>50</v>
      </c>
      <c r="F13" s="416">
        <f>ROUND(('Asnmt sum'!G10*5),0)</f>
        <v>25</v>
      </c>
      <c r="G13" s="416">
        <f>ROUND(('Asnmt sum'!H10*5),0)</f>
        <v>0</v>
      </c>
      <c r="H13" s="416">
        <f>ROUND(('Asnmt sum'!I10*5),0)</f>
        <v>25</v>
      </c>
      <c r="I13" s="416">
        <f>ROUND(('Asnmt sum'!J10*5),0)</f>
        <v>0</v>
      </c>
      <c r="J13" s="416">
        <f>ROUND(('Asnmt sum'!K10),0)</f>
        <v>23</v>
      </c>
      <c r="K13" s="416">
        <f>ROUND(('Asnmt sum'!L10),0)</f>
        <v>0</v>
      </c>
      <c r="L13" s="416">
        <f>ROUND(('Asnmt sum'!M10),0)</f>
        <v>11</v>
      </c>
      <c r="M13" s="416">
        <f>ROUND(('Asnmt sum'!N10*5),0)</f>
        <v>50</v>
      </c>
      <c r="N13" s="416">
        <f>ROUND(('Asnmt sum'!O10*5),0)</f>
        <v>0</v>
      </c>
      <c r="O13" s="416">
        <f>ROUND(('Asnmt sum'!P10*5),0)</f>
        <v>0</v>
      </c>
    </row>
    <row r="14" spans="3:15" ht="15.75" x14ac:dyDescent="0.25">
      <c r="C14" s="414" t="s">
        <v>342</v>
      </c>
      <c r="D14" s="416">
        <f>ROUND(('Asnmt sum'!E11*5),0)</f>
        <v>50</v>
      </c>
      <c r="E14" s="416">
        <f>ROUND(('Asnmt sum'!F11*5),0)</f>
        <v>0</v>
      </c>
      <c r="F14" s="416">
        <f>ROUND(('Asnmt sum'!G11*5),0)</f>
        <v>50</v>
      </c>
      <c r="G14" s="416">
        <f>ROUND(('Asnmt sum'!H11*5),0)</f>
        <v>50</v>
      </c>
      <c r="H14" s="416">
        <f>ROUND(('Asnmt sum'!I11*5),0)</f>
        <v>50</v>
      </c>
      <c r="I14" s="416">
        <f>ROUND(('Asnmt sum'!J11*5),0)</f>
        <v>50</v>
      </c>
      <c r="J14" s="416">
        <f>ROUND(('Asnmt sum'!K11),0)</f>
        <v>14</v>
      </c>
      <c r="K14" s="416">
        <f>ROUND(('Asnmt sum'!L11),0)</f>
        <v>12</v>
      </c>
      <c r="L14" s="416">
        <f>ROUND(('Asnmt sum'!M11),0)</f>
        <v>20</v>
      </c>
      <c r="M14" s="416">
        <f>ROUND(('Asnmt sum'!N11*5),0)</f>
        <v>50</v>
      </c>
      <c r="N14" s="416">
        <f>ROUND(('Asnmt sum'!O11*5),0)</f>
        <v>0</v>
      </c>
      <c r="O14" s="416">
        <f>ROUND(('Asnmt sum'!P11*5),0)</f>
        <v>0</v>
      </c>
    </row>
    <row r="15" spans="3:15" ht="15.75" x14ac:dyDescent="0.25">
      <c r="C15" s="414" t="s">
        <v>343</v>
      </c>
      <c r="D15" s="416">
        <f>ROUND(('Asnmt sum'!E12*5),0)</f>
        <v>0</v>
      </c>
      <c r="E15" s="416">
        <f>ROUND(('Asnmt sum'!F12*5),0)</f>
        <v>50</v>
      </c>
      <c r="F15" s="416">
        <f>ROUND(('Asnmt sum'!G12*5),0)</f>
        <v>0</v>
      </c>
      <c r="G15" s="416">
        <f>ROUND(('Asnmt sum'!H12*5),0)</f>
        <v>0</v>
      </c>
      <c r="H15" s="416">
        <f>ROUND(('Asnmt sum'!I12*5),0)</f>
        <v>25</v>
      </c>
      <c r="I15" s="416">
        <f>ROUND(('Asnmt sum'!J12*5),0)</f>
        <v>50</v>
      </c>
      <c r="J15" s="416">
        <f>ROUND(('Asnmt sum'!K12),0)</f>
        <v>27</v>
      </c>
      <c r="K15" s="416">
        <f>ROUND(('Asnmt sum'!L12),0)</f>
        <v>4</v>
      </c>
      <c r="L15" s="416">
        <f>ROUND(('Asnmt sum'!M12),0)</f>
        <v>10</v>
      </c>
      <c r="M15" s="416">
        <f>ROUND(('Asnmt sum'!N12*5),0)</f>
        <v>0</v>
      </c>
      <c r="N15" s="416">
        <f>ROUND(('Asnmt sum'!O12*5),0)</f>
        <v>50</v>
      </c>
      <c r="O15" s="416">
        <f>ROUND(('Asnmt sum'!P12*5),0)</f>
        <v>0</v>
      </c>
    </row>
    <row r="16" spans="3:15" ht="15.75" x14ac:dyDescent="0.25">
      <c r="C16" s="414" t="s">
        <v>344</v>
      </c>
      <c r="D16" s="416">
        <f>ROUND(('Asnmt sum'!E13*5),0)</f>
        <v>0</v>
      </c>
      <c r="E16" s="416">
        <f>ROUND(('Asnmt sum'!F13*5),0)</f>
        <v>0</v>
      </c>
      <c r="F16" s="416">
        <f>ROUND(('Asnmt sum'!G13*5),0)</f>
        <v>0</v>
      </c>
      <c r="G16" s="416">
        <f>ROUND(('Asnmt sum'!H13*5),0)</f>
        <v>0</v>
      </c>
      <c r="H16" s="416">
        <f>ROUND(('Asnmt sum'!I13*5),0)</f>
        <v>0</v>
      </c>
      <c r="I16" s="416">
        <f>ROUND(('Asnmt sum'!J13*5),0)</f>
        <v>0</v>
      </c>
      <c r="J16" s="416">
        <f>ROUND(('Asnmt sum'!K13),0)</f>
        <v>6</v>
      </c>
      <c r="K16" s="416">
        <f>ROUND(('Asnmt sum'!L13),0)</f>
        <v>28</v>
      </c>
      <c r="L16" s="416">
        <f>ROUND(('Asnmt sum'!M13),0)</f>
        <v>20</v>
      </c>
      <c r="M16" s="416">
        <f>ROUND(('Asnmt sum'!N13*5),0)</f>
        <v>0</v>
      </c>
      <c r="N16" s="416">
        <f>ROUND(('Asnmt sum'!O13*5),0)</f>
        <v>0</v>
      </c>
      <c r="O16" s="416">
        <f>ROUND(('Asnmt sum'!P13*5),0)</f>
        <v>50</v>
      </c>
    </row>
    <row r="21" spans="3:15" ht="15.75" x14ac:dyDescent="0.25">
      <c r="E21" s="428" t="s">
        <v>956</v>
      </c>
    </row>
    <row r="24" spans="3:15" ht="17.100000000000001" customHeight="1" x14ac:dyDescent="0.25">
      <c r="C24" s="413" t="s">
        <v>333</v>
      </c>
      <c r="D24" s="37" t="str">
        <f>D8</f>
        <v>A1</v>
      </c>
      <c r="E24" s="37" t="str">
        <f t="shared" ref="E24:O24" si="5">E8</f>
        <v>A2</v>
      </c>
      <c r="F24" s="37" t="str">
        <f t="shared" si="5"/>
        <v>A3</v>
      </c>
      <c r="G24" s="37" t="str">
        <f t="shared" si="5"/>
        <v>A4</v>
      </c>
      <c r="H24" s="37" t="str">
        <f t="shared" si="5"/>
        <v>A5</v>
      </c>
      <c r="I24" s="37" t="str">
        <f t="shared" si="5"/>
        <v>A6</v>
      </c>
      <c r="J24" s="37" t="str">
        <f t="shared" si="5"/>
        <v>T1</v>
      </c>
      <c r="K24" s="37" t="str">
        <f t="shared" si="5"/>
        <v>T2</v>
      </c>
      <c r="L24" s="37" t="str">
        <f t="shared" si="5"/>
        <v>T3</v>
      </c>
      <c r="M24" s="37" t="str">
        <f t="shared" si="5"/>
        <v>T4</v>
      </c>
      <c r="N24" s="37" t="str">
        <f t="shared" si="5"/>
        <v>T5</v>
      </c>
      <c r="O24" s="37" t="str">
        <f t="shared" si="5"/>
        <v>T6</v>
      </c>
    </row>
    <row r="25" spans="3:15" ht="17.100000000000001" customHeight="1" x14ac:dyDescent="0.25">
      <c r="C25" s="412" t="s">
        <v>1206</v>
      </c>
      <c r="D25" s="37">
        <f>D9</f>
        <v>20</v>
      </c>
      <c r="E25" s="37">
        <f t="shared" ref="E25:I25" si="6">E9</f>
        <v>20</v>
      </c>
      <c r="F25" s="37">
        <f t="shared" si="6"/>
        <v>20</v>
      </c>
      <c r="G25" s="37">
        <f t="shared" si="6"/>
        <v>20</v>
      </c>
      <c r="H25" s="37">
        <f t="shared" si="6"/>
        <v>20</v>
      </c>
      <c r="I25" s="37">
        <f t="shared" si="6"/>
        <v>20</v>
      </c>
      <c r="J25" s="37">
        <v>180</v>
      </c>
      <c r="K25" s="37">
        <v>180</v>
      </c>
      <c r="L25" s="37">
        <v>180</v>
      </c>
    </row>
    <row r="26" spans="3:15" ht="18" customHeight="1" x14ac:dyDescent="0.25">
      <c r="C26" s="40" t="s">
        <v>434</v>
      </c>
      <c r="D26" s="40">
        <f>'Asnmt sum'!E8</f>
        <v>10</v>
      </c>
      <c r="E26" s="40">
        <f>'Asnmt sum'!F8</f>
        <v>0</v>
      </c>
      <c r="F26" s="40">
        <f>'Asnmt sum'!G8</f>
        <v>0</v>
      </c>
      <c r="G26" s="40">
        <f>'Asnmt sum'!H8</f>
        <v>10</v>
      </c>
      <c r="H26" s="40">
        <f>'Asnmt sum'!I8</f>
        <v>0</v>
      </c>
      <c r="I26" s="40">
        <f>'Asnmt sum'!J8</f>
        <v>0</v>
      </c>
      <c r="J26" s="40">
        <f>'Asnmt sum'!K8</f>
        <v>20</v>
      </c>
      <c r="K26" s="40">
        <f>'Asnmt sum'!L8</f>
        <v>50</v>
      </c>
      <c r="L26" s="40">
        <f>'Asnmt sum'!M8</f>
        <v>37</v>
      </c>
      <c r="M26" s="40">
        <f>'Asnmt sum'!N8</f>
        <v>0</v>
      </c>
      <c r="N26" s="40">
        <f>'Asnmt sum'!O8</f>
        <v>10</v>
      </c>
      <c r="O26" s="40">
        <f>'Asnmt sum'!P8</f>
        <v>10</v>
      </c>
    </row>
    <row r="27" spans="3:15" ht="17.100000000000001" customHeight="1" x14ac:dyDescent="0.25">
      <c r="C27" s="40" t="s">
        <v>340</v>
      </c>
      <c r="D27" s="40">
        <f>'Asnmt sum'!E9</f>
        <v>0</v>
      </c>
      <c r="E27" s="40">
        <f>'Asnmt sum'!F9</f>
        <v>0</v>
      </c>
      <c r="F27" s="40">
        <f>'Asnmt sum'!G9</f>
        <v>5</v>
      </c>
      <c r="G27" s="40">
        <f>'Asnmt sum'!H9</f>
        <v>0</v>
      </c>
      <c r="H27" s="40">
        <f>'Asnmt sum'!I9</f>
        <v>0</v>
      </c>
      <c r="I27" s="40">
        <f>'Asnmt sum'!J9</f>
        <v>0</v>
      </c>
      <c r="J27" s="40">
        <f>'Asnmt sum'!K9</f>
        <v>10</v>
      </c>
      <c r="K27" s="40">
        <f>'Asnmt sum'!L9</f>
        <v>6</v>
      </c>
      <c r="L27" s="40">
        <f>'Asnmt sum'!M9</f>
        <v>2</v>
      </c>
      <c r="M27" s="40">
        <f>'Asnmt sum'!N9</f>
        <v>0</v>
      </c>
      <c r="N27" s="40">
        <f>'Asnmt sum'!O9</f>
        <v>0</v>
      </c>
      <c r="O27" s="40">
        <f>'Asnmt sum'!P9</f>
        <v>0</v>
      </c>
    </row>
    <row r="28" spans="3:15" ht="17.100000000000001" customHeight="1" x14ac:dyDescent="0.25">
      <c r="C28" s="40" t="s">
        <v>341</v>
      </c>
      <c r="D28" s="40">
        <f>'Asnmt sum'!E10</f>
        <v>0</v>
      </c>
      <c r="E28" s="40">
        <f>'Asnmt sum'!F10</f>
        <v>10</v>
      </c>
      <c r="F28" s="40">
        <f>'Asnmt sum'!G10</f>
        <v>5</v>
      </c>
      <c r="G28" s="40">
        <f>'Asnmt sum'!H10</f>
        <v>0</v>
      </c>
      <c r="H28" s="40">
        <f>'Asnmt sum'!I10</f>
        <v>5</v>
      </c>
      <c r="I28" s="40">
        <f>'Asnmt sum'!J10</f>
        <v>0</v>
      </c>
      <c r="J28" s="40">
        <f>'Asnmt sum'!K10</f>
        <v>23</v>
      </c>
      <c r="K28" s="40">
        <f>'Asnmt sum'!L10</f>
        <v>0</v>
      </c>
      <c r="L28" s="40">
        <f>'Asnmt sum'!M10</f>
        <v>11</v>
      </c>
      <c r="M28" s="40">
        <f>'Asnmt sum'!N10</f>
        <v>10</v>
      </c>
      <c r="N28" s="40">
        <f>'Asnmt sum'!O10</f>
        <v>0</v>
      </c>
      <c r="O28" s="40">
        <f>'Asnmt sum'!P10</f>
        <v>0</v>
      </c>
    </row>
    <row r="29" spans="3:15" ht="17.100000000000001" customHeight="1" x14ac:dyDescent="0.25">
      <c r="C29" s="40" t="s">
        <v>342</v>
      </c>
      <c r="D29" s="40">
        <f>'Asnmt sum'!E11</f>
        <v>10</v>
      </c>
      <c r="E29" s="40">
        <f>'Asnmt sum'!F11</f>
        <v>0</v>
      </c>
      <c r="F29" s="40">
        <f>'Asnmt sum'!G11</f>
        <v>10</v>
      </c>
      <c r="G29" s="40">
        <f>'Asnmt sum'!H11</f>
        <v>10</v>
      </c>
      <c r="H29" s="40">
        <f>'Asnmt sum'!I11</f>
        <v>10</v>
      </c>
      <c r="I29" s="40">
        <f>'Asnmt sum'!J11</f>
        <v>10</v>
      </c>
      <c r="J29" s="40">
        <f>'Asnmt sum'!K11</f>
        <v>14</v>
      </c>
      <c r="K29" s="40">
        <f>'Asnmt sum'!L11</f>
        <v>12</v>
      </c>
      <c r="L29" s="40">
        <f>'Asnmt sum'!M11</f>
        <v>20</v>
      </c>
      <c r="M29" s="40">
        <f>'Asnmt sum'!N11</f>
        <v>10</v>
      </c>
      <c r="N29" s="40">
        <f>'Asnmt sum'!O11</f>
        <v>0</v>
      </c>
      <c r="O29" s="40">
        <f>'Asnmt sum'!P11</f>
        <v>0</v>
      </c>
    </row>
    <row r="30" spans="3:15" ht="17.100000000000001" customHeight="1" x14ac:dyDescent="0.25">
      <c r="C30" s="40" t="s">
        <v>343</v>
      </c>
      <c r="D30" s="40">
        <f>'Asnmt sum'!E12</f>
        <v>0</v>
      </c>
      <c r="E30" s="40">
        <f>'Asnmt sum'!F12</f>
        <v>10</v>
      </c>
      <c r="F30" s="40">
        <f>'Asnmt sum'!G12</f>
        <v>0</v>
      </c>
      <c r="G30" s="40">
        <f>'Asnmt sum'!H12</f>
        <v>0</v>
      </c>
      <c r="H30" s="40">
        <f>'Asnmt sum'!I12</f>
        <v>5</v>
      </c>
      <c r="I30" s="40">
        <f>'Asnmt sum'!J12</f>
        <v>10</v>
      </c>
      <c r="J30" s="40">
        <f>'Asnmt sum'!K12</f>
        <v>27</v>
      </c>
      <c r="K30" s="40">
        <f>'Asnmt sum'!L12</f>
        <v>4</v>
      </c>
      <c r="L30" s="40">
        <f>'Asnmt sum'!M12</f>
        <v>10</v>
      </c>
      <c r="M30" s="40">
        <f>'Asnmt sum'!N12</f>
        <v>0</v>
      </c>
      <c r="N30" s="40">
        <f>'Asnmt sum'!O12</f>
        <v>10</v>
      </c>
      <c r="O30" s="40">
        <f>'Asnmt sum'!P12</f>
        <v>0</v>
      </c>
    </row>
    <row r="31" spans="3:15" ht="17.100000000000001" customHeight="1" x14ac:dyDescent="0.25">
      <c r="C31" s="40" t="s">
        <v>344</v>
      </c>
      <c r="D31" s="40">
        <f>'Asnmt sum'!E13</f>
        <v>0</v>
      </c>
      <c r="E31" s="40">
        <f>'Asnmt sum'!F13</f>
        <v>0</v>
      </c>
      <c r="F31" s="40">
        <f>'Asnmt sum'!G13</f>
        <v>0</v>
      </c>
      <c r="G31" s="40">
        <f>'Asnmt sum'!H13</f>
        <v>0</v>
      </c>
      <c r="H31" s="40">
        <f>'Asnmt sum'!I13</f>
        <v>0</v>
      </c>
      <c r="I31" s="40">
        <f>'Asnmt sum'!J13</f>
        <v>0</v>
      </c>
      <c r="J31" s="40">
        <f>'Asnmt sum'!K13</f>
        <v>6</v>
      </c>
      <c r="K31" s="40">
        <f>'Asnmt sum'!L13</f>
        <v>28</v>
      </c>
      <c r="L31" s="40">
        <f>'Asnmt sum'!M13</f>
        <v>20</v>
      </c>
      <c r="M31" s="40">
        <f>'Asnmt sum'!N13</f>
        <v>0</v>
      </c>
      <c r="N31" s="40">
        <f>'Asnmt sum'!O13</f>
        <v>0</v>
      </c>
      <c r="O31" s="40">
        <f>'Asnmt sum'!P13</f>
        <v>10</v>
      </c>
    </row>
    <row r="32" spans="3:15" ht="17.100000000000001" customHeight="1" x14ac:dyDescent="0.25">
      <c r="C32" s="365"/>
      <c r="D32" s="365"/>
      <c r="E32" s="366"/>
      <c r="F32" s="366"/>
      <c r="G32" s="366"/>
      <c r="H32" s="366"/>
      <c r="I32" s="366"/>
      <c r="J32" s="350"/>
      <c r="K32" s="350"/>
      <c r="L32" s="350"/>
    </row>
    <row r="33" spans="1:18" ht="17.100000000000001" customHeight="1" x14ac:dyDescent="0.25">
      <c r="C33" s="365"/>
      <c r="D33" s="365"/>
      <c r="E33" s="366"/>
      <c r="F33" s="366"/>
      <c r="G33" s="366"/>
      <c r="H33" s="366"/>
      <c r="I33" s="366"/>
      <c r="J33" s="350"/>
      <c r="K33" s="350"/>
      <c r="L33" s="350"/>
    </row>
    <row r="34" spans="1:18" ht="17.100000000000001" customHeight="1" x14ac:dyDescent="0.25">
      <c r="C34" s="365"/>
      <c r="D34" s="365"/>
      <c r="E34" s="366"/>
      <c r="F34" s="366"/>
      <c r="G34" s="366"/>
      <c r="H34" s="366"/>
      <c r="I34" s="366"/>
      <c r="J34" s="350"/>
      <c r="K34" s="350"/>
      <c r="L34" s="350"/>
    </row>
    <row r="35" spans="1:18" ht="17.100000000000001" customHeight="1" x14ac:dyDescent="0.25">
      <c r="C35" s="365"/>
      <c r="D35" s="365"/>
      <c r="E35" s="427" t="s">
        <v>1212</v>
      </c>
      <c r="F35" s="366"/>
      <c r="G35" s="366"/>
      <c r="H35" s="366"/>
      <c r="I35" s="366"/>
      <c r="J35" s="350"/>
      <c r="K35" s="350"/>
      <c r="L35" s="350"/>
    </row>
    <row r="36" spans="1:18" ht="17.100000000000001" customHeight="1" x14ac:dyDescent="0.25">
      <c r="C36" s="365"/>
      <c r="D36" s="365"/>
      <c r="E36" s="366"/>
      <c r="F36" s="366"/>
      <c r="G36" s="366"/>
      <c r="H36" s="366"/>
      <c r="I36" s="366"/>
      <c r="J36" s="350"/>
      <c r="K36" s="350"/>
      <c r="L36" s="350"/>
    </row>
    <row r="37" spans="1:18" ht="17.100000000000001" customHeight="1" x14ac:dyDescent="0.25">
      <c r="C37" s="420" t="s">
        <v>753</v>
      </c>
      <c r="D37" s="37" t="str">
        <f>D8</f>
        <v>A1</v>
      </c>
      <c r="E37" s="37" t="str">
        <f t="shared" ref="E37:O37" si="7">E8</f>
        <v>A2</v>
      </c>
      <c r="F37" s="37" t="str">
        <f t="shared" si="7"/>
        <v>A3</v>
      </c>
      <c r="G37" s="37" t="str">
        <f t="shared" si="7"/>
        <v>A4</v>
      </c>
      <c r="H37" s="37" t="str">
        <f t="shared" si="7"/>
        <v>A5</v>
      </c>
      <c r="I37" s="37" t="str">
        <f t="shared" si="7"/>
        <v>A6</v>
      </c>
      <c r="J37" s="37" t="str">
        <f t="shared" si="7"/>
        <v>T1</v>
      </c>
      <c r="K37" s="37" t="str">
        <f t="shared" si="7"/>
        <v>T2</v>
      </c>
      <c r="L37" s="37" t="str">
        <f t="shared" si="7"/>
        <v>T3</v>
      </c>
      <c r="M37" s="37" t="str">
        <f t="shared" si="7"/>
        <v>T4</v>
      </c>
      <c r="N37" s="37" t="str">
        <f t="shared" si="7"/>
        <v>T5</v>
      </c>
      <c r="O37" s="37" t="str">
        <f t="shared" si="7"/>
        <v>T6</v>
      </c>
      <c r="Q37" s="371" t="s">
        <v>1119</v>
      </c>
    </row>
    <row r="38" spans="1:18" ht="17.100000000000001" customHeight="1" x14ac:dyDescent="0.25">
      <c r="C38" s="412" t="str">
        <f>C10</f>
        <v>%</v>
      </c>
      <c r="D38" s="37">
        <f>D10</f>
        <v>100</v>
      </c>
      <c r="E38" s="37">
        <f t="shared" ref="E38:O38" si="8">E10</f>
        <v>100</v>
      </c>
      <c r="F38" s="37">
        <f t="shared" si="8"/>
        <v>100</v>
      </c>
      <c r="G38" s="37">
        <f t="shared" si="8"/>
        <v>100</v>
      </c>
      <c r="H38" s="37">
        <f t="shared" si="8"/>
        <v>100</v>
      </c>
      <c r="I38" s="37">
        <f t="shared" si="8"/>
        <v>100</v>
      </c>
      <c r="J38" s="37">
        <f t="shared" si="8"/>
        <v>100</v>
      </c>
      <c r="K38" s="37">
        <f t="shared" si="8"/>
        <v>100</v>
      </c>
      <c r="L38" s="37">
        <f t="shared" si="8"/>
        <v>100</v>
      </c>
      <c r="M38" s="37">
        <f t="shared" si="8"/>
        <v>100</v>
      </c>
      <c r="N38" s="37">
        <f t="shared" si="8"/>
        <v>100</v>
      </c>
      <c r="O38" s="37">
        <f t="shared" si="8"/>
        <v>100</v>
      </c>
      <c r="Q38" s="214"/>
    </row>
    <row r="39" spans="1:18" ht="17.100000000000001" customHeight="1" x14ac:dyDescent="0.25">
      <c r="B39" s="235"/>
      <c r="C39" s="368" t="s">
        <v>1099</v>
      </c>
      <c r="D39" s="40">
        <f>IFERROR(ROUND(('Asnmt sum'!E48/'Asnmt sum'!E35)*100,2),"-")</f>
        <v>80</v>
      </c>
      <c r="E39" s="40">
        <f>IFERROR(ROUND(('Asnmt sum'!F48/'Asnmt sum'!F35)*100,2),"-")</f>
        <v>80</v>
      </c>
      <c r="F39" s="40">
        <f>IFERROR(ROUND(('Asnmt sum'!G48/'Asnmt sum'!G35)*100,2),"-")</f>
        <v>80</v>
      </c>
      <c r="G39" s="40" t="str">
        <f>IFERROR(ROUND(('Asnmt sum'!H48/'Asnmt sum'!H35)*100,2),"-")</f>
        <v>-</v>
      </c>
      <c r="H39" s="40" t="str">
        <f>IFERROR(ROUND(('Asnmt sum'!I48/'Asnmt sum'!I35)*100,2),"-")</f>
        <v>-</v>
      </c>
      <c r="I39" s="40" t="str">
        <f>IFERROR(ROUND(('Asnmt sum'!J48/'Asnmt sum'!J35)*100,2),"-")</f>
        <v>-</v>
      </c>
      <c r="J39" s="40">
        <f ca="1">IFERROR(ROUND(('Asnmt sum'!K48/'Asnmt sum'!K35)*100,2),"-")</f>
        <v>50.79</v>
      </c>
      <c r="K39" s="40">
        <f>IFERROR(ROUND(('Asnmt sum'!L48/'Asnmt sum'!L35)*100,2),"-")</f>
        <v>81.98</v>
      </c>
      <c r="L39" s="40">
        <f>IFERROR(ROUND(('Asnmt sum'!M48/'Asnmt sum'!M35)*100,2),"-")</f>
        <v>48.46</v>
      </c>
      <c r="M39" s="40">
        <f>IFERROR(ROUND(('Asnmt sum'!N48/'Asnmt sum'!N35)*100,2),"-")</f>
        <v>66.5</v>
      </c>
      <c r="N39" s="40" t="str">
        <f>IFERROR(ROUND(('Asnmt sum'!O48/'Asnmt sum'!O35)*100,2),"-")</f>
        <v>-</v>
      </c>
      <c r="O39" s="40" t="str">
        <f>IFERROR(ROUND(('Asnmt sum'!P48/'Asnmt sum'!P35)*100,2),"-")</f>
        <v>-</v>
      </c>
      <c r="Q39" s="75">
        <f ca="1">ROUND(SUM(D39:O39)/COUNTIF(D39:O39,"&gt;0.00"),2)</f>
        <v>69.680000000000007</v>
      </c>
    </row>
    <row r="40" spans="1:18" ht="17.100000000000001" customHeight="1" x14ac:dyDescent="0.25">
      <c r="B40" s="235"/>
      <c r="C40" s="368" t="s">
        <v>1100</v>
      </c>
      <c r="D40" s="40">
        <f>IFERROR(ROUND(('Asnmt sum'!E49/'Asnmt sum'!E36)*100,2),"-")</f>
        <v>60</v>
      </c>
      <c r="E40" s="40">
        <f>IFERROR(ROUND(('Asnmt sum'!F49/'Asnmt sum'!F36)*100,2),"-")</f>
        <v>60</v>
      </c>
      <c r="F40" s="40">
        <f>IFERROR(ROUND(('Asnmt sum'!G49/'Asnmt sum'!G36)*100,2),"-")</f>
        <v>80</v>
      </c>
      <c r="G40" s="40" t="str">
        <f>IFERROR(ROUND(('Asnmt sum'!H49/'Asnmt sum'!H36)*100,2),"-")</f>
        <v>-</v>
      </c>
      <c r="H40" s="40" t="str">
        <f>IFERROR(ROUND(('Asnmt sum'!I49/'Asnmt sum'!I36)*100,2),"-")</f>
        <v>-</v>
      </c>
      <c r="I40" s="40" t="str">
        <f>IFERROR(ROUND(('Asnmt sum'!J49/'Asnmt sum'!J36)*100,2),"-")</f>
        <v>-</v>
      </c>
      <c r="J40" s="40">
        <f>IFERROR(ROUND(('Asnmt sum'!K49/'Asnmt sum'!K36)*100,2),"-")</f>
        <v>41.4</v>
      </c>
      <c r="K40" s="40" t="str">
        <f>IFERROR(ROUND(('Asnmt sum'!L49/'Asnmt sum'!L36)*100,2),"-")</f>
        <v>-</v>
      </c>
      <c r="L40" s="40">
        <f>IFERROR(ROUND(('Asnmt sum'!M49/'Asnmt sum'!M36)*100,2),"-")</f>
        <v>43.86</v>
      </c>
      <c r="M40" s="40">
        <f>IFERROR(ROUND(('Asnmt sum'!N49/'Asnmt sum'!N36)*100,2),"-")</f>
        <v>67.2</v>
      </c>
      <c r="N40" s="40" t="str">
        <f>IFERROR(ROUND(('Asnmt sum'!O49/'Asnmt sum'!O36)*100,2),"-")</f>
        <v>-</v>
      </c>
      <c r="O40" s="40" t="str">
        <f>IFERROR(ROUND(('Asnmt sum'!P49/'Asnmt sum'!P36)*100,2),"-")</f>
        <v>-</v>
      </c>
      <c r="Q40" s="75">
        <f t="shared" ref="Q40:Q44" si="9">ROUND(SUM(D40:O40)/COUNTIF(D40:O40,"&gt;0.00"),2)</f>
        <v>58.74</v>
      </c>
    </row>
    <row r="41" spans="1:18" ht="17.100000000000001" customHeight="1" x14ac:dyDescent="0.25">
      <c r="B41" s="235"/>
      <c r="C41" s="368" t="s">
        <v>1101</v>
      </c>
      <c r="D41" s="40" t="str">
        <f>IFERROR(ROUND(('Asnmt sum'!E50/'Asnmt sum'!E37)*100,2),"-")</f>
        <v>-</v>
      </c>
      <c r="E41" s="40" t="str">
        <f>IFERROR(ROUND(('Asnmt sum'!F50/'Asnmt sum'!F37)*100,2),"-")</f>
        <v>-</v>
      </c>
      <c r="F41" s="40">
        <f>IFERROR(ROUND(('Asnmt sum'!G50/'Asnmt sum'!G37)*100,2),"-")</f>
        <v>60</v>
      </c>
      <c r="G41" s="40">
        <f>IFERROR(ROUND(('Asnmt sum'!H50/'Asnmt sum'!H37)*100,2),"-")</f>
        <v>20</v>
      </c>
      <c r="H41" s="40" t="str">
        <f>IFERROR(ROUND(('Asnmt sum'!I50/'Asnmt sum'!I37)*100,2),"-")</f>
        <v>-</v>
      </c>
      <c r="I41" s="40" t="str">
        <f>IFERROR(ROUND(('Asnmt sum'!J50/'Asnmt sum'!J37)*100,2),"-")</f>
        <v>-</v>
      </c>
      <c r="J41" s="40">
        <f>IFERROR(ROUND(('Asnmt sum'!K50/'Asnmt sum'!K37)*100,2),"-")</f>
        <v>36.32</v>
      </c>
      <c r="K41" s="40">
        <f>IFERROR(ROUND(('Asnmt sum'!L50/'Asnmt sum'!L37)*100,2),"-")</f>
        <v>49.24</v>
      </c>
      <c r="L41" s="40">
        <f>IFERROR(ROUND(('Asnmt sum'!M50/'Asnmt sum'!M37)*100,2),"-")</f>
        <v>44.55</v>
      </c>
      <c r="M41" s="40" t="str">
        <f>IFERROR(ROUND(('Asnmt sum'!N50/'Asnmt sum'!N37)*100,2),"-")</f>
        <v>-</v>
      </c>
      <c r="N41" s="40">
        <f>IFERROR(ROUND(('Asnmt sum'!O50/'Asnmt sum'!O37)*100,2),"-")</f>
        <v>65.7</v>
      </c>
      <c r="O41" s="40" t="str">
        <f>IFERROR(ROUND(('Asnmt sum'!P50/'Asnmt sum'!P37)*100,2),"-")</f>
        <v>-</v>
      </c>
      <c r="Q41" s="75">
        <f t="shared" si="9"/>
        <v>45.97</v>
      </c>
    </row>
    <row r="42" spans="1:18" ht="17.100000000000001" customHeight="1" x14ac:dyDescent="0.25">
      <c r="B42" s="235"/>
      <c r="C42" s="368" t="s">
        <v>1102</v>
      </c>
      <c r="D42" s="40" t="str">
        <f>IFERROR(ROUND(('Asnmt sum'!E51/'Asnmt sum'!E38)*100,2),"-")</f>
        <v>-</v>
      </c>
      <c r="E42" s="40" t="str">
        <f>IFERROR(ROUND(('Asnmt sum'!F51/'Asnmt sum'!F38)*100,2),"-")</f>
        <v>-</v>
      </c>
      <c r="F42" s="40" t="str">
        <f>IFERROR(ROUND(('Asnmt sum'!G51/'Asnmt sum'!G38)*100,2),"-")</f>
        <v>-</v>
      </c>
      <c r="G42" s="40" t="str">
        <f>IFERROR(ROUND(('Asnmt sum'!H51/'Asnmt sum'!H38)*100,2),"-")</f>
        <v>-</v>
      </c>
      <c r="H42" s="40">
        <f>IFERROR(ROUND(('Asnmt sum'!I51/'Asnmt sum'!I38)*100,2),"-")</f>
        <v>40</v>
      </c>
      <c r="I42" s="40">
        <f>IFERROR(ROUND(('Asnmt sum'!J51/'Asnmt sum'!J38)*100,2),"-")</f>
        <v>30</v>
      </c>
      <c r="J42" s="40" t="str">
        <f>IFERROR(ROUND(('Asnmt sum'!K51/'Asnmt sum'!K38)*100,2),"-")</f>
        <v>-</v>
      </c>
      <c r="K42" s="40">
        <f>IFERROR(ROUND(('Asnmt sum'!L51/'Asnmt sum'!L38)*100,2),"-")</f>
        <v>34.83</v>
      </c>
      <c r="L42" s="40">
        <f>IFERROR(ROUND(('Asnmt sum'!M51/'Asnmt sum'!M38)*100,2),"-")</f>
        <v>26.34</v>
      </c>
      <c r="M42" s="40" t="str">
        <f>IFERROR(ROUND(('Asnmt sum'!N51/'Asnmt sum'!N38)*100,2),"-")</f>
        <v>-</v>
      </c>
      <c r="N42" s="40">
        <f>IFERROR(ROUND(('Asnmt sum'!O51/'Asnmt sum'!O38)*100,2),"-")</f>
        <v>66.8</v>
      </c>
      <c r="O42" s="40" t="str">
        <f>IFERROR(ROUND(('Asnmt sum'!P51/'Asnmt sum'!P38)*100,2),"-")</f>
        <v>-</v>
      </c>
      <c r="Q42" s="75">
        <f t="shared" si="9"/>
        <v>39.590000000000003</v>
      </c>
    </row>
    <row r="43" spans="1:18" ht="17.100000000000001" customHeight="1" x14ac:dyDescent="0.25">
      <c r="B43" s="235"/>
      <c r="C43" s="368" t="s">
        <v>1103</v>
      </c>
      <c r="D43" s="40" t="str">
        <f>IFERROR(ROUND(('Asnmt sum'!E52/'Asnmt sum'!E39)*100,2),"-")</f>
        <v>-</v>
      </c>
      <c r="E43" s="40" t="str">
        <f>IFERROR(ROUND(('Asnmt sum'!F52/'Asnmt sum'!F39)*100,2),"-")</f>
        <v>-</v>
      </c>
      <c r="F43" s="40" t="str">
        <f>IFERROR(ROUND(('Asnmt sum'!G52/'Asnmt sum'!G39)*100,2),"-")</f>
        <v>-</v>
      </c>
      <c r="G43" s="40" t="str">
        <f>IFERROR(ROUND(('Asnmt sum'!H52/'Asnmt sum'!H39)*100,2),"-")</f>
        <v>-</v>
      </c>
      <c r="H43" s="40">
        <f>IFERROR(ROUND(('Asnmt sum'!I52/'Asnmt sum'!I39)*100,2),"-")</f>
        <v>86.67</v>
      </c>
      <c r="I43" s="40" t="str">
        <f>IFERROR(ROUND(('Asnmt sum'!J52/'Asnmt sum'!J39)*100,2),"-")</f>
        <v>-</v>
      </c>
      <c r="J43" s="40" t="str">
        <f>IFERROR(ROUND(('Asnmt sum'!K52/'Asnmt sum'!K39)*100,2),"-")</f>
        <v>-</v>
      </c>
      <c r="K43" s="40">
        <f>IFERROR(ROUND(('Asnmt sum'!L52/'Asnmt sum'!L39)*100,2),"-")</f>
        <v>40.869999999999997</v>
      </c>
      <c r="L43" s="40">
        <f>IFERROR(ROUND(('Asnmt sum'!M52/'Asnmt sum'!M39)*100,2),"-")</f>
        <v>46.17</v>
      </c>
      <c r="M43" s="40" t="str">
        <f>IFERROR(ROUND(('Asnmt sum'!N52/'Asnmt sum'!N39)*100,2),"-")</f>
        <v>-</v>
      </c>
      <c r="N43" s="40" t="str">
        <f>IFERROR(ROUND(('Asnmt sum'!O52/'Asnmt sum'!O39)*100,2),"-")</f>
        <v>-</v>
      </c>
      <c r="O43" s="40">
        <f>IFERROR(ROUND(('Asnmt sum'!P52/'Asnmt sum'!P39)*100,2),"-")</f>
        <v>66.2</v>
      </c>
      <c r="Q43" s="75">
        <f t="shared" si="9"/>
        <v>59.98</v>
      </c>
    </row>
    <row r="44" spans="1:18" ht="17.100000000000001" customHeight="1" x14ac:dyDescent="0.25">
      <c r="B44" s="235"/>
      <c r="C44" s="368" t="s">
        <v>1104</v>
      </c>
      <c r="D44" s="40" t="str">
        <f>IFERROR(ROUND(('Asnmt sum'!E53/'Asnmt sum'!E40)*100,2),"-")</f>
        <v>-</v>
      </c>
      <c r="E44" s="40" t="str">
        <f>IFERROR(ROUND(('Asnmt sum'!F53/'Asnmt sum'!F40)*100,2),"-")</f>
        <v>-</v>
      </c>
      <c r="F44" s="40" t="str">
        <f>IFERROR(ROUND(('Asnmt sum'!G53/'Asnmt sum'!G40)*100,2),"-")</f>
        <v>-</v>
      </c>
      <c r="G44" s="40">
        <f>IFERROR(ROUND(('Asnmt sum'!H53/'Asnmt sum'!H40)*100,2),"-")</f>
        <v>40</v>
      </c>
      <c r="H44" s="40" t="str">
        <f>IFERROR(ROUND(('Asnmt sum'!I53/'Asnmt sum'!I40)*100,2),"-")</f>
        <v>-</v>
      </c>
      <c r="I44" s="40">
        <f>IFERROR(ROUND(('Asnmt sum'!J53/'Asnmt sum'!J40)*100,2),"-")</f>
        <v>40</v>
      </c>
      <c r="J44" s="40" t="str">
        <f>IFERROR(ROUND(('Asnmt sum'!K53/'Asnmt sum'!K40)*100,2),"-")</f>
        <v>-</v>
      </c>
      <c r="K44" s="40" t="str">
        <f>IFERROR(ROUND(('Asnmt sum'!L53/'Asnmt sum'!L40)*100,2),"-")</f>
        <v>-</v>
      </c>
      <c r="L44" s="40">
        <f>IFERROR(ROUND(('Asnmt sum'!M53/'Asnmt sum'!M40)*100,2),"-")</f>
        <v>8.6999999999999993</v>
      </c>
      <c r="M44" s="40" t="str">
        <f>IFERROR(ROUND(('Asnmt sum'!N53/'Asnmt sum'!N40)*100,2),"-")</f>
        <v>-</v>
      </c>
      <c r="N44" s="40" t="str">
        <f>IFERROR(ROUND(('Asnmt sum'!O53/'Asnmt sum'!O40)*100,2),"-")</f>
        <v>-</v>
      </c>
      <c r="O44" s="40">
        <f>IFERROR(ROUND(('Asnmt sum'!P53/'Asnmt sum'!P40)*100,2),"-")</f>
        <v>66.7</v>
      </c>
      <c r="Q44" s="75">
        <f t="shared" si="9"/>
        <v>38.85</v>
      </c>
    </row>
    <row r="45" spans="1:18" ht="17.100000000000001" customHeight="1" x14ac:dyDescent="0.25">
      <c r="C45" s="365"/>
      <c r="D45" s="365"/>
      <c r="E45" s="366"/>
      <c r="F45" s="366"/>
      <c r="G45" s="366"/>
      <c r="H45" s="366"/>
      <c r="I45" s="366"/>
      <c r="J45" s="350"/>
      <c r="K45" s="350"/>
      <c r="L45" s="350"/>
    </row>
    <row r="46" spans="1:18" ht="17.100000000000001" customHeight="1" x14ac:dyDescent="0.25">
      <c r="C46" s="365"/>
      <c r="D46" s="365"/>
      <c r="E46" s="366"/>
      <c r="F46" s="366"/>
      <c r="G46" s="366"/>
      <c r="H46" s="366"/>
      <c r="I46" s="366"/>
      <c r="J46" s="350"/>
      <c r="K46" s="350"/>
      <c r="L46" s="350"/>
      <c r="Q46" s="372">
        <f ca="1">ROUND(AVERAGE(Q39:Q44),2)</f>
        <v>52.14</v>
      </c>
    </row>
    <row r="47" spans="1:18" ht="17.100000000000001" customHeight="1" x14ac:dyDescent="0.25">
      <c r="C47" s="365"/>
      <c r="D47" s="365"/>
      <c r="E47" s="366"/>
      <c r="F47" s="366"/>
      <c r="G47" s="366"/>
      <c r="H47" s="366"/>
      <c r="I47" s="366"/>
      <c r="J47" s="350"/>
      <c r="K47" s="350"/>
      <c r="L47" s="350"/>
      <c r="N47" s="374"/>
    </row>
    <row r="48" spans="1:18" ht="17.100000000000001" customHeight="1" x14ac:dyDescent="0.25">
      <c r="A48" s="307"/>
      <c r="B48" s="307"/>
      <c r="C48" s="365"/>
      <c r="D48" s="365"/>
      <c r="E48" s="366"/>
      <c r="F48" s="366"/>
      <c r="G48" s="366"/>
      <c r="H48" s="366"/>
      <c r="I48" s="366"/>
      <c r="J48" s="350"/>
      <c r="K48" s="350"/>
      <c r="L48" s="350"/>
      <c r="M48" s="307"/>
      <c r="N48" s="374"/>
      <c r="O48" s="307"/>
      <c r="P48" s="307"/>
      <c r="Q48" s="307"/>
      <c r="R48" s="307"/>
    </row>
    <row r="49" spans="1:18" ht="17.100000000000001" customHeight="1" x14ac:dyDescent="0.25">
      <c r="A49" s="307"/>
      <c r="B49" s="307"/>
      <c r="C49" s="365"/>
      <c r="D49" s="365"/>
      <c r="E49" s="367"/>
      <c r="F49" s="366"/>
      <c r="G49" s="366"/>
      <c r="H49" s="366"/>
      <c r="I49" s="366"/>
      <c r="J49" s="350"/>
      <c r="K49" s="350"/>
      <c r="L49" s="350"/>
      <c r="M49" s="307"/>
      <c r="N49" s="374"/>
      <c r="O49" s="307"/>
      <c r="P49" s="307"/>
      <c r="Q49" s="307"/>
      <c r="R49" s="307"/>
    </row>
    <row r="50" spans="1:18" ht="17.100000000000001" customHeight="1" x14ac:dyDescent="0.25">
      <c r="A50" s="307"/>
      <c r="B50" s="307"/>
      <c r="C50" s="365"/>
      <c r="D50" s="365"/>
      <c r="E50" s="366"/>
      <c r="F50" s="366"/>
      <c r="G50" s="366"/>
      <c r="H50" s="366"/>
      <c r="I50" s="366"/>
      <c r="J50" s="350"/>
      <c r="K50" s="350"/>
      <c r="L50" s="350"/>
      <c r="M50" s="307"/>
      <c r="N50" s="374"/>
      <c r="O50" s="307"/>
      <c r="P50" s="307"/>
      <c r="Q50" s="307"/>
      <c r="R50" s="307"/>
    </row>
    <row r="51" spans="1:18" ht="17.100000000000001" customHeight="1" x14ac:dyDescent="0.25">
      <c r="A51" s="307"/>
      <c r="B51" s="307"/>
      <c r="C51" s="755"/>
      <c r="D51" s="82"/>
      <c r="E51" s="421"/>
      <c r="F51" s="421"/>
      <c r="G51" s="421"/>
      <c r="H51" s="421"/>
      <c r="I51" s="421"/>
      <c r="J51" s="350"/>
      <c r="K51" s="350"/>
      <c r="L51" s="350"/>
      <c r="M51" s="350"/>
      <c r="N51" s="350"/>
      <c r="O51" s="350"/>
      <c r="P51" s="307"/>
      <c r="Q51" s="307"/>
      <c r="R51" s="307"/>
    </row>
    <row r="52" spans="1:18" ht="17.100000000000001" customHeight="1" x14ac:dyDescent="0.25">
      <c r="A52" s="307"/>
      <c r="B52" s="307"/>
      <c r="C52" s="754"/>
      <c r="D52" s="82"/>
      <c r="E52" s="82"/>
      <c r="F52" s="82"/>
      <c r="G52" s="82"/>
      <c r="H52" s="82"/>
      <c r="I52" s="82"/>
      <c r="J52" s="422"/>
      <c r="K52" s="422"/>
      <c r="L52" s="422"/>
      <c r="M52" s="422"/>
      <c r="N52" s="422"/>
      <c r="O52" s="422"/>
      <c r="P52" s="307"/>
      <c r="Q52" s="307"/>
      <c r="R52" s="307"/>
    </row>
    <row r="53" spans="1:18" ht="17.100000000000001" customHeight="1" x14ac:dyDescent="0.25">
      <c r="A53" s="307"/>
      <c r="B53" s="307"/>
      <c r="C53" s="375"/>
      <c r="D53" s="423"/>
      <c r="E53" s="424"/>
      <c r="F53" s="424"/>
      <c r="G53" s="424"/>
      <c r="H53" s="424"/>
      <c r="I53" s="424"/>
      <c r="J53" s="422"/>
      <c r="K53" s="422"/>
      <c r="L53" s="422"/>
      <c r="M53" s="422"/>
      <c r="N53" s="422"/>
      <c r="O53" s="422"/>
      <c r="P53" s="307"/>
      <c r="Q53" s="307"/>
      <c r="R53" s="307"/>
    </row>
    <row r="54" spans="1:18" ht="17.100000000000001" customHeight="1" x14ac:dyDescent="0.25">
      <c r="A54" s="307"/>
      <c r="B54" s="307"/>
      <c r="C54" s="375"/>
      <c r="D54" s="424"/>
      <c r="E54" s="424"/>
      <c r="F54" s="424"/>
      <c r="G54" s="424"/>
      <c r="H54" s="424"/>
      <c r="I54" s="424"/>
      <c r="J54" s="422"/>
      <c r="K54" s="422"/>
      <c r="L54" s="422"/>
      <c r="M54" s="422"/>
      <c r="N54" s="422"/>
      <c r="O54" s="422"/>
      <c r="P54" s="307"/>
      <c r="Q54" s="307"/>
      <c r="R54" s="307"/>
    </row>
    <row r="55" spans="1:18" ht="17.100000000000001" customHeight="1" x14ac:dyDescent="0.25">
      <c r="A55" s="307"/>
      <c r="B55" s="307"/>
      <c r="C55" s="375"/>
      <c r="D55" s="424"/>
      <c r="E55" s="424"/>
      <c r="F55" s="424"/>
      <c r="G55" s="424"/>
      <c r="H55" s="424"/>
      <c r="I55" s="424"/>
      <c r="J55" s="422"/>
      <c r="K55" s="422"/>
      <c r="L55" s="422"/>
      <c r="M55" s="422"/>
      <c r="N55" s="422"/>
      <c r="O55" s="422"/>
      <c r="P55" s="307"/>
      <c r="Q55" s="307"/>
      <c r="R55" s="307"/>
    </row>
    <row r="56" spans="1:18" ht="15.75" x14ac:dyDescent="0.25">
      <c r="A56" s="307"/>
      <c r="B56" s="307"/>
      <c r="C56" s="375"/>
      <c r="D56" s="424"/>
      <c r="E56" s="424"/>
      <c r="F56" s="424"/>
      <c r="G56" s="424"/>
      <c r="H56" s="424"/>
      <c r="I56" s="424"/>
      <c r="J56" s="422"/>
      <c r="K56" s="422"/>
      <c r="L56" s="422"/>
      <c r="M56" s="422"/>
      <c r="N56" s="422"/>
      <c r="O56" s="422"/>
      <c r="P56" s="307"/>
      <c r="Q56" s="307"/>
      <c r="R56" s="307"/>
    </row>
    <row r="57" spans="1:18" ht="15.75" x14ac:dyDescent="0.25">
      <c r="A57" s="307"/>
      <c r="B57" s="307"/>
      <c r="C57" s="375"/>
      <c r="D57" s="424"/>
      <c r="E57" s="424"/>
      <c r="F57" s="424"/>
      <c r="G57" s="424"/>
      <c r="H57" s="424"/>
      <c r="I57" s="424"/>
      <c r="J57" s="422"/>
      <c r="K57" s="422"/>
      <c r="L57" s="422"/>
      <c r="M57" s="422"/>
      <c r="N57" s="422"/>
      <c r="O57" s="422"/>
      <c r="P57" s="307"/>
      <c r="Q57" s="307"/>
      <c r="R57" s="307"/>
    </row>
    <row r="58" spans="1:18" ht="15.75" x14ac:dyDescent="0.25">
      <c r="A58" s="307"/>
      <c r="B58" s="307"/>
      <c r="C58" s="375"/>
      <c r="D58" s="424"/>
      <c r="E58" s="424"/>
      <c r="F58" s="424"/>
      <c r="G58" s="424"/>
      <c r="H58" s="424"/>
      <c r="I58" s="424"/>
      <c r="J58" s="422"/>
      <c r="K58" s="422"/>
      <c r="L58" s="422"/>
      <c r="M58" s="422"/>
      <c r="N58" s="422"/>
      <c r="O58" s="422"/>
      <c r="P58" s="307"/>
      <c r="Q58" s="307"/>
      <c r="R58" s="307"/>
    </row>
    <row r="59" spans="1:18" ht="15.75" x14ac:dyDescent="0.25">
      <c r="A59" s="307"/>
      <c r="B59" s="307"/>
      <c r="C59" s="375"/>
      <c r="D59" s="365"/>
      <c r="E59" s="365"/>
      <c r="F59" s="365"/>
      <c r="G59" s="365"/>
      <c r="H59" s="365"/>
      <c r="I59" s="365"/>
      <c r="J59" s="350"/>
      <c r="K59" s="350"/>
      <c r="L59" s="350"/>
      <c r="M59" s="307"/>
      <c r="N59" s="307"/>
      <c r="O59" s="307"/>
      <c r="P59" s="307"/>
      <c r="Q59" s="307"/>
      <c r="R59" s="307"/>
    </row>
    <row r="60" spans="1:18" ht="15.75" x14ac:dyDescent="0.25">
      <c r="A60" s="307"/>
      <c r="B60" s="307"/>
      <c r="C60" s="375"/>
      <c r="D60" s="365"/>
      <c r="E60" s="365"/>
      <c r="F60" s="365"/>
      <c r="G60" s="365"/>
      <c r="H60" s="365"/>
      <c r="I60" s="365"/>
      <c r="J60" s="350"/>
      <c r="K60" s="350"/>
      <c r="L60" s="350"/>
      <c r="M60" s="307"/>
      <c r="N60" s="307"/>
      <c r="O60" s="307"/>
      <c r="P60" s="307"/>
      <c r="Q60" s="307"/>
      <c r="R60" s="307"/>
    </row>
    <row r="61" spans="1:18" ht="15.75" x14ac:dyDescent="0.25">
      <c r="A61" s="307"/>
      <c r="B61" s="307"/>
      <c r="C61" s="375"/>
      <c r="D61" s="365"/>
      <c r="E61" s="365"/>
      <c r="F61" s="365"/>
      <c r="G61" s="365"/>
      <c r="H61" s="365"/>
      <c r="I61" s="365"/>
      <c r="J61" s="350"/>
      <c r="K61" s="350"/>
      <c r="L61" s="350"/>
      <c r="M61" s="307"/>
      <c r="N61" s="307"/>
      <c r="O61" s="307"/>
      <c r="P61" s="307"/>
      <c r="Q61" s="307"/>
      <c r="R61" s="307"/>
    </row>
    <row r="62" spans="1:18" ht="15.75" x14ac:dyDescent="0.25">
      <c r="A62" s="307"/>
      <c r="B62" s="307"/>
      <c r="C62" s="375"/>
      <c r="D62" s="365"/>
      <c r="E62" s="365"/>
      <c r="F62" s="365"/>
      <c r="G62" s="365"/>
      <c r="H62" s="365"/>
      <c r="I62" s="365"/>
      <c r="J62" s="350"/>
      <c r="K62" s="350"/>
      <c r="L62" s="350"/>
      <c r="M62" s="307"/>
      <c r="N62" s="307"/>
      <c r="O62" s="307"/>
      <c r="P62" s="307"/>
      <c r="Q62" s="307"/>
      <c r="R62" s="307"/>
    </row>
    <row r="63" spans="1:18" ht="15.75" x14ac:dyDescent="0.25">
      <c r="A63" s="307"/>
      <c r="B63" s="307"/>
      <c r="C63" s="375"/>
      <c r="D63" s="365"/>
      <c r="E63" s="365"/>
      <c r="F63" s="365"/>
      <c r="G63" s="365"/>
      <c r="H63" s="365"/>
      <c r="I63" s="365"/>
      <c r="J63" s="350"/>
      <c r="K63" s="350"/>
      <c r="L63" s="350"/>
      <c r="M63" s="307"/>
      <c r="N63" s="307"/>
      <c r="O63" s="307"/>
      <c r="P63" s="307"/>
      <c r="Q63" s="307"/>
      <c r="R63" s="307"/>
    </row>
    <row r="64" spans="1:18" x14ac:dyDescent="0.2">
      <c r="A64" s="307"/>
      <c r="B64" s="307"/>
      <c r="C64" s="307"/>
      <c r="D64" s="307"/>
      <c r="E64" s="307"/>
      <c r="F64" s="307"/>
      <c r="G64" s="307"/>
      <c r="H64" s="307"/>
      <c r="I64" s="307"/>
      <c r="J64" s="307"/>
      <c r="K64" s="307"/>
      <c r="L64" s="307"/>
      <c r="M64" s="307"/>
      <c r="N64" s="307"/>
      <c r="O64" s="307"/>
      <c r="P64" s="307"/>
      <c r="Q64" s="307"/>
      <c r="R64" s="307"/>
    </row>
    <row r="65" spans="1:18" ht="15.95" customHeight="1" x14ac:dyDescent="0.25">
      <c r="A65" s="307"/>
      <c r="B65" s="307"/>
      <c r="C65" s="757"/>
      <c r="D65" s="82"/>
      <c r="E65" s="756"/>
      <c r="F65" s="82"/>
      <c r="G65" s="82"/>
      <c r="H65" s="82"/>
      <c r="I65" s="82"/>
      <c r="J65" s="756"/>
      <c r="K65" s="82"/>
      <c r="L65" s="756"/>
      <c r="M65" s="82"/>
      <c r="N65" s="756"/>
      <c r="O65" s="82"/>
      <c r="P65" s="756"/>
      <c r="Q65" s="82"/>
      <c r="R65" s="307"/>
    </row>
    <row r="66" spans="1:18" ht="15.95" customHeight="1" x14ac:dyDescent="0.25">
      <c r="A66" s="307"/>
      <c r="B66" s="307"/>
      <c r="C66" s="757"/>
      <c r="D66" s="82"/>
      <c r="E66" s="756"/>
      <c r="F66" s="82"/>
      <c r="G66" s="82"/>
      <c r="H66" s="82"/>
      <c r="I66" s="82"/>
      <c r="J66" s="756"/>
      <c r="K66" s="82"/>
      <c r="L66" s="756"/>
      <c r="M66" s="82"/>
      <c r="N66" s="756"/>
      <c r="O66" s="82"/>
      <c r="P66" s="756"/>
      <c r="Q66" s="82"/>
      <c r="R66" s="307"/>
    </row>
    <row r="67" spans="1:18" ht="15.95" customHeight="1" x14ac:dyDescent="0.25">
      <c r="A67" s="307"/>
      <c r="B67" s="307"/>
      <c r="C67" s="350"/>
      <c r="D67" s="350"/>
      <c r="E67" s="350"/>
      <c r="F67" s="366"/>
      <c r="G67" s="366"/>
      <c r="H67" s="366"/>
      <c r="I67" s="366"/>
      <c r="J67" s="350"/>
      <c r="K67" s="366"/>
      <c r="L67" s="350"/>
      <c r="M67" s="366"/>
      <c r="N67" s="350"/>
      <c r="O67" s="366"/>
      <c r="P67" s="350"/>
      <c r="Q67" s="366"/>
      <c r="R67" s="307"/>
    </row>
    <row r="68" spans="1:18" ht="15.95" customHeight="1" x14ac:dyDescent="0.25">
      <c r="A68" s="307"/>
      <c r="B68" s="307"/>
      <c r="C68" s="365"/>
      <c r="D68" s="365"/>
      <c r="E68" s="365"/>
      <c r="F68" s="365"/>
      <c r="G68" s="365"/>
      <c r="H68" s="365"/>
      <c r="I68" s="365"/>
      <c r="J68" s="365"/>
      <c r="K68" s="365"/>
      <c r="L68" s="365"/>
      <c r="M68" s="425"/>
      <c r="N68" s="365"/>
      <c r="O68" s="366"/>
      <c r="P68" s="365"/>
      <c r="Q68" s="366"/>
      <c r="R68" s="307"/>
    </row>
    <row r="69" spans="1:18" ht="15.95" customHeight="1" x14ac:dyDescent="0.25">
      <c r="A69" s="307"/>
      <c r="B69" s="307"/>
      <c r="C69" s="365"/>
      <c r="D69" s="365"/>
      <c r="E69" s="365"/>
      <c r="F69" s="365"/>
      <c r="G69" s="365"/>
      <c r="H69" s="365"/>
      <c r="I69" s="365"/>
      <c r="J69" s="365"/>
      <c r="K69" s="365"/>
      <c r="L69" s="365"/>
      <c r="M69" s="425"/>
      <c r="N69" s="365"/>
      <c r="O69" s="366"/>
      <c r="P69" s="365"/>
      <c r="Q69" s="366"/>
      <c r="R69" s="307"/>
    </row>
    <row r="70" spans="1:18" ht="15.95" customHeight="1" x14ac:dyDescent="0.25">
      <c r="A70" s="307"/>
      <c r="B70" s="307"/>
      <c r="C70" s="365"/>
      <c r="D70" s="365"/>
      <c r="E70" s="365"/>
      <c r="F70" s="365"/>
      <c r="G70" s="365"/>
      <c r="H70" s="365"/>
      <c r="I70" s="365"/>
      <c r="J70" s="365"/>
      <c r="K70" s="365"/>
      <c r="L70" s="365"/>
      <c r="M70" s="425"/>
      <c r="N70" s="365"/>
      <c r="O70" s="366"/>
      <c r="P70" s="365"/>
      <c r="Q70" s="366"/>
      <c r="R70" s="307"/>
    </row>
    <row r="71" spans="1:18" ht="15.95" customHeight="1" x14ac:dyDescent="0.25">
      <c r="A71" s="307"/>
      <c r="B71" s="307"/>
      <c r="C71" s="365"/>
      <c r="D71" s="365"/>
      <c r="E71" s="365"/>
      <c r="F71" s="365"/>
      <c r="G71" s="365"/>
      <c r="H71" s="365"/>
      <c r="I71" s="365"/>
      <c r="J71" s="365"/>
      <c r="K71" s="365"/>
      <c r="L71" s="365"/>
      <c r="M71" s="425"/>
      <c r="N71" s="365"/>
      <c r="O71" s="366"/>
      <c r="P71" s="365"/>
      <c r="Q71" s="366"/>
      <c r="R71" s="307"/>
    </row>
    <row r="72" spans="1:18" ht="15.95" customHeight="1" x14ac:dyDescent="0.25">
      <c r="A72" s="307"/>
      <c r="B72" s="307"/>
      <c r="C72" s="365"/>
      <c r="D72" s="365"/>
      <c r="E72" s="365"/>
      <c r="F72" s="365"/>
      <c r="G72" s="365"/>
      <c r="H72" s="365"/>
      <c r="I72" s="365"/>
      <c r="J72" s="365"/>
      <c r="K72" s="365"/>
      <c r="L72" s="365"/>
      <c r="M72" s="425"/>
      <c r="N72" s="365"/>
      <c r="O72" s="366"/>
      <c r="P72" s="365"/>
      <c r="Q72" s="366"/>
      <c r="R72" s="307"/>
    </row>
    <row r="73" spans="1:18" ht="15.95" customHeight="1" x14ac:dyDescent="0.25">
      <c r="A73" s="307"/>
      <c r="B73" s="307"/>
      <c r="C73" s="365"/>
      <c r="D73" s="365"/>
      <c r="E73" s="365"/>
      <c r="F73" s="365"/>
      <c r="G73" s="365"/>
      <c r="H73" s="365"/>
      <c r="I73" s="365"/>
      <c r="J73" s="365"/>
      <c r="K73" s="365"/>
      <c r="L73" s="365"/>
      <c r="M73" s="425"/>
      <c r="N73" s="365"/>
      <c r="O73" s="366"/>
      <c r="P73" s="365"/>
      <c r="Q73" s="366"/>
      <c r="R73" s="307"/>
    </row>
    <row r="74" spans="1:18" x14ac:dyDescent="0.2">
      <c r="A74" s="307"/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</row>
    <row r="75" spans="1:18" x14ac:dyDescent="0.2">
      <c r="A75" s="307"/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</row>
    <row r="76" spans="1:18" x14ac:dyDescent="0.2">
      <c r="A76" s="307"/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</row>
    <row r="77" spans="1:18" x14ac:dyDescent="0.2">
      <c r="A77" s="307"/>
      <c r="B77" s="307"/>
      <c r="C77" s="307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307"/>
      <c r="Q77" s="307"/>
      <c r="R77" s="307"/>
    </row>
    <row r="78" spans="1:18" x14ac:dyDescent="0.2">
      <c r="A78" s="307"/>
      <c r="B78" s="307"/>
      <c r="C78" s="307"/>
      <c r="D78" s="307"/>
      <c r="E78" s="307"/>
      <c r="F78" s="307"/>
      <c r="G78" s="307"/>
      <c r="H78" s="307"/>
      <c r="I78" s="307"/>
      <c r="J78" s="307"/>
      <c r="K78" s="307"/>
      <c r="L78" s="307"/>
      <c r="M78" s="307"/>
      <c r="N78" s="307"/>
      <c r="O78" s="307"/>
      <c r="P78" s="307"/>
      <c r="Q78" s="307"/>
      <c r="R78" s="307"/>
    </row>
    <row r="79" spans="1:18" ht="15.75" x14ac:dyDescent="0.25">
      <c r="A79" s="307"/>
      <c r="B79" s="307"/>
      <c r="C79" s="754"/>
      <c r="D79" s="82"/>
      <c r="E79" s="421"/>
      <c r="F79" s="421"/>
      <c r="G79" s="421"/>
      <c r="H79" s="421"/>
      <c r="I79" s="421"/>
      <c r="J79" s="350"/>
      <c r="K79" s="350"/>
      <c r="L79" s="350"/>
      <c r="M79" s="307"/>
      <c r="N79" s="307"/>
      <c r="O79" s="307"/>
      <c r="P79" s="307"/>
      <c r="Q79" s="307"/>
      <c r="R79" s="307"/>
    </row>
    <row r="80" spans="1:18" ht="15.75" x14ac:dyDescent="0.25">
      <c r="A80" s="307"/>
      <c r="B80" s="307"/>
      <c r="C80" s="754"/>
      <c r="D80" s="82"/>
      <c r="E80" s="82"/>
      <c r="F80" s="82"/>
      <c r="G80" s="82"/>
      <c r="H80" s="82"/>
      <c r="I80" s="82"/>
      <c r="J80" s="82"/>
      <c r="K80" s="82"/>
      <c r="L80" s="82"/>
      <c r="M80" s="307"/>
      <c r="N80" s="307"/>
      <c r="O80" s="307"/>
      <c r="P80" s="307"/>
      <c r="Q80" s="307"/>
      <c r="R80" s="307"/>
    </row>
    <row r="81" spans="1:18" ht="15.75" x14ac:dyDescent="0.25">
      <c r="A81" s="307"/>
      <c r="B81" s="307"/>
      <c r="C81" s="365"/>
      <c r="D81" s="365"/>
      <c r="E81" s="365"/>
      <c r="F81" s="365"/>
      <c r="G81" s="365"/>
      <c r="H81" s="365"/>
      <c r="I81" s="365"/>
      <c r="J81" s="426"/>
      <c r="K81" s="350"/>
      <c r="L81" s="350"/>
      <c r="M81" s="307"/>
      <c r="N81" s="307"/>
      <c r="O81" s="307"/>
      <c r="P81" s="307"/>
      <c r="Q81" s="307"/>
      <c r="R81" s="307"/>
    </row>
    <row r="82" spans="1:18" ht="15.75" x14ac:dyDescent="0.25">
      <c r="A82" s="307"/>
      <c r="B82" s="307"/>
      <c r="C82" s="365"/>
      <c r="D82" s="365"/>
      <c r="E82" s="365"/>
      <c r="F82" s="365"/>
      <c r="G82" s="365"/>
      <c r="H82" s="365"/>
      <c r="I82" s="365"/>
      <c r="J82" s="426"/>
      <c r="K82" s="350"/>
      <c r="L82" s="350"/>
      <c r="M82" s="307"/>
      <c r="N82" s="307"/>
      <c r="O82" s="307"/>
      <c r="P82" s="307"/>
      <c r="Q82" s="307"/>
      <c r="R82" s="307"/>
    </row>
    <row r="83" spans="1:18" ht="15.75" x14ac:dyDescent="0.25">
      <c r="A83" s="307"/>
      <c r="B83" s="307"/>
      <c r="C83" s="365"/>
      <c r="D83" s="365"/>
      <c r="E83" s="365"/>
      <c r="F83" s="365"/>
      <c r="G83" s="365"/>
      <c r="H83" s="365"/>
      <c r="I83" s="365"/>
      <c r="J83" s="426"/>
      <c r="K83" s="350"/>
      <c r="L83" s="350"/>
      <c r="M83" s="307"/>
      <c r="N83" s="307"/>
      <c r="O83" s="307"/>
      <c r="P83" s="307"/>
      <c r="Q83" s="307"/>
      <c r="R83" s="307"/>
    </row>
    <row r="84" spans="1:18" ht="15.75" x14ac:dyDescent="0.25">
      <c r="A84" s="307"/>
      <c r="B84" s="307"/>
      <c r="C84" s="365"/>
      <c r="D84" s="365"/>
      <c r="E84" s="365"/>
      <c r="F84" s="365"/>
      <c r="G84" s="365"/>
      <c r="H84" s="365"/>
      <c r="I84" s="365"/>
      <c r="J84" s="426"/>
      <c r="K84" s="350"/>
      <c r="L84" s="350"/>
      <c r="M84" s="307"/>
      <c r="N84" s="307"/>
      <c r="O84" s="307"/>
      <c r="P84" s="307"/>
      <c r="Q84" s="307"/>
      <c r="R84" s="307"/>
    </row>
    <row r="85" spans="1:18" ht="15.75" x14ac:dyDescent="0.25">
      <c r="A85" s="307"/>
      <c r="B85" s="307"/>
      <c r="C85" s="365"/>
      <c r="D85" s="365"/>
      <c r="E85" s="365"/>
      <c r="F85" s="365"/>
      <c r="G85" s="365"/>
      <c r="H85" s="365"/>
      <c r="I85" s="365"/>
      <c r="J85" s="426"/>
      <c r="K85" s="350"/>
      <c r="L85" s="350"/>
      <c r="M85" s="307"/>
      <c r="N85" s="307"/>
      <c r="O85" s="307"/>
      <c r="P85" s="307"/>
      <c r="Q85" s="307"/>
      <c r="R85" s="307"/>
    </row>
    <row r="86" spans="1:18" ht="15.75" x14ac:dyDescent="0.25">
      <c r="A86" s="307"/>
      <c r="B86" s="307"/>
      <c r="C86" s="365"/>
      <c r="D86" s="365"/>
      <c r="E86" s="365"/>
      <c r="F86" s="365"/>
      <c r="G86" s="365"/>
      <c r="H86" s="365"/>
      <c r="I86" s="365"/>
      <c r="J86" s="426"/>
      <c r="K86" s="350"/>
      <c r="L86" s="350"/>
      <c r="M86" s="307"/>
      <c r="N86" s="307"/>
      <c r="O86" s="307"/>
      <c r="P86" s="307"/>
      <c r="Q86" s="307"/>
      <c r="R86" s="307"/>
    </row>
    <row r="87" spans="1:18" x14ac:dyDescent="0.2">
      <c r="A87" s="307"/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</row>
    <row r="88" spans="1:18" x14ac:dyDescent="0.2">
      <c r="A88" s="307"/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</row>
  </sheetData>
  <mergeCells count="8">
    <mergeCell ref="C79:C80"/>
    <mergeCell ref="C51:C52"/>
    <mergeCell ref="N65:N66"/>
    <mergeCell ref="P65:P66"/>
    <mergeCell ref="C65:C66"/>
    <mergeCell ref="E65:E66"/>
    <mergeCell ref="J65:J66"/>
    <mergeCell ref="L65:L66"/>
  </mergeCells>
  <phoneticPr fontId="106" type="noConversion"/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R55"/>
  <sheetViews>
    <sheetView topLeftCell="A16" workbookViewId="0">
      <selection activeCell="D23" sqref="D23"/>
    </sheetView>
  </sheetViews>
  <sheetFormatPr defaultRowHeight="12.75" x14ac:dyDescent="0.2"/>
  <cols>
    <col min="1" max="1" width="12.85546875" customWidth="1"/>
    <col min="2" max="2" width="121.5703125" customWidth="1"/>
    <col min="3" max="3" width="18" customWidth="1"/>
    <col min="5" max="5" width="12.140625" customWidth="1"/>
    <col min="6" max="6" width="9.140625" style="66"/>
    <col min="10" max="10" width="14.140625" customWidth="1"/>
  </cols>
  <sheetData>
    <row r="2" spans="6:16" x14ac:dyDescent="0.2">
      <c r="F2" s="362"/>
    </row>
    <row r="3" spans="6:16" x14ac:dyDescent="0.2">
      <c r="F3" s="362"/>
    </row>
    <row r="4" spans="6:16" x14ac:dyDescent="0.2">
      <c r="F4" s="362"/>
    </row>
    <row r="5" spans="6:16" x14ac:dyDescent="0.2">
      <c r="F5" s="362"/>
    </row>
    <row r="6" spans="6:16" x14ac:dyDescent="0.2">
      <c r="F6" s="362"/>
    </row>
    <row r="7" spans="6:16" x14ac:dyDescent="0.2">
      <c r="F7" s="362"/>
    </row>
    <row r="8" spans="6:16" x14ac:dyDescent="0.2">
      <c r="F8" s="362"/>
    </row>
    <row r="9" spans="6:16" x14ac:dyDescent="0.2">
      <c r="F9" s="362"/>
      <c r="J9" s="301"/>
      <c r="K9" s="75" t="s">
        <v>334</v>
      </c>
      <c r="L9" s="75" t="s">
        <v>335</v>
      </c>
      <c r="M9" s="75" t="s">
        <v>336</v>
      </c>
      <c r="N9" s="75" t="s">
        <v>1142</v>
      </c>
      <c r="O9" s="75" t="s">
        <v>1143</v>
      </c>
      <c r="P9" s="75" t="s">
        <v>1144</v>
      </c>
    </row>
    <row r="10" spans="6:16" ht="21" customHeight="1" x14ac:dyDescent="0.25">
      <c r="F10" s="362"/>
      <c r="J10" s="40" t="s">
        <v>410</v>
      </c>
      <c r="K10" s="389">
        <f>SUMIF($C$23:$C$25,J10,$D$23:$D$25)</f>
        <v>10</v>
      </c>
      <c r="L10" s="389">
        <f>SUMIF($C$27:$C$29,J10,$D$27:$D$29)</f>
        <v>0</v>
      </c>
      <c r="M10" s="389">
        <f>SUMIF($C$34:$C$36,J10,$D$34:$D$36)</f>
        <v>0</v>
      </c>
      <c r="N10" s="389">
        <f>SUMIF($C$38:$C$40,J10,$D$38:$D$40)</f>
        <v>10</v>
      </c>
      <c r="O10" s="389">
        <f>SUMIF($C$45:$C$47,J10,$D$45:$D$47)</f>
        <v>0</v>
      </c>
      <c r="P10" s="389">
        <f>SUMIF($C$49:$C$51,J10,$D$49:$D$51)</f>
        <v>0</v>
      </c>
    </row>
    <row r="11" spans="6:16" ht="18.75" customHeight="1" x14ac:dyDescent="0.25">
      <c r="F11" s="362"/>
      <c r="J11" s="40" t="s">
        <v>340</v>
      </c>
      <c r="K11" s="389">
        <f t="shared" ref="K11:K15" si="0">SUMIF($C$23:$C$25,J11,$D$23:$D$25)</f>
        <v>0</v>
      </c>
      <c r="L11" s="389">
        <f t="shared" ref="L11:L15" si="1">SUMIF($C$27:$C$29,J11,$D$27:$D$29)</f>
        <v>0</v>
      </c>
      <c r="M11" s="389">
        <f t="shared" ref="M11:M15" si="2">SUMIF($C$34:$C$36,J11,$D$34:$D$36)</f>
        <v>5</v>
      </c>
      <c r="N11" s="389">
        <f t="shared" ref="N11:N15" si="3">SUMIF($C$38:$C$40,J11,$D$38:$D$40)</f>
        <v>0</v>
      </c>
      <c r="O11" s="389">
        <f t="shared" ref="O11:O15" si="4">SUMIF($C$45:$C$47,J11,$D$45:$D$47)</f>
        <v>0</v>
      </c>
      <c r="P11" s="389">
        <f t="shared" ref="P11:P15" si="5">SUMIF($C$49:$C$51,J11,$D$49:$D$51)</f>
        <v>0</v>
      </c>
    </row>
    <row r="12" spans="6:16" ht="15.75" x14ac:dyDescent="0.25">
      <c r="F12" s="362"/>
      <c r="J12" s="40" t="s">
        <v>341</v>
      </c>
      <c r="K12" s="389">
        <f t="shared" si="0"/>
        <v>0</v>
      </c>
      <c r="L12" s="389">
        <f t="shared" si="1"/>
        <v>10</v>
      </c>
      <c r="M12" s="389">
        <f t="shared" si="2"/>
        <v>5</v>
      </c>
      <c r="N12" s="389">
        <f t="shared" si="3"/>
        <v>0</v>
      </c>
      <c r="O12" s="389">
        <f t="shared" si="4"/>
        <v>5</v>
      </c>
      <c r="P12" s="389">
        <f t="shared" si="5"/>
        <v>0</v>
      </c>
    </row>
    <row r="13" spans="6:16" ht="15.75" x14ac:dyDescent="0.25">
      <c r="F13" s="362"/>
      <c r="J13" s="40" t="s">
        <v>342</v>
      </c>
      <c r="K13" s="389">
        <f t="shared" si="0"/>
        <v>10</v>
      </c>
      <c r="L13" s="389">
        <f t="shared" si="1"/>
        <v>0</v>
      </c>
      <c r="M13" s="389">
        <f t="shared" si="2"/>
        <v>10</v>
      </c>
      <c r="N13" s="389">
        <f t="shared" si="3"/>
        <v>10</v>
      </c>
      <c r="O13" s="389">
        <f t="shared" si="4"/>
        <v>10</v>
      </c>
      <c r="P13" s="389">
        <f t="shared" si="5"/>
        <v>10</v>
      </c>
    </row>
    <row r="14" spans="6:16" ht="13.5" customHeight="1" x14ac:dyDescent="0.25">
      <c r="J14" s="40" t="s">
        <v>343</v>
      </c>
      <c r="K14" s="389">
        <f t="shared" si="0"/>
        <v>0</v>
      </c>
      <c r="L14" s="389">
        <f t="shared" si="1"/>
        <v>10</v>
      </c>
      <c r="M14" s="389">
        <f t="shared" si="2"/>
        <v>0</v>
      </c>
      <c r="N14" s="389">
        <f t="shared" si="3"/>
        <v>0</v>
      </c>
      <c r="O14" s="389">
        <f t="shared" si="4"/>
        <v>5</v>
      </c>
      <c r="P14" s="389">
        <f t="shared" si="5"/>
        <v>10</v>
      </c>
    </row>
    <row r="15" spans="6:16" ht="15.75" x14ac:dyDescent="0.25">
      <c r="J15" s="40" t="s">
        <v>344</v>
      </c>
      <c r="K15" s="389">
        <f t="shared" si="0"/>
        <v>0</v>
      </c>
      <c r="L15" s="389">
        <f t="shared" si="1"/>
        <v>0</v>
      </c>
      <c r="M15" s="389">
        <f t="shared" si="2"/>
        <v>0</v>
      </c>
      <c r="N15" s="389">
        <f t="shared" si="3"/>
        <v>0</v>
      </c>
      <c r="O15" s="389">
        <f t="shared" si="4"/>
        <v>0</v>
      </c>
      <c r="P15" s="389">
        <f t="shared" si="5"/>
        <v>0</v>
      </c>
    </row>
    <row r="16" spans="6:16" x14ac:dyDescent="0.2">
      <c r="J16" s="75" t="s">
        <v>614</v>
      </c>
      <c r="K16" s="75">
        <f>SUM(K10:K15)</f>
        <v>20</v>
      </c>
      <c r="L16" s="75">
        <f>SUM(L10:L15)</f>
        <v>20</v>
      </c>
      <c r="M16" s="75">
        <f>SUM(M10:M15)</f>
        <v>20</v>
      </c>
      <c r="N16" s="75">
        <f t="shared" ref="N16:P16" si="6">SUM(N10:N15)</f>
        <v>20</v>
      </c>
      <c r="O16" s="75">
        <f t="shared" si="6"/>
        <v>20</v>
      </c>
      <c r="P16" s="75">
        <f t="shared" si="6"/>
        <v>20</v>
      </c>
    </row>
    <row r="18" spans="1:18" ht="20.25" x14ac:dyDescent="0.3">
      <c r="B18" s="64" t="s">
        <v>439</v>
      </c>
    </row>
    <row r="20" spans="1:18" x14ac:dyDescent="0.2">
      <c r="B20" s="23" t="s">
        <v>1056</v>
      </c>
      <c r="M20" s="1" t="s">
        <v>1118</v>
      </c>
    </row>
    <row r="22" spans="1:18" s="55" customFormat="1" ht="15.95" customHeight="1" thickBot="1" x14ac:dyDescent="0.3">
      <c r="A22" s="53" t="s">
        <v>1053</v>
      </c>
      <c r="B22" s="40" t="s">
        <v>411</v>
      </c>
      <c r="C22" s="348" t="s">
        <v>1054</v>
      </c>
      <c r="D22" s="54" t="s">
        <v>428</v>
      </c>
      <c r="F22" s="65" t="s">
        <v>569</v>
      </c>
      <c r="J22" s="39" t="s">
        <v>615</v>
      </c>
      <c r="K22" s="37" t="s">
        <v>334</v>
      </c>
      <c r="L22" s="39" t="s">
        <v>335</v>
      </c>
      <c r="M22" s="39" t="s">
        <v>336</v>
      </c>
      <c r="N22" s="39" t="s">
        <v>614</v>
      </c>
      <c r="O22" s="39" t="s">
        <v>337</v>
      </c>
      <c r="P22" s="39" t="s">
        <v>338</v>
      </c>
      <c r="Q22" s="39" t="s">
        <v>339</v>
      </c>
      <c r="R22" s="39" t="s">
        <v>614</v>
      </c>
    </row>
    <row r="23" spans="1:18" ht="15.95" customHeight="1" thickBot="1" x14ac:dyDescent="0.3">
      <c r="A23" s="50" t="s">
        <v>413</v>
      </c>
      <c r="B23" s="49" t="s">
        <v>432</v>
      </c>
      <c r="C23" s="51" t="str">
        <f>IF(SUMPRODUCT(--ISNUMBER(SEARCH(Keywords!E31:E41,B23)))&gt;0,Keywords!E29,IF(SUMPRODUCT(--ISNUMBER(SEARCH(Keywords!F31:F47,B23)))&gt;0,Keywords!F29,IF(SUMPRODUCT(--ISNUMBER(SEARCH(Keywords!G31:G40,B23)))&gt;0,Keywords!G29,IF(SUMPRODUCT(--ISNUMBER(SEARCH(Keywords!H31:H43,B23)))&gt;0,Keywords!H29,IF(SUMPRODUCT(--ISNUMBER(SEARCH(Keywords!I31:I54,B23)))&gt;0,Keywords!I29," None ")))))</f>
        <v>Remember</v>
      </c>
      <c r="D23" s="48">
        <v>10</v>
      </c>
      <c r="F23" s="66" t="s">
        <v>309</v>
      </c>
      <c r="J23" s="37" t="s">
        <v>309</v>
      </c>
      <c r="K23" s="37">
        <f>COUNTIF(F23:F29,"CO1")</f>
        <v>2</v>
      </c>
      <c r="L23" s="39">
        <f>COUNTIF(F34:F40,"CO1")</f>
        <v>1</v>
      </c>
      <c r="M23" s="39">
        <f>COUNTIF(F45:F51,"CO1")</f>
        <v>0</v>
      </c>
      <c r="N23" s="39"/>
      <c r="O23" s="37">
        <f>COUNTIF('int 1D'!$E$16:$AH$16,"CO1")</f>
        <v>11</v>
      </c>
      <c r="P23" s="37">
        <f>COUNTIF('int 2 D '!$E$16:$AH$16,"CO1")</f>
        <v>1</v>
      </c>
      <c r="Q23" s="37">
        <f>COUNTIF('int 3D '!$E$16:$AH$16,"CO1")</f>
        <v>3</v>
      </c>
      <c r="R23" s="39"/>
    </row>
    <row r="24" spans="1:18" ht="15.95" customHeight="1" thickBot="1" x14ac:dyDescent="0.3">
      <c r="A24" s="50" t="s">
        <v>414</v>
      </c>
      <c r="B24" s="49" t="s">
        <v>416</v>
      </c>
      <c r="C24" s="51" t="str">
        <f>IF(SUMPRODUCT(--ISNUMBER(SEARCH(Keywords!E31:E41,B24)))&gt;0,Keywords!E29,IF(SUMPRODUCT(--ISNUMBER(SEARCH(Keywords!F31:F47,B24)))&gt;0,Keywords!F29,IF(SUMPRODUCT(--ISNUMBER(SEARCH(Keywords!G31:G40,B24)))&gt;0,Keywords!G29,IF(SUMPRODUCT(--ISNUMBER(SEARCH(Keywords!H31:H43,B24)))&gt;0,Keywords!H29,IF(SUMPRODUCT(--ISNUMBER(SEARCH(Keywords!I31:I54,B24)))&gt;0,Keywords!I29," None ")))))</f>
        <v>Analyze</v>
      </c>
      <c r="D24" s="52">
        <v>10</v>
      </c>
      <c r="F24" s="66" t="s">
        <v>305</v>
      </c>
      <c r="J24" s="37" t="s">
        <v>305</v>
      </c>
      <c r="K24" s="37">
        <f>COUNTIF(F23:F29,"CO2")</f>
        <v>2</v>
      </c>
      <c r="L24" s="39">
        <f>COUNTIF(F34:F40,"CO2")</f>
        <v>1</v>
      </c>
      <c r="M24" s="39">
        <f>COUNTIF(F45:F51,"CO2")</f>
        <v>0</v>
      </c>
      <c r="N24" s="39"/>
      <c r="O24" s="37">
        <f>COUNTIF('int 1D'!$E$16:$AH$16,"CO2")</f>
        <v>10</v>
      </c>
      <c r="P24" s="37">
        <f>COUNTIF('int 2 D '!$E$16:$AH$16,"CO2")</f>
        <v>0</v>
      </c>
      <c r="Q24" s="37">
        <f>COUNTIF('int 3D '!$E$16:$AH$16,"CO2")</f>
        <v>3</v>
      </c>
      <c r="R24" s="39"/>
    </row>
    <row r="25" spans="1:18" ht="15.95" customHeight="1" thickBot="1" x14ac:dyDescent="0.3">
      <c r="A25" s="50" t="s">
        <v>415</v>
      </c>
      <c r="B25" s="385" t="s">
        <v>351</v>
      </c>
      <c r="C25" s="51" t="str">
        <f>IF(SUMPRODUCT(--ISNUMBER(SEARCH(Keywords!E31:E41,B25)))&gt;0,Keywords!E29,IF(SUMPRODUCT(--ISNUMBER(SEARCH(Keywords!F31:F47,B25)))&gt;0,Keywords!F29,IF(SUMPRODUCT(--ISNUMBER(SEARCH(Keywords!G31:G40,B25)))&gt;0,Keywords!G29,IF(SUMPRODUCT(--ISNUMBER(SEARCH(Keywords!H31:H43,B25)))&gt;0,Keywords!H29,IF(SUMPRODUCT(--ISNUMBER(SEARCH(Keywords!I31:I54,B25)))&gt;0,Keywords!I29," None ")))))</f>
        <v>Remember</v>
      </c>
      <c r="D25" s="380" t="s">
        <v>430</v>
      </c>
      <c r="F25" s="362" t="s">
        <v>430</v>
      </c>
      <c r="J25" s="37" t="s">
        <v>306</v>
      </c>
      <c r="K25" s="37">
        <f>COUNTIF(F23:F29,"CO3")</f>
        <v>0</v>
      </c>
      <c r="L25" s="39">
        <f>COUNTIF(F34:F40,"CO3")</f>
        <v>2</v>
      </c>
      <c r="M25" s="39">
        <f>COUNTIF(F45:F51,"CO3")</f>
        <v>0</v>
      </c>
      <c r="N25" s="39"/>
      <c r="O25" s="37">
        <f>COUNTIF('int 1D'!$E$16:$AH$16,"CO3")</f>
        <v>5</v>
      </c>
      <c r="P25" s="37">
        <f>COUNTIF('int 2 D '!$E$16:$AH$16,"CO3")</f>
        <v>8</v>
      </c>
      <c r="Q25" s="37">
        <f>COUNTIF('int 3D '!$E$16:$AH$16,"CO3")</f>
        <v>4</v>
      </c>
      <c r="R25" s="39"/>
    </row>
    <row r="26" spans="1:18" ht="15.95" customHeight="1" thickBot="1" x14ac:dyDescent="0.3">
      <c r="A26" s="50"/>
      <c r="B26" s="385"/>
      <c r="C26" s="401" t="s">
        <v>614</v>
      </c>
      <c r="D26" s="402">
        <f>SUM(D23:D25)</f>
        <v>20</v>
      </c>
      <c r="F26" s="362"/>
      <c r="J26" s="37"/>
      <c r="K26" s="37"/>
      <c r="L26" s="386"/>
      <c r="M26" s="386"/>
      <c r="N26" s="386"/>
      <c r="O26" s="37"/>
      <c r="P26" s="37"/>
      <c r="Q26" s="37"/>
      <c r="R26" s="386"/>
    </row>
    <row r="27" spans="1:18" ht="15.95" customHeight="1" thickBot="1" x14ac:dyDescent="0.3">
      <c r="A27" s="50" t="s">
        <v>1139</v>
      </c>
      <c r="B27" s="49" t="s">
        <v>417</v>
      </c>
      <c r="C27" s="51" t="str">
        <f>IF(SUMPRODUCT(--ISNUMBER(SEARCH(Keywords!E31:E41,B27)))&gt;0,Keywords!E29,IF(SUMPRODUCT(--ISNUMBER(SEARCH(Keywords!F31:F47,B27)))&gt;0,Keywords!F29,IF(SUMPRODUCT(--ISNUMBER(SEARCH(Keywords!G31:G40,B27)))&gt;0,Keywords!G29,IF(SUMPRODUCT(--ISNUMBER(SEARCH(Keywords!H31:H43,B27)))&gt;0,Keywords!H29,IF(SUMPRODUCT(--ISNUMBER(SEARCH(Keywords!I31:I54,B27)))&gt;0,Keywords!I29," None ")))))</f>
        <v>Evaluate</v>
      </c>
      <c r="D27" s="52">
        <v>10</v>
      </c>
      <c r="F27" s="66" t="s">
        <v>309</v>
      </c>
      <c r="J27" s="37" t="s">
        <v>307</v>
      </c>
      <c r="K27" s="39">
        <f>COUNTIF(F23:F29,"CO4")</f>
        <v>0</v>
      </c>
      <c r="L27" s="39">
        <f>COUNTIF(F34:F40,"CO4")</f>
        <v>0</v>
      </c>
      <c r="M27" s="39">
        <f>COUNTIF(F45:F51,"CO4")</f>
        <v>2</v>
      </c>
      <c r="N27" s="39"/>
      <c r="O27" s="37">
        <f>COUNTIF('int 1D'!$E$16:$AH$16,"CO4")</f>
        <v>0</v>
      </c>
      <c r="P27" s="37">
        <f>COUNTIF('int 2 D '!$E$16:$AH$16,"CO4")</f>
        <v>15</v>
      </c>
      <c r="Q27" s="37">
        <f>COUNTIF('int 3D '!$E$16:$AH$16,"CO4")</f>
        <v>8</v>
      </c>
      <c r="R27" s="39"/>
    </row>
    <row r="28" spans="1:18" ht="15.95" customHeight="1" thickBot="1" x14ac:dyDescent="0.3">
      <c r="A28" s="50" t="s">
        <v>1140</v>
      </c>
      <c r="B28" s="49" t="s">
        <v>1175</v>
      </c>
      <c r="C28" s="51" t="str">
        <f>IF(SUMPRODUCT(--ISNUMBER(SEARCH(Keywords!E31:E41,B28)))&gt;0,Keywords!E29,IF(SUMPRODUCT(--ISNUMBER(SEARCH(Keywords!F31:F47,B28)))&gt;0,Keywords!F29,IF(SUMPRODUCT(--ISNUMBER(SEARCH(Keywords!G31:G40,B28)))&gt;0,Keywords!G29,IF(SUMPRODUCT(--ISNUMBER(SEARCH(Keywords!H31:H43,B28)))&gt;0,Keywords!H29,IF(SUMPRODUCT(--ISNUMBER(SEARCH(Keywords!J31:J46,B28)))&gt;0,Keywords!J29," None ")))))</f>
        <v>Apply</v>
      </c>
      <c r="D28" s="52">
        <v>10</v>
      </c>
      <c r="F28" s="362" t="s">
        <v>305</v>
      </c>
      <c r="J28" s="37" t="s">
        <v>308</v>
      </c>
      <c r="K28" s="37">
        <f>COUNTIF(F23:F29,"CO5")</f>
        <v>0</v>
      </c>
      <c r="L28" s="39">
        <f>COUNTIF(F34:F40,"CO5")</f>
        <v>0</v>
      </c>
      <c r="M28" s="39">
        <f>COUNTIF(F45:F51,"CO5")</f>
        <v>2</v>
      </c>
      <c r="N28" s="39"/>
      <c r="O28" s="37">
        <f>COUNTIF('int 1D'!$E$16:$AH$16,"CO5")</f>
        <v>0</v>
      </c>
      <c r="P28" s="37">
        <f>COUNTIF('int 2 D '!$E$16:$AH$16,"CO5")</f>
        <v>2</v>
      </c>
      <c r="Q28" s="37">
        <f>COUNTIF('int 3D '!$E$16:$AH$16,"CO5")</f>
        <v>7</v>
      </c>
      <c r="R28" s="39"/>
    </row>
    <row r="29" spans="1:18" ht="15.95" customHeight="1" thickBot="1" x14ac:dyDescent="0.3">
      <c r="A29" s="50" t="s">
        <v>1164</v>
      </c>
      <c r="B29" s="49" t="s">
        <v>398</v>
      </c>
      <c r="C29" s="51" t="str">
        <f>IF(SUMPRODUCT(--ISNUMBER(SEARCH(Keywords!E31:E41,B29)))&gt;0,Keywords!E29,IF(SUMPRODUCT(--ISNUMBER(SEARCH(Keywords!F31:F47,B29)))&gt;0,Keywords!F29,IF(SUMPRODUCT(--ISNUMBER(SEARCH(Keywords!G31:G40,B29)))&gt;0,Keywords!G29,IF(SUMPRODUCT(--ISNUMBER(SEARCH(Keywords!H31:H43,B29)))&gt;0,Keywords!H29,IF(SUMPRODUCT(--ISNUMBER(SEARCH(Keywords!J31:J46,B29)))&gt;0,Keywords!J29," None ")))))</f>
        <v>Create</v>
      </c>
      <c r="D29" s="52" t="s">
        <v>430</v>
      </c>
      <c r="F29" s="66" t="s">
        <v>430</v>
      </c>
      <c r="J29" s="37" t="s">
        <v>570</v>
      </c>
      <c r="K29" s="39">
        <f>COUNTIF(F23:F29,"CO6")</f>
        <v>0</v>
      </c>
      <c r="L29" s="37">
        <f>COUNTIF(F34:F40,"CO6")</f>
        <v>1</v>
      </c>
      <c r="M29" s="37">
        <f>COUNTIF(F45:F51,"CO6")</f>
        <v>1</v>
      </c>
      <c r="N29" s="37"/>
      <c r="O29" s="37">
        <f>COUNTIF('int 1D'!$E$16:$AH$16,"CO6")</f>
        <v>0</v>
      </c>
      <c r="P29" s="37">
        <f>COUNTIF('int 2 D '!$E$16:$AH$16,"CO6")</f>
        <v>0</v>
      </c>
      <c r="Q29" s="37">
        <f>COUNTIF('int 3D '!$E$16:$AH$16,"CO6")</f>
        <v>3</v>
      </c>
      <c r="R29" s="37"/>
    </row>
    <row r="30" spans="1:18" ht="15.95" customHeight="1" thickBot="1" x14ac:dyDescent="0.3">
      <c r="A30" s="50"/>
      <c r="B30" s="49"/>
      <c r="C30" s="401" t="s">
        <v>614</v>
      </c>
      <c r="D30" s="403">
        <f>SUM(D27:D29)</f>
        <v>20</v>
      </c>
      <c r="J30" s="349"/>
      <c r="K30" s="350"/>
      <c r="L30" s="82"/>
      <c r="M30" s="82"/>
      <c r="N30" s="82"/>
      <c r="O30" s="82"/>
      <c r="P30" s="82"/>
      <c r="Q30" s="82"/>
      <c r="R30" s="82"/>
    </row>
    <row r="31" spans="1:18" ht="15.95" customHeight="1" x14ac:dyDescent="0.25">
      <c r="A31" s="50"/>
      <c r="B31" s="49"/>
      <c r="J31" s="349"/>
      <c r="K31" s="350"/>
      <c r="L31" s="82"/>
      <c r="M31" s="82"/>
      <c r="N31" s="82"/>
      <c r="O31" s="82"/>
      <c r="P31" s="82"/>
      <c r="Q31" s="82"/>
      <c r="R31" s="82"/>
    </row>
    <row r="32" spans="1:18" ht="15.95" customHeight="1" thickBot="1" x14ac:dyDescent="0.3">
      <c r="A32" s="50"/>
      <c r="B32" s="23" t="s">
        <v>1057</v>
      </c>
      <c r="C32" s="51"/>
      <c r="D32" s="340"/>
      <c r="J32" s="349"/>
      <c r="K32" s="350"/>
      <c r="L32" s="82"/>
      <c r="M32" s="82"/>
      <c r="N32" s="82"/>
      <c r="O32" s="82"/>
      <c r="P32" s="82"/>
      <c r="Q32" s="82"/>
      <c r="R32" s="82"/>
    </row>
    <row r="33" spans="1:16" ht="15.95" customHeight="1" thickBot="1" x14ac:dyDescent="0.3">
      <c r="A33" s="50"/>
      <c r="B33" s="49"/>
      <c r="C33" s="51"/>
      <c r="D33" s="52"/>
      <c r="J33" s="166" t="s">
        <v>672</v>
      </c>
    </row>
    <row r="34" spans="1:16" ht="15.95" customHeight="1" thickBot="1" x14ac:dyDescent="0.3">
      <c r="A34" s="50" t="s">
        <v>1167</v>
      </c>
      <c r="B34" s="49" t="s">
        <v>418</v>
      </c>
      <c r="C34" s="51" t="str">
        <f>IF(SUMPRODUCT(--ISNUMBER(SEARCH(Keywords!E31:E41,B34)))&gt;0,Keywords!E29,IF(SUMPRODUCT(--ISNUMBER(SEARCH(Keywords!F31:F47,B34)))&gt;0,Keywords!F29,IF(SUMPRODUCT(--ISNUMBER(SEARCH(Keywords!G31:G40,B34)))&gt;0,Keywords!G29,IF(SUMPRODUCT(--ISNUMBER(SEARCH(Keywords!H31:H43,B34)))&gt;0,Keywords!H29,IF(SUMPRODUCT(--ISNUMBER(SEARCH(Keywords!J31:J46,B34)))&gt;0,Keywords!J29," None ")))))</f>
        <v>Analyze</v>
      </c>
      <c r="D34" s="48">
        <v>10</v>
      </c>
      <c r="F34" s="66" t="s">
        <v>309</v>
      </c>
      <c r="M34" s="1" t="s">
        <v>1120</v>
      </c>
    </row>
    <row r="35" spans="1:16" ht="15.95" customHeight="1" thickBot="1" x14ac:dyDescent="0.3">
      <c r="A35" s="50" t="s">
        <v>1168</v>
      </c>
      <c r="B35" s="49" t="s">
        <v>419</v>
      </c>
      <c r="C35" s="51" t="str">
        <f>IF(SUMPRODUCT(--ISNUMBER(SEARCH(Keywords!E31:E41,B35)))&gt;0,Keywords!E29,IF(SUMPRODUCT(--ISNUMBER(SEARCH(Keywords!F31:F47,B35)))&gt;0,Keywords!F29,IF(SUMPRODUCT(--ISNUMBER(SEARCH(Keywords!G31:G40,B35)))&gt;0,Keywords!G29,IF(SUMPRODUCT(--ISNUMBER(SEARCH(Keywords!H31:H43,B35)))&gt;0,Keywords!H29,IF(SUMPRODUCT(--ISNUMBER(SEARCH(Keywords!I31:I54,B35)))&gt;0,Keywords!I29," None ")))))</f>
        <v>Understand</v>
      </c>
      <c r="D35" s="52">
        <v>5</v>
      </c>
      <c r="F35" s="66" t="s">
        <v>305</v>
      </c>
    </row>
    <row r="36" spans="1:16" ht="15.95" customHeight="1" thickBot="1" x14ac:dyDescent="0.3">
      <c r="A36" s="50" t="s">
        <v>424</v>
      </c>
      <c r="B36" s="49" t="s">
        <v>420</v>
      </c>
      <c r="C36" s="51" t="str">
        <f>IF(SUMPRODUCT(--ISNUMBER(SEARCH(Keywords!E31:E41,B36)))&gt;0,Keywords!E29,IF(SUMPRODUCT(--ISNUMBER(SEARCH(Keywords!F31:F47,B36)))&gt;0,Keywords!F29,IF(SUMPRODUCT(--ISNUMBER(SEARCH(Keywords!G31:G40,B36)))&gt;0,Keywords!G29,IF(SUMPRODUCT(--ISNUMBER(SEARCH(Keywords!H31:H43,B36)))&gt;0,Keywords!H29,IF(SUMPRODUCT(--ISNUMBER(SEARCH(Keywords!I31:I54,B36)))&gt;0,Keywords!I29," None ")))))</f>
        <v>Apply</v>
      </c>
      <c r="D36" s="52">
        <v>5</v>
      </c>
      <c r="F36" s="66" t="s">
        <v>306</v>
      </c>
      <c r="J36" s="214"/>
      <c r="K36" s="37" t="s">
        <v>309</v>
      </c>
      <c r="L36" s="37" t="s">
        <v>305</v>
      </c>
      <c r="M36" s="37" t="s">
        <v>306</v>
      </c>
      <c r="N36" s="37" t="s">
        <v>307</v>
      </c>
      <c r="O36" s="37" t="s">
        <v>308</v>
      </c>
      <c r="P36" s="37" t="s">
        <v>570</v>
      </c>
    </row>
    <row r="37" spans="1:16" ht="15.95" customHeight="1" thickBot="1" x14ac:dyDescent="0.3">
      <c r="A37" s="50"/>
      <c r="B37" s="49"/>
      <c r="C37" s="401" t="s">
        <v>614</v>
      </c>
      <c r="D37" s="403">
        <f>SUM(D34:D36)</f>
        <v>20</v>
      </c>
      <c r="F37" s="362"/>
      <c r="J37" s="214"/>
      <c r="K37" s="37"/>
      <c r="L37" s="37"/>
      <c r="M37" s="37"/>
      <c r="N37" s="37"/>
      <c r="O37" s="37"/>
      <c r="P37" s="37"/>
    </row>
    <row r="38" spans="1:16" ht="15.95" customHeight="1" thickBot="1" x14ac:dyDescent="0.3">
      <c r="A38" s="50" t="s">
        <v>1166</v>
      </c>
      <c r="B38" s="49" t="s">
        <v>421</v>
      </c>
      <c r="C38" s="51" t="str">
        <f>IF(SUMPRODUCT(--ISNUMBER(SEARCH(Keywords!E31:E41,B38)))&gt;0,Keywords!E29,IF(SUMPRODUCT(--ISNUMBER(SEARCH(Keywords!F31:F47,B38)))&gt;0,Keywords!F29,IF(SUMPRODUCT(--ISNUMBER(SEARCH(Keywords!G31:G40,B38)))&gt;0,Keywords!G29,IF(SUMPRODUCT(--ISNUMBER(SEARCH(Keywords!H31:H43,B38)))&gt;0,Keywords!H29,IF(SUMPRODUCT(--ISNUMBER(SEARCH(Keywords!I31:I54,B38)))&gt;0,Keywords!I29," None ")))))</f>
        <v>Remember</v>
      </c>
      <c r="D38" s="52">
        <v>10</v>
      </c>
      <c r="F38" s="66" t="s">
        <v>306</v>
      </c>
      <c r="J38" s="37" t="s">
        <v>334</v>
      </c>
      <c r="K38" s="75">
        <f>SUMIF($F$23:$F$29,"=co1",$D$23:$D$29)</f>
        <v>20</v>
      </c>
      <c r="L38" s="75">
        <f>SUMIF($F$23:$F$29,"=co2",$D$23:$D$29)</f>
        <v>20</v>
      </c>
      <c r="M38" s="75">
        <f>SUMIF($F$23:$F$29,"=co3",$D$23:$D$29)</f>
        <v>0</v>
      </c>
      <c r="N38" s="75">
        <f>SUMIF($F$23:$F$29,"=co4",$D$23:$D$29)</f>
        <v>0</v>
      </c>
      <c r="O38" s="75">
        <f>SUMIF($F$23:$F$29,"=co5",$D$23:$D$29)</f>
        <v>0</v>
      </c>
      <c r="P38" s="75">
        <f>SUMIF($F$23:$F$29,"=co6",$D$23:$D$29)</f>
        <v>0</v>
      </c>
    </row>
    <row r="39" spans="1:16" ht="15.95" customHeight="1" thickBot="1" x14ac:dyDescent="0.3">
      <c r="A39" s="50" t="s">
        <v>1165</v>
      </c>
      <c r="B39" s="49" t="s">
        <v>422</v>
      </c>
      <c r="C39" s="51" t="str">
        <f>IF(SUMPRODUCT(--ISNUMBER(SEARCH(Keywords!E31:E41,B34)))&gt;0,Keywords!E29,IF(SUMPRODUCT(--ISNUMBER(SEARCH(Keywords!F31:F47,B34)))&gt;0,Keywords!F29,IF(SUMPRODUCT(--ISNUMBER(SEARCH(Keywords!G31:G40,B34)))&gt;0,Keywords!G29,IF(SUMPRODUCT(--ISNUMBER(SEARCH(Keywords!H31:H43,B34)))&gt;0,Keywords!H29,IF(SUMPRODUCT(--ISNUMBER(SEARCH(Keywords!J31:J46,B34)))&gt;0,Keywords!J29," None ")))))</f>
        <v>Analyze</v>
      </c>
      <c r="D39" s="52">
        <v>10</v>
      </c>
      <c r="F39" s="362" t="s">
        <v>570</v>
      </c>
      <c r="J39" s="39" t="s">
        <v>335</v>
      </c>
      <c r="K39" s="75">
        <f>SUMIF($F$34:$F$40,"=co1",$D$34:$D$40)</f>
        <v>10</v>
      </c>
      <c r="L39" s="75">
        <f>SUMIF($F$34:$F$40,"=co2",$D$34:$D$40)</f>
        <v>5</v>
      </c>
      <c r="M39" s="75">
        <f>SUMIF($F$34:$F$40,"=co3",$D$34:$D$40)</f>
        <v>15</v>
      </c>
      <c r="N39" s="75">
        <f>SUMIF($F$34:$F$40,"=co4",$D$34:$D$40)</f>
        <v>0</v>
      </c>
      <c r="O39" s="75">
        <f>SUMIF($F$34:$F$40,"=co5",$D$34:$D$40)</f>
        <v>0</v>
      </c>
      <c r="P39" s="75">
        <f>SUMIF($F$34:$F$40,"=co6",$D$34:$D$40)</f>
        <v>10</v>
      </c>
    </row>
    <row r="40" spans="1:16" ht="15.95" customHeight="1" thickBot="1" x14ac:dyDescent="0.3">
      <c r="A40" s="50" t="s">
        <v>1141</v>
      </c>
      <c r="B40" s="49" t="s">
        <v>431</v>
      </c>
      <c r="C40" s="51" t="str">
        <f>IF(SUMPRODUCT(--ISNUMBER(SEARCH(Keywords!E31:E41,B40)))&gt;0,Keywords!E29,IF(SUMPRODUCT(--ISNUMBER(SEARCH(Keywords!F31:F47,B40)))&gt;0,Keywords!F29,IF(SUMPRODUCT(--ISNUMBER(SEARCH(Keywords!G31:G40,B40)))&gt;0,Keywords!G29,IF(SUMPRODUCT(--ISNUMBER(SEARCH(Keywords!H31:H43,B40)))&gt;0,Keywords!H29,IF(SUMPRODUCT(--ISNUMBER(SEARCH(Keywords!I31:I54,B40)))&gt;0,Keywords!I29," None ")))))</f>
        <v>Evaluate</v>
      </c>
      <c r="D40" s="52" t="s">
        <v>430</v>
      </c>
      <c r="J40" s="39" t="s">
        <v>336</v>
      </c>
      <c r="K40" s="75">
        <f>SUMIF($F$45:$F$51,"=co1",$D$45:$D$51)</f>
        <v>0</v>
      </c>
      <c r="L40" s="75">
        <f>SUMIF($F$45:$F$51,"=co2",$D$45:$D$51)</f>
        <v>0</v>
      </c>
      <c r="M40" s="75">
        <f>SUMIF($F$45:$F$51,"=co3",$D$45:$D$51)</f>
        <v>0</v>
      </c>
      <c r="N40" s="75">
        <f>SUMIF($F$45:$F$51,"=co4",$D$45:$D$51)</f>
        <v>15</v>
      </c>
      <c r="O40" s="75">
        <f>SUMIF($F$45:$F$51,"=co5",$D$45:$D$51)</f>
        <v>15</v>
      </c>
      <c r="P40" s="75">
        <f>SUMIF($F$45:$F$51,"=co6",$D$45:$D$51)</f>
        <v>10</v>
      </c>
    </row>
    <row r="41" spans="1:16" ht="15.95" customHeight="1" thickBot="1" x14ac:dyDescent="0.3">
      <c r="A41" s="50"/>
      <c r="B41" s="49"/>
      <c r="C41" s="401" t="s">
        <v>614</v>
      </c>
      <c r="D41" s="403">
        <f>SUM(D38:D40)</f>
        <v>20</v>
      </c>
      <c r="J41" s="39" t="s">
        <v>337</v>
      </c>
      <c r="K41" s="75">
        <f>SUMIF('int 1D'!$E$16:$AH$16,"=co1",'int 1D'!$E$17:$AH$17)</f>
        <v>50</v>
      </c>
      <c r="L41" s="75">
        <f>SUMIF('int 1D'!$E$16:$AH$16,"=co2",'int 1D'!$E$17:$AH$17)</f>
        <v>74</v>
      </c>
      <c r="M41" s="75">
        <f>SUMIF('int 1D'!$E$16:$AH$16,"=co3",'int 1D'!$E$17:$AH$17)</f>
        <v>56</v>
      </c>
      <c r="N41" s="75">
        <f>SUMIF('int 1D'!$E$16:$AH$16,"=co4",'int 1D'!$E$17:$AH$17)</f>
        <v>0</v>
      </c>
      <c r="O41" s="75">
        <f>SUMIF('int 1D'!$E$16:$AH$16,"=co5",'int 1D'!$E$17:$AH$17)</f>
        <v>0</v>
      </c>
      <c r="P41" s="75">
        <f>SUMIF('int 1D'!$E$16:$AH$16,"=co6",'int 1D'!$E$17:$AH$17)</f>
        <v>0</v>
      </c>
    </row>
    <row r="42" spans="1:16" ht="15.95" customHeight="1" x14ac:dyDescent="0.25">
      <c r="A42" s="50"/>
      <c r="B42" s="49"/>
      <c r="J42" s="39" t="s">
        <v>338</v>
      </c>
      <c r="K42" s="75">
        <f>'int 2 D '!AI17</f>
        <v>2</v>
      </c>
      <c r="L42" s="75">
        <f>'int 2 D '!AJ17</f>
        <v>0</v>
      </c>
      <c r="M42" s="75">
        <f>'int 2 D '!AK17</f>
        <v>56</v>
      </c>
      <c r="N42" s="75">
        <f>'int 2 D '!AL17</f>
        <v>108</v>
      </c>
      <c r="O42" s="75">
        <f>'int 2 D '!AM17</f>
        <v>14</v>
      </c>
      <c r="P42" s="75">
        <f>'int 2 D '!AN17</f>
        <v>0</v>
      </c>
    </row>
    <row r="43" spans="1:16" ht="15.95" customHeight="1" thickBot="1" x14ac:dyDescent="0.3">
      <c r="A43" s="50"/>
      <c r="B43" s="23" t="s">
        <v>1058</v>
      </c>
      <c r="C43" s="51"/>
      <c r="D43" s="52"/>
      <c r="J43" s="39" t="s">
        <v>339</v>
      </c>
      <c r="K43" s="75">
        <f>'int 3D '!AI17</f>
        <v>14</v>
      </c>
      <c r="L43" s="75">
        <f>'int 3D '!AJ17</f>
        <v>22</v>
      </c>
      <c r="M43" s="75">
        <f>'int 3D '!AK17</f>
        <v>20</v>
      </c>
      <c r="N43" s="75">
        <f>'int 3D '!AL17</f>
        <v>60</v>
      </c>
      <c r="O43" s="75">
        <f>'int 3D '!AM17</f>
        <v>46</v>
      </c>
      <c r="P43" s="75">
        <f>'int 3D '!AN17</f>
        <v>18</v>
      </c>
    </row>
    <row r="44" spans="1:16" ht="15.95" customHeight="1" thickBot="1" x14ac:dyDescent="0.3">
      <c r="A44" s="50"/>
      <c r="B44" s="49"/>
      <c r="C44" s="51"/>
      <c r="D44" s="52"/>
    </row>
    <row r="45" spans="1:16" ht="15.95" customHeight="1" thickBot="1" x14ac:dyDescent="0.3">
      <c r="A45" s="50" t="s">
        <v>1169</v>
      </c>
      <c r="B45" s="49" t="s">
        <v>423</v>
      </c>
      <c r="C45" s="51" t="str">
        <f>IF(SUMPRODUCT(--ISNUMBER(SEARCH(Keywords!E31:E41,B45)))&gt;0,Keywords!E29,IF(SUMPRODUCT(--ISNUMBER(SEARCH(Keywords!F31:F47,B45)))&gt;0,Keywords!F29,IF(SUMPRODUCT(--ISNUMBER(SEARCH(Keywords!G31:G40,B45)))&gt;0,Keywords!G29,IF(SUMPRODUCT(--ISNUMBER(SEARCH(Keywords!H31:H43,B45)))&gt;0,Keywords!H29,IF(SUMPRODUCT(--ISNUMBER(SEARCH(Keywords!I31:I54,B45)))&gt;0,Keywords!I29," None ")))))</f>
        <v>Analyze</v>
      </c>
      <c r="D45" s="48">
        <v>10</v>
      </c>
      <c r="F45" s="66" t="s">
        <v>308</v>
      </c>
      <c r="L45" s="1" t="s">
        <v>1121</v>
      </c>
    </row>
    <row r="46" spans="1:16" ht="15.95" customHeight="1" thickBot="1" x14ac:dyDescent="0.3">
      <c r="A46" s="50" t="s">
        <v>1170</v>
      </c>
      <c r="B46" s="49" t="s">
        <v>425</v>
      </c>
      <c r="C46" s="51" t="str">
        <f>IF(SUMPRODUCT(--ISNUMBER(SEARCH(Keywords!E31:E41,B46)))&gt;0,Keywords!E29,IF(SUMPRODUCT(--ISNUMBER(SEARCH(Keywords!F31:F47,B46)))&gt;0,Keywords!F29,IF(SUMPRODUCT(--ISNUMBER(SEARCH(Keywords!G31:G40,B46)))&gt;0,Keywords!G29,IF(SUMPRODUCT(--ISNUMBER(SEARCH(Keywords!H31:H43,B46)))&gt;0,Keywords!H29,IF(SUMPRODUCT(--ISNUMBER(SEARCH(Keywords!I31:I54,B46)))&gt;0,Keywords!I29," None ")))))</f>
        <v>Evaluate</v>
      </c>
      <c r="D46" s="52">
        <v>5</v>
      </c>
      <c r="F46" s="66" t="s">
        <v>308</v>
      </c>
    </row>
    <row r="47" spans="1:16" ht="15.95" customHeight="1" thickBot="1" x14ac:dyDescent="0.3">
      <c r="A47" s="50" t="s">
        <v>1171</v>
      </c>
      <c r="B47" s="49" t="s">
        <v>426</v>
      </c>
      <c r="C47" s="51" t="str">
        <f>IF(SUMPRODUCT(--ISNUMBER(SEARCH(Keywords!E31:E41,B47)))&gt;0,Keywords!E29,IF(SUMPRODUCT(--ISNUMBER(SEARCH(Keywords!F31:F47,B47)))&gt;0,Keywords!F29,IF(SUMPRODUCT(--ISNUMBER(SEARCH(Keywords!G31:G40,B47)))&gt;0,Keywords!G29,IF(SUMPRODUCT(--ISNUMBER(SEARCH(Keywords!H31:H43,B47)))&gt;0,Keywords!H29,IF(SUMPRODUCT(--ISNUMBER(SEARCH(Keywords!I31:I54,B47)))&gt;0,Keywords!I29," None ")))))</f>
        <v>Apply</v>
      </c>
      <c r="D47" s="52">
        <v>5</v>
      </c>
      <c r="F47" s="66" t="s">
        <v>307</v>
      </c>
    </row>
    <row r="48" spans="1:16" ht="15.95" customHeight="1" thickBot="1" x14ac:dyDescent="0.3">
      <c r="A48" s="50"/>
      <c r="B48" s="49"/>
      <c r="C48" s="401" t="s">
        <v>614</v>
      </c>
      <c r="D48" s="403">
        <f>SUM(D45:D47)</f>
        <v>20</v>
      </c>
      <c r="F48" s="362"/>
    </row>
    <row r="49" spans="1:16" ht="15.95" customHeight="1" thickBot="1" x14ac:dyDescent="0.3">
      <c r="A49" s="50" t="s">
        <v>1172</v>
      </c>
      <c r="B49" s="49" t="s">
        <v>427</v>
      </c>
      <c r="C49" s="51" t="str">
        <f>IF(SUMPRODUCT(--ISNUMBER(SEARCH(Keywords!E31:E41,B34)))&gt;0,Keywords!E29,IF(SUMPRODUCT(--ISNUMBER(SEARCH(Keywords!F31:F47,B34)))&gt;0,Keywords!F29,IF(SUMPRODUCT(--ISNUMBER(SEARCH(Keywords!G31:G40,B34)))&gt;0,Keywords!G29,IF(SUMPRODUCT(--ISNUMBER(SEARCH(Keywords!H31:H43,B34)))&gt;0,Keywords!H29,IF(SUMPRODUCT(--ISNUMBER(SEARCH(Keywords!J31:J46,B34)))&gt;0,Keywords!J29," None ")))))</f>
        <v>Analyze</v>
      </c>
      <c r="D49" s="52">
        <v>10</v>
      </c>
      <c r="F49" s="362" t="s">
        <v>307</v>
      </c>
      <c r="J49" s="214"/>
      <c r="K49" s="37" t="s">
        <v>309</v>
      </c>
      <c r="L49" s="37" t="s">
        <v>305</v>
      </c>
      <c r="M49" s="37" t="s">
        <v>306</v>
      </c>
      <c r="N49" s="37" t="s">
        <v>307</v>
      </c>
      <c r="O49" s="37" t="s">
        <v>308</v>
      </c>
      <c r="P49" s="37" t="s">
        <v>570</v>
      </c>
    </row>
    <row r="50" spans="1:16" ht="15.95" customHeight="1" thickBot="1" x14ac:dyDescent="0.3">
      <c r="A50" s="50" t="s">
        <v>1173</v>
      </c>
      <c r="B50" s="49" t="s">
        <v>1059</v>
      </c>
      <c r="C50" s="51" t="str">
        <f>IF(SUMPRODUCT(--ISNUMBER(SEARCH(Keywords!E31:E41,B50)))&gt;0,Keywords!E29,IF(SUMPRODUCT(--ISNUMBER(SEARCH(Keywords!F31:F47,B50)))&gt;0,Keywords!F29,IF(SUMPRODUCT(--ISNUMBER(SEARCH(Keywords!G31:G40,B50)))&gt;0,Keywords!G29,IF(SUMPRODUCT(--ISNUMBER(SEARCH(Keywords!H31:H43,B50)))&gt;0,Keywords!H29,IF(SUMPRODUCT(--ISNUMBER(SEARCH(Keywords!I31:I54,B50)))&gt;0,Keywords!I29," None ")))))</f>
        <v>Evaluate</v>
      </c>
      <c r="D50" s="52">
        <v>10</v>
      </c>
      <c r="F50" s="66" t="s">
        <v>570</v>
      </c>
      <c r="J50" s="37" t="s">
        <v>334</v>
      </c>
      <c r="K50" s="376">
        <f ca="1">SUMIF('Evaluation-N'!$G$155:$L$155,"=co1",'Evaluation-N'!$G$148:$J$148)</f>
        <v>16</v>
      </c>
      <c r="L50" s="376">
        <f ca="1">SUMIF('Evaluation-N'!$G$155:$L$155,"=co2",'Evaluation-N'!$G$148:$J$148)</f>
        <v>12</v>
      </c>
      <c r="M50" s="376">
        <f ca="1">SUMIF('Evaluation-N'!$G$155:$L$155,"=co3",'Evaluation-N'!$G$148:$J$148)</f>
        <v>0</v>
      </c>
      <c r="N50" s="376">
        <f ca="1">SUMIF('Evaluation-N'!$G$155:$L$155,"=co4",'Evaluation-N'!$G$148:$J$148)</f>
        <v>0</v>
      </c>
      <c r="O50" s="376">
        <f ca="1">SUMIF('Evaluation-N'!$G$155:$L$155,"=co5",'Evaluation-N'!$G$148:$J$148)</f>
        <v>0</v>
      </c>
      <c r="P50" s="376">
        <f ca="1">SUMIF('Evaluation-N'!$G$155:$L$155,"=co6",'Evaluation-N'!$G$148:$J$148)</f>
        <v>0</v>
      </c>
    </row>
    <row r="51" spans="1:16" ht="15.95" customHeight="1" thickBot="1" x14ac:dyDescent="0.3">
      <c r="A51" s="50" t="s">
        <v>1174</v>
      </c>
      <c r="B51" s="49" t="s">
        <v>429</v>
      </c>
      <c r="C51" s="51" t="str">
        <f>IF(SUMPRODUCT(--ISNUMBER(SEARCH(Keywords!E31:E41,B51)))&gt;0,Keywords!E29,IF(SUMPRODUCT(--ISNUMBER(SEARCH(Keywords!F31:F47,B51)))&gt;0,Keywords!F29,IF(SUMPRODUCT(--ISNUMBER(SEARCH(Keywords!G31:G40,B51)))&gt;0,Keywords!G29,IF(SUMPRODUCT(--ISNUMBER(SEARCH(Keywords!H31:H43,B51)))&gt;0,Keywords!H29,IF(SUMPRODUCT(--ISNUMBER(SEARCH(Keywords!I31:I54,B51)))&gt;0,Keywords!I29," None ")))))</f>
        <v>Understand</v>
      </c>
      <c r="D51" s="52" t="s">
        <v>430</v>
      </c>
      <c r="F51" s="66" t="s">
        <v>430</v>
      </c>
      <c r="J51" s="39" t="s">
        <v>335</v>
      </c>
      <c r="K51" s="376">
        <f>SUMIF('Evaluation-N'!$M$155:$R$155,"=co1",'Evaluation-N'!$M$148:$R$148)</f>
        <v>8</v>
      </c>
      <c r="L51" s="376">
        <f>SUMIF('Evaluation-N'!$M$155:$R$155,"=co2",'Evaluation-N'!$M$148:$R$148)</f>
        <v>4</v>
      </c>
      <c r="M51" s="376">
        <f>SUMIF('Evaluation-N'!$M$155:$R$155,"=co3",'Evaluation-N'!$M$148:$R$148)</f>
        <v>5</v>
      </c>
      <c r="N51" s="376">
        <f>SUMIF('Evaluation-N'!$M$155:$R$155,"=co4",'Evaluation-N'!$M$148:$R$148)</f>
        <v>0</v>
      </c>
      <c r="O51" s="376">
        <f>SUMIF('Evaluation-N'!$M$155:$R$155,"=co5",'Evaluation-N'!$M$148:$R$148)</f>
        <v>0</v>
      </c>
      <c r="P51" s="376">
        <f>SUMIF('Evaluation-N'!$M$155:$R$155,"=co6",'Evaluation-N'!$M$148:$R$148)</f>
        <v>4</v>
      </c>
    </row>
    <row r="52" spans="1:16" ht="16.5" thickBot="1" x14ac:dyDescent="0.3">
      <c r="C52" s="401" t="s">
        <v>614</v>
      </c>
      <c r="D52" s="403">
        <f>SUM(D49:D51)</f>
        <v>20</v>
      </c>
      <c r="J52" s="39" t="s">
        <v>336</v>
      </c>
      <c r="K52" s="376">
        <f>SUMIF('Evaluation-N'!$S$155:$X$155,"=co1",'Evaluation-N'!$S$148:$X$148)</f>
        <v>0</v>
      </c>
      <c r="L52" s="376">
        <f>SUMIF('Evaluation-N'!$S$155:$X$155,"=co2",'Evaluation-N'!$S$148:$X$148)</f>
        <v>0</v>
      </c>
      <c r="M52" s="376">
        <f>SUMIF('Evaluation-N'!$S$155:$X$155,"=co3",'Evaluation-N'!$S$148:$X$148)</f>
        <v>0</v>
      </c>
      <c r="N52" s="376">
        <f>SUMIF('Evaluation-N'!$S$155:$X$155,"=co4",'Evaluation-N'!$S$148:$X$148)</f>
        <v>5</v>
      </c>
      <c r="O52" s="376">
        <f>SUMIF('Evaluation-N'!$S$155:$X$155,"=co5",'Evaluation-N'!$S$148:$X$148)</f>
        <v>13</v>
      </c>
      <c r="P52" s="376">
        <f>SUMIF('Evaluation-N'!$S$155:$X$155,"=co6",'Evaluation-N'!$S$148:$X$148)</f>
        <v>4</v>
      </c>
    </row>
    <row r="53" spans="1:16" ht="15.75" x14ac:dyDescent="0.25">
      <c r="J53" s="39" t="s">
        <v>337</v>
      </c>
      <c r="K53" s="75">
        <f ca="1">SUMIF('Evaluation-N'!$AF$155:$AK$155,"=co1",'Evaluation-N'!$AF$149:$AK$149)</f>
        <v>25.4</v>
      </c>
      <c r="L53" s="75">
        <f>SUMIF('Evaluation-N'!$AF$155:$AK$155,"=co2",'Evaluation-N'!$AF$149:$AK$149)</f>
        <v>30.63</v>
      </c>
      <c r="M53" s="75">
        <f>SUMIF('Evaluation-N'!$AF$155:$AK$155,"=co3",'Evaluation-N'!$AF$149:$AK$149)</f>
        <v>20.34</v>
      </c>
      <c r="N53" s="75">
        <f>SUMIF('Evaluation-N'!$AF$155:$AK$155,"=co4",'Evaluation-N'!$AF$149:$AK$149)</f>
        <v>0</v>
      </c>
      <c r="O53" s="75">
        <f>SUMIF('Evaluation-N'!$AF$155:$AK$155,"=co5",'Evaluation-N'!$AF$149:$AK$149)</f>
        <v>0</v>
      </c>
      <c r="P53" s="75">
        <f>SUMIF('Evaluation-N'!$AF$155:$AK$155,"=co6",'Evaluation-N'!$AF$149:$AK$149)</f>
        <v>0</v>
      </c>
    </row>
    <row r="54" spans="1:16" ht="15.75" x14ac:dyDescent="0.25">
      <c r="J54" s="39" t="s">
        <v>338</v>
      </c>
      <c r="K54" s="75">
        <f>SUMIF('Evaluation-N'!$AL$155:$AQ$155,"=co1",'Evaluation-N'!$AL$148:$AQ$148)</f>
        <v>2</v>
      </c>
      <c r="L54" s="75">
        <f>SUMIF('Evaluation-N'!$AL$155:$AQ$155,"=co2",'Evaluation-N'!$AL$148:$AQ$148)</f>
        <v>0</v>
      </c>
      <c r="M54" s="75">
        <f>SUMIF('Evaluation-N'!$AL$155:$AQ$155,"=co3",'Evaluation-N'!$AL$148:$AQ$148)</f>
        <v>26</v>
      </c>
      <c r="N54" s="75">
        <f>SUMIF('Evaluation-N'!$AL$155:$AQ$155,"=co4",'Evaluation-N'!$AL$148:$AQ$148)</f>
        <v>35</v>
      </c>
      <c r="O54" s="75">
        <f>SUMIF('Evaluation-N'!$AL$155:$AQ$155,"=co5",'Evaluation-N'!$AL$148:$AQ$148)</f>
        <v>0</v>
      </c>
      <c r="P54" s="75">
        <f>SUMIF('Evaluation-N'!$AL$155:$AQ$155,"=co6",'Evaluation-N'!$AL$148:$AQ$148)</f>
        <v>0</v>
      </c>
    </row>
    <row r="55" spans="1:16" ht="15.75" x14ac:dyDescent="0.25">
      <c r="B55" s="358"/>
      <c r="J55" s="39" t="s">
        <v>339</v>
      </c>
      <c r="K55" s="75">
        <f>SUMIF('Evaluation-N'!$AR$155:$AW$155,"=co1",'Evaluation-N'!$AR$148:$AW$148)</f>
        <v>6</v>
      </c>
      <c r="L55" s="75">
        <f>SUMIF('Evaluation-N'!$AR$155:$AW$155,"=co2",'Evaluation-N'!$AR$148:$AW$148)</f>
        <v>9</v>
      </c>
      <c r="M55" s="75">
        <f>SUMIF('Evaluation-N'!$AR$155:$AW$155,"=co3",'Evaluation-N'!$AR$148:$AW$148)</f>
        <v>8</v>
      </c>
      <c r="N55" s="75">
        <f>SUMIF('Evaluation-N'!$AR$155:$AW$155,"=co4",'Evaluation-N'!$AR$148:$AW$148)</f>
        <v>12</v>
      </c>
      <c r="O55" s="75">
        <f>SUMIF('Evaluation-N'!$AR$155:$AW$155,"=co5",'Evaluation-N'!$AR$148:$AW$148)</f>
        <v>20</v>
      </c>
      <c r="P55" s="75">
        <f>SUMIF('Evaluation-N'!$AR$155:$AW$155,"=co6",'Evaluation-N'!$AR$148:$AW$148)</f>
        <v>1</v>
      </c>
    </row>
  </sheetData>
  <phoneticPr fontId="106" type="noConversion"/>
  <pageMargins left="0.7" right="0.7" top="0.75" bottom="0.75" header="0.3" footer="0.3"/>
  <pageSetup orientation="portrait" r:id="rId1"/>
  <ignoredErrors>
    <ignoredError sqref="C34 C39 C49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D4:V53"/>
  <sheetViews>
    <sheetView topLeftCell="C1" workbookViewId="0">
      <selection activeCell="E48" sqref="E48"/>
    </sheetView>
  </sheetViews>
  <sheetFormatPr defaultRowHeight="12.75" x14ac:dyDescent="0.2"/>
  <cols>
    <col min="4" max="4" width="13.7109375" customWidth="1"/>
  </cols>
  <sheetData>
    <row r="4" spans="4:22" ht="15.75" x14ac:dyDescent="0.25">
      <c r="K4" s="418" t="s">
        <v>1211</v>
      </c>
    </row>
    <row r="7" spans="4:22" ht="31.5" x14ac:dyDescent="0.25">
      <c r="D7" s="382" t="s">
        <v>1205</v>
      </c>
      <c r="E7" s="75" t="s">
        <v>334</v>
      </c>
      <c r="F7" s="75" t="s">
        <v>335</v>
      </c>
      <c r="G7" s="75" t="s">
        <v>336</v>
      </c>
      <c r="H7" s="75" t="s">
        <v>1142</v>
      </c>
      <c r="I7" s="75" t="s">
        <v>1143</v>
      </c>
      <c r="J7" s="75" t="s">
        <v>1144</v>
      </c>
      <c r="K7" s="75" t="s">
        <v>337</v>
      </c>
      <c r="L7" s="75" t="s">
        <v>338</v>
      </c>
      <c r="M7" s="75" t="s">
        <v>339</v>
      </c>
      <c r="N7" s="75" t="s">
        <v>1145</v>
      </c>
      <c r="O7" s="75" t="s">
        <v>1146</v>
      </c>
      <c r="P7" s="75" t="s">
        <v>1147</v>
      </c>
      <c r="Q7" s="383" t="s">
        <v>1149</v>
      </c>
      <c r="R7" s="383" t="s">
        <v>1150</v>
      </c>
      <c r="S7" s="383" t="s">
        <v>1151</v>
      </c>
      <c r="T7" s="383" t="s">
        <v>1152</v>
      </c>
      <c r="U7" s="383" t="s">
        <v>1153</v>
      </c>
      <c r="V7" s="383" t="s">
        <v>1154</v>
      </c>
    </row>
    <row r="8" spans="4:22" ht="15.75" x14ac:dyDescent="0.25">
      <c r="D8" s="40" t="s">
        <v>410</v>
      </c>
      <c r="E8" s="408">
        <f>SUMIF('Assignment Q'!$C$23:$C$25,'Assignment Q'!J10,'Assignment Q'!$D$23:$D$25)</f>
        <v>10</v>
      </c>
      <c r="F8" s="409">
        <f>SUMIF('Assignment Q'!$C$27:$C$29,'Assignment Q'!J10,'Assignment Q'!$D$27:$D$29)</f>
        <v>0</v>
      </c>
      <c r="G8" s="409">
        <f>SUMIF('Assignment Q'!$C$34:$C$36,'Assignment Q'!J10,'Assignment Q'!$D$34:$D$36)</f>
        <v>0</v>
      </c>
      <c r="H8" s="409">
        <f>SUMIF('Assignment Q'!$C$38:$C$40,'Assignment Q'!J10,'Assignment Q'!$D$38:$D$40)</f>
        <v>10</v>
      </c>
      <c r="I8" s="409">
        <f>SUMIF('Assignment Q'!$C$45:$C$47,'Assignment Q'!J10,'Assignment Q'!$D$45:$D$47)</f>
        <v>0</v>
      </c>
      <c r="J8" s="409">
        <f>SUMIF('Assignment Q'!$C$49:$C$51,'Assignment Q'!J10,'Assignment Q'!$D$49:$D$51)</f>
        <v>0</v>
      </c>
      <c r="K8" s="408">
        <f>ROUND((SUMIF('Int-I'!$O$9:$O$51,'Asnmt sum'!D8,'Int-I'!$Q$9:$Q$51)/180)*100,0)</f>
        <v>20</v>
      </c>
      <c r="L8" s="408">
        <f>ROUND((SUMIF('Int-II'!$O$9:$O$51,'Asnmt sum'!D8,'Int-II'!$Q$9:$Q$51)/180)*100,0)</f>
        <v>50</v>
      </c>
      <c r="M8" s="408">
        <f>ROUND((SUMIF('Int-III '!$O$9:$O$51,'Asnmt sum'!D8,'Int-III '!$Q$9:$Q$51)/180)*100,0)</f>
        <v>37</v>
      </c>
      <c r="N8" s="408">
        <f>SUMIF(Tests!$O$12:$O$17,D8,Tests!$Q$12:$Q$17)</f>
        <v>0</v>
      </c>
      <c r="O8" s="409">
        <f>SUMIF(Tests!$O$22:$O$27,D8,Tests!$Q$22:$Q$27)</f>
        <v>10</v>
      </c>
      <c r="P8" s="409">
        <f>SUMIF(Tests!$O$32:$O$37,D8,Tests!$Q$32:$Q$37)</f>
        <v>10</v>
      </c>
      <c r="Q8" s="389"/>
      <c r="R8" s="389"/>
      <c r="S8" s="389"/>
      <c r="T8" s="389"/>
      <c r="U8" s="389"/>
      <c r="V8" s="389"/>
    </row>
    <row r="9" spans="4:22" ht="15.75" x14ac:dyDescent="0.25">
      <c r="D9" s="40" t="s">
        <v>340</v>
      </c>
      <c r="E9" s="408">
        <f>SUMIF('Assignment Q'!$C$23:$C$25,'Assignment Q'!J11,'Assignment Q'!$D$23:$D$25)</f>
        <v>0</v>
      </c>
      <c r="F9" s="409">
        <f>SUMIF('Assignment Q'!$C$27:$C$29,'Assignment Q'!J11,'Assignment Q'!$D$27:$D$29)</f>
        <v>0</v>
      </c>
      <c r="G9" s="409">
        <f>SUMIF('Assignment Q'!$C$34:$C$36,'Assignment Q'!J11,'Assignment Q'!$D$34:$D$36)</f>
        <v>5</v>
      </c>
      <c r="H9" s="409">
        <f>SUMIF('Assignment Q'!$C$38:$C$40,'Assignment Q'!J11,'Assignment Q'!$D$38:$D$40)</f>
        <v>0</v>
      </c>
      <c r="I9" s="409">
        <f>SUMIF('Assignment Q'!$C$45:$C$47,'Assignment Q'!J11,'Assignment Q'!$D$45:$D$47)</f>
        <v>0</v>
      </c>
      <c r="J9" s="409">
        <f>SUMIF('Assignment Q'!$C$49:$C$51,'Assignment Q'!J11,'Assignment Q'!$D$49:$D$51)</f>
        <v>0</v>
      </c>
      <c r="K9" s="408">
        <f>ROUND((SUMIF('Int-I'!$O$9:$O$51,'Asnmt sum'!D9,'Int-I'!$Q$9:$Q$51)/180)*100,0)</f>
        <v>10</v>
      </c>
      <c r="L9" s="408">
        <f>ROUND((SUMIF('Int-II'!$O$9:$O$51,'Asnmt sum'!D9,'Int-II'!$Q$9:$Q$51)/180)*100,0)</f>
        <v>6</v>
      </c>
      <c r="M9" s="408">
        <f>ROUND((SUMIF('Int-III '!$O$9:$O$51,'Asnmt sum'!D9,'Int-III '!$Q$9:$Q$51)/180)*100,0)</f>
        <v>2</v>
      </c>
      <c r="N9" s="408">
        <f>SUMIF(Tests!$O$12:$O$17,D9,Tests!$Q$12:$Q$17)</f>
        <v>0</v>
      </c>
      <c r="O9" s="409">
        <f>SUMIF(Tests!$O$22:$O$27,D9,Tests!$Q$22:$Q$27)</f>
        <v>0</v>
      </c>
      <c r="P9" s="409">
        <f>SUMIF(Tests!$O$32:$O$37,D9,Tests!$Q$32:$Q$37)</f>
        <v>0</v>
      </c>
      <c r="Q9" s="389"/>
      <c r="R9" s="389"/>
      <c r="S9" s="389"/>
      <c r="T9" s="389"/>
      <c r="U9" s="389"/>
      <c r="V9" s="389"/>
    </row>
    <row r="10" spans="4:22" ht="15.75" x14ac:dyDescent="0.25">
      <c r="D10" s="40" t="s">
        <v>341</v>
      </c>
      <c r="E10" s="408">
        <f>SUMIF('Assignment Q'!$C$23:$C$25,'Assignment Q'!J12,'Assignment Q'!$D$23:$D$25)</f>
        <v>0</v>
      </c>
      <c r="F10" s="409">
        <f>SUMIF('Assignment Q'!$C$27:$C$29,'Assignment Q'!J12,'Assignment Q'!$D$27:$D$29)</f>
        <v>10</v>
      </c>
      <c r="G10" s="409">
        <f>SUMIF('Assignment Q'!$C$34:$C$36,'Assignment Q'!J12,'Assignment Q'!$D$34:$D$36)</f>
        <v>5</v>
      </c>
      <c r="H10" s="409">
        <f>SUMIF('Assignment Q'!$C$38:$C$40,'Assignment Q'!J12,'Assignment Q'!$D$38:$D$40)</f>
        <v>0</v>
      </c>
      <c r="I10" s="409">
        <f>SUMIF('Assignment Q'!$C$45:$C$47,'Assignment Q'!J12,'Assignment Q'!$D$45:$D$47)</f>
        <v>5</v>
      </c>
      <c r="J10" s="409">
        <f>SUMIF('Assignment Q'!$C$49:$C$51,'Assignment Q'!J12,'Assignment Q'!$D$49:$D$51)</f>
        <v>0</v>
      </c>
      <c r="K10" s="408">
        <f>ROUND((SUMIF('Int-I'!$O$9:$O$51,'Asnmt sum'!D10,'Int-I'!$Q$9:$Q$51)/180)*100,0)</f>
        <v>23</v>
      </c>
      <c r="L10" s="408">
        <f>ROUND((SUMIF('Int-II'!$O$9:$O$51,'Asnmt sum'!D10,'Int-II'!$Q$9:$Q$51)/180)*100,0)</f>
        <v>0</v>
      </c>
      <c r="M10" s="408">
        <f>ROUND((SUMIF('Int-III '!$O$9:$O$51,'Asnmt sum'!D10,'Int-III '!$Q$9:$Q$51)/180)*100,0)</f>
        <v>11</v>
      </c>
      <c r="N10" s="408">
        <f>SUMIF(Tests!$O$12:$O$17,D10,Tests!$Q$12:$Q$17)</f>
        <v>10</v>
      </c>
      <c r="O10" s="409">
        <f>SUMIF(Tests!$O$22:$O$27,D10,Tests!$Q$22:$Q$27)</f>
        <v>0</v>
      </c>
      <c r="P10" s="409">
        <f>SUMIF(Tests!$O$32:$O$37,D10,Tests!$Q$32:$Q$37)</f>
        <v>0</v>
      </c>
      <c r="Q10" s="389"/>
      <c r="R10" s="389"/>
      <c r="S10" s="389"/>
      <c r="T10" s="389"/>
      <c r="U10" s="389"/>
      <c r="V10" s="389"/>
    </row>
    <row r="11" spans="4:22" ht="15.75" x14ac:dyDescent="0.25">
      <c r="D11" s="40" t="s">
        <v>342</v>
      </c>
      <c r="E11" s="408">
        <f>SUMIF('Assignment Q'!$C$23:$C$25,'Assignment Q'!J13,'Assignment Q'!$D$23:$D$25)</f>
        <v>10</v>
      </c>
      <c r="F11" s="409">
        <f>SUMIF('Assignment Q'!$C$27:$C$29,'Assignment Q'!J13,'Assignment Q'!$D$27:$D$29)</f>
        <v>0</v>
      </c>
      <c r="G11" s="409">
        <f>SUMIF('Assignment Q'!$C$34:$C$36,'Assignment Q'!J13,'Assignment Q'!$D$34:$D$36)</f>
        <v>10</v>
      </c>
      <c r="H11" s="409">
        <f>SUMIF('Assignment Q'!$C$38:$C$40,'Assignment Q'!J13,'Assignment Q'!$D$38:$D$40)</f>
        <v>10</v>
      </c>
      <c r="I11" s="409">
        <f>SUMIF('Assignment Q'!$C$45:$C$47,'Assignment Q'!J13,'Assignment Q'!$D$45:$D$47)</f>
        <v>10</v>
      </c>
      <c r="J11" s="409">
        <f>SUMIF('Assignment Q'!$C$49:$C$51,'Assignment Q'!J13,'Assignment Q'!$D$49:$D$51)</f>
        <v>10</v>
      </c>
      <c r="K11" s="408">
        <f>ROUND((SUMIF('Int-I'!$O$9:$O$51,'Asnmt sum'!D11,'Int-I'!$Q$9:$Q$51)/180)*100,0)</f>
        <v>14</v>
      </c>
      <c r="L11" s="408">
        <f>ROUND((SUMIF('Int-II'!$O$9:$O$51,'Asnmt sum'!D11,'Int-II'!$Q$9:$Q$51)/180)*100,0)</f>
        <v>12</v>
      </c>
      <c r="M11" s="408">
        <f>ROUND((SUMIF('Int-III '!$O$9:$O$51,'Asnmt sum'!D11,'Int-III '!$Q$9:$Q$51)/180)*100,0)</f>
        <v>20</v>
      </c>
      <c r="N11" s="408">
        <f>SUMIF(Tests!$O$12:$O$17,D11,Tests!$Q$12:$Q$17)</f>
        <v>10</v>
      </c>
      <c r="O11" s="409">
        <f>SUMIF(Tests!$O$22:$O$27,D11,Tests!$Q$22:$Q$27)</f>
        <v>0</v>
      </c>
      <c r="P11" s="409">
        <f>SUMIF(Tests!$O$32:$O$37,D11,Tests!$Q$32:$Q$37)</f>
        <v>0</v>
      </c>
      <c r="Q11" s="389"/>
      <c r="R11" s="389"/>
      <c r="S11" s="389"/>
      <c r="T11" s="389"/>
      <c r="U11" s="389"/>
      <c r="V11" s="389"/>
    </row>
    <row r="12" spans="4:22" ht="15.75" x14ac:dyDescent="0.25">
      <c r="D12" s="40" t="s">
        <v>343</v>
      </c>
      <c r="E12" s="408">
        <f>SUMIF('Assignment Q'!$C$23:$C$25,'Assignment Q'!J14,'Assignment Q'!$D$23:$D$25)</f>
        <v>0</v>
      </c>
      <c r="F12" s="409">
        <f>SUMIF('Assignment Q'!$C$27:$C$29,'Assignment Q'!J14,'Assignment Q'!$D$27:$D$29)</f>
        <v>10</v>
      </c>
      <c r="G12" s="409">
        <f>SUMIF('Assignment Q'!$C$34:$C$36,'Assignment Q'!J14,'Assignment Q'!$D$34:$D$36)</f>
        <v>0</v>
      </c>
      <c r="H12" s="409">
        <f>SUMIF('Assignment Q'!$C$38:$C$40,'Assignment Q'!J14,'Assignment Q'!$D$38:$D$40)</f>
        <v>0</v>
      </c>
      <c r="I12" s="409">
        <f>SUMIF('Assignment Q'!$C$45:$C$47,'Assignment Q'!J14,'Assignment Q'!$D$45:$D$47)</f>
        <v>5</v>
      </c>
      <c r="J12" s="409">
        <f>SUMIF('Assignment Q'!$C$49:$C$51,'Assignment Q'!J14,'Assignment Q'!$D$49:$D$51)</f>
        <v>10</v>
      </c>
      <c r="K12" s="408">
        <f>ROUND((SUMIF('Int-I'!$O$9:$O$51,'Asnmt sum'!D12,'Int-I'!$Q$9:$Q$51)/180)*100,0)</f>
        <v>27</v>
      </c>
      <c r="L12" s="408">
        <f>ROUND((SUMIF('Int-II'!$O$9:$O$51,'Asnmt sum'!D12,'Int-II'!$Q$9:$Q$51)/180)*100,0)</f>
        <v>4</v>
      </c>
      <c r="M12" s="408">
        <f>ROUND((SUMIF('Int-III '!$O$9:$O$51,'Asnmt sum'!D12,'Int-III '!$Q$9:$Q$51)/180)*100,0)</f>
        <v>10</v>
      </c>
      <c r="N12" s="408">
        <f>SUMIF(Tests!$O$12:$O$17,D12,Tests!$Q$12:$Q$17)</f>
        <v>0</v>
      </c>
      <c r="O12" s="409">
        <f>SUMIF(Tests!$O$22:$O$27,D12,Tests!$Q$22:$Q$27)</f>
        <v>10</v>
      </c>
      <c r="P12" s="409">
        <f>SUMIF(Tests!$O$32:$O$37,D12,Tests!$Q$32:$Q$37)</f>
        <v>0</v>
      </c>
      <c r="Q12" s="389"/>
      <c r="R12" s="389"/>
      <c r="S12" s="389"/>
      <c r="T12" s="389"/>
      <c r="U12" s="389"/>
      <c r="V12" s="389"/>
    </row>
    <row r="13" spans="4:22" ht="15.75" x14ac:dyDescent="0.25">
      <c r="D13" s="40" t="s">
        <v>344</v>
      </c>
      <c r="E13" s="408">
        <f>SUMIF('Assignment Q'!$C$23:$C$25,'Assignment Q'!J15,'Assignment Q'!$D$23:$D$25)</f>
        <v>0</v>
      </c>
      <c r="F13" s="409">
        <f>SUMIF('Assignment Q'!$C$27:$C$29,'Assignment Q'!J15,'Assignment Q'!$D$27:$D$29)</f>
        <v>0</v>
      </c>
      <c r="G13" s="409">
        <f>SUMIF('Assignment Q'!$C$34:$C$36,'Assignment Q'!J15,'Assignment Q'!$D$34:$D$36)</f>
        <v>0</v>
      </c>
      <c r="H13" s="409">
        <f>SUMIF('Assignment Q'!$C$38:$C$40,'Assignment Q'!J15,'Assignment Q'!$D$38:$D$40)</f>
        <v>0</v>
      </c>
      <c r="I13" s="409">
        <f>SUMIF('Assignment Q'!$C$45:$C$47,'Assignment Q'!J15,'Assignment Q'!$D$45:$D$47)</f>
        <v>0</v>
      </c>
      <c r="J13" s="409">
        <f>SUMIF('Assignment Q'!$C$49:$C$51,'Assignment Q'!J15,'Assignment Q'!$D$49:$D$51)</f>
        <v>0</v>
      </c>
      <c r="K13" s="408">
        <f>ROUND((SUMIF('Int-I'!$O$9:$O$51,'Asnmt sum'!D13,'Int-I'!$Q$9:$Q$51)/180)*100,0)</f>
        <v>6</v>
      </c>
      <c r="L13" s="408">
        <f>ROUND((SUMIF('Int-II'!$O$9:$O$51,'Asnmt sum'!D13,'Int-II'!$Q$9:$Q$51)/180)*100,0)</f>
        <v>28</v>
      </c>
      <c r="M13" s="408">
        <f>ROUND((SUMIF('Int-III '!$O$9:$O$51,'Asnmt sum'!D13,'Int-III '!$Q$9:$Q$51)/180)*100,0)</f>
        <v>20</v>
      </c>
      <c r="N13" s="408">
        <f>SUMIF(Tests!$O$12:$O$17,D13,Tests!$Q$12:$Q$17)</f>
        <v>0</v>
      </c>
      <c r="O13" s="409">
        <f>SUMIF(Tests!$O$22:$O$27,D13,Tests!$Q$22:$Q$27)</f>
        <v>0</v>
      </c>
      <c r="P13" s="409">
        <f>SUMIF(Tests!$O$32:$O$37,D13,Tests!$Q$32:$Q$37)</f>
        <v>10</v>
      </c>
      <c r="Q13" s="389"/>
      <c r="R13" s="389"/>
      <c r="S13" s="389"/>
      <c r="T13" s="389"/>
      <c r="U13" s="389"/>
      <c r="V13" s="389"/>
    </row>
    <row r="14" spans="4:22" s="56" customFormat="1" ht="15.75" x14ac:dyDescent="0.2">
      <c r="D14" s="407" t="s">
        <v>1206</v>
      </c>
      <c r="E14" s="410">
        <f>SUM(E8:E13)</f>
        <v>20</v>
      </c>
      <c r="F14" s="410">
        <f t="shared" ref="F14:P14" si="0">SUM(F8:F13)</f>
        <v>20</v>
      </c>
      <c r="G14" s="410">
        <f t="shared" si="0"/>
        <v>20</v>
      </c>
      <c r="H14" s="410">
        <f t="shared" si="0"/>
        <v>20</v>
      </c>
      <c r="I14" s="410">
        <f t="shared" si="0"/>
        <v>20</v>
      </c>
      <c r="J14" s="410">
        <f t="shared" si="0"/>
        <v>20</v>
      </c>
      <c r="K14" s="410">
        <f t="shared" si="0"/>
        <v>100</v>
      </c>
      <c r="L14" s="410">
        <f t="shared" si="0"/>
        <v>100</v>
      </c>
      <c r="M14" s="410">
        <f t="shared" si="0"/>
        <v>100</v>
      </c>
      <c r="N14" s="410">
        <f t="shared" si="0"/>
        <v>20</v>
      </c>
      <c r="O14" s="410">
        <f t="shared" si="0"/>
        <v>20</v>
      </c>
      <c r="P14" s="410">
        <f t="shared" si="0"/>
        <v>20</v>
      </c>
      <c r="Q14" s="308"/>
      <c r="R14" s="308"/>
      <c r="S14" s="308"/>
      <c r="T14" s="308"/>
      <c r="U14" s="308"/>
      <c r="V14" s="308"/>
    </row>
    <row r="15" spans="4:22" ht="15.75" x14ac:dyDescent="0.25">
      <c r="D15" s="82"/>
      <c r="E15" s="405"/>
      <c r="F15" s="405"/>
      <c r="G15" s="405"/>
      <c r="H15" s="405"/>
      <c r="I15" s="405"/>
      <c r="J15" s="405"/>
      <c r="K15" s="405"/>
      <c r="L15" s="405"/>
      <c r="M15" s="405"/>
      <c r="N15" s="405"/>
      <c r="O15" s="405"/>
      <c r="P15" s="405"/>
      <c r="Q15" s="406"/>
      <c r="R15" s="406"/>
      <c r="S15" s="406"/>
      <c r="T15" s="406"/>
      <c r="U15" s="406"/>
      <c r="V15" s="406"/>
    </row>
    <row r="16" spans="4:22" x14ac:dyDescent="0.2">
      <c r="M16" s="1" t="s">
        <v>1118</v>
      </c>
      <c r="P16">
        <f>(90/180)*100</f>
        <v>50</v>
      </c>
    </row>
    <row r="19" spans="4:22" ht="15.75" x14ac:dyDescent="0.25">
      <c r="D19" s="382" t="s">
        <v>1148</v>
      </c>
      <c r="E19" s="75" t="s">
        <v>334</v>
      </c>
      <c r="F19" s="75" t="s">
        <v>335</v>
      </c>
      <c r="G19" s="75" t="s">
        <v>336</v>
      </c>
      <c r="H19" s="75" t="s">
        <v>1142</v>
      </c>
      <c r="I19" s="75" t="s">
        <v>1143</v>
      </c>
      <c r="J19" s="75" t="s">
        <v>1144</v>
      </c>
      <c r="K19" s="75" t="s">
        <v>337</v>
      </c>
      <c r="L19" s="75" t="s">
        <v>338</v>
      </c>
      <c r="M19" s="75" t="s">
        <v>339</v>
      </c>
      <c r="N19" s="75" t="s">
        <v>1145</v>
      </c>
      <c r="O19" s="75" t="s">
        <v>1146</v>
      </c>
      <c r="P19" s="75" t="s">
        <v>1147</v>
      </c>
      <c r="Q19" s="383" t="s">
        <v>1149</v>
      </c>
      <c r="R19" s="383" t="s">
        <v>1150</v>
      </c>
      <c r="S19" s="383" t="s">
        <v>1151</v>
      </c>
      <c r="T19" s="383" t="s">
        <v>1152</v>
      </c>
      <c r="U19" s="383" t="s">
        <v>1153</v>
      </c>
      <c r="V19" s="383" t="s">
        <v>1154</v>
      </c>
    </row>
    <row r="20" spans="4:22" ht="15.75" x14ac:dyDescent="0.25">
      <c r="D20" s="37" t="s">
        <v>309</v>
      </c>
      <c r="E20" s="399">
        <f>COUNTIF('Assignment Q'!$F$23:$F$25,"CO1")</f>
        <v>1</v>
      </c>
      <c r="F20" s="399">
        <f>COUNTIF('Assignment Q'!$F$27:$F$29,"CO1")</f>
        <v>1</v>
      </c>
      <c r="G20" s="399">
        <f>COUNTIF('Assignment Q'!$F$34:$F$36,"CO1")</f>
        <v>1</v>
      </c>
      <c r="H20" s="399">
        <f>COUNTIF('Assignment Q'!$F$38:$F$40,"CO1")</f>
        <v>0</v>
      </c>
      <c r="I20" s="399">
        <f>COUNTIF('Assignment Q'!$F$45:$F$47,"CO1")</f>
        <v>0</v>
      </c>
      <c r="J20" s="399">
        <f>COUNTIF('Assignment Q'!$F$49:$F$51,"CO1")</f>
        <v>0</v>
      </c>
      <c r="K20" s="399">
        <f>COUNTIF('int 1D'!$E$16:$AH$16,"CO1")</f>
        <v>11</v>
      </c>
      <c r="L20" s="399">
        <f>COUNTIF('int 2 D '!$E$16:$AH$16,"CO1")</f>
        <v>1</v>
      </c>
      <c r="M20" s="399">
        <f>COUNTIF('int 3D '!$E$16:$AH$16,"CO1")</f>
        <v>3</v>
      </c>
      <c r="N20" s="399">
        <f>COUNTIF(Tests!$R$12:$R$17,"CO1")</f>
        <v>1</v>
      </c>
      <c r="O20" s="399">
        <f>COUNTIF(Tests!$R$22:$R$27,"CO1")</f>
        <v>0</v>
      </c>
      <c r="P20" s="399">
        <f>COUNTIF(Tests!$R$32:$R$37,"CO1")</f>
        <v>0</v>
      </c>
      <c r="Q20" s="364"/>
      <c r="R20" s="364"/>
      <c r="S20" s="364"/>
      <c r="T20" s="364"/>
      <c r="U20" s="364"/>
      <c r="V20" s="364"/>
    </row>
    <row r="21" spans="4:22" ht="15.75" x14ac:dyDescent="0.25">
      <c r="D21" s="37" t="s">
        <v>305</v>
      </c>
      <c r="E21" s="399">
        <f>COUNTIF('Assignment Q'!$F$23:$F$25,"CO2")</f>
        <v>1</v>
      </c>
      <c r="F21" s="399">
        <f>COUNTIF('Assignment Q'!$F$27:$F$29,"CO2")</f>
        <v>1</v>
      </c>
      <c r="G21" s="399">
        <f>COUNTIF('Assignment Q'!$F$34:$F$36,"CO2")</f>
        <v>1</v>
      </c>
      <c r="H21" s="399">
        <f>COUNTIF('Assignment Q'!$F$38:$F$40,"CO2")</f>
        <v>0</v>
      </c>
      <c r="I21" s="399">
        <f>COUNTIF('Assignment Q'!$F$45:$F$47,"CO2")</f>
        <v>0</v>
      </c>
      <c r="J21" s="399">
        <f>COUNTIF('Assignment Q'!$F$49:$F$51,"CO2")</f>
        <v>0</v>
      </c>
      <c r="K21" s="399">
        <f>COUNTIF('int 1D'!$E$16:$AH$16,"CO2")</f>
        <v>10</v>
      </c>
      <c r="L21" s="399">
        <f>COUNTIF('int 2 D '!$E$16:$AH$16,"CO2")</f>
        <v>0</v>
      </c>
      <c r="M21" s="399">
        <f>COUNTIF('int 3D '!$E$16:$AH$16,"CO2")</f>
        <v>3</v>
      </c>
      <c r="N21" s="399">
        <f>COUNTIF(Tests!$R$12:$R$17,"CO2")</f>
        <v>1</v>
      </c>
      <c r="O21" s="399">
        <f>COUNTIF(Tests!$R$22:$R$27,"CO2")</f>
        <v>0</v>
      </c>
      <c r="P21" s="399">
        <f>COUNTIF(Tests!$R$32:$R$37,"CO2")</f>
        <v>0</v>
      </c>
      <c r="Q21" s="364"/>
      <c r="R21" s="364"/>
      <c r="S21" s="364"/>
      <c r="T21" s="364"/>
      <c r="U21" s="364"/>
      <c r="V21" s="364"/>
    </row>
    <row r="22" spans="4:22" ht="15.75" x14ac:dyDescent="0.25">
      <c r="D22" s="37" t="s">
        <v>306</v>
      </c>
      <c r="E22" s="399">
        <f>COUNTIF('Assignment Q'!$F$23:$F$25,"CO3")</f>
        <v>0</v>
      </c>
      <c r="F22" s="399">
        <f>COUNTIF('Assignment Q'!$F$27:$F$29,"CO3")</f>
        <v>0</v>
      </c>
      <c r="G22" s="399">
        <f>COUNTIF('Assignment Q'!$F$34:$F$36,"CO3")</f>
        <v>1</v>
      </c>
      <c r="H22" s="399">
        <f>COUNTIF('Assignment Q'!$F$38:$F$40,"CO3")</f>
        <v>1</v>
      </c>
      <c r="I22" s="399">
        <f>COUNTIF('Assignment Q'!$F$45:$F$47,"CO3")</f>
        <v>0</v>
      </c>
      <c r="J22" s="399">
        <f>COUNTIF('Assignment Q'!$F$49:$F$51,"CO3")</f>
        <v>0</v>
      </c>
      <c r="K22" s="399">
        <f>COUNTIF('int 1D'!$E$16:$AH$16,"CO3")</f>
        <v>5</v>
      </c>
      <c r="L22" s="399">
        <f>COUNTIF('int 2 D '!$E$16:$AH$16,"CO3")</f>
        <v>8</v>
      </c>
      <c r="M22" s="399">
        <f>COUNTIF('int 3D '!$E$16:$AH$16,"CO3")</f>
        <v>4</v>
      </c>
      <c r="N22" s="399">
        <f>COUNTIF(Tests!$R$12:$R$17,"CO3")</f>
        <v>0</v>
      </c>
      <c r="O22" s="399">
        <f>COUNTIF(Tests!$R$22:$R$27,"CO3")</f>
        <v>1</v>
      </c>
      <c r="P22" s="399">
        <f>COUNTIF(Tests!$R$32:$R$37,"CO3")</f>
        <v>0</v>
      </c>
      <c r="Q22" s="364"/>
      <c r="R22" s="364"/>
      <c r="S22" s="364"/>
      <c r="T22" s="364"/>
      <c r="U22" s="364"/>
      <c r="V22" s="364"/>
    </row>
    <row r="23" spans="4:22" ht="15.75" x14ac:dyDescent="0.25">
      <c r="D23" s="37" t="s">
        <v>307</v>
      </c>
      <c r="E23" s="399">
        <f>COUNTIF('Assignment Q'!$F$23:$F$25,"CO4")</f>
        <v>0</v>
      </c>
      <c r="F23" s="399">
        <f>COUNTIF('Assignment Q'!$F$27:$F$29,"CO4")</f>
        <v>0</v>
      </c>
      <c r="G23" s="399">
        <f>COUNTIF('Assignment Q'!$F$34:$F$36,"CO4")</f>
        <v>0</v>
      </c>
      <c r="H23" s="399">
        <f>COUNTIF('Assignment Q'!$F$38:$F$40,"CO4")</f>
        <v>0</v>
      </c>
      <c r="I23" s="399">
        <f>COUNTIF('Assignment Q'!$F$45:$F$47,"CO4")</f>
        <v>1</v>
      </c>
      <c r="J23" s="399">
        <f>COUNTIF('Assignment Q'!$F$49:$F$51,"CO4")</f>
        <v>1</v>
      </c>
      <c r="K23" s="399">
        <f>COUNTIF('int 1D'!$E$16:$AH$16,"CO4")</f>
        <v>0</v>
      </c>
      <c r="L23" s="399">
        <f>COUNTIF('int 2 D '!$E$16:$AH$16,"CO4")</f>
        <v>15</v>
      </c>
      <c r="M23" s="399">
        <f>COUNTIF('int 3D '!$E$16:$AH$16,"CO4")</f>
        <v>8</v>
      </c>
      <c r="N23" s="399">
        <f>COUNTIF(Tests!$R$12:$R$17,"CO4")</f>
        <v>0</v>
      </c>
      <c r="O23" s="399">
        <f>COUNTIF(Tests!$R$22:$R$27,"CO4")</f>
        <v>1</v>
      </c>
      <c r="P23" s="399">
        <f>COUNTIF(Tests!$R$32:$R$37,"CO4")</f>
        <v>0</v>
      </c>
      <c r="Q23" s="364"/>
      <c r="R23" s="364"/>
      <c r="S23" s="364"/>
      <c r="T23" s="364"/>
      <c r="U23" s="364"/>
      <c r="V23" s="364"/>
    </row>
    <row r="24" spans="4:22" ht="15.75" x14ac:dyDescent="0.25">
      <c r="D24" s="37" t="s">
        <v>308</v>
      </c>
      <c r="E24" s="399">
        <f>COUNTIF('Assignment Q'!$F$23:$F$25,"CO5")</f>
        <v>0</v>
      </c>
      <c r="F24" s="399">
        <f>COUNTIF('Assignment Q'!$F$27:$F$29,"CO5")</f>
        <v>0</v>
      </c>
      <c r="G24" s="399">
        <f>COUNTIF('Assignment Q'!$F$34:$F$36,"CO5")</f>
        <v>0</v>
      </c>
      <c r="H24" s="399">
        <f>COUNTIF('Assignment Q'!$F$38:$F$40,"CO5")</f>
        <v>0</v>
      </c>
      <c r="I24" s="399">
        <f>COUNTIF('Assignment Q'!$F$45:$F$47,"CO5")</f>
        <v>2</v>
      </c>
      <c r="J24" s="399">
        <f>COUNTIF('Assignment Q'!$F$49:$F$51,"CO5")</f>
        <v>0</v>
      </c>
      <c r="K24" s="399">
        <f>COUNTIF('int 1D'!$E$16:$AH$16,"CO5")</f>
        <v>0</v>
      </c>
      <c r="L24" s="399">
        <f>COUNTIF('int 2 D '!$E$16:$AH$16,"CO5")</f>
        <v>2</v>
      </c>
      <c r="M24" s="399">
        <f>COUNTIF('int 3D '!$E$16:$AH$16,"CO5")</f>
        <v>7</v>
      </c>
      <c r="N24" s="399">
        <f>COUNTIF(Tests!$R$12:$R$17,"CO5")</f>
        <v>0</v>
      </c>
      <c r="O24" s="399">
        <f>COUNTIF(Tests!$R$22:$R$27,"CO5")</f>
        <v>0</v>
      </c>
      <c r="P24" s="399">
        <f>COUNTIF(Tests!$R$32:$R$37,"CO5")</f>
        <v>1</v>
      </c>
      <c r="Q24" s="364"/>
      <c r="R24" s="364"/>
      <c r="S24" s="364"/>
      <c r="T24" s="364"/>
      <c r="U24" s="364"/>
      <c r="V24" s="364"/>
    </row>
    <row r="25" spans="4:22" ht="15.75" x14ac:dyDescent="0.25">
      <c r="D25" s="37" t="s">
        <v>570</v>
      </c>
      <c r="E25" s="399">
        <f>COUNTIF('Assignment Q'!$F$23:$F$25,"CO6")</f>
        <v>0</v>
      </c>
      <c r="F25" s="399">
        <f>COUNTIF('Assignment Q'!$F$27:$F$29,"CO6")</f>
        <v>0</v>
      </c>
      <c r="G25" s="399">
        <f>COUNTIF('Assignment Q'!$F$34:$F$36,"CO6")</f>
        <v>0</v>
      </c>
      <c r="H25" s="399">
        <f>COUNTIF('Assignment Q'!$F$38:$F$40,"CO6")</f>
        <v>1</v>
      </c>
      <c r="I25" s="399">
        <f>COUNTIF('Assignment Q'!$F$45:$F$47,"CO6")</f>
        <v>0</v>
      </c>
      <c r="J25" s="399">
        <f>COUNTIF('Assignment Q'!$F$49:$F$51,"CO6")</f>
        <v>1</v>
      </c>
      <c r="K25" s="399">
        <f>COUNTIF('int 1D'!$E$16:$AH$16,"CO6")</f>
        <v>0</v>
      </c>
      <c r="L25" s="399">
        <f>COUNTIF('int 2 D '!$E$16:$AH$16,"CO6")</f>
        <v>0</v>
      </c>
      <c r="M25" s="399">
        <f>COUNTIF('int 3D '!$E$16:$AH$16,"CO6")</f>
        <v>3</v>
      </c>
      <c r="N25" s="399">
        <f>COUNTIF(Tests!$R$12:$R$17,"CO6")</f>
        <v>0</v>
      </c>
      <c r="O25" s="399">
        <f>COUNTIF(Tests!$R$22:$R$27,"CO6")</f>
        <v>0</v>
      </c>
      <c r="P25" s="399">
        <f>COUNTIF(Tests!$R$32:$R$37,"CO6")</f>
        <v>1</v>
      </c>
      <c r="Q25" s="364"/>
      <c r="R25" s="364"/>
      <c r="S25" s="364"/>
      <c r="T25" s="364"/>
      <c r="U25" s="364"/>
      <c r="V25" s="364"/>
    </row>
    <row r="31" spans="4:22" x14ac:dyDescent="0.2">
      <c r="M31" s="1" t="s">
        <v>1120</v>
      </c>
    </row>
    <row r="34" spans="4:22" ht="15.75" x14ac:dyDescent="0.25">
      <c r="D34" s="382" t="s">
        <v>1148</v>
      </c>
      <c r="E34" s="75" t="s">
        <v>334</v>
      </c>
      <c r="F34" s="75" t="s">
        <v>335</v>
      </c>
      <c r="G34" s="75" t="s">
        <v>336</v>
      </c>
      <c r="H34" s="75" t="s">
        <v>1142</v>
      </c>
      <c r="I34" s="75" t="s">
        <v>1143</v>
      </c>
      <c r="J34" s="75" t="s">
        <v>1144</v>
      </c>
      <c r="K34" s="75" t="s">
        <v>337</v>
      </c>
      <c r="L34" s="75" t="s">
        <v>338</v>
      </c>
      <c r="M34" s="75" t="s">
        <v>339</v>
      </c>
      <c r="N34" s="75" t="s">
        <v>1145</v>
      </c>
      <c r="O34" s="75" t="s">
        <v>1146</v>
      </c>
      <c r="P34" s="75" t="s">
        <v>1147</v>
      </c>
      <c r="Q34" s="383" t="s">
        <v>1149</v>
      </c>
      <c r="R34" s="383" t="s">
        <v>1150</v>
      </c>
      <c r="S34" s="383" t="s">
        <v>1151</v>
      </c>
      <c r="T34" s="383" t="s">
        <v>1152</v>
      </c>
      <c r="U34" s="383" t="s">
        <v>1153</v>
      </c>
      <c r="V34" s="383" t="s">
        <v>1154</v>
      </c>
    </row>
    <row r="35" spans="4:22" ht="15.75" x14ac:dyDescent="0.25">
      <c r="D35" s="37" t="s">
        <v>309</v>
      </c>
      <c r="E35" s="400">
        <f>SUMIF('Assignment Q'!$F$23:$F$25,"=co1",'Assignment Q'!$D$23:$D$25)</f>
        <v>10</v>
      </c>
      <c r="F35" s="400">
        <f>SUMIF('Assignment Q'!$F$27:$F$29,"=co1",'Assignment Q'!$D$27:$D$29)</f>
        <v>10</v>
      </c>
      <c r="G35" s="400">
        <f>SUMIF('Assignment Q'!$F$34:$F$36,"=co1",'Assignment Q'!$D$34:$D$36)</f>
        <v>10</v>
      </c>
      <c r="H35" s="400">
        <f>SUMIF('Assignment Q'!$F$38:$F$40,"=co1",'Assignment Q'!$D$38:$D$40)</f>
        <v>0</v>
      </c>
      <c r="I35" s="400">
        <f>SUMIF('Assignment Q'!$F$45:$F$47,"=co1",'Assignment Q'!$D$45:$D$47)</f>
        <v>0</v>
      </c>
      <c r="J35" s="400">
        <f>SUMIF('Assignment Q'!$F$49:$F$51,"=co1",'Assignment Q'!$D$49:$D$51)</f>
        <v>0</v>
      </c>
      <c r="K35" s="400">
        <f>'int 1D'!E164</f>
        <v>27.78</v>
      </c>
      <c r="L35" s="400">
        <f>'int 2 D '!E157</f>
        <v>1.1100000000000001</v>
      </c>
      <c r="M35" s="400">
        <f>'int 3D '!E159</f>
        <v>7.78</v>
      </c>
      <c r="N35" s="400">
        <f>TestMarks!I162</f>
        <v>10</v>
      </c>
      <c r="O35" s="400" t="str">
        <f>TestMarks!O162</f>
        <v>NIL</v>
      </c>
      <c r="P35" s="400" t="str">
        <f>TestMarks!U162</f>
        <v>NIL</v>
      </c>
      <c r="Q35" s="364"/>
      <c r="R35" s="364"/>
      <c r="S35" s="364"/>
      <c r="T35" s="364"/>
      <c r="U35" s="364"/>
      <c r="V35" s="364"/>
    </row>
    <row r="36" spans="4:22" ht="15.75" x14ac:dyDescent="0.25">
      <c r="D36" s="37" t="s">
        <v>305</v>
      </c>
      <c r="E36" s="400">
        <f>SUMIF('Assignment Q'!$F$23:$F$25,"=co2",'Assignment Q'!$D$23:$D$25)</f>
        <v>10</v>
      </c>
      <c r="F36" s="400">
        <f>SUMIF('Assignment Q'!$F$27:$F$29,"=co2",'Assignment Q'!$D$27:$D$29)</f>
        <v>10</v>
      </c>
      <c r="G36" s="400">
        <f>SUMIF('Assignment Q'!$F$34:$F$36,"=co2",'Assignment Q'!$D$34:$D$36)</f>
        <v>5</v>
      </c>
      <c r="H36" s="400">
        <f>SUMIF('Assignment Q'!$F$38:$F$40,"=co2",'Assignment Q'!$D$38:$D$40)</f>
        <v>0</v>
      </c>
      <c r="I36" s="400">
        <f>SUMIF('Assignment Q'!$F$45:$F$47,"=co2",'Assignment Q'!$D$45:$D$47)</f>
        <v>0</v>
      </c>
      <c r="J36" s="400">
        <f>SUMIF('Assignment Q'!$F$49:$F$51,"=co2",'Assignment Q'!$D$49:$D$51)</f>
        <v>0</v>
      </c>
      <c r="K36" s="400">
        <f>'int 1D'!F164</f>
        <v>41.11</v>
      </c>
      <c r="L36" s="400">
        <f>'int 2 D '!F157</f>
        <v>0</v>
      </c>
      <c r="M36" s="400">
        <f>'int 3D '!F159</f>
        <v>12.22</v>
      </c>
      <c r="N36" s="400">
        <f>TestMarks!J162</f>
        <v>10</v>
      </c>
      <c r="O36" s="400" t="str">
        <f>TestMarks!P162</f>
        <v>NIL</v>
      </c>
      <c r="P36" s="400" t="str">
        <f>TestMarks!V162</f>
        <v>NIL</v>
      </c>
      <c r="Q36" s="364"/>
      <c r="R36" s="364"/>
      <c r="S36" s="364"/>
      <c r="T36" s="364"/>
      <c r="U36" s="364"/>
      <c r="V36" s="364"/>
    </row>
    <row r="37" spans="4:22" ht="15.75" x14ac:dyDescent="0.25">
      <c r="D37" s="37" t="s">
        <v>306</v>
      </c>
      <c r="E37" s="400">
        <f>SUMIF('Assignment Q'!$F$23:$F$25,"=co3",'Assignment Q'!$D$23:$D$25)</f>
        <v>0</v>
      </c>
      <c r="F37" s="400">
        <f>SUMIF('Assignment Q'!$F$27:$F$29,"=co3",'Assignment Q'!$D$27:$D$29)</f>
        <v>0</v>
      </c>
      <c r="G37" s="400">
        <f>SUMIF('Assignment Q'!$F$34:$F$36,"=co3",'Assignment Q'!$D$34:$D$36)</f>
        <v>5</v>
      </c>
      <c r="H37" s="400">
        <f>SUMIF('Assignment Q'!$F$38:$F$40,"=co3",'Assignment Q'!$D$38:$D$40)</f>
        <v>10</v>
      </c>
      <c r="I37" s="400">
        <f>SUMIF('Assignment Q'!$F$45:$F$47,"=co3",'Assignment Q'!$D$45:$D$47)</f>
        <v>0</v>
      </c>
      <c r="J37" s="400">
        <f>SUMIF('Assignment Q'!$F$49:$F$51,"=co3",'Assignment Q'!$D$49:$D$51)</f>
        <v>0</v>
      </c>
      <c r="K37" s="400">
        <f>'int 1D'!G164</f>
        <v>31.11</v>
      </c>
      <c r="L37" s="400">
        <f>'int 2 D '!G157</f>
        <v>31.11</v>
      </c>
      <c r="M37" s="400">
        <f>'int 3D '!G159</f>
        <v>11.11</v>
      </c>
      <c r="N37" s="400" t="str">
        <f>TestMarks!K162</f>
        <v>NIL</v>
      </c>
      <c r="O37" s="400">
        <f>TestMarks!Q162</f>
        <v>10</v>
      </c>
      <c r="P37" s="400" t="str">
        <f>TestMarks!W162</f>
        <v>NIL</v>
      </c>
      <c r="Q37" s="364"/>
      <c r="R37" s="364"/>
      <c r="S37" s="364"/>
      <c r="T37" s="364"/>
      <c r="U37" s="364"/>
      <c r="V37" s="364"/>
    </row>
    <row r="38" spans="4:22" ht="15.75" x14ac:dyDescent="0.25">
      <c r="D38" s="37" t="s">
        <v>307</v>
      </c>
      <c r="E38" s="400">
        <f>SUMIF('Assignment Q'!$F$23:$F$25,"=co4",'Assignment Q'!$D$23:$D$25)</f>
        <v>0</v>
      </c>
      <c r="F38" s="400">
        <f>SUMIF('Assignment Q'!$F$27:$F$29,"=co4",'Assignment Q'!$D$27:$D$29)</f>
        <v>0</v>
      </c>
      <c r="G38" s="400">
        <f>SUMIF('Assignment Q'!$F$34:$F$36,"=co4",'Assignment Q'!$D$34:$D$36)</f>
        <v>0</v>
      </c>
      <c r="H38" s="400">
        <f>SUMIF('Assignment Q'!$F$38:$F$40,"=co4",'Assignment Q'!$D$38:$D$40)</f>
        <v>0</v>
      </c>
      <c r="I38" s="400">
        <f>SUMIF('Assignment Q'!$F$45:$F$47,"=co4",'Assignment Q'!$D$45:$D$47)</f>
        <v>5</v>
      </c>
      <c r="J38" s="400">
        <f>SUMIF('Assignment Q'!$F$49:$F$51,"=co4",'Assignment Q'!$D$49:$D$51)</f>
        <v>10</v>
      </c>
      <c r="K38" s="400">
        <f>'int 1D'!H164</f>
        <v>0</v>
      </c>
      <c r="L38" s="400">
        <f>'int 2 D '!H157</f>
        <v>60</v>
      </c>
      <c r="M38" s="400">
        <f>'int 3D '!H159</f>
        <v>33.33</v>
      </c>
      <c r="N38" s="400" t="str">
        <f>TestMarks!L162</f>
        <v>NIL</v>
      </c>
      <c r="O38" s="400">
        <f>TestMarks!R162</f>
        <v>10</v>
      </c>
      <c r="P38" s="400" t="str">
        <f>TestMarks!X162</f>
        <v>NIL</v>
      </c>
      <c r="Q38" s="364"/>
      <c r="R38" s="364"/>
      <c r="S38" s="364"/>
      <c r="T38" s="364"/>
      <c r="U38" s="364"/>
      <c r="V38" s="364"/>
    </row>
    <row r="39" spans="4:22" ht="15.75" x14ac:dyDescent="0.25">
      <c r="D39" s="37" t="s">
        <v>308</v>
      </c>
      <c r="E39" s="400">
        <f>SUMIF('Assignment Q'!$F$23:$F$25,"=co5",'Assignment Q'!$D$23:$D$25)</f>
        <v>0</v>
      </c>
      <c r="F39" s="400">
        <f>SUMIF('Assignment Q'!$F$27:$F$29,"=co5",'Assignment Q'!$D$27:$D$29)</f>
        <v>0</v>
      </c>
      <c r="G39" s="400">
        <f>SUMIF('Assignment Q'!$F$34:$F$36,"=co5",'Assignment Q'!$D$34:$D$36)</f>
        <v>0</v>
      </c>
      <c r="H39" s="400">
        <f>SUMIF('Assignment Q'!$F$38:$F$40,"=co5",'Assignment Q'!$D$38:$D$40)</f>
        <v>0</v>
      </c>
      <c r="I39" s="400">
        <f>SUMIF('Assignment Q'!$F$45:$F$47,"=co5",'Assignment Q'!$D$45:$D$47)</f>
        <v>15</v>
      </c>
      <c r="J39" s="400">
        <f>SUMIF('Assignment Q'!$F$49:$F$51,"=co5",'Assignment Q'!$D$49:$D$51)</f>
        <v>0</v>
      </c>
      <c r="K39" s="400">
        <f>'int 1D'!I164</f>
        <v>0</v>
      </c>
      <c r="L39" s="400">
        <f>'int 2 D '!I157</f>
        <v>7.78</v>
      </c>
      <c r="M39" s="400">
        <f>'int 3D '!I159</f>
        <v>25.56</v>
      </c>
      <c r="N39" s="400" t="str">
        <f>TestMarks!M162</f>
        <v>NIL</v>
      </c>
      <c r="O39" s="400" t="str">
        <f>TestMarks!S162</f>
        <v>NIL</v>
      </c>
      <c r="P39" s="400">
        <f>TestMarks!Y162</f>
        <v>10</v>
      </c>
      <c r="Q39" s="364"/>
      <c r="R39" s="364"/>
      <c r="S39" s="364"/>
      <c r="T39" s="364"/>
      <c r="U39" s="364"/>
      <c r="V39" s="364"/>
    </row>
    <row r="40" spans="4:22" ht="15.75" x14ac:dyDescent="0.25">
      <c r="D40" s="37" t="s">
        <v>570</v>
      </c>
      <c r="E40" s="400">
        <f>SUMIF('Assignment Q'!$F$23:$F$25,"=co6",'Assignment Q'!$D$23:$D$25)</f>
        <v>0</v>
      </c>
      <c r="F40" s="400">
        <f>SUMIF('Assignment Q'!$F$27:$F$29,"=co6",'Assignment Q'!$D$27:$D$29)</f>
        <v>0</v>
      </c>
      <c r="G40" s="400">
        <f>SUMIF('Assignment Q'!$F$34:$F$36,"=co6",'Assignment Q'!$D$34:$D$36)</f>
        <v>0</v>
      </c>
      <c r="H40" s="400">
        <f>SUMIF('Assignment Q'!$F$38:$F$40,"=co6",'Assignment Q'!$D$38:$D$40)</f>
        <v>10</v>
      </c>
      <c r="I40" s="400">
        <f>SUMIF('Assignment Q'!$F$45:$F$47,"=co6",'Assignment Q'!$D$45:$D$47)</f>
        <v>0</v>
      </c>
      <c r="J40" s="400">
        <f>SUMIF('Assignment Q'!$F$49:$F$51,"=co6",'Assignment Q'!$D$49:$D$51)</f>
        <v>10</v>
      </c>
      <c r="K40" s="400">
        <f>'int 1D'!J164</f>
        <v>0</v>
      </c>
      <c r="L40" s="400">
        <f>'int 2 D '!J157</f>
        <v>0</v>
      </c>
      <c r="M40" s="400">
        <f>'int 3D '!J159</f>
        <v>10</v>
      </c>
      <c r="N40" s="400" t="str">
        <f>TestMarks!N162</f>
        <v>NIL</v>
      </c>
      <c r="O40" s="400" t="str">
        <f>TestMarks!T162</f>
        <v>NIL</v>
      </c>
      <c r="P40" s="400">
        <f>TestMarks!Z162</f>
        <v>10</v>
      </c>
      <c r="Q40" s="364"/>
      <c r="R40" s="364"/>
      <c r="S40" s="364"/>
      <c r="T40" s="364"/>
      <c r="U40" s="364"/>
      <c r="V40" s="364"/>
    </row>
    <row r="44" spans="4:22" x14ac:dyDescent="0.2">
      <c r="M44" s="1" t="s">
        <v>1121</v>
      </c>
    </row>
    <row r="47" spans="4:22" ht="15.75" x14ac:dyDescent="0.25">
      <c r="D47" s="382" t="s">
        <v>1148</v>
      </c>
      <c r="E47" s="75" t="s">
        <v>334</v>
      </c>
      <c r="F47" s="75" t="s">
        <v>335</v>
      </c>
      <c r="G47" s="75" t="s">
        <v>336</v>
      </c>
      <c r="H47" s="75" t="s">
        <v>1142</v>
      </c>
      <c r="I47" s="75" t="s">
        <v>1143</v>
      </c>
      <c r="J47" s="75" t="s">
        <v>1144</v>
      </c>
      <c r="K47" s="75" t="s">
        <v>337</v>
      </c>
      <c r="L47" s="75" t="s">
        <v>338</v>
      </c>
      <c r="M47" s="75" t="s">
        <v>339</v>
      </c>
      <c r="N47" s="75" t="s">
        <v>1145</v>
      </c>
      <c r="O47" s="75" t="s">
        <v>1146</v>
      </c>
      <c r="P47" s="75" t="s">
        <v>1147</v>
      </c>
      <c r="Q47" s="383" t="s">
        <v>1149</v>
      </c>
      <c r="R47" s="383" t="s">
        <v>1150</v>
      </c>
      <c r="S47" s="383" t="s">
        <v>1151</v>
      </c>
      <c r="T47" s="383" t="s">
        <v>1152</v>
      </c>
      <c r="U47" s="383" t="s">
        <v>1153</v>
      </c>
      <c r="V47" s="383" t="s">
        <v>1154</v>
      </c>
    </row>
    <row r="48" spans="4:22" ht="15.75" x14ac:dyDescent="0.25">
      <c r="D48" s="37" t="s">
        <v>309</v>
      </c>
      <c r="E48" s="397">
        <f>SUMIF('Evaluation-N'!$G$147:$I$147,"=co1",'Evaluation-N'!$G$148:$I$148)</f>
        <v>8</v>
      </c>
      <c r="F48" s="397">
        <f>SUMIF('Evaluation-N'!$J$147:$L$147,"=co1",'Evaluation-N'!$J$148:$L$148)</f>
        <v>8</v>
      </c>
      <c r="G48" s="397">
        <f>SUMIF('Evaluation-N'!$M$147:$O$147,"=co1",'Evaluation-N'!$M$148:$O$148)</f>
        <v>8</v>
      </c>
      <c r="H48" s="397">
        <f>SUMIF('Evaluation-N'!$P$147:$R$147,"=co1",'Evaluation-N'!$P$148:$R$148)</f>
        <v>0</v>
      </c>
      <c r="I48" s="397">
        <f>SUMIF('Evaluation-N'!$S$147:$U$147,"=co1",'Evaluation-N'!$S$148:$U$148)</f>
        <v>0</v>
      </c>
      <c r="J48" s="397">
        <f>SUMIF('Evaluation-N'!$V$147:$X$147,"=co1",'Evaluation-N'!$V$148:$X$148)</f>
        <v>0</v>
      </c>
      <c r="K48" s="397">
        <f ca="1">'int 1D'!E165</f>
        <v>14.11</v>
      </c>
      <c r="L48" s="398">
        <f>'int 2 D '!E158</f>
        <v>0.91</v>
      </c>
      <c r="M48" s="398">
        <f>'int 3D '!E160</f>
        <v>3.77</v>
      </c>
      <c r="N48" s="398">
        <f>TestMarks!I163</f>
        <v>6.65</v>
      </c>
      <c r="O48" s="398" t="str">
        <f>TestMarks!O163</f>
        <v>-</v>
      </c>
      <c r="P48" s="398" t="str">
        <f>TestMarks!U163</f>
        <v>-</v>
      </c>
      <c r="Q48" s="364"/>
      <c r="R48" s="364"/>
      <c r="S48" s="364"/>
      <c r="T48" s="364"/>
      <c r="U48" s="364"/>
      <c r="V48" s="364"/>
    </row>
    <row r="49" spans="4:22" ht="15.75" x14ac:dyDescent="0.25">
      <c r="D49" s="37" t="s">
        <v>305</v>
      </c>
      <c r="E49" s="397">
        <f>SUMIF('Evaluation-N'!$G$147:$I$147,"=co2",'Evaluation-N'!$G$148:$I$148)</f>
        <v>6</v>
      </c>
      <c r="F49" s="397">
        <f>SUMIF('Evaluation-N'!$J$147:$L$147,"=co2",'Evaluation-N'!$J$148:$L$148)</f>
        <v>6</v>
      </c>
      <c r="G49" s="397">
        <f>SUMIF('Evaluation-N'!$M$147:$O$147,"=co2",'Evaluation-N'!$M$148:$O$148)</f>
        <v>4</v>
      </c>
      <c r="H49" s="397">
        <f>SUMIF('Evaluation-N'!$P$147:$R$147,"=co2",'Evaluation-N'!$P$148:$R$148)</f>
        <v>0</v>
      </c>
      <c r="I49" s="397">
        <f>SUMIF('Evaluation-N'!$S$147:$U$147,"=co2",'Evaluation-N'!$S$148:$U$148)</f>
        <v>0</v>
      </c>
      <c r="J49" s="397">
        <f>SUMIF('Evaluation-N'!$V$147:$X$147,"=co2",'Evaluation-N'!$V$148:$X$148)</f>
        <v>0</v>
      </c>
      <c r="K49" s="397">
        <f>'int 1D'!F165</f>
        <v>17.02</v>
      </c>
      <c r="L49" s="398" t="str">
        <f>'int 2 D '!F158</f>
        <v>-</v>
      </c>
      <c r="M49" s="398">
        <f>'int 3D '!F160</f>
        <v>5.36</v>
      </c>
      <c r="N49" s="398">
        <f>TestMarks!J163</f>
        <v>6.72</v>
      </c>
      <c r="O49" s="398" t="str">
        <f>TestMarks!P163</f>
        <v>-</v>
      </c>
      <c r="P49" s="398" t="str">
        <f>TestMarks!V163</f>
        <v>-</v>
      </c>
      <c r="Q49" s="364"/>
      <c r="R49" s="364"/>
      <c r="S49" s="364"/>
      <c r="T49" s="364"/>
      <c r="U49" s="364"/>
      <c r="V49" s="364"/>
    </row>
    <row r="50" spans="4:22" ht="15.75" x14ac:dyDescent="0.25">
      <c r="D50" s="37" t="s">
        <v>306</v>
      </c>
      <c r="E50" s="397">
        <f>SUMIF('Evaluation-N'!$G$147:$I$147,"=co3",'Evaluation-N'!$G$148:$I$148)</f>
        <v>0</v>
      </c>
      <c r="F50" s="397">
        <f>SUMIF('Evaluation-N'!$J$147:$L$147,"=co3",'Evaluation-N'!$J$148:$L$148)</f>
        <v>0</v>
      </c>
      <c r="G50" s="397">
        <f>SUMIF('Evaluation-N'!$M$147:$O$147,"=co3",'Evaluation-N'!$M$148:$O$148)</f>
        <v>3</v>
      </c>
      <c r="H50" s="397">
        <f>SUMIF('Evaluation-N'!$P$147:$R$147,"=co3",'Evaluation-N'!$P$148:$R$148)</f>
        <v>2</v>
      </c>
      <c r="I50" s="397">
        <f>SUMIF('Evaluation-N'!$S$147:$U$147,"=co3",'Evaluation-N'!$S$148:$U$148)</f>
        <v>0</v>
      </c>
      <c r="J50" s="397">
        <f>SUMIF('Evaluation-N'!$V$147:$X$147,"=co3",'Evaluation-N'!$V$148:$X$148)</f>
        <v>0</v>
      </c>
      <c r="K50" s="397">
        <f>'int 1D'!G165</f>
        <v>11.3</v>
      </c>
      <c r="L50" s="398">
        <f>'int 2 D '!G158</f>
        <v>15.32</v>
      </c>
      <c r="M50" s="398">
        <f>'int 3D '!G160</f>
        <v>4.95</v>
      </c>
      <c r="N50" s="398" t="str">
        <f>TestMarks!K163</f>
        <v>-</v>
      </c>
      <c r="O50" s="398">
        <f>TestMarks!Q163</f>
        <v>6.57</v>
      </c>
      <c r="P50" s="398" t="str">
        <f>TestMarks!W163</f>
        <v>-</v>
      </c>
      <c r="Q50" s="364"/>
      <c r="R50" s="364"/>
      <c r="S50" s="364"/>
      <c r="T50" s="364"/>
      <c r="U50" s="364"/>
      <c r="V50" s="364"/>
    </row>
    <row r="51" spans="4:22" ht="15.75" x14ac:dyDescent="0.25">
      <c r="D51" s="37" t="s">
        <v>307</v>
      </c>
      <c r="E51" s="397">
        <f>SUMIF('Evaluation-N'!$G$147:$I$147,"=co4",'Evaluation-N'!$G$148:$I$148)</f>
        <v>0</v>
      </c>
      <c r="F51" s="397">
        <f>SUMIF('Evaluation-N'!$J$147:$L$147,"=co4",'Evaluation-N'!$J$148:$L$148)</f>
        <v>0</v>
      </c>
      <c r="G51" s="397">
        <f>SUMIF('Evaluation-N'!$M$147:$O$147,"=co4",'Evaluation-N'!$M$148:$O$148)</f>
        <v>0</v>
      </c>
      <c r="H51" s="397">
        <f>SUMIF('Evaluation-N'!$P$147:$R$147,"=co4",'Evaluation-N'!$P$148:$R$148)</f>
        <v>0</v>
      </c>
      <c r="I51" s="397">
        <f>SUMIF('Evaluation-N'!$S$147:$U$147,"=co4",'Evaluation-N'!$S$148:$U$148)</f>
        <v>2</v>
      </c>
      <c r="J51" s="397">
        <f>SUMIF('Evaluation-N'!$V$147:$X$147,"=co4",'Evaluation-N'!$V$148:$X$148)</f>
        <v>3</v>
      </c>
      <c r="K51" s="397" t="str">
        <f>'int 1D'!H165</f>
        <v>-</v>
      </c>
      <c r="L51" s="398">
        <f>'int 2 D '!H158</f>
        <v>20.9</v>
      </c>
      <c r="M51" s="398">
        <f>'int 3D '!H160</f>
        <v>8.7799999999999994</v>
      </c>
      <c r="N51" s="398" t="str">
        <f>TestMarks!L163</f>
        <v>-</v>
      </c>
      <c r="O51" s="398">
        <f>TestMarks!R163</f>
        <v>6.68</v>
      </c>
      <c r="P51" s="398" t="str">
        <f>TestMarks!X163</f>
        <v>-</v>
      </c>
      <c r="Q51" s="364"/>
      <c r="R51" s="364"/>
      <c r="S51" s="364"/>
      <c r="T51" s="364"/>
      <c r="U51" s="364"/>
      <c r="V51" s="364"/>
    </row>
    <row r="52" spans="4:22" ht="15.75" x14ac:dyDescent="0.25">
      <c r="D52" s="37" t="s">
        <v>308</v>
      </c>
      <c r="E52" s="397">
        <f>SUMIF('Evaluation-N'!$G$147:$I$147,"=co5",'Evaluation-N'!$G$148:$I$148)</f>
        <v>0</v>
      </c>
      <c r="F52" s="397">
        <f>SUMIF('Evaluation-N'!$J$147:$L$147,"=co5",'Evaluation-N'!$J$148:$L$148)</f>
        <v>0</v>
      </c>
      <c r="G52" s="397">
        <f>SUMIF('Evaluation-N'!$M$147:$O$147,"=co5",'Evaluation-N'!$M$148:$O$148)</f>
        <v>0</v>
      </c>
      <c r="H52" s="397">
        <f>SUMIF('Evaluation-N'!$P$147:$R$147,"=co5",'Evaluation-N'!$P$148:$R$148)</f>
        <v>0</v>
      </c>
      <c r="I52" s="397">
        <f>SUMIF('Evaluation-N'!$S$147:$U$147,"=co5",'Evaluation-N'!$S$148:$U$148)</f>
        <v>13</v>
      </c>
      <c r="J52" s="397">
        <f>SUMIF('Evaluation-N'!$V$147:$X$147,"=co5",'Evaluation-N'!$V$148:$X$148)</f>
        <v>0</v>
      </c>
      <c r="K52" s="397" t="str">
        <f>'int 1D'!I165</f>
        <v>-</v>
      </c>
      <c r="L52" s="398">
        <f>'int 2 D '!I158</f>
        <v>3.18</v>
      </c>
      <c r="M52" s="398">
        <f>'int 3D '!I160</f>
        <v>11.8</v>
      </c>
      <c r="N52" s="398" t="str">
        <f>TestMarks!M163</f>
        <v>-</v>
      </c>
      <c r="O52" s="398" t="str">
        <f>TestMarks!S163</f>
        <v>-</v>
      </c>
      <c r="P52" s="398">
        <f>TestMarks!Y163</f>
        <v>6.62</v>
      </c>
      <c r="Q52" s="364"/>
      <c r="R52" s="364"/>
      <c r="S52" s="364"/>
      <c r="T52" s="364"/>
      <c r="U52" s="364"/>
      <c r="V52" s="364"/>
    </row>
    <row r="53" spans="4:22" ht="15.75" x14ac:dyDescent="0.25">
      <c r="D53" s="37" t="s">
        <v>570</v>
      </c>
      <c r="E53" s="397">
        <f>SUMIF('Evaluation-N'!$G$147:$I$147,"=co6",'Evaluation-N'!$G$148:$I$148)</f>
        <v>0</v>
      </c>
      <c r="F53" s="397">
        <f>SUMIF('Evaluation-N'!$J$147:$L$147,"=co6",'Evaluation-N'!$J$148:$L$148)</f>
        <v>0</v>
      </c>
      <c r="G53" s="397">
        <f>SUMIF('Evaluation-N'!$M$147:$O$147,"=co6",'Evaluation-N'!$M$148:$O$148)</f>
        <v>0</v>
      </c>
      <c r="H53" s="397">
        <f>SUMIF('Evaluation-N'!$P$147:$R$147,"=co6",'Evaluation-N'!$P$148:$R$148)</f>
        <v>4</v>
      </c>
      <c r="I53" s="397">
        <f>SUMIF('Evaluation-N'!$S$147:$U$147,"=co6",'Evaluation-N'!$S$148:$U$148)</f>
        <v>0</v>
      </c>
      <c r="J53" s="397">
        <f>SUMIF('Evaluation-N'!$V$147:$X$147,"=co6",'Evaluation-N'!$V$148:$X$148)</f>
        <v>4</v>
      </c>
      <c r="K53" s="397" t="str">
        <f>'int 1D'!J165</f>
        <v>-</v>
      </c>
      <c r="L53" s="398" t="str">
        <f>'int 2 D '!J158</f>
        <v>-</v>
      </c>
      <c r="M53" s="398">
        <f>'int 3D '!J160</f>
        <v>0.87</v>
      </c>
      <c r="N53" s="398" t="str">
        <f>TestMarks!N163</f>
        <v>-</v>
      </c>
      <c r="O53" s="398" t="str">
        <f>TestMarks!T163</f>
        <v>-</v>
      </c>
      <c r="P53" s="398">
        <f>TestMarks!Z163</f>
        <v>6.67</v>
      </c>
      <c r="Q53" s="364"/>
      <c r="R53" s="364"/>
      <c r="S53" s="364"/>
      <c r="T53" s="364"/>
      <c r="U53" s="364"/>
      <c r="V53" s="36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F148"/>
  <sheetViews>
    <sheetView workbookViewId="0">
      <selection activeCell="B10" sqref="B10"/>
    </sheetView>
  </sheetViews>
  <sheetFormatPr defaultRowHeight="12.75" x14ac:dyDescent="0.2"/>
  <cols>
    <col min="2" max="2" width="17.28515625" style="35" customWidth="1"/>
    <col min="3" max="3" width="43.28515625" style="452" customWidth="1"/>
    <col min="4" max="4" width="9.140625" style="213"/>
  </cols>
  <sheetData>
    <row r="2" spans="1:6" ht="15.75" x14ac:dyDescent="0.25">
      <c r="B2" s="26" t="s">
        <v>10</v>
      </c>
      <c r="C2" s="743" t="s">
        <v>320</v>
      </c>
      <c r="D2" s="744"/>
    </row>
    <row r="3" spans="1:6" ht="18" x14ac:dyDescent="0.25">
      <c r="B3" s="26" t="s">
        <v>11</v>
      </c>
      <c r="C3" s="749" t="s">
        <v>319</v>
      </c>
      <c r="D3" s="750"/>
    </row>
    <row r="4" spans="1:6" ht="15.75" x14ac:dyDescent="0.25">
      <c r="B4" s="26" t="s">
        <v>12</v>
      </c>
      <c r="C4" s="743" t="s">
        <v>783</v>
      </c>
      <c r="D4" s="744"/>
    </row>
    <row r="5" spans="1:6" ht="15.75" x14ac:dyDescent="0.25">
      <c r="B5" s="229"/>
      <c r="C5" s="230"/>
      <c r="D5" s="230"/>
    </row>
    <row r="9" spans="1:6" s="23" customFormat="1" x14ac:dyDescent="0.2">
      <c r="A9" s="457" t="s">
        <v>766</v>
      </c>
      <c r="B9" s="461" t="s">
        <v>758</v>
      </c>
      <c r="C9" s="463" t="s">
        <v>759</v>
      </c>
      <c r="D9" s="457" t="s">
        <v>760</v>
      </c>
      <c r="E9" s="457"/>
      <c r="F9" s="457" t="s">
        <v>767</v>
      </c>
    </row>
    <row r="10" spans="1:6" x14ac:dyDescent="0.2">
      <c r="A10" s="364">
        <v>1</v>
      </c>
      <c r="B10" s="388">
        <f>'Student Entry'!C14</f>
        <v>211413205001</v>
      </c>
      <c r="C10" s="464" t="str">
        <f>'Student Entry'!D14</f>
        <v>ABINAV.M</v>
      </c>
      <c r="D10" s="462" t="s">
        <v>761</v>
      </c>
      <c r="E10" s="364"/>
      <c r="F10" s="388">
        <f>IF(D10="S",98,IF(D10="A",90,IF(D10="B",80,IF(D10="C",70,IF(D10="D",60,IF(D10="E",56,IF(D10="U",40,"F")))))))</f>
        <v>40</v>
      </c>
    </row>
    <row r="11" spans="1:6" x14ac:dyDescent="0.2">
      <c r="A11" s="364">
        <v>2</v>
      </c>
      <c r="B11" s="388">
        <f>'Student Entry'!C15</f>
        <v>211413205002</v>
      </c>
      <c r="C11" s="464" t="str">
        <f>'Student Entry'!D15</f>
        <v>ABINAYA.S</v>
      </c>
      <c r="D11" s="364" t="s">
        <v>762</v>
      </c>
      <c r="E11" s="364"/>
      <c r="F11" s="388">
        <f t="shared" ref="F11:F74" si="0">IF(D11="S",98,IF(D11="A",90,IF(D11="B",80,IF(D11="C",70,IF(D11="D",60,IF(D11="E",56,IF(D11="U",40,"F")))))))</f>
        <v>80</v>
      </c>
    </row>
    <row r="12" spans="1:6" x14ac:dyDescent="0.2">
      <c r="A12" s="364">
        <v>3</v>
      </c>
      <c r="B12" s="388">
        <f>'Student Entry'!C16</f>
        <v>211413205003</v>
      </c>
      <c r="C12" s="464" t="str">
        <f>'Student Entry'!D16</f>
        <v>AFSAL.P.P</v>
      </c>
      <c r="D12" s="364" t="s">
        <v>761</v>
      </c>
      <c r="E12" s="364"/>
      <c r="F12" s="388">
        <f t="shared" si="0"/>
        <v>40</v>
      </c>
    </row>
    <row r="13" spans="1:6" x14ac:dyDescent="0.2">
      <c r="A13" s="364">
        <v>4</v>
      </c>
      <c r="B13" s="388">
        <f>'Student Entry'!C17</f>
        <v>211413205004</v>
      </c>
      <c r="C13" s="464" t="str">
        <f>'Student Entry'!D17</f>
        <v>AISHWARYA.G</v>
      </c>
      <c r="D13" s="364" t="s">
        <v>763</v>
      </c>
      <c r="E13" s="364"/>
      <c r="F13" s="388">
        <f t="shared" si="0"/>
        <v>70</v>
      </c>
    </row>
    <row r="14" spans="1:6" x14ac:dyDescent="0.2">
      <c r="A14" s="364">
        <v>5</v>
      </c>
      <c r="B14" s="388">
        <f>'Student Entry'!C18</f>
        <v>211413205005</v>
      </c>
      <c r="C14" s="464" t="str">
        <f>'Student Entry'!D18</f>
        <v>AKSHAYA.R</v>
      </c>
      <c r="D14" s="462" t="s">
        <v>761</v>
      </c>
      <c r="E14" s="364"/>
      <c r="F14" s="388">
        <f t="shared" si="0"/>
        <v>40</v>
      </c>
    </row>
    <row r="15" spans="1:6" x14ac:dyDescent="0.2">
      <c r="A15" s="364">
        <v>6</v>
      </c>
      <c r="B15" s="388">
        <f>'Student Entry'!C19</f>
        <v>211413205006</v>
      </c>
      <c r="C15" s="464" t="str">
        <f>'Student Entry'!D19</f>
        <v>AMBUJASHI.N</v>
      </c>
      <c r="D15" s="364" t="s">
        <v>764</v>
      </c>
      <c r="E15" s="364"/>
      <c r="F15" s="388">
        <f t="shared" si="0"/>
        <v>60</v>
      </c>
    </row>
    <row r="16" spans="1:6" x14ac:dyDescent="0.2">
      <c r="A16" s="364">
        <v>7</v>
      </c>
      <c r="B16" s="388">
        <f>'Student Entry'!C20</f>
        <v>211413205007</v>
      </c>
      <c r="C16" s="464" t="str">
        <f>'Student Entry'!D20</f>
        <v>AMUDHUSWAMATHI.M</v>
      </c>
      <c r="D16" s="364" t="s">
        <v>762</v>
      </c>
      <c r="E16" s="364"/>
      <c r="F16" s="388">
        <f t="shared" si="0"/>
        <v>80</v>
      </c>
    </row>
    <row r="17" spans="1:6" x14ac:dyDescent="0.2">
      <c r="A17" s="364">
        <v>8</v>
      </c>
      <c r="B17" s="388">
        <f>'Student Entry'!C21</f>
        <v>211413205008</v>
      </c>
      <c r="C17" s="464" t="str">
        <f>'Student Entry'!D21</f>
        <v>ANAND.KM</v>
      </c>
      <c r="D17" s="364" t="s">
        <v>763</v>
      </c>
      <c r="E17" s="364"/>
      <c r="F17" s="388">
        <f t="shared" si="0"/>
        <v>70</v>
      </c>
    </row>
    <row r="18" spans="1:6" x14ac:dyDescent="0.2">
      <c r="A18" s="364">
        <v>9</v>
      </c>
      <c r="B18" s="388">
        <f>'Student Entry'!C22</f>
        <v>211413205009</v>
      </c>
      <c r="C18" s="464" t="str">
        <f>'Student Entry'!D22</f>
        <v>ANJANA.K</v>
      </c>
      <c r="D18" s="364" t="s">
        <v>762</v>
      </c>
      <c r="E18" s="364"/>
      <c r="F18" s="388">
        <f t="shared" si="0"/>
        <v>80</v>
      </c>
    </row>
    <row r="19" spans="1:6" x14ac:dyDescent="0.2">
      <c r="A19" s="364">
        <v>10</v>
      </c>
      <c r="B19" s="388">
        <f>'Student Entry'!C23</f>
        <v>211413205010</v>
      </c>
      <c r="C19" s="464" t="str">
        <f>'Student Entry'!D23</f>
        <v>ANTO CRESCENTIA.A</v>
      </c>
      <c r="D19" s="364" t="s">
        <v>764</v>
      </c>
      <c r="E19" s="364"/>
      <c r="F19" s="388">
        <f t="shared" si="0"/>
        <v>60</v>
      </c>
    </row>
    <row r="20" spans="1:6" x14ac:dyDescent="0.2">
      <c r="A20" s="364">
        <v>11</v>
      </c>
      <c r="B20" s="388">
        <f>'Student Entry'!C24</f>
        <v>211413205011</v>
      </c>
      <c r="C20" s="464" t="str">
        <f>'Student Entry'!D24</f>
        <v>ANUPALLAVI.K</v>
      </c>
      <c r="D20" s="364" t="s">
        <v>762</v>
      </c>
      <c r="E20" s="364"/>
      <c r="F20" s="388">
        <f t="shared" si="0"/>
        <v>80</v>
      </c>
    </row>
    <row r="21" spans="1:6" x14ac:dyDescent="0.2">
      <c r="A21" s="364">
        <v>12</v>
      </c>
      <c r="B21" s="388">
        <f>'Student Entry'!C25</f>
        <v>211413205012</v>
      </c>
      <c r="C21" s="464" t="str">
        <f>'Student Entry'!D25</f>
        <v>ARAVIND.PL</v>
      </c>
      <c r="D21" s="364" t="s">
        <v>762</v>
      </c>
      <c r="E21" s="364"/>
      <c r="F21" s="388">
        <f t="shared" si="0"/>
        <v>80</v>
      </c>
    </row>
    <row r="22" spans="1:6" x14ac:dyDescent="0.2">
      <c r="A22" s="364">
        <v>13</v>
      </c>
      <c r="B22" s="388">
        <f>'Student Entry'!C26</f>
        <v>211413205013</v>
      </c>
      <c r="C22" s="464" t="str">
        <f>'Student Entry'!D26</f>
        <v>ARAVINDAN.B</v>
      </c>
      <c r="D22" s="364" t="s">
        <v>764</v>
      </c>
      <c r="E22" s="364"/>
      <c r="F22" s="388">
        <f t="shared" si="0"/>
        <v>60</v>
      </c>
    </row>
    <row r="23" spans="1:6" x14ac:dyDescent="0.2">
      <c r="A23" s="364">
        <v>14</v>
      </c>
      <c r="B23" s="388">
        <f>'Student Entry'!C27</f>
        <v>211413205014</v>
      </c>
      <c r="C23" s="464" t="str">
        <f>'Student Entry'!D27</f>
        <v>ARCHANA.K</v>
      </c>
      <c r="D23" s="364" t="s">
        <v>762</v>
      </c>
      <c r="E23" s="364"/>
      <c r="F23" s="388">
        <f t="shared" si="0"/>
        <v>80</v>
      </c>
    </row>
    <row r="24" spans="1:6" x14ac:dyDescent="0.2">
      <c r="A24" s="364">
        <v>15</v>
      </c>
      <c r="B24" s="388">
        <f>'Student Entry'!C28</f>
        <v>211413205015</v>
      </c>
      <c r="C24" s="464" t="str">
        <f>'Student Entry'!D28</f>
        <v>ASHOK KUMAR.S.D</v>
      </c>
      <c r="D24" s="364" t="s">
        <v>763</v>
      </c>
      <c r="E24" s="364"/>
      <c r="F24" s="388">
        <f t="shared" si="0"/>
        <v>70</v>
      </c>
    </row>
    <row r="25" spans="1:6" x14ac:dyDescent="0.2">
      <c r="A25" s="364">
        <v>16</v>
      </c>
      <c r="B25" s="388">
        <f>'Student Entry'!C29</f>
        <v>211413205016</v>
      </c>
      <c r="C25" s="464" t="str">
        <f>'Student Entry'!D29</f>
        <v>ATCHAYA PRABHA.M</v>
      </c>
      <c r="D25" s="364" t="s">
        <v>762</v>
      </c>
      <c r="E25" s="364"/>
      <c r="F25" s="388">
        <f t="shared" si="0"/>
        <v>80</v>
      </c>
    </row>
    <row r="26" spans="1:6" x14ac:dyDescent="0.2">
      <c r="A26" s="364">
        <v>17</v>
      </c>
      <c r="B26" s="388">
        <f>'Student Entry'!C30</f>
        <v>211413205017</v>
      </c>
      <c r="C26" s="464" t="str">
        <f>'Student Entry'!D30</f>
        <v>BALASRIMATHI.S</v>
      </c>
      <c r="D26" s="364" t="s">
        <v>764</v>
      </c>
      <c r="E26" s="364"/>
      <c r="F26" s="388">
        <f t="shared" si="0"/>
        <v>60</v>
      </c>
    </row>
    <row r="27" spans="1:6" x14ac:dyDescent="0.2">
      <c r="A27" s="364">
        <v>18</v>
      </c>
      <c r="B27" s="388">
        <f>'Student Entry'!C31</f>
        <v>211413205018</v>
      </c>
      <c r="C27" s="464" t="str">
        <f>'Student Entry'!D31</f>
        <v>BERNO RAJ.A</v>
      </c>
      <c r="D27" s="364" t="s">
        <v>763</v>
      </c>
      <c r="E27" s="364"/>
      <c r="F27" s="388">
        <f t="shared" si="0"/>
        <v>70</v>
      </c>
    </row>
    <row r="28" spans="1:6" x14ac:dyDescent="0.2">
      <c r="A28" s="364">
        <v>19</v>
      </c>
      <c r="B28" s="388">
        <f>'Student Entry'!C32</f>
        <v>211413205019</v>
      </c>
      <c r="C28" s="464" t="str">
        <f>'Student Entry'!D32</f>
        <v>BHARATH.D.P</v>
      </c>
      <c r="D28" s="364" t="s">
        <v>763</v>
      </c>
      <c r="E28" s="364"/>
      <c r="F28" s="388">
        <f t="shared" si="0"/>
        <v>70</v>
      </c>
    </row>
    <row r="29" spans="1:6" x14ac:dyDescent="0.2">
      <c r="A29" s="364">
        <v>20</v>
      </c>
      <c r="B29" s="388">
        <f>'Student Entry'!C33</f>
        <v>211413205020</v>
      </c>
      <c r="C29" s="464" t="str">
        <f>'Student Entry'!D33</f>
        <v>BHAVANI.B</v>
      </c>
      <c r="D29" s="364" t="s">
        <v>763</v>
      </c>
      <c r="E29" s="364"/>
      <c r="F29" s="388">
        <f t="shared" si="0"/>
        <v>70</v>
      </c>
    </row>
    <row r="30" spans="1:6" x14ac:dyDescent="0.2">
      <c r="A30" s="364">
        <v>21</v>
      </c>
      <c r="B30" s="388">
        <f>'Student Entry'!C34</f>
        <v>211413205021</v>
      </c>
      <c r="C30" s="464" t="str">
        <f>'Student Entry'!D34</f>
        <v>BINCY IMMACULATE.M</v>
      </c>
      <c r="D30" s="462" t="s">
        <v>761</v>
      </c>
      <c r="E30" s="364"/>
      <c r="F30" s="388">
        <f t="shared" si="0"/>
        <v>40</v>
      </c>
    </row>
    <row r="31" spans="1:6" x14ac:dyDescent="0.2">
      <c r="A31" s="364">
        <v>22</v>
      </c>
      <c r="B31" s="388">
        <f>'Student Entry'!C35</f>
        <v>211413205022</v>
      </c>
      <c r="C31" s="464" t="str">
        <f>'Student Entry'!D35</f>
        <v>BOVILLA KRISHNA PRIYA.B</v>
      </c>
      <c r="D31" s="364" t="s">
        <v>764</v>
      </c>
      <c r="E31" s="364"/>
      <c r="F31" s="388">
        <f t="shared" si="0"/>
        <v>60</v>
      </c>
    </row>
    <row r="32" spans="1:6" x14ac:dyDescent="0.2">
      <c r="A32" s="364">
        <v>23</v>
      </c>
      <c r="B32" s="388">
        <f>'Student Entry'!C36</f>
        <v>211413205023</v>
      </c>
      <c r="C32" s="464" t="str">
        <f>'Student Entry'!D36</f>
        <v>CHARAN.R</v>
      </c>
      <c r="D32" s="364" t="s">
        <v>763</v>
      </c>
      <c r="E32" s="364"/>
      <c r="F32" s="388">
        <f t="shared" si="0"/>
        <v>70</v>
      </c>
    </row>
    <row r="33" spans="1:6" x14ac:dyDescent="0.2">
      <c r="A33" s="364">
        <v>24</v>
      </c>
      <c r="B33" s="388">
        <f>'Student Entry'!C37</f>
        <v>211413205024</v>
      </c>
      <c r="C33" s="464" t="str">
        <f>'Student Entry'!D37</f>
        <v>CHARUPREETHA.L</v>
      </c>
      <c r="D33" s="364" t="s">
        <v>765</v>
      </c>
      <c r="E33" s="364"/>
      <c r="F33" s="388">
        <f t="shared" si="0"/>
        <v>56</v>
      </c>
    </row>
    <row r="34" spans="1:6" x14ac:dyDescent="0.2">
      <c r="A34" s="364">
        <v>25</v>
      </c>
      <c r="B34" s="388">
        <f>'Student Entry'!C38</f>
        <v>211413205025</v>
      </c>
      <c r="C34" s="464" t="str">
        <f>'Student Entry'!D38</f>
        <v>CHELLAMMAI.M</v>
      </c>
      <c r="D34" s="462" t="s">
        <v>761</v>
      </c>
      <c r="E34" s="364"/>
      <c r="F34" s="388">
        <f t="shared" si="0"/>
        <v>40</v>
      </c>
    </row>
    <row r="35" spans="1:6" x14ac:dyDescent="0.2">
      <c r="A35" s="364">
        <v>26</v>
      </c>
      <c r="B35" s="388">
        <f>'Student Entry'!C39</f>
        <v>211413205026</v>
      </c>
      <c r="C35" s="464" t="str">
        <f>'Student Entry'!D39</f>
        <v>DIVYA.S</v>
      </c>
      <c r="D35" s="364" t="s">
        <v>762</v>
      </c>
      <c r="E35" s="364"/>
      <c r="F35" s="388">
        <f t="shared" si="0"/>
        <v>80</v>
      </c>
    </row>
    <row r="36" spans="1:6" x14ac:dyDescent="0.2">
      <c r="A36" s="364">
        <v>27</v>
      </c>
      <c r="B36" s="388">
        <f>'Student Entry'!C40</f>
        <v>211413205027</v>
      </c>
      <c r="C36" s="464" t="str">
        <f>'Student Entry'!D40</f>
        <v>DIVYAKRITI</v>
      </c>
      <c r="D36" s="364" t="s">
        <v>762</v>
      </c>
      <c r="E36" s="364"/>
      <c r="F36" s="388">
        <f t="shared" si="0"/>
        <v>80</v>
      </c>
    </row>
    <row r="37" spans="1:6" x14ac:dyDescent="0.2">
      <c r="A37" s="364">
        <v>28</v>
      </c>
      <c r="B37" s="388">
        <f>'Student Entry'!C41</f>
        <v>211413205028</v>
      </c>
      <c r="C37" s="464" t="str">
        <f>'Student Entry'!D41</f>
        <v>ELIZA PAULIN.S</v>
      </c>
      <c r="D37" s="462" t="s">
        <v>764</v>
      </c>
      <c r="E37" s="364"/>
      <c r="F37" s="388">
        <f t="shared" si="0"/>
        <v>60</v>
      </c>
    </row>
    <row r="38" spans="1:6" x14ac:dyDescent="0.2">
      <c r="A38" s="364">
        <v>29</v>
      </c>
      <c r="B38" s="388">
        <f>'Student Entry'!C42</f>
        <v>211413205029</v>
      </c>
      <c r="C38" s="464" t="str">
        <f>'Student Entry'!D42</f>
        <v>GANAPATHY.L</v>
      </c>
      <c r="D38" s="364" t="s">
        <v>763</v>
      </c>
      <c r="E38" s="364"/>
      <c r="F38" s="388">
        <f t="shared" si="0"/>
        <v>70</v>
      </c>
    </row>
    <row r="39" spans="1:6" x14ac:dyDescent="0.2">
      <c r="A39" s="364">
        <v>30</v>
      </c>
      <c r="B39" s="388">
        <f>'Student Entry'!C43</f>
        <v>211413205030</v>
      </c>
      <c r="C39" s="464" t="str">
        <f>'Student Entry'!D43</f>
        <v>GOBUVIKNESH.J</v>
      </c>
      <c r="D39" s="364" t="s">
        <v>763</v>
      </c>
      <c r="E39" s="364"/>
      <c r="F39" s="388">
        <f t="shared" si="0"/>
        <v>70</v>
      </c>
    </row>
    <row r="40" spans="1:6" x14ac:dyDescent="0.2">
      <c r="A40" s="364">
        <v>31</v>
      </c>
      <c r="B40" s="388">
        <f>'Student Entry'!C44</f>
        <v>211413205031</v>
      </c>
      <c r="C40" s="464" t="str">
        <f>'Student Entry'!D44</f>
        <v>GOKULSARATHY.P</v>
      </c>
      <c r="D40" s="364" t="s">
        <v>764</v>
      </c>
      <c r="E40" s="364"/>
      <c r="F40" s="388">
        <f t="shared" si="0"/>
        <v>60</v>
      </c>
    </row>
    <row r="41" spans="1:6" x14ac:dyDescent="0.2">
      <c r="A41" s="364">
        <v>32</v>
      </c>
      <c r="B41" s="388">
        <f>'Student Entry'!C45</f>
        <v>211413205032</v>
      </c>
      <c r="C41" s="464" t="str">
        <f>'Student Entry'!D45</f>
        <v>GOPINATH.J</v>
      </c>
      <c r="D41" s="364" t="s">
        <v>763</v>
      </c>
      <c r="E41" s="364"/>
      <c r="F41" s="388">
        <f t="shared" si="0"/>
        <v>70</v>
      </c>
    </row>
    <row r="42" spans="1:6" x14ac:dyDescent="0.2">
      <c r="A42" s="364">
        <v>33</v>
      </c>
      <c r="B42" s="388">
        <f>'Student Entry'!C46</f>
        <v>211413205033</v>
      </c>
      <c r="C42" s="464" t="str">
        <f>'Student Entry'!D46</f>
        <v>HARINI.S</v>
      </c>
      <c r="D42" s="364" t="s">
        <v>765</v>
      </c>
      <c r="E42" s="364"/>
      <c r="F42" s="388">
        <f t="shared" si="0"/>
        <v>56</v>
      </c>
    </row>
    <row r="43" spans="1:6" x14ac:dyDescent="0.2">
      <c r="A43" s="364">
        <v>34</v>
      </c>
      <c r="B43" s="388">
        <f>'Student Entry'!C47</f>
        <v>211413205034</v>
      </c>
      <c r="C43" s="464" t="str">
        <f>'Student Entry'!D47</f>
        <v>HARITA CHANDINI.B</v>
      </c>
      <c r="D43" s="364" t="s">
        <v>761</v>
      </c>
      <c r="E43" s="364"/>
      <c r="F43" s="388">
        <f t="shared" si="0"/>
        <v>40</v>
      </c>
    </row>
    <row r="44" spans="1:6" x14ac:dyDescent="0.2">
      <c r="A44" s="364">
        <v>35</v>
      </c>
      <c r="B44" s="388">
        <f>'Student Entry'!C48</f>
        <v>211413205035</v>
      </c>
      <c r="C44" s="464" t="str">
        <f>'Student Entry'!D48</f>
        <v>HEMALATHA.V</v>
      </c>
      <c r="D44" s="364" t="s">
        <v>763</v>
      </c>
      <c r="E44" s="364"/>
      <c r="F44" s="388">
        <f t="shared" si="0"/>
        <v>70</v>
      </c>
    </row>
    <row r="45" spans="1:6" x14ac:dyDescent="0.2">
      <c r="A45" s="364">
        <v>36</v>
      </c>
      <c r="B45" s="388">
        <f>'Student Entry'!C49</f>
        <v>211413205036</v>
      </c>
      <c r="C45" s="464" t="str">
        <f>'Student Entry'!D49</f>
        <v>HEMAMALINI.M</v>
      </c>
      <c r="D45" s="364" t="s">
        <v>762</v>
      </c>
      <c r="E45" s="364"/>
      <c r="F45" s="388">
        <f t="shared" si="0"/>
        <v>80</v>
      </c>
    </row>
    <row r="46" spans="1:6" x14ac:dyDescent="0.2">
      <c r="A46" s="364">
        <v>37</v>
      </c>
      <c r="B46" s="388">
        <f>'Student Entry'!C50</f>
        <v>211413205037</v>
      </c>
      <c r="C46" s="464" t="str">
        <f>'Student Entry'!D50</f>
        <v>ILAVARASAN.S</v>
      </c>
      <c r="D46" s="364" t="s">
        <v>765</v>
      </c>
      <c r="E46" s="364"/>
      <c r="F46" s="388">
        <f t="shared" si="0"/>
        <v>56</v>
      </c>
    </row>
    <row r="47" spans="1:6" x14ac:dyDescent="0.2">
      <c r="A47" s="364">
        <v>38</v>
      </c>
      <c r="B47" s="388">
        <f>'Student Entry'!C51</f>
        <v>211413205039</v>
      </c>
      <c r="C47" s="464" t="str">
        <f>'Student Entry'!D51</f>
        <v>ISAIPRIYA.R</v>
      </c>
      <c r="D47" s="364" t="s">
        <v>761</v>
      </c>
      <c r="E47" s="364"/>
      <c r="F47" s="388">
        <f t="shared" si="0"/>
        <v>40</v>
      </c>
    </row>
    <row r="48" spans="1:6" x14ac:dyDescent="0.2">
      <c r="A48" s="364">
        <v>39</v>
      </c>
      <c r="B48" s="388">
        <f>'Student Entry'!C52</f>
        <v>211413205040</v>
      </c>
      <c r="C48" s="464" t="str">
        <f>'Student Entry'!D52</f>
        <v>JEISEELAN.R</v>
      </c>
      <c r="D48" s="364" t="s">
        <v>763</v>
      </c>
      <c r="E48" s="364"/>
      <c r="F48" s="388">
        <f t="shared" si="0"/>
        <v>70</v>
      </c>
    </row>
    <row r="49" spans="1:6" x14ac:dyDescent="0.2">
      <c r="A49" s="364">
        <v>40</v>
      </c>
      <c r="B49" s="388">
        <f>'Student Entry'!C53</f>
        <v>211413205041</v>
      </c>
      <c r="C49" s="464" t="str">
        <f>'Student Entry'!D53</f>
        <v>JENIE MARIAM ZACHARIAH</v>
      </c>
      <c r="D49" s="364" t="s">
        <v>765</v>
      </c>
      <c r="E49" s="364"/>
      <c r="F49" s="388">
        <f t="shared" si="0"/>
        <v>56</v>
      </c>
    </row>
    <row r="50" spans="1:6" x14ac:dyDescent="0.2">
      <c r="A50" s="364">
        <v>41</v>
      </c>
      <c r="B50" s="388">
        <f>'Student Entry'!C54</f>
        <v>211413205042</v>
      </c>
      <c r="C50" s="464" t="str">
        <f>'Student Entry'!D54</f>
        <v>JOTHI.P</v>
      </c>
      <c r="D50" s="364" t="s">
        <v>763</v>
      </c>
      <c r="E50" s="364"/>
      <c r="F50" s="388">
        <f t="shared" si="0"/>
        <v>70</v>
      </c>
    </row>
    <row r="51" spans="1:6" x14ac:dyDescent="0.2">
      <c r="A51" s="364">
        <v>42</v>
      </c>
      <c r="B51" s="388">
        <f>'Student Entry'!C55</f>
        <v>211413205043</v>
      </c>
      <c r="C51" s="464" t="str">
        <f>'Student Entry'!D55</f>
        <v>KALAIMANI.P</v>
      </c>
      <c r="D51" s="364" t="s">
        <v>762</v>
      </c>
      <c r="E51" s="364"/>
      <c r="F51" s="388">
        <f t="shared" si="0"/>
        <v>80</v>
      </c>
    </row>
    <row r="52" spans="1:6" x14ac:dyDescent="0.2">
      <c r="A52" s="364">
        <v>43</v>
      </c>
      <c r="B52" s="388">
        <f>'Student Entry'!C56</f>
        <v>211413205044</v>
      </c>
      <c r="C52" s="464" t="str">
        <f>'Student Entry'!D56</f>
        <v>KALAIVANI.N</v>
      </c>
      <c r="D52" s="364" t="s">
        <v>764</v>
      </c>
      <c r="E52" s="364"/>
      <c r="F52" s="388">
        <f t="shared" si="0"/>
        <v>60</v>
      </c>
    </row>
    <row r="53" spans="1:6" x14ac:dyDescent="0.2">
      <c r="A53" s="364">
        <v>44</v>
      </c>
      <c r="B53" s="388">
        <f>'Student Entry'!C57</f>
        <v>211413205045</v>
      </c>
      <c r="C53" s="464" t="str">
        <f>'Student Entry'!D57</f>
        <v>KARTHI.N.G</v>
      </c>
      <c r="D53" s="364" t="s">
        <v>764</v>
      </c>
      <c r="E53" s="364"/>
      <c r="F53" s="388">
        <f t="shared" si="0"/>
        <v>60</v>
      </c>
    </row>
    <row r="54" spans="1:6" x14ac:dyDescent="0.2">
      <c r="A54" s="364">
        <v>45</v>
      </c>
      <c r="B54" s="388">
        <f>'Student Entry'!C58</f>
        <v>211413205046</v>
      </c>
      <c r="C54" s="464" t="str">
        <f>'Student Entry'!D58</f>
        <v>KARTHICK .B</v>
      </c>
      <c r="D54" s="364" t="s">
        <v>761</v>
      </c>
      <c r="E54" s="364"/>
      <c r="F54" s="388">
        <f t="shared" si="0"/>
        <v>40</v>
      </c>
    </row>
    <row r="55" spans="1:6" x14ac:dyDescent="0.2">
      <c r="A55" s="364">
        <v>46</v>
      </c>
      <c r="B55" s="388">
        <f>'Student Entry'!C59</f>
        <v>211413205047</v>
      </c>
      <c r="C55" s="464" t="str">
        <f>'Student Entry'!D59</f>
        <v>KAVIPRIYA.S</v>
      </c>
      <c r="D55" s="364" t="s">
        <v>764</v>
      </c>
      <c r="E55" s="364"/>
      <c r="F55" s="388">
        <f t="shared" si="0"/>
        <v>60</v>
      </c>
    </row>
    <row r="56" spans="1:6" x14ac:dyDescent="0.2">
      <c r="A56" s="364">
        <v>47</v>
      </c>
      <c r="B56" s="388">
        <f>'Student Entry'!C60</f>
        <v>211413205048</v>
      </c>
      <c r="C56" s="464" t="str">
        <f>'Student Entry'!D60</f>
        <v>KEERTHANA BALAJI</v>
      </c>
      <c r="D56" s="364" t="s">
        <v>764</v>
      </c>
      <c r="E56" s="364"/>
      <c r="F56" s="388">
        <f t="shared" si="0"/>
        <v>60</v>
      </c>
    </row>
    <row r="57" spans="1:6" x14ac:dyDescent="0.2">
      <c r="A57" s="364">
        <v>48</v>
      </c>
      <c r="B57" s="388">
        <f>'Student Entry'!C61</f>
        <v>211413205049</v>
      </c>
      <c r="C57" s="464" t="str">
        <f>'Student Entry'!D61</f>
        <v>KIRTHANA.R</v>
      </c>
      <c r="D57" s="364" t="s">
        <v>765</v>
      </c>
      <c r="E57" s="364"/>
      <c r="F57" s="388">
        <f t="shared" si="0"/>
        <v>56</v>
      </c>
    </row>
    <row r="58" spans="1:6" x14ac:dyDescent="0.2">
      <c r="A58" s="364">
        <v>49</v>
      </c>
      <c r="B58" s="388">
        <f>'Student Entry'!C62</f>
        <v>211413205050</v>
      </c>
      <c r="C58" s="464" t="str">
        <f>'Student Entry'!D62</f>
        <v>KIRUBHAKARAN.S</v>
      </c>
      <c r="D58" s="364" t="s">
        <v>763</v>
      </c>
      <c r="E58" s="364"/>
      <c r="F58" s="388">
        <f t="shared" si="0"/>
        <v>70</v>
      </c>
    </row>
    <row r="59" spans="1:6" x14ac:dyDescent="0.2">
      <c r="A59" s="364">
        <v>50</v>
      </c>
      <c r="B59" s="388">
        <f>'Student Entry'!C63</f>
        <v>211413205051</v>
      </c>
      <c r="C59" s="464" t="str">
        <f>'Student Entry'!D63</f>
        <v>LOGESWARI.U</v>
      </c>
      <c r="D59" s="462" t="s">
        <v>764</v>
      </c>
      <c r="E59" s="364"/>
      <c r="F59" s="388">
        <f t="shared" si="0"/>
        <v>60</v>
      </c>
    </row>
    <row r="60" spans="1:6" x14ac:dyDescent="0.2">
      <c r="A60" s="364">
        <v>51</v>
      </c>
      <c r="B60" s="388">
        <f>'Student Entry'!C64</f>
        <v>211413205052</v>
      </c>
      <c r="C60" s="464" t="str">
        <f>'Student Entry'!D64</f>
        <v>MAHESH.S</v>
      </c>
      <c r="D60" s="364" t="s">
        <v>763</v>
      </c>
      <c r="E60" s="364"/>
      <c r="F60" s="388">
        <f t="shared" si="0"/>
        <v>70</v>
      </c>
    </row>
    <row r="61" spans="1:6" x14ac:dyDescent="0.2">
      <c r="A61" s="364">
        <v>52</v>
      </c>
      <c r="B61" s="388">
        <f>'Student Entry'!C65</f>
        <v>211413205053</v>
      </c>
      <c r="C61" s="464" t="str">
        <f>'Student Entry'!D65</f>
        <v>MANASA.M.S</v>
      </c>
      <c r="D61" s="364" t="s">
        <v>763</v>
      </c>
      <c r="E61" s="364"/>
      <c r="F61" s="388">
        <f t="shared" si="0"/>
        <v>70</v>
      </c>
    </row>
    <row r="62" spans="1:6" x14ac:dyDescent="0.2">
      <c r="A62" s="364">
        <v>53</v>
      </c>
      <c r="B62" s="388">
        <f>'Student Entry'!C66</f>
        <v>211413205054</v>
      </c>
      <c r="C62" s="464" t="str">
        <f>'Student Entry'!D66</f>
        <v>MANIKANDARAJ.C.R</v>
      </c>
      <c r="D62" s="364" t="s">
        <v>762</v>
      </c>
      <c r="E62" s="364"/>
      <c r="F62" s="388">
        <f t="shared" si="0"/>
        <v>80</v>
      </c>
    </row>
    <row r="63" spans="1:6" x14ac:dyDescent="0.2">
      <c r="A63" s="364">
        <v>54</v>
      </c>
      <c r="B63" s="388">
        <f>'Student Entry'!C67</f>
        <v>211413205055</v>
      </c>
      <c r="C63" s="464" t="str">
        <f>'Student Entry'!D67</f>
        <v>MANJULA.A</v>
      </c>
      <c r="D63" s="364" t="s">
        <v>762</v>
      </c>
      <c r="E63" s="364"/>
      <c r="F63" s="388">
        <f t="shared" si="0"/>
        <v>80</v>
      </c>
    </row>
    <row r="64" spans="1:6" x14ac:dyDescent="0.2">
      <c r="A64" s="364">
        <v>55</v>
      </c>
      <c r="B64" s="388">
        <f>'Student Entry'!C68</f>
        <v>211413205056</v>
      </c>
      <c r="C64" s="464" t="str">
        <f>'Student Entry'!D68</f>
        <v>MANOJKUMAR.P</v>
      </c>
      <c r="D64" s="364" t="s">
        <v>763</v>
      </c>
      <c r="E64" s="364"/>
      <c r="F64" s="388">
        <f t="shared" si="0"/>
        <v>70</v>
      </c>
    </row>
    <row r="65" spans="1:6" x14ac:dyDescent="0.2">
      <c r="A65" s="364">
        <v>56</v>
      </c>
      <c r="B65" s="388">
        <f>'Student Entry'!C69</f>
        <v>211413205058</v>
      </c>
      <c r="C65" s="464" t="str">
        <f>'Student Entry'!D69</f>
        <v>MATHIVANI.M</v>
      </c>
      <c r="D65" s="462" t="s">
        <v>761</v>
      </c>
      <c r="E65" s="364"/>
      <c r="F65" s="388">
        <f t="shared" si="0"/>
        <v>40</v>
      </c>
    </row>
    <row r="66" spans="1:6" x14ac:dyDescent="0.2">
      <c r="A66" s="364">
        <v>57</v>
      </c>
      <c r="B66" s="388">
        <f>'Student Entry'!C70</f>
        <v>211413205059</v>
      </c>
      <c r="C66" s="464" t="str">
        <f>'Student Entry'!D70</f>
        <v>MEENA.A</v>
      </c>
      <c r="D66" s="462" t="s">
        <v>765</v>
      </c>
      <c r="E66" s="364"/>
      <c r="F66" s="388">
        <f t="shared" si="0"/>
        <v>56</v>
      </c>
    </row>
    <row r="67" spans="1:6" x14ac:dyDescent="0.2">
      <c r="A67" s="364">
        <v>58</v>
      </c>
      <c r="B67" s="388">
        <f>'Student Entry'!C71</f>
        <v>211413205060</v>
      </c>
      <c r="C67" s="464" t="str">
        <f>'Student Entry'!D71</f>
        <v>MITHILESH.N</v>
      </c>
      <c r="D67" s="364" t="s">
        <v>763</v>
      </c>
      <c r="E67" s="364"/>
      <c r="F67" s="388">
        <f t="shared" si="0"/>
        <v>70</v>
      </c>
    </row>
    <row r="68" spans="1:6" x14ac:dyDescent="0.2">
      <c r="A68" s="364">
        <v>59</v>
      </c>
      <c r="B68" s="388">
        <f>'Student Entry'!C72</f>
        <v>211413205061</v>
      </c>
      <c r="C68" s="464" t="str">
        <f>'Student Entry'!D72</f>
        <v>MONICA.M</v>
      </c>
      <c r="D68" s="462" t="s">
        <v>764</v>
      </c>
      <c r="E68" s="364"/>
      <c r="F68" s="388">
        <f t="shared" si="0"/>
        <v>60</v>
      </c>
    </row>
    <row r="69" spans="1:6" x14ac:dyDescent="0.2">
      <c r="A69" s="364">
        <v>60</v>
      </c>
      <c r="B69" s="388">
        <f>'Student Entry'!C73</f>
        <v>211413205062</v>
      </c>
      <c r="C69" s="464" t="str">
        <f>'Student Entry'!D73</f>
        <v>MONIKA.S</v>
      </c>
      <c r="D69" s="364" t="s">
        <v>762</v>
      </c>
      <c r="E69" s="364"/>
      <c r="F69" s="388">
        <f t="shared" si="0"/>
        <v>80</v>
      </c>
    </row>
    <row r="70" spans="1:6" x14ac:dyDescent="0.2">
      <c r="A70" s="364">
        <v>61</v>
      </c>
      <c r="B70" s="388">
        <f>'Student Entry'!C74</f>
        <v>211413205063</v>
      </c>
      <c r="C70" s="464" t="str">
        <f>'Student Entry'!D74</f>
        <v>MONISHA.B</v>
      </c>
      <c r="D70" s="364" t="s">
        <v>312</v>
      </c>
      <c r="E70" s="364"/>
      <c r="F70" s="388">
        <f t="shared" si="0"/>
        <v>90</v>
      </c>
    </row>
    <row r="71" spans="1:6" x14ac:dyDescent="0.2">
      <c r="A71" s="364">
        <v>62</v>
      </c>
      <c r="B71" s="388">
        <f>'Student Entry'!C75</f>
        <v>211413205064</v>
      </c>
      <c r="C71" s="464" t="str">
        <f>'Student Entry'!D75</f>
        <v>MOWNIKA.A</v>
      </c>
      <c r="D71" s="364" t="s">
        <v>763</v>
      </c>
      <c r="E71" s="364"/>
      <c r="F71" s="388">
        <f t="shared" si="0"/>
        <v>70</v>
      </c>
    </row>
    <row r="72" spans="1:6" x14ac:dyDescent="0.2">
      <c r="A72" s="364">
        <v>63</v>
      </c>
      <c r="B72" s="388">
        <f>'Student Entry'!C76</f>
        <v>211413205065</v>
      </c>
      <c r="C72" s="464" t="str">
        <f>'Student Entry'!D76</f>
        <v>NANDHIDHA.G</v>
      </c>
      <c r="D72" s="364" t="s">
        <v>763</v>
      </c>
      <c r="E72" s="364"/>
      <c r="F72" s="388">
        <f t="shared" si="0"/>
        <v>70</v>
      </c>
    </row>
    <row r="73" spans="1:6" x14ac:dyDescent="0.2">
      <c r="A73" s="364">
        <v>64</v>
      </c>
      <c r="B73" s="388">
        <f>'Student Entry'!C77</f>
        <v>211413205066</v>
      </c>
      <c r="C73" s="464" t="str">
        <f>'Student Entry'!D77</f>
        <v>NARAYANAN.K</v>
      </c>
      <c r="D73" s="364" t="s">
        <v>762</v>
      </c>
      <c r="E73" s="364"/>
      <c r="F73" s="388">
        <f t="shared" si="0"/>
        <v>80</v>
      </c>
    </row>
    <row r="74" spans="1:6" x14ac:dyDescent="0.2">
      <c r="A74" s="364">
        <v>65</v>
      </c>
      <c r="B74" s="388">
        <f>'Student Entry'!C78</f>
        <v>211413205067</v>
      </c>
      <c r="C74" s="464" t="str">
        <f>'Student Entry'!D78</f>
        <v>NIRANJANA.K</v>
      </c>
      <c r="D74" s="364" t="s">
        <v>763</v>
      </c>
      <c r="E74" s="364"/>
      <c r="F74" s="388">
        <f t="shared" si="0"/>
        <v>70</v>
      </c>
    </row>
    <row r="75" spans="1:6" x14ac:dyDescent="0.2">
      <c r="A75" s="364">
        <v>66</v>
      </c>
      <c r="B75" s="388">
        <f>'Student Entry'!C79</f>
        <v>211413205068</v>
      </c>
      <c r="C75" s="464" t="str">
        <f>'Student Entry'!D79</f>
        <v>NIVEDHA.J.M</v>
      </c>
      <c r="D75" s="364" t="s">
        <v>763</v>
      </c>
      <c r="E75" s="364"/>
      <c r="F75" s="388">
        <f t="shared" ref="F75:F138" si="1">IF(D75="S",98,IF(D75="A",90,IF(D75="B",80,IF(D75="C",70,IF(D75="D",60,IF(D75="E",56,IF(D75="U",40,"F")))))))</f>
        <v>70</v>
      </c>
    </row>
    <row r="76" spans="1:6" x14ac:dyDescent="0.2">
      <c r="A76" s="364">
        <v>67</v>
      </c>
      <c r="B76" s="388">
        <f>'Student Entry'!C80</f>
        <v>211413205069</v>
      </c>
      <c r="C76" s="464" t="str">
        <f>'Student Entry'!D80</f>
        <v>NIVEDITA.N</v>
      </c>
      <c r="D76" s="364" t="s">
        <v>765</v>
      </c>
      <c r="E76" s="364"/>
      <c r="F76" s="388">
        <f t="shared" si="1"/>
        <v>56</v>
      </c>
    </row>
    <row r="77" spans="1:6" x14ac:dyDescent="0.2">
      <c r="A77" s="364">
        <v>68</v>
      </c>
      <c r="B77" s="388">
        <f>'Student Entry'!C81</f>
        <v>211413205070</v>
      </c>
      <c r="C77" s="464" t="str">
        <f>'Student Entry'!D81</f>
        <v>NIVETHA.S</v>
      </c>
      <c r="D77" s="364" t="s">
        <v>763</v>
      </c>
      <c r="E77" s="364"/>
      <c r="F77" s="388">
        <f t="shared" si="1"/>
        <v>70</v>
      </c>
    </row>
    <row r="78" spans="1:6" x14ac:dyDescent="0.2">
      <c r="A78" s="364">
        <v>69</v>
      </c>
      <c r="B78" s="388">
        <f>'Student Entry'!C82</f>
        <v>211413205071</v>
      </c>
      <c r="C78" s="464" t="str">
        <f>'Student Entry'!D82</f>
        <v>POOJA.G</v>
      </c>
      <c r="D78" s="364" t="s">
        <v>763</v>
      </c>
      <c r="E78" s="364"/>
      <c r="F78" s="388">
        <f t="shared" si="1"/>
        <v>70</v>
      </c>
    </row>
    <row r="79" spans="1:6" x14ac:dyDescent="0.2">
      <c r="A79" s="364">
        <v>70</v>
      </c>
      <c r="B79" s="388">
        <f>'Student Entry'!C83</f>
        <v>211413205072</v>
      </c>
      <c r="C79" s="464" t="str">
        <f>'Student Entry'!D83</f>
        <v>POOJA.R</v>
      </c>
      <c r="D79" s="462" t="s">
        <v>761</v>
      </c>
      <c r="E79" s="364"/>
      <c r="F79" s="388">
        <f t="shared" si="1"/>
        <v>40</v>
      </c>
    </row>
    <row r="80" spans="1:6" x14ac:dyDescent="0.2">
      <c r="A80" s="364">
        <v>71</v>
      </c>
      <c r="B80" s="388">
        <f>'Student Entry'!C84</f>
        <v>211413205073</v>
      </c>
      <c r="C80" s="464" t="str">
        <f>'Student Entry'!D84</f>
        <v>PRATHIBA.S</v>
      </c>
      <c r="D80" s="364" t="s">
        <v>762</v>
      </c>
      <c r="E80" s="364"/>
      <c r="F80" s="388">
        <f t="shared" si="1"/>
        <v>80</v>
      </c>
    </row>
    <row r="81" spans="1:6" x14ac:dyDescent="0.2">
      <c r="A81" s="364">
        <v>72</v>
      </c>
      <c r="B81" s="388">
        <f>'Student Entry'!C85</f>
        <v>211413205074</v>
      </c>
      <c r="C81" s="464" t="str">
        <f>'Student Entry'!D85</f>
        <v>PREETHI.S</v>
      </c>
      <c r="D81" s="364" t="s">
        <v>762</v>
      </c>
      <c r="E81" s="364"/>
      <c r="F81" s="388">
        <f t="shared" si="1"/>
        <v>80</v>
      </c>
    </row>
    <row r="82" spans="1:6" x14ac:dyDescent="0.2">
      <c r="A82" s="364">
        <v>73</v>
      </c>
      <c r="B82" s="388">
        <f>'Student Entry'!C86</f>
        <v>211413205075</v>
      </c>
      <c r="C82" s="464" t="str">
        <f>'Student Entry'!D86</f>
        <v>PRIYANGA.N</v>
      </c>
      <c r="D82" s="364" t="s">
        <v>762</v>
      </c>
      <c r="E82" s="364"/>
      <c r="F82" s="388">
        <f t="shared" si="1"/>
        <v>80</v>
      </c>
    </row>
    <row r="83" spans="1:6" x14ac:dyDescent="0.2">
      <c r="A83" s="364">
        <v>74</v>
      </c>
      <c r="B83" s="388">
        <f>'Student Entry'!C87</f>
        <v>211413205076</v>
      </c>
      <c r="C83" s="464" t="str">
        <f>'Student Entry'!D87</f>
        <v>PRIYANGA SIVAPRASAD</v>
      </c>
      <c r="D83" s="364" t="s">
        <v>765</v>
      </c>
      <c r="E83" s="364"/>
      <c r="F83" s="388">
        <f t="shared" si="1"/>
        <v>56</v>
      </c>
    </row>
    <row r="84" spans="1:6" x14ac:dyDescent="0.2">
      <c r="A84" s="364">
        <v>75</v>
      </c>
      <c r="B84" s="388">
        <f>'Student Entry'!C88</f>
        <v>211413205077</v>
      </c>
      <c r="C84" s="464" t="str">
        <f>'Student Entry'!D88</f>
        <v>PRIYANKA.M</v>
      </c>
      <c r="D84" s="364" t="s">
        <v>763</v>
      </c>
      <c r="E84" s="364"/>
      <c r="F84" s="388">
        <f t="shared" si="1"/>
        <v>70</v>
      </c>
    </row>
    <row r="85" spans="1:6" x14ac:dyDescent="0.2">
      <c r="A85" s="364">
        <v>76</v>
      </c>
      <c r="B85" s="388">
        <f>'Student Entry'!C89</f>
        <v>211413205078</v>
      </c>
      <c r="C85" s="464" t="str">
        <f>'Student Entry'!D89</f>
        <v>RAHUL.K.C</v>
      </c>
      <c r="D85" s="364" t="s">
        <v>761</v>
      </c>
      <c r="E85" s="364"/>
      <c r="F85" s="388">
        <f t="shared" si="1"/>
        <v>40</v>
      </c>
    </row>
    <row r="86" spans="1:6" x14ac:dyDescent="0.2">
      <c r="A86" s="364">
        <v>77</v>
      </c>
      <c r="B86" s="388">
        <f>'Student Entry'!C90</f>
        <v>211413205079</v>
      </c>
      <c r="C86" s="464" t="str">
        <f>'Student Entry'!D90</f>
        <v>RAJESWARI.M.P</v>
      </c>
      <c r="D86" s="364" t="s">
        <v>763</v>
      </c>
      <c r="E86" s="364"/>
      <c r="F86" s="388">
        <f t="shared" si="1"/>
        <v>70</v>
      </c>
    </row>
    <row r="87" spans="1:6" x14ac:dyDescent="0.2">
      <c r="A87" s="364">
        <v>78</v>
      </c>
      <c r="B87" s="388">
        <f>'Student Entry'!C91</f>
        <v>211413205080</v>
      </c>
      <c r="C87" s="464" t="str">
        <f>'Student Entry'!D91</f>
        <v>RAJ MOHAN.D</v>
      </c>
      <c r="D87" s="364" t="s">
        <v>763</v>
      </c>
      <c r="E87" s="364"/>
      <c r="F87" s="388">
        <f t="shared" si="1"/>
        <v>70</v>
      </c>
    </row>
    <row r="88" spans="1:6" x14ac:dyDescent="0.2">
      <c r="A88" s="364">
        <v>79</v>
      </c>
      <c r="B88" s="388">
        <f>'Student Entry'!C92</f>
        <v>211413205081</v>
      </c>
      <c r="C88" s="464" t="str">
        <f>'Student Entry'!D92</f>
        <v>RANGEELA.D</v>
      </c>
      <c r="D88" s="364" t="s">
        <v>763</v>
      </c>
      <c r="E88" s="364"/>
      <c r="F88" s="388">
        <f t="shared" si="1"/>
        <v>70</v>
      </c>
    </row>
    <row r="89" spans="1:6" x14ac:dyDescent="0.2">
      <c r="A89" s="364">
        <v>80</v>
      </c>
      <c r="B89" s="388">
        <f>'Student Entry'!C93</f>
        <v>211413205082</v>
      </c>
      <c r="C89" s="464" t="str">
        <f>'Student Entry'!D93</f>
        <v>RATHI.J</v>
      </c>
      <c r="D89" s="364" t="s">
        <v>762</v>
      </c>
      <c r="E89" s="364"/>
      <c r="F89" s="388">
        <f t="shared" si="1"/>
        <v>80</v>
      </c>
    </row>
    <row r="90" spans="1:6" x14ac:dyDescent="0.2">
      <c r="A90" s="364">
        <v>81</v>
      </c>
      <c r="B90" s="388">
        <f>'Student Entry'!C94</f>
        <v>211413205083</v>
      </c>
      <c r="C90" s="464" t="str">
        <f>'Student Entry'!D94</f>
        <v>REDDY HEMANTH.T</v>
      </c>
      <c r="D90" s="364" t="s">
        <v>763</v>
      </c>
      <c r="E90" s="364"/>
      <c r="F90" s="388">
        <f t="shared" si="1"/>
        <v>70</v>
      </c>
    </row>
    <row r="91" spans="1:6" x14ac:dyDescent="0.2">
      <c r="A91" s="364">
        <v>82</v>
      </c>
      <c r="B91" s="388">
        <f>'Student Entry'!C95</f>
        <v>211413205084</v>
      </c>
      <c r="C91" s="464" t="str">
        <f>'Student Entry'!D95</f>
        <v>REJOY JOHN BENJAMIN</v>
      </c>
      <c r="D91" s="364" t="s">
        <v>762</v>
      </c>
      <c r="E91" s="364"/>
      <c r="F91" s="388">
        <f t="shared" si="1"/>
        <v>80</v>
      </c>
    </row>
    <row r="92" spans="1:6" x14ac:dyDescent="0.2">
      <c r="A92" s="364">
        <v>83</v>
      </c>
      <c r="B92" s="388">
        <f>'Student Entry'!C96</f>
        <v>211413205085</v>
      </c>
      <c r="C92" s="464" t="str">
        <f>'Student Entry'!D96</f>
        <v>RENUKA.M</v>
      </c>
      <c r="D92" s="364" t="s">
        <v>763</v>
      </c>
      <c r="E92" s="364"/>
      <c r="F92" s="388">
        <f t="shared" si="1"/>
        <v>70</v>
      </c>
    </row>
    <row r="93" spans="1:6" x14ac:dyDescent="0.2">
      <c r="A93" s="364">
        <v>84</v>
      </c>
      <c r="B93" s="388">
        <f>'Student Entry'!C97</f>
        <v>211413205086</v>
      </c>
      <c r="C93" s="464" t="str">
        <f>'Student Entry'!D97</f>
        <v>ROSHAN DHARMA</v>
      </c>
      <c r="D93" s="364" t="s">
        <v>762</v>
      </c>
      <c r="E93" s="364"/>
      <c r="F93" s="388">
        <f t="shared" si="1"/>
        <v>80</v>
      </c>
    </row>
    <row r="94" spans="1:6" x14ac:dyDescent="0.2">
      <c r="A94" s="364">
        <v>85</v>
      </c>
      <c r="B94" s="388">
        <f>'Student Entry'!C98</f>
        <v>211413205087</v>
      </c>
      <c r="C94" s="464" t="str">
        <f>'Student Entry'!D98</f>
        <v>RUBIKA.K</v>
      </c>
      <c r="D94" s="364" t="s">
        <v>762</v>
      </c>
      <c r="E94" s="364"/>
      <c r="F94" s="388">
        <f t="shared" si="1"/>
        <v>80</v>
      </c>
    </row>
    <row r="95" spans="1:6" x14ac:dyDescent="0.2">
      <c r="A95" s="364">
        <v>86</v>
      </c>
      <c r="B95" s="388">
        <f>'Student Entry'!C99</f>
        <v>211413205088</v>
      </c>
      <c r="C95" s="464" t="str">
        <f>'Student Entry'!D99</f>
        <v>SALAI DHAMAYANTHI.M.S</v>
      </c>
      <c r="D95" s="364" t="s">
        <v>762</v>
      </c>
      <c r="E95" s="364"/>
      <c r="F95" s="388">
        <f t="shared" si="1"/>
        <v>80</v>
      </c>
    </row>
    <row r="96" spans="1:6" x14ac:dyDescent="0.2">
      <c r="A96" s="364">
        <v>87</v>
      </c>
      <c r="B96" s="388">
        <f>'Student Entry'!C100</f>
        <v>211413205089</v>
      </c>
      <c r="C96" s="464" t="str">
        <f>'Student Entry'!D100</f>
        <v>SAMYUKTHA.R</v>
      </c>
      <c r="D96" s="364" t="s">
        <v>762</v>
      </c>
      <c r="E96" s="364"/>
      <c r="F96" s="388">
        <f t="shared" si="1"/>
        <v>80</v>
      </c>
    </row>
    <row r="97" spans="1:6" x14ac:dyDescent="0.2">
      <c r="A97" s="364">
        <v>88</v>
      </c>
      <c r="B97" s="388">
        <f>'Student Entry'!C101</f>
        <v>211413205090</v>
      </c>
      <c r="C97" s="464" t="str">
        <f>'Student Entry'!D101</f>
        <v>SANDHIYA.S</v>
      </c>
      <c r="D97" s="364" t="s">
        <v>762</v>
      </c>
      <c r="E97" s="364"/>
      <c r="F97" s="388">
        <f t="shared" si="1"/>
        <v>80</v>
      </c>
    </row>
    <row r="98" spans="1:6" x14ac:dyDescent="0.2">
      <c r="A98" s="364">
        <v>89</v>
      </c>
      <c r="B98" s="388">
        <f>'Student Entry'!C102</f>
        <v>211413205091</v>
      </c>
      <c r="C98" s="464" t="str">
        <f>'Student Entry'!D102</f>
        <v>SATHYA RAJ.P</v>
      </c>
      <c r="D98" s="364" t="s">
        <v>762</v>
      </c>
      <c r="E98" s="364"/>
      <c r="F98" s="388">
        <f t="shared" si="1"/>
        <v>80</v>
      </c>
    </row>
    <row r="99" spans="1:6" x14ac:dyDescent="0.2">
      <c r="A99" s="364">
        <v>90</v>
      </c>
      <c r="B99" s="388">
        <f>'Student Entry'!C103</f>
        <v>211413205092</v>
      </c>
      <c r="C99" s="464" t="str">
        <f>'Student Entry'!D103</f>
        <v>SAVITHA.M</v>
      </c>
      <c r="D99" s="364" t="s">
        <v>762</v>
      </c>
      <c r="E99" s="364"/>
      <c r="F99" s="388">
        <f t="shared" si="1"/>
        <v>80</v>
      </c>
    </row>
    <row r="100" spans="1:6" x14ac:dyDescent="0.2">
      <c r="A100" s="364">
        <v>91</v>
      </c>
      <c r="B100" s="388">
        <f>'Student Entry'!C104</f>
        <v>211413205093</v>
      </c>
      <c r="C100" s="464" t="str">
        <f>'Student Entry'!D104</f>
        <v>SELVA MARY.D</v>
      </c>
      <c r="D100" s="364" t="s">
        <v>763</v>
      </c>
      <c r="E100" s="364"/>
      <c r="F100" s="388">
        <f t="shared" si="1"/>
        <v>70</v>
      </c>
    </row>
    <row r="101" spans="1:6" x14ac:dyDescent="0.2">
      <c r="A101" s="364">
        <v>92</v>
      </c>
      <c r="B101" s="388">
        <f>'Student Entry'!C105</f>
        <v>211413205095</v>
      </c>
      <c r="C101" s="464" t="str">
        <f>'Student Entry'!D105</f>
        <v>SHALIYA.L</v>
      </c>
      <c r="D101" s="364" t="s">
        <v>763</v>
      </c>
      <c r="E101" s="364"/>
      <c r="F101" s="388">
        <f t="shared" si="1"/>
        <v>70</v>
      </c>
    </row>
    <row r="102" spans="1:6" x14ac:dyDescent="0.2">
      <c r="A102" s="364">
        <v>93</v>
      </c>
      <c r="B102" s="388">
        <f>'Student Entry'!C106</f>
        <v>211413205096</v>
      </c>
      <c r="C102" s="464" t="str">
        <f>'Student Entry'!D106</f>
        <v>SHANMUGA PRIYA.E</v>
      </c>
      <c r="D102" s="364" t="s">
        <v>761</v>
      </c>
      <c r="E102" s="364"/>
      <c r="F102" s="388">
        <f t="shared" si="1"/>
        <v>40</v>
      </c>
    </row>
    <row r="103" spans="1:6" x14ac:dyDescent="0.2">
      <c r="A103" s="364">
        <v>94</v>
      </c>
      <c r="B103" s="388">
        <f>'Student Entry'!C107</f>
        <v>211413205097</v>
      </c>
      <c r="C103" s="464" t="str">
        <f>'Student Entry'!D107</f>
        <v>SHARMILA.A</v>
      </c>
      <c r="D103" s="364" t="s">
        <v>763</v>
      </c>
      <c r="E103" s="364"/>
      <c r="F103" s="388">
        <f t="shared" si="1"/>
        <v>70</v>
      </c>
    </row>
    <row r="104" spans="1:6" x14ac:dyDescent="0.2">
      <c r="A104" s="364">
        <v>95</v>
      </c>
      <c r="B104" s="388">
        <f>'Student Entry'!C108</f>
        <v>211413205098</v>
      </c>
      <c r="C104" s="464" t="str">
        <f>'Student Entry'!D108</f>
        <v>SHRUTHAKEERTHI.S</v>
      </c>
      <c r="D104" s="364" t="s">
        <v>762</v>
      </c>
      <c r="E104" s="364"/>
      <c r="F104" s="388">
        <f t="shared" si="1"/>
        <v>80</v>
      </c>
    </row>
    <row r="105" spans="1:6" x14ac:dyDescent="0.2">
      <c r="A105" s="364">
        <v>96</v>
      </c>
      <c r="B105" s="388">
        <f>'Student Entry'!C109</f>
        <v>211413205099</v>
      </c>
      <c r="C105" s="464" t="str">
        <f>'Student Entry'!D109</f>
        <v>SICILY SHERIN.M</v>
      </c>
      <c r="D105" s="364" t="s">
        <v>763</v>
      </c>
      <c r="E105" s="364"/>
      <c r="F105" s="388">
        <f t="shared" si="1"/>
        <v>70</v>
      </c>
    </row>
    <row r="106" spans="1:6" x14ac:dyDescent="0.2">
      <c r="A106" s="364">
        <v>97</v>
      </c>
      <c r="B106" s="388">
        <f>'Student Entry'!C110</f>
        <v>211413205100</v>
      </c>
      <c r="C106" s="464" t="str">
        <f>'Student Entry'!D110</f>
        <v>SINDHUJA.S</v>
      </c>
      <c r="D106" s="462" t="s">
        <v>765</v>
      </c>
      <c r="E106" s="364"/>
      <c r="F106" s="388">
        <f t="shared" si="1"/>
        <v>56</v>
      </c>
    </row>
    <row r="107" spans="1:6" x14ac:dyDescent="0.2">
      <c r="A107" s="364">
        <v>98</v>
      </c>
      <c r="B107" s="388">
        <f>'Student Entry'!C111</f>
        <v>211413205101</v>
      </c>
      <c r="C107" s="464" t="str">
        <f>'Student Entry'!D111</f>
        <v>SNEHA PRIYA.K</v>
      </c>
      <c r="D107" s="364" t="s">
        <v>764</v>
      </c>
      <c r="E107" s="364"/>
      <c r="F107" s="388">
        <f t="shared" si="1"/>
        <v>60</v>
      </c>
    </row>
    <row r="108" spans="1:6" x14ac:dyDescent="0.2">
      <c r="A108" s="364">
        <v>99</v>
      </c>
      <c r="B108" s="388">
        <f>'Student Entry'!C112</f>
        <v>211413205102</v>
      </c>
      <c r="C108" s="464" t="str">
        <f>'Student Entry'!D112</f>
        <v>SNEHA VARSA.P.V</v>
      </c>
      <c r="D108" s="364" t="s">
        <v>763</v>
      </c>
      <c r="E108" s="364"/>
      <c r="F108" s="388">
        <f t="shared" si="1"/>
        <v>70</v>
      </c>
    </row>
    <row r="109" spans="1:6" x14ac:dyDescent="0.2">
      <c r="A109" s="364">
        <v>100</v>
      </c>
      <c r="B109" s="388">
        <f>'Student Entry'!C113</f>
        <v>211413205103</v>
      </c>
      <c r="C109" s="464" t="str">
        <f>'Student Entry'!D113</f>
        <v>SOWMYA.B</v>
      </c>
      <c r="D109" s="364" t="s">
        <v>763</v>
      </c>
      <c r="E109" s="364"/>
      <c r="F109" s="388">
        <f t="shared" si="1"/>
        <v>70</v>
      </c>
    </row>
    <row r="110" spans="1:6" x14ac:dyDescent="0.2">
      <c r="A110" s="364">
        <v>101</v>
      </c>
      <c r="B110" s="388">
        <f>'Student Entry'!C114</f>
        <v>211413205104</v>
      </c>
      <c r="C110" s="464" t="str">
        <f>'Student Entry'!D114</f>
        <v>SRI LEKHA.P</v>
      </c>
      <c r="D110" s="364" t="s">
        <v>763</v>
      </c>
      <c r="E110" s="364"/>
      <c r="F110" s="388">
        <f t="shared" si="1"/>
        <v>70</v>
      </c>
    </row>
    <row r="111" spans="1:6" x14ac:dyDescent="0.2">
      <c r="A111" s="364">
        <v>102</v>
      </c>
      <c r="B111" s="388">
        <f>'Student Entry'!C115</f>
        <v>211413205105</v>
      </c>
      <c r="C111" s="464" t="str">
        <f>'Student Entry'!D115</f>
        <v>SUBHAVANI.B</v>
      </c>
      <c r="D111" s="364" t="s">
        <v>763</v>
      </c>
      <c r="E111" s="364"/>
      <c r="F111" s="388">
        <f t="shared" si="1"/>
        <v>70</v>
      </c>
    </row>
    <row r="112" spans="1:6" x14ac:dyDescent="0.2">
      <c r="A112" s="364">
        <v>103</v>
      </c>
      <c r="B112" s="388">
        <f>'Student Entry'!C116</f>
        <v>211413205106</v>
      </c>
      <c r="C112" s="464" t="str">
        <f>'Student Entry'!D116</f>
        <v>SUNDARRAJI.U</v>
      </c>
      <c r="D112" s="364" t="s">
        <v>764</v>
      </c>
      <c r="E112" s="364"/>
      <c r="F112" s="388">
        <f t="shared" si="1"/>
        <v>60</v>
      </c>
    </row>
    <row r="113" spans="1:6" x14ac:dyDescent="0.2">
      <c r="A113" s="364">
        <v>104</v>
      </c>
      <c r="B113" s="388">
        <f>'Student Entry'!C117</f>
        <v>211413205107</v>
      </c>
      <c r="C113" s="464" t="str">
        <f>'Student Entry'!D117</f>
        <v>SURESH KUMAR.A.B</v>
      </c>
      <c r="D113" s="364" t="s">
        <v>763</v>
      </c>
      <c r="E113" s="364"/>
      <c r="F113" s="388">
        <f t="shared" si="1"/>
        <v>70</v>
      </c>
    </row>
    <row r="114" spans="1:6" x14ac:dyDescent="0.2">
      <c r="A114" s="364">
        <v>105</v>
      </c>
      <c r="B114" s="388">
        <f>'Student Entry'!C118</f>
        <v>211413205108</v>
      </c>
      <c r="C114" s="464" t="str">
        <f>'Student Entry'!D118</f>
        <v>SURIYA.G</v>
      </c>
      <c r="D114" s="364" t="s">
        <v>763</v>
      </c>
      <c r="E114" s="364"/>
      <c r="F114" s="388">
        <f t="shared" si="1"/>
        <v>70</v>
      </c>
    </row>
    <row r="115" spans="1:6" x14ac:dyDescent="0.2">
      <c r="A115" s="364">
        <v>106</v>
      </c>
      <c r="B115" s="388">
        <f>'Student Entry'!C119</f>
        <v>211413205109</v>
      </c>
      <c r="C115" s="464" t="str">
        <f>'Student Entry'!D119</f>
        <v>SURYA.R</v>
      </c>
      <c r="D115" s="364" t="s">
        <v>765</v>
      </c>
      <c r="E115" s="364"/>
      <c r="F115" s="388">
        <f t="shared" si="1"/>
        <v>56</v>
      </c>
    </row>
    <row r="116" spans="1:6" x14ac:dyDescent="0.2">
      <c r="A116" s="364">
        <v>107</v>
      </c>
      <c r="B116" s="388">
        <f>'Student Entry'!C120</f>
        <v>211413205110</v>
      </c>
      <c r="C116" s="464" t="str">
        <f>'Student Entry'!D120</f>
        <v>SUSITHRA.P</v>
      </c>
      <c r="D116" s="364" t="s">
        <v>764</v>
      </c>
      <c r="E116" s="364"/>
      <c r="F116" s="388">
        <f t="shared" si="1"/>
        <v>60</v>
      </c>
    </row>
    <row r="117" spans="1:6" x14ac:dyDescent="0.2">
      <c r="A117" s="364">
        <v>108</v>
      </c>
      <c r="B117" s="388">
        <f>'Student Entry'!C121</f>
        <v>211413205111</v>
      </c>
      <c r="C117" s="464" t="str">
        <f>'Student Entry'!D121</f>
        <v>SWATHISWARI.B</v>
      </c>
      <c r="D117" s="462" t="s">
        <v>761</v>
      </c>
      <c r="E117" s="364"/>
      <c r="F117" s="388">
        <f t="shared" si="1"/>
        <v>40</v>
      </c>
    </row>
    <row r="118" spans="1:6" x14ac:dyDescent="0.2">
      <c r="A118" s="364">
        <v>109</v>
      </c>
      <c r="B118" s="388">
        <f>'Student Entry'!C122</f>
        <v>211413205112</v>
      </c>
      <c r="C118" s="464" t="str">
        <f>'Student Entry'!D122</f>
        <v>SWETHA.R.V</v>
      </c>
      <c r="D118" s="462" t="s">
        <v>764</v>
      </c>
      <c r="E118" s="364"/>
      <c r="F118" s="388">
        <f t="shared" si="1"/>
        <v>60</v>
      </c>
    </row>
    <row r="119" spans="1:6" x14ac:dyDescent="0.2">
      <c r="A119" s="364">
        <v>110</v>
      </c>
      <c r="B119" s="388">
        <f>'Student Entry'!C123</f>
        <v>211413205113</v>
      </c>
      <c r="C119" s="464" t="str">
        <f>'Student Entry'!D123</f>
        <v>TAMILKANAL.S</v>
      </c>
      <c r="D119" s="364" t="s">
        <v>765</v>
      </c>
      <c r="E119" s="364"/>
      <c r="F119" s="388">
        <f t="shared" si="1"/>
        <v>56</v>
      </c>
    </row>
    <row r="120" spans="1:6" x14ac:dyDescent="0.2">
      <c r="A120" s="364">
        <v>111</v>
      </c>
      <c r="B120" s="388">
        <f>'Student Entry'!C124</f>
        <v>211413205114</v>
      </c>
      <c r="C120" s="464" t="str">
        <f>'Student Entry'!D124</f>
        <v>TAMIL SELVI.G</v>
      </c>
      <c r="D120" s="364" t="s">
        <v>763</v>
      </c>
      <c r="E120" s="364"/>
      <c r="F120" s="388">
        <f t="shared" si="1"/>
        <v>70</v>
      </c>
    </row>
    <row r="121" spans="1:6" x14ac:dyDescent="0.2">
      <c r="A121" s="364">
        <v>112</v>
      </c>
      <c r="B121" s="388">
        <f>'Student Entry'!C125</f>
        <v>211413205116</v>
      </c>
      <c r="C121" s="464" t="str">
        <f>'Student Entry'!D125</f>
        <v>VAJIHA.H</v>
      </c>
      <c r="D121" s="462" t="s">
        <v>761</v>
      </c>
      <c r="E121" s="364"/>
      <c r="F121" s="388">
        <f t="shared" si="1"/>
        <v>40</v>
      </c>
    </row>
    <row r="122" spans="1:6" x14ac:dyDescent="0.2">
      <c r="A122" s="364">
        <v>113</v>
      </c>
      <c r="B122" s="388">
        <f>'Student Entry'!C126</f>
        <v>211413205117</v>
      </c>
      <c r="C122" s="464" t="str">
        <f>'Student Entry'!D126</f>
        <v>VARTHINI.R</v>
      </c>
      <c r="D122" s="364" t="s">
        <v>763</v>
      </c>
      <c r="E122" s="364"/>
      <c r="F122" s="388">
        <f t="shared" si="1"/>
        <v>70</v>
      </c>
    </row>
    <row r="123" spans="1:6" x14ac:dyDescent="0.2">
      <c r="A123" s="364">
        <v>114</v>
      </c>
      <c r="B123" s="388">
        <f>'Student Entry'!C127</f>
        <v>211413205118</v>
      </c>
      <c r="C123" s="464" t="str">
        <f>'Student Entry'!D127</f>
        <v>VIDHYA.Y</v>
      </c>
      <c r="D123" s="364" t="s">
        <v>763</v>
      </c>
      <c r="E123" s="364"/>
      <c r="F123" s="388">
        <f t="shared" si="1"/>
        <v>70</v>
      </c>
    </row>
    <row r="124" spans="1:6" x14ac:dyDescent="0.2">
      <c r="A124" s="364">
        <v>115</v>
      </c>
      <c r="B124" s="388">
        <f>'Student Entry'!C128</f>
        <v>211413205119</v>
      </c>
      <c r="C124" s="464" t="str">
        <f>'Student Entry'!D128</f>
        <v>VIDYA RAMAMOORTHY</v>
      </c>
      <c r="D124" s="462" t="s">
        <v>765</v>
      </c>
      <c r="E124" s="364"/>
      <c r="F124" s="388">
        <f t="shared" si="1"/>
        <v>56</v>
      </c>
    </row>
    <row r="125" spans="1:6" x14ac:dyDescent="0.2">
      <c r="A125" s="364">
        <v>116</v>
      </c>
      <c r="B125" s="388">
        <f>'Student Entry'!C129</f>
        <v>211413205120</v>
      </c>
      <c r="C125" s="464" t="str">
        <f>'Student Entry'!D129</f>
        <v>VIGNESH.M.P</v>
      </c>
      <c r="D125" s="364" t="s">
        <v>761</v>
      </c>
      <c r="E125" s="364"/>
      <c r="F125" s="388">
        <f t="shared" si="1"/>
        <v>40</v>
      </c>
    </row>
    <row r="126" spans="1:6" x14ac:dyDescent="0.2">
      <c r="A126" s="364">
        <v>117</v>
      </c>
      <c r="B126" s="388">
        <f>'Student Entry'!C130</f>
        <v>211413205121</v>
      </c>
      <c r="C126" s="464" t="str">
        <f>'Student Entry'!D130</f>
        <v>VIGNESH.V.K</v>
      </c>
      <c r="D126" s="364" t="s">
        <v>761</v>
      </c>
      <c r="E126" s="364"/>
      <c r="F126" s="388">
        <f t="shared" si="1"/>
        <v>40</v>
      </c>
    </row>
    <row r="127" spans="1:6" x14ac:dyDescent="0.2">
      <c r="A127" s="364">
        <v>118</v>
      </c>
      <c r="B127" s="388">
        <f>'Student Entry'!C131</f>
        <v>211413205122</v>
      </c>
      <c r="C127" s="464" t="str">
        <f>'Student Entry'!D131</f>
        <v>VIJAYASHREE.J</v>
      </c>
      <c r="D127" s="364" t="s">
        <v>763</v>
      </c>
      <c r="E127" s="364"/>
      <c r="F127" s="388">
        <f t="shared" si="1"/>
        <v>70</v>
      </c>
    </row>
    <row r="128" spans="1:6" x14ac:dyDescent="0.2">
      <c r="A128" s="364">
        <v>119</v>
      </c>
      <c r="B128" s="388">
        <f>'Student Entry'!C132</f>
        <v>211413205123</v>
      </c>
      <c r="C128" s="464" t="str">
        <f>'Student Entry'!D132</f>
        <v>VIJITHA.K.M</v>
      </c>
      <c r="D128" s="364" t="s">
        <v>763</v>
      </c>
      <c r="E128" s="364"/>
      <c r="F128" s="388">
        <f t="shared" si="1"/>
        <v>70</v>
      </c>
    </row>
    <row r="129" spans="1:6" x14ac:dyDescent="0.2">
      <c r="A129" s="364">
        <v>120</v>
      </c>
      <c r="B129" s="388">
        <f>'Student Entry'!C133</f>
        <v>211413205125</v>
      </c>
      <c r="C129" s="464" t="str">
        <f>'Student Entry'!D133</f>
        <v>YASIKA.K</v>
      </c>
      <c r="D129" s="364" t="s">
        <v>762</v>
      </c>
      <c r="E129" s="364"/>
      <c r="F129" s="388">
        <f t="shared" si="1"/>
        <v>80</v>
      </c>
    </row>
    <row r="130" spans="1:6" x14ac:dyDescent="0.2">
      <c r="A130" s="364">
        <v>121</v>
      </c>
      <c r="B130" s="388">
        <f>'Student Entry'!C134</f>
        <v>211413205126</v>
      </c>
      <c r="C130" s="464" t="str">
        <f>'Student Entry'!D134</f>
        <v>YUVARAAJ.K.G</v>
      </c>
      <c r="D130" s="364" t="s">
        <v>763</v>
      </c>
      <c r="E130" s="364"/>
      <c r="F130" s="388">
        <f t="shared" si="1"/>
        <v>70</v>
      </c>
    </row>
    <row r="131" spans="1:6" x14ac:dyDescent="0.2">
      <c r="A131" s="364">
        <v>122</v>
      </c>
      <c r="B131" s="388">
        <f>'Student Entry'!C135</f>
        <v>211413205301</v>
      </c>
      <c r="C131" s="464" t="str">
        <f>'Student Entry'!D135</f>
        <v>AJITH KUMAR.R</v>
      </c>
      <c r="D131" s="364" t="s">
        <v>761</v>
      </c>
      <c r="E131" s="364"/>
      <c r="F131" s="388">
        <f t="shared" si="1"/>
        <v>40</v>
      </c>
    </row>
    <row r="132" spans="1:6" x14ac:dyDescent="0.2">
      <c r="A132" s="364">
        <v>123</v>
      </c>
      <c r="B132" s="388">
        <f>'Student Entry'!C136</f>
        <v>211413205302</v>
      </c>
      <c r="C132" s="464" t="str">
        <f>'Student Entry'!D136</f>
        <v>LALIETH KUMAR .N</v>
      </c>
      <c r="D132" s="364" t="s">
        <v>763</v>
      </c>
      <c r="E132" s="364"/>
      <c r="F132" s="388">
        <f t="shared" si="1"/>
        <v>70</v>
      </c>
    </row>
    <row r="133" spans="1:6" x14ac:dyDescent="0.2">
      <c r="A133" s="364">
        <v>124</v>
      </c>
      <c r="B133" s="388">
        <f>'Student Entry'!C137</f>
        <v>211413205303</v>
      </c>
      <c r="C133" s="464" t="str">
        <f>'Student Entry'!D137</f>
        <v>MARTHINI PRASANA .R</v>
      </c>
      <c r="D133" s="364" t="s">
        <v>764</v>
      </c>
      <c r="E133" s="364"/>
      <c r="F133" s="388">
        <f t="shared" si="1"/>
        <v>60</v>
      </c>
    </row>
    <row r="134" spans="1:6" x14ac:dyDescent="0.2">
      <c r="A134" s="364">
        <v>125</v>
      </c>
      <c r="B134" s="388">
        <f>'Student Entry'!C138</f>
        <v>211413205304</v>
      </c>
      <c r="C134" s="464" t="str">
        <f>'Student Entry'!D138</f>
        <v>RAJASUNDAR .K</v>
      </c>
      <c r="D134" s="364" t="s">
        <v>762</v>
      </c>
      <c r="E134" s="364"/>
      <c r="F134" s="388">
        <f t="shared" si="1"/>
        <v>80</v>
      </c>
    </row>
    <row r="135" spans="1:6" x14ac:dyDescent="0.2">
      <c r="A135" s="364">
        <v>126</v>
      </c>
      <c r="B135" s="388">
        <f>'Student Entry'!C139</f>
        <v>211413205305</v>
      </c>
      <c r="C135" s="464" t="str">
        <f>'Student Entry'!D139</f>
        <v>SOLOMON .D G</v>
      </c>
      <c r="D135" s="364" t="s">
        <v>763</v>
      </c>
      <c r="E135" s="364"/>
      <c r="F135" s="388">
        <f t="shared" si="1"/>
        <v>70</v>
      </c>
    </row>
    <row r="136" spans="1:6" x14ac:dyDescent="0.2">
      <c r="A136" s="364">
        <v>127</v>
      </c>
      <c r="B136" s="388">
        <f>'Student Entry'!C140</f>
        <v>211413205306</v>
      </c>
      <c r="C136" s="464" t="str">
        <f>'Student Entry'!D140</f>
        <v>VARUN .G</v>
      </c>
      <c r="D136" s="462" t="s">
        <v>764</v>
      </c>
      <c r="E136" s="364"/>
      <c r="F136" s="388">
        <f t="shared" si="1"/>
        <v>60</v>
      </c>
    </row>
    <row r="137" spans="1:6" x14ac:dyDescent="0.2">
      <c r="A137" s="364">
        <v>128</v>
      </c>
      <c r="B137" s="388">
        <f>'Student Entry'!C141</f>
        <v>211413205307</v>
      </c>
      <c r="C137" s="464" t="str">
        <f>'Student Entry'!D141</f>
        <v>VIGNESH.T</v>
      </c>
      <c r="D137" s="364" t="s">
        <v>764</v>
      </c>
      <c r="E137" s="364"/>
      <c r="F137" s="388">
        <f t="shared" si="1"/>
        <v>60</v>
      </c>
    </row>
    <row r="138" spans="1:6" x14ac:dyDescent="0.2">
      <c r="A138" s="364">
        <v>129</v>
      </c>
      <c r="B138" s="388">
        <f>'Student Entry'!C142</f>
        <v>211413205308</v>
      </c>
      <c r="C138" s="464" t="str">
        <f>'Student Entry'!D142</f>
        <v>VIJAY .A</v>
      </c>
      <c r="D138" s="364" t="s">
        <v>763</v>
      </c>
      <c r="E138" s="364"/>
      <c r="F138" s="388">
        <f t="shared" si="1"/>
        <v>70</v>
      </c>
    </row>
    <row r="139" spans="1:6" x14ac:dyDescent="0.2">
      <c r="A139" s="213"/>
      <c r="C139" s="216"/>
      <c r="F139" s="216"/>
    </row>
    <row r="140" spans="1:6" x14ac:dyDescent="0.2">
      <c r="A140" s="213"/>
      <c r="C140" s="216"/>
      <c r="F140" s="216"/>
    </row>
    <row r="141" spans="1:6" x14ac:dyDescent="0.2">
      <c r="A141" s="213"/>
      <c r="C141" s="216"/>
      <c r="F141" s="216"/>
    </row>
    <row r="142" spans="1:6" x14ac:dyDescent="0.2">
      <c r="A142" s="213"/>
      <c r="C142" s="216"/>
      <c r="F142" s="216"/>
    </row>
    <row r="145" spans="3:4" x14ac:dyDescent="0.2">
      <c r="C145" s="465"/>
    </row>
    <row r="146" spans="3:4" ht="15" x14ac:dyDescent="0.2">
      <c r="C146" s="466" t="s">
        <v>303</v>
      </c>
      <c r="D146" s="213">
        <f>COUNTIF(D10:D138,"*")</f>
        <v>129</v>
      </c>
    </row>
    <row r="147" spans="3:4" ht="15" x14ac:dyDescent="0.2">
      <c r="C147" s="466" t="s">
        <v>301</v>
      </c>
      <c r="D147" s="213">
        <f>COUNTIF(F10:F138,"&gt;=60")</f>
        <v>100</v>
      </c>
    </row>
    <row r="148" spans="3:4" ht="15" x14ac:dyDescent="0.2">
      <c r="C148" s="466" t="s">
        <v>302</v>
      </c>
      <c r="D148" s="213">
        <f>ROUNDUP((D147/D146)*100,0)</f>
        <v>78</v>
      </c>
    </row>
  </sheetData>
  <mergeCells count="3">
    <mergeCell ref="C2:D2"/>
    <mergeCell ref="C3:D3"/>
    <mergeCell ref="C4:D4"/>
  </mergeCells>
  <phoneticPr fontId="10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2:CX168"/>
  <sheetViews>
    <sheetView topLeftCell="D13" workbookViewId="0">
      <selection activeCell="L27" sqref="L27"/>
    </sheetView>
  </sheetViews>
  <sheetFormatPr defaultRowHeight="15.75" x14ac:dyDescent="0.25"/>
  <cols>
    <col min="1" max="1" width="7.28515625" style="472" customWidth="1"/>
    <col min="2" max="2" width="18.42578125" style="472" customWidth="1"/>
    <col min="3" max="3" width="14.28515625" style="472" customWidth="1"/>
    <col min="4" max="4" width="29" style="473" customWidth="1"/>
    <col min="5" max="16384" width="9.140625" style="472"/>
  </cols>
  <sheetData>
    <row r="2" spans="2:102" x14ac:dyDescent="0.25">
      <c r="B2" s="472" t="str">
        <f>'Student Entry'!A2</f>
        <v>Subject code</v>
      </c>
      <c r="C2" s="472" t="str">
        <f>'Student Entry'!B2</f>
        <v>IT6601</v>
      </c>
    </row>
    <row r="3" spans="2:102" x14ac:dyDescent="0.25">
      <c r="B3" s="472" t="str">
        <f>'Student Entry'!A3</f>
        <v>Subject Name</v>
      </c>
      <c r="C3" s="472" t="str">
        <f>'Student Entry'!B3</f>
        <v xml:space="preserve">Mobile Computing </v>
      </c>
    </row>
    <row r="4" spans="2:102" x14ac:dyDescent="0.25">
      <c r="B4" s="472" t="str">
        <f>'Student Entry'!A4</f>
        <v>Year &amp; Semester</v>
      </c>
      <c r="C4" s="472" t="str">
        <f>'Student Entry'!B4</f>
        <v>III   Yr.  &amp;  VI Sem.</v>
      </c>
    </row>
    <row r="5" spans="2:102" x14ac:dyDescent="0.25">
      <c r="B5" s="472" t="str">
        <f>'Student Entry'!A5</f>
        <v>Academic  Year</v>
      </c>
      <c r="C5" s="472" t="str">
        <f>'Student Entry'!B5</f>
        <v>2016-2017</v>
      </c>
    </row>
    <row r="6" spans="2:102" x14ac:dyDescent="0.25">
      <c r="B6" s="472" t="str">
        <f>'Student Entry'!A6</f>
        <v>Name of Faculty</v>
      </c>
      <c r="C6" s="472" t="str">
        <f>'Student Entry'!B6</f>
        <v>Mr.K.Sridharan</v>
      </c>
    </row>
    <row r="7" spans="2:102" x14ac:dyDescent="0.25">
      <c r="B7" s="472" t="str">
        <f>'Student Entry'!A7</f>
        <v xml:space="preserve">Total No.of Students </v>
      </c>
      <c r="C7" s="472">
        <f>'Student Entry'!B7</f>
        <v>129</v>
      </c>
    </row>
    <row r="8" spans="2:102" x14ac:dyDescent="0.25">
      <c r="B8" s="472" t="s">
        <v>1105</v>
      </c>
      <c r="C8" s="472">
        <f>ROUNDUP(C7*0.6,0)</f>
        <v>78</v>
      </c>
    </row>
    <row r="11" spans="2:102" x14ac:dyDescent="0.25">
      <c r="AQ11" s="771" t="s">
        <v>309</v>
      </c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71"/>
      <c r="BC11" s="769" t="s">
        <v>305</v>
      </c>
      <c r="BD11" s="769"/>
      <c r="BE11" s="769"/>
      <c r="BF11" s="769"/>
      <c r="BG11" s="769"/>
      <c r="BH11" s="769"/>
      <c r="BI11" s="769"/>
      <c r="BJ11" s="769"/>
      <c r="BK11" s="769"/>
      <c r="BL11" s="769"/>
      <c r="BM11" s="769"/>
      <c r="BN11" s="769"/>
      <c r="BO11" s="769" t="s">
        <v>306</v>
      </c>
      <c r="BP11" s="769"/>
      <c r="BQ11" s="769"/>
      <c r="BR11" s="769"/>
      <c r="BS11" s="769"/>
      <c r="BT11" s="769"/>
      <c r="BU11" s="769"/>
      <c r="BV11" s="769"/>
      <c r="BW11" s="769"/>
      <c r="BX11" s="769"/>
      <c r="BY11" s="769"/>
      <c r="BZ11" s="769"/>
      <c r="CA11" s="770" t="s">
        <v>307</v>
      </c>
      <c r="CB11" s="770"/>
      <c r="CC11" s="770"/>
      <c r="CD11" s="770"/>
      <c r="CE11" s="770"/>
      <c r="CF11" s="770"/>
      <c r="CG11" s="770"/>
      <c r="CH11" s="770"/>
      <c r="CI11" s="770"/>
      <c r="CJ11" s="770"/>
      <c r="CK11" s="770"/>
      <c r="CL11" s="770"/>
      <c r="CM11" s="770" t="s">
        <v>308</v>
      </c>
      <c r="CN11" s="770"/>
      <c r="CO11" s="770"/>
      <c r="CP11" s="770"/>
      <c r="CQ11" s="770"/>
      <c r="CR11" s="770"/>
      <c r="CS11" s="770"/>
      <c r="CT11" s="770"/>
      <c r="CU11" s="770"/>
      <c r="CV11" s="770"/>
      <c r="CW11" s="770"/>
      <c r="CX11" s="770"/>
    </row>
    <row r="12" spans="2:102" x14ac:dyDescent="0.25">
      <c r="AQ12" s="474" t="s">
        <v>804</v>
      </c>
      <c r="AR12" s="475" t="s">
        <v>806</v>
      </c>
      <c r="AS12" s="476" t="s">
        <v>807</v>
      </c>
      <c r="AT12" s="475" t="s">
        <v>808</v>
      </c>
      <c r="AU12" s="475" t="s">
        <v>809</v>
      </c>
      <c r="AV12" s="476" t="s">
        <v>810</v>
      </c>
      <c r="AW12" s="475" t="s">
        <v>811</v>
      </c>
      <c r="AX12" s="475" t="s">
        <v>812</v>
      </c>
      <c r="AY12" s="476" t="s">
        <v>813</v>
      </c>
      <c r="AZ12" s="475" t="s">
        <v>814</v>
      </c>
      <c r="BA12" s="475" t="s">
        <v>816</v>
      </c>
      <c r="BB12" s="477" t="s">
        <v>817</v>
      </c>
      <c r="BC12" s="478" t="s">
        <v>804</v>
      </c>
      <c r="BD12" s="479" t="s">
        <v>806</v>
      </c>
      <c r="BE12" s="480" t="s">
        <v>807</v>
      </c>
      <c r="BF12" s="479" t="s">
        <v>808</v>
      </c>
      <c r="BG12" s="479" t="s">
        <v>809</v>
      </c>
      <c r="BH12" s="480" t="s">
        <v>810</v>
      </c>
      <c r="BI12" s="479" t="s">
        <v>811</v>
      </c>
      <c r="BJ12" s="479" t="s">
        <v>812</v>
      </c>
      <c r="BK12" s="480" t="s">
        <v>813</v>
      </c>
      <c r="BL12" s="479" t="s">
        <v>814</v>
      </c>
      <c r="BM12" s="479" t="s">
        <v>816</v>
      </c>
      <c r="BN12" s="481" t="s">
        <v>817</v>
      </c>
      <c r="BO12" s="482" t="s">
        <v>804</v>
      </c>
      <c r="BP12" s="483" t="s">
        <v>806</v>
      </c>
      <c r="BQ12" s="484" t="s">
        <v>807</v>
      </c>
      <c r="BR12" s="483" t="s">
        <v>808</v>
      </c>
      <c r="BS12" s="483" t="s">
        <v>809</v>
      </c>
      <c r="BT12" s="484" t="s">
        <v>810</v>
      </c>
      <c r="BU12" s="483" t="s">
        <v>811</v>
      </c>
      <c r="BV12" s="483" t="s">
        <v>812</v>
      </c>
      <c r="BW12" s="484" t="s">
        <v>813</v>
      </c>
      <c r="BX12" s="483" t="s">
        <v>814</v>
      </c>
      <c r="BY12" s="483" t="s">
        <v>816</v>
      </c>
      <c r="BZ12" s="485" t="s">
        <v>817</v>
      </c>
      <c r="CA12" s="486" t="s">
        <v>804</v>
      </c>
      <c r="CB12" s="487" t="s">
        <v>806</v>
      </c>
      <c r="CC12" s="488" t="s">
        <v>807</v>
      </c>
      <c r="CD12" s="487" t="s">
        <v>808</v>
      </c>
      <c r="CE12" s="487" t="s">
        <v>809</v>
      </c>
      <c r="CF12" s="488" t="s">
        <v>810</v>
      </c>
      <c r="CG12" s="487" t="s">
        <v>811</v>
      </c>
      <c r="CH12" s="487" t="s">
        <v>812</v>
      </c>
      <c r="CI12" s="488" t="s">
        <v>813</v>
      </c>
      <c r="CJ12" s="487" t="s">
        <v>814</v>
      </c>
      <c r="CK12" s="487" t="s">
        <v>816</v>
      </c>
      <c r="CL12" s="489" t="s">
        <v>817</v>
      </c>
      <c r="CM12" s="490" t="s">
        <v>804</v>
      </c>
      <c r="CN12" s="491" t="s">
        <v>806</v>
      </c>
      <c r="CO12" s="492" t="s">
        <v>807</v>
      </c>
      <c r="CP12" s="491" t="s">
        <v>808</v>
      </c>
      <c r="CQ12" s="491" t="s">
        <v>809</v>
      </c>
      <c r="CR12" s="492" t="s">
        <v>810</v>
      </c>
      <c r="CS12" s="491" t="s">
        <v>811</v>
      </c>
      <c r="CT12" s="491" t="s">
        <v>812</v>
      </c>
      <c r="CU12" s="492" t="s">
        <v>813</v>
      </c>
      <c r="CV12" s="491" t="s">
        <v>814</v>
      </c>
      <c r="CW12" s="491" t="s">
        <v>816</v>
      </c>
      <c r="CX12" s="493" t="s">
        <v>817</v>
      </c>
    </row>
    <row r="13" spans="2:102" x14ac:dyDescent="0.25"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758">
        <v>11</v>
      </c>
      <c r="P13" s="759"/>
      <c r="Q13" s="759"/>
      <c r="R13" s="760"/>
      <c r="S13" s="758">
        <v>12</v>
      </c>
      <c r="T13" s="759"/>
      <c r="U13" s="759"/>
      <c r="V13" s="760"/>
      <c r="W13" s="758">
        <v>13</v>
      </c>
      <c r="X13" s="759"/>
      <c r="Y13" s="759"/>
      <c r="Z13" s="760"/>
      <c r="AA13" s="758">
        <v>14</v>
      </c>
      <c r="AB13" s="759"/>
      <c r="AC13" s="759"/>
      <c r="AD13" s="760"/>
      <c r="AE13" s="758">
        <v>15</v>
      </c>
      <c r="AF13" s="759"/>
      <c r="AG13" s="759"/>
      <c r="AH13" s="760"/>
      <c r="AI13" s="495"/>
      <c r="AJ13" s="495"/>
      <c r="AK13" s="495"/>
      <c r="AL13" s="495"/>
      <c r="AM13" s="496"/>
      <c r="AN13" s="496"/>
      <c r="AO13" s="496"/>
      <c r="AP13" s="497"/>
      <c r="AQ13" s="763"/>
      <c r="AR13" s="764"/>
      <c r="AS13" s="764"/>
      <c r="AT13" s="764"/>
      <c r="AU13" s="764"/>
      <c r="AV13" s="764"/>
      <c r="AW13" s="764"/>
      <c r="AX13" s="764"/>
      <c r="AY13" s="764"/>
      <c r="AZ13" s="764"/>
      <c r="BA13" s="764"/>
      <c r="BB13" s="764"/>
      <c r="BC13" s="764"/>
      <c r="BD13" s="764"/>
      <c r="BE13" s="764"/>
      <c r="BF13" s="764"/>
      <c r="BG13" s="764"/>
      <c r="BH13" s="764"/>
      <c r="BI13" s="764"/>
      <c r="BJ13" s="764"/>
      <c r="BK13" s="764"/>
      <c r="BL13" s="764"/>
      <c r="BM13" s="764"/>
      <c r="BN13" s="764"/>
      <c r="BO13" s="764"/>
      <c r="BP13" s="764"/>
      <c r="BQ13" s="764"/>
      <c r="BR13" s="764"/>
      <c r="BS13" s="764"/>
      <c r="BT13" s="764"/>
      <c r="BU13" s="764"/>
      <c r="BV13" s="764"/>
      <c r="BW13" s="764"/>
      <c r="BX13" s="764"/>
      <c r="BY13" s="764"/>
      <c r="BZ13" s="764"/>
      <c r="CA13" s="764"/>
      <c r="CB13" s="764"/>
      <c r="CC13" s="764"/>
      <c r="CD13" s="764"/>
      <c r="CE13" s="764"/>
      <c r="CF13" s="764"/>
      <c r="CG13" s="764"/>
      <c r="CH13" s="764"/>
      <c r="CI13" s="764"/>
      <c r="CJ13" s="764"/>
      <c r="CK13" s="764"/>
      <c r="CL13" s="764"/>
      <c r="CM13" s="764"/>
      <c r="CN13" s="764"/>
      <c r="CO13" s="764"/>
      <c r="CP13" s="764"/>
      <c r="CQ13" s="764"/>
      <c r="CR13" s="764"/>
      <c r="CS13" s="764"/>
      <c r="CT13" s="764"/>
      <c r="CU13" s="764"/>
      <c r="CV13" s="764"/>
      <c r="CW13" s="764"/>
      <c r="CX13" s="764"/>
    </row>
    <row r="14" spans="2:102" x14ac:dyDescent="0.25">
      <c r="B14" s="494"/>
      <c r="C14" s="494"/>
      <c r="D14" s="494"/>
      <c r="E14" s="494" t="s">
        <v>942</v>
      </c>
      <c r="F14" s="494" t="s">
        <v>943</v>
      </c>
      <c r="G14" s="494" t="s">
        <v>944</v>
      </c>
      <c r="H14" s="494" t="s">
        <v>945</v>
      </c>
      <c r="I14" s="494" t="s">
        <v>946</v>
      </c>
      <c r="J14" s="494" t="s">
        <v>947</v>
      </c>
      <c r="K14" s="494" t="s">
        <v>948</v>
      </c>
      <c r="L14" s="494" t="s">
        <v>949</v>
      </c>
      <c r="M14" s="494" t="s">
        <v>950</v>
      </c>
      <c r="N14" s="494" t="s">
        <v>951</v>
      </c>
      <c r="O14" s="758" t="s">
        <v>929</v>
      </c>
      <c r="P14" s="760"/>
      <c r="Q14" s="761" t="s">
        <v>930</v>
      </c>
      <c r="R14" s="762"/>
      <c r="S14" s="758" t="s">
        <v>929</v>
      </c>
      <c r="T14" s="760"/>
      <c r="U14" s="758" t="s">
        <v>930</v>
      </c>
      <c r="V14" s="760"/>
      <c r="W14" s="758" t="s">
        <v>929</v>
      </c>
      <c r="X14" s="760"/>
      <c r="Y14" s="758" t="s">
        <v>930</v>
      </c>
      <c r="Z14" s="760"/>
      <c r="AA14" s="758" t="s">
        <v>929</v>
      </c>
      <c r="AB14" s="760"/>
      <c r="AC14" s="761" t="s">
        <v>930</v>
      </c>
      <c r="AD14" s="762"/>
      <c r="AE14" s="498" t="s">
        <v>929</v>
      </c>
      <c r="AF14" s="499"/>
      <c r="AG14" s="758" t="s">
        <v>930</v>
      </c>
      <c r="AH14" s="760"/>
      <c r="AI14" s="495"/>
      <c r="AJ14" s="495"/>
      <c r="AK14" s="495"/>
      <c r="AL14" s="495"/>
      <c r="AM14" s="496"/>
      <c r="AN14" s="496"/>
      <c r="AO14" s="496"/>
      <c r="AP14" s="497"/>
      <c r="AQ14" s="765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</row>
    <row r="15" spans="2:102" x14ac:dyDescent="0.25">
      <c r="B15" s="500" t="s">
        <v>952</v>
      </c>
      <c r="C15" s="500" t="s">
        <v>953</v>
      </c>
      <c r="D15" s="501" t="s">
        <v>954</v>
      </c>
      <c r="E15" s="502"/>
      <c r="F15" s="502"/>
      <c r="G15" s="502"/>
      <c r="H15" s="502"/>
      <c r="I15" s="502"/>
      <c r="J15" s="502"/>
      <c r="K15" s="502"/>
      <c r="L15" s="502"/>
      <c r="M15" s="502"/>
      <c r="N15" s="502"/>
      <c r="O15" s="494" t="s">
        <v>931</v>
      </c>
      <c r="P15" s="494" t="s">
        <v>932</v>
      </c>
      <c r="Q15" s="494" t="s">
        <v>931</v>
      </c>
      <c r="R15" s="494" t="s">
        <v>932</v>
      </c>
      <c r="S15" s="494" t="s">
        <v>931</v>
      </c>
      <c r="T15" s="494" t="s">
        <v>932</v>
      </c>
      <c r="U15" s="494" t="s">
        <v>931</v>
      </c>
      <c r="V15" s="494" t="s">
        <v>932</v>
      </c>
      <c r="W15" s="494" t="s">
        <v>931</v>
      </c>
      <c r="X15" s="494" t="s">
        <v>932</v>
      </c>
      <c r="Y15" s="494" t="s">
        <v>931</v>
      </c>
      <c r="Z15" s="494" t="s">
        <v>932</v>
      </c>
      <c r="AA15" s="494" t="s">
        <v>931</v>
      </c>
      <c r="AB15" s="494" t="s">
        <v>932</v>
      </c>
      <c r="AC15" s="494" t="s">
        <v>931</v>
      </c>
      <c r="AD15" s="494" t="s">
        <v>932</v>
      </c>
      <c r="AE15" s="494" t="s">
        <v>931</v>
      </c>
      <c r="AF15" s="494" t="s">
        <v>932</v>
      </c>
      <c r="AG15" s="494" t="s">
        <v>931</v>
      </c>
      <c r="AH15" s="503" t="s">
        <v>932</v>
      </c>
      <c r="AI15" s="495"/>
      <c r="AJ15" s="495"/>
      <c r="AK15" s="495"/>
      <c r="AL15" s="495"/>
      <c r="AM15" s="496"/>
      <c r="AN15" s="496"/>
      <c r="AO15" s="496"/>
      <c r="AP15" s="497"/>
      <c r="AQ15" s="767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</row>
    <row r="16" spans="2:102" x14ac:dyDescent="0.25">
      <c r="B16" s="500"/>
      <c r="C16" s="500"/>
      <c r="D16" s="501"/>
      <c r="E16" s="502" t="str">
        <f>'Int-I'!C61</f>
        <v>CO1</v>
      </c>
      <c r="F16" s="502" t="str">
        <f>'Int-I'!D61</f>
        <v>CO1</v>
      </c>
      <c r="G16" s="502" t="str">
        <f>'Int-I'!E61</f>
        <v>CO1</v>
      </c>
      <c r="H16" s="502" t="str">
        <f>'Int-I'!F61</f>
        <v>CO2</v>
      </c>
      <c r="I16" s="502" t="str">
        <f>'Int-I'!G61</f>
        <v>CO1</v>
      </c>
      <c r="J16" s="502" t="str">
        <f>'Int-I'!H61</f>
        <v>CO2</v>
      </c>
      <c r="K16" s="502" t="str">
        <f>'Int-I'!I61</f>
        <v>CO2</v>
      </c>
      <c r="L16" s="502" t="str">
        <f>'Int-I'!J61</f>
        <v>CO1</v>
      </c>
      <c r="M16" s="502" t="str">
        <f>'Int-I'!K61</f>
        <v>CO1</v>
      </c>
      <c r="N16" s="502" t="str">
        <f>'Int-I'!L61</f>
        <v>CO1</v>
      </c>
      <c r="O16" s="502" t="str">
        <f>'Int-I'!M61</f>
        <v>CO1</v>
      </c>
      <c r="P16" s="502" t="str">
        <f>'Int-I'!N61</f>
        <v>CO1</v>
      </c>
      <c r="Q16" s="502" t="str">
        <f>'Int-I'!O61</f>
        <v>CO2</v>
      </c>
      <c r="R16" s="502" t="str">
        <f>'Int-I'!P61</f>
        <v>CO1</v>
      </c>
      <c r="S16" s="502" t="str">
        <f>'Int-I'!Q61</f>
        <v>CO3</v>
      </c>
      <c r="T16" s="502" t="str">
        <f>'Int-I'!R61</f>
        <v>-</v>
      </c>
      <c r="U16" s="502" t="str">
        <f>'Int-I'!S61</f>
        <v>CO3</v>
      </c>
      <c r="V16" s="502" t="str">
        <f>'Int-I'!T61</f>
        <v>-</v>
      </c>
      <c r="W16" s="502" t="str">
        <f>'Int-I'!U61</f>
        <v>CO1</v>
      </c>
      <c r="X16" s="502" t="str">
        <f>'Int-I'!V61</f>
        <v>-</v>
      </c>
      <c r="Y16" s="502" t="str">
        <f>'Int-I'!W61</f>
        <v>CO2</v>
      </c>
      <c r="Z16" s="502" t="str">
        <f>'Int-I'!X61</f>
        <v>-</v>
      </c>
      <c r="AA16" s="502" t="str">
        <f>'Int-I'!Y61</f>
        <v>CO2</v>
      </c>
      <c r="AB16" s="502" t="str">
        <f>'Int-I'!Z61</f>
        <v>CO2</v>
      </c>
      <c r="AC16" s="502" t="str">
        <f>'Int-I'!AA61</f>
        <v>CO2</v>
      </c>
      <c r="AD16" s="502" t="str">
        <f>'Int-I'!AB61</f>
        <v>CO2</v>
      </c>
      <c r="AE16" s="502" t="str">
        <f>'Int-I'!AC61</f>
        <v>CO2</v>
      </c>
      <c r="AF16" s="502" t="str">
        <f>'Int-I'!AD61</f>
        <v>CO3</v>
      </c>
      <c r="AG16" s="502" t="str">
        <f>'Int-I'!AE61</f>
        <v>CO3</v>
      </c>
      <c r="AH16" s="504" t="str">
        <f>'Int-I'!AF61</f>
        <v>CO3</v>
      </c>
      <c r="AI16" s="495" t="s">
        <v>309</v>
      </c>
      <c r="AJ16" s="495" t="s">
        <v>305</v>
      </c>
      <c r="AK16" s="495" t="s">
        <v>306</v>
      </c>
      <c r="AL16" s="495" t="s">
        <v>307</v>
      </c>
      <c r="AM16" s="505" t="s">
        <v>308</v>
      </c>
      <c r="AN16" s="505" t="s">
        <v>570</v>
      </c>
      <c r="AO16" s="505"/>
      <c r="AP16" s="263" t="s">
        <v>672</v>
      </c>
      <c r="AQ16" s="506"/>
      <c r="AR16" s="507"/>
      <c r="AS16" s="507"/>
      <c r="AT16" s="507"/>
      <c r="AU16" s="507"/>
      <c r="AV16" s="507"/>
      <c r="AW16" s="507"/>
      <c r="AX16" s="507"/>
      <c r="AY16" s="507"/>
      <c r="AZ16" s="507"/>
      <c r="BA16" s="507"/>
      <c r="BB16" s="507"/>
      <c r="BC16" s="507"/>
      <c r="BD16" s="507"/>
      <c r="BE16" s="507"/>
      <c r="BF16" s="507"/>
      <c r="BG16" s="507"/>
      <c r="BH16" s="507"/>
      <c r="BI16" s="507"/>
      <c r="BJ16" s="507"/>
      <c r="BK16" s="507"/>
      <c r="BL16" s="507"/>
      <c r="BM16" s="507"/>
      <c r="BN16" s="507"/>
      <c r="BO16" s="507"/>
      <c r="BP16" s="507"/>
      <c r="BQ16" s="507"/>
      <c r="BR16" s="507"/>
      <c r="BS16" s="507"/>
      <c r="BT16" s="507"/>
      <c r="BU16" s="507"/>
      <c r="BV16" s="507"/>
      <c r="BW16" s="507"/>
      <c r="BX16" s="507"/>
      <c r="BY16" s="507"/>
      <c r="BZ16" s="507"/>
      <c r="CA16" s="507"/>
      <c r="CB16" s="507"/>
      <c r="CC16" s="507"/>
      <c r="CD16" s="507"/>
      <c r="CE16" s="507"/>
      <c r="CF16" s="507"/>
      <c r="CG16" s="507"/>
      <c r="CH16" s="507"/>
      <c r="CI16" s="507"/>
      <c r="CJ16" s="507"/>
      <c r="CK16" s="507"/>
      <c r="CL16" s="507"/>
      <c r="CM16" s="507"/>
      <c r="CN16" s="507"/>
      <c r="CO16" s="507"/>
      <c r="CP16" s="507"/>
      <c r="CQ16" s="507"/>
      <c r="CR16" s="507"/>
      <c r="CS16" s="507"/>
      <c r="CT16" s="507"/>
      <c r="CU16" s="507"/>
      <c r="CV16" s="507"/>
      <c r="CW16" s="507"/>
      <c r="CX16" s="507"/>
    </row>
    <row r="17" spans="2:102" x14ac:dyDescent="0.25">
      <c r="B17" s="494"/>
      <c r="C17" s="494"/>
      <c r="D17" s="494" t="s">
        <v>955</v>
      </c>
      <c r="E17" s="494">
        <f>'Int-I'!C60</f>
        <v>2</v>
      </c>
      <c r="F17" s="494">
        <f>'Int-I'!D60</f>
        <v>2</v>
      </c>
      <c r="G17" s="494">
        <f>'Int-I'!E60</f>
        <v>2</v>
      </c>
      <c r="H17" s="494">
        <f>'Int-I'!F60</f>
        <v>2</v>
      </c>
      <c r="I17" s="494">
        <f>'Int-I'!G60</f>
        <v>2</v>
      </c>
      <c r="J17" s="494">
        <f>'Int-I'!H60</f>
        <v>2</v>
      </c>
      <c r="K17" s="494">
        <f>'Int-I'!I60</f>
        <v>2</v>
      </c>
      <c r="L17" s="494">
        <f>'Int-I'!J60</f>
        <v>2</v>
      </c>
      <c r="M17" s="494">
        <f>'Int-I'!K60</f>
        <v>2</v>
      </c>
      <c r="N17" s="494">
        <f>'Int-I'!L60</f>
        <v>2</v>
      </c>
      <c r="O17" s="494">
        <f>'Int-I'!M60</f>
        <v>6</v>
      </c>
      <c r="P17" s="494">
        <f>'Int-I'!N60</f>
        <v>10</v>
      </c>
      <c r="Q17" s="494">
        <f>'Int-I'!O60</f>
        <v>12</v>
      </c>
      <c r="R17" s="494">
        <f>'Int-I'!P60</f>
        <v>4</v>
      </c>
      <c r="S17" s="494">
        <f>'Int-I'!Q60</f>
        <v>16</v>
      </c>
      <c r="T17" s="494" t="str">
        <f>'Int-I'!R60</f>
        <v>-</v>
      </c>
      <c r="U17" s="494">
        <f>'Int-I'!S60</f>
        <v>16</v>
      </c>
      <c r="V17" s="494" t="str">
        <f>'Int-I'!T60</f>
        <v>-</v>
      </c>
      <c r="W17" s="494">
        <f>'Int-I'!U60</f>
        <v>16</v>
      </c>
      <c r="X17" s="494" t="str">
        <f>'Int-I'!V60</f>
        <v>-</v>
      </c>
      <c r="Y17" s="494">
        <f>'Int-I'!W60</f>
        <v>16</v>
      </c>
      <c r="Z17" s="494" t="str">
        <f>'Int-I'!X60</f>
        <v>-</v>
      </c>
      <c r="AA17" s="494">
        <f>'Int-I'!Y60</f>
        <v>8</v>
      </c>
      <c r="AB17" s="494">
        <f>'Int-I'!Z60</f>
        <v>8</v>
      </c>
      <c r="AC17" s="494">
        <f>'Int-I'!AA60</f>
        <v>8</v>
      </c>
      <c r="AD17" s="494">
        <f>'Int-I'!AB60</f>
        <v>8</v>
      </c>
      <c r="AE17" s="494">
        <f>'Int-I'!AC60</f>
        <v>8</v>
      </c>
      <c r="AF17" s="494">
        <f>'Int-I'!AD60</f>
        <v>8</v>
      </c>
      <c r="AG17" s="494">
        <f>'Int-I'!AE60</f>
        <v>8</v>
      </c>
      <c r="AH17" s="503">
        <f>'Int-I'!AF60</f>
        <v>8</v>
      </c>
      <c r="AI17" s="495">
        <f>'Int-I'!C67</f>
        <v>50</v>
      </c>
      <c r="AJ17" s="495">
        <f>'Int-I'!D67</f>
        <v>74</v>
      </c>
      <c r="AK17" s="495">
        <f>'Int-I'!E67</f>
        <v>56</v>
      </c>
      <c r="AL17" s="495">
        <f>'Int-I'!F67</f>
        <v>0</v>
      </c>
      <c r="AM17" s="495">
        <f>'Int-I'!G67</f>
        <v>0</v>
      </c>
      <c r="AN17" s="495">
        <f>'Int-I'!H67</f>
        <v>0</v>
      </c>
      <c r="AO17" s="495"/>
      <c r="AP17" s="497"/>
      <c r="AQ17" s="508">
        <f>SUMIFS($D$33:$AG$33,$D$17:$AG$17,"CO1",$D$18:$AG$18,"PO1",$D$33:$AG$33,"&lt;&gt;")</f>
        <v>0</v>
      </c>
      <c r="AR17" s="508">
        <f>SUMIFS($D$33:$AG$33,$D$17:$AG$17,"CO1",$D$19:$AG$19,"PO2",$D$33:$AG$33,"&lt;&gt;")</f>
        <v>0</v>
      </c>
      <c r="AS17" s="508">
        <f>SUMIFS($D$33:$AG$33,$D$17:$AG$17,"CO1",$D$20:$AG$20,"PO3",$D$33:$AG$33,"&lt;&gt;")</f>
        <v>0</v>
      </c>
      <c r="AT17" s="508">
        <f>SUMIFS($D$33:$AG$33,$D$17:$AG$17,"CO1",$D$21:$AG$21,"PO4",$D$33:$AG$33,"&lt;&gt;")</f>
        <v>0</v>
      </c>
      <c r="AU17" s="508">
        <f>SUMIFS($D$33:$AG$33,$D$17:$AG$17,"CO1",$D$22:$AG$22,"PO5",$D$33:$AG$33,"&lt;&gt;")</f>
        <v>0</v>
      </c>
      <c r="AV17" s="508">
        <f>SUMIFS($D$33:$AG$33,$D$17:$AG$17,"CO1",$D$23:$AG$23,"PO6",$D$33:$AG$33,"&lt;&gt;")</f>
        <v>0</v>
      </c>
      <c r="AW17" s="508">
        <f>SUMIFS($D$33:$AG$33,$D$17:$AG$17,"CO1",$D$24:$AG$24,"PO7",$D$33:$AG$33,"&lt;&gt;")</f>
        <v>0</v>
      </c>
      <c r="AX17" s="508">
        <f>SUMIFS($D$33:$AG$33,$D$17:$AG$17,"CO1",$D$25:$AG$25,"PO8",$D$33:$AG$33,"&lt;&gt;")</f>
        <v>0</v>
      </c>
      <c r="AY17" s="508">
        <f>SUMIFS($D$33:$AG$33,$D$17:$AG$17,"CO1",$D$26:$AG$26,"PO9",$D$33:$AG$33,"&lt;&gt;")</f>
        <v>0</v>
      </c>
      <c r="AZ17" s="508">
        <f>SUMIFS($D$33:$AG$33,$D$17:$AG$17,"CO1",$D$27:$AG$27,"PO10",$D$33:$AG$33,"&lt;&gt;")</f>
        <v>0</v>
      </c>
      <c r="BA17" s="508">
        <f>SUMIFS($D$33:$AG$33,$D$17:$AG$17,"CO1",$D$28:$AG$28,"PO11",$D$33:$AG$33,"&lt;&gt;")</f>
        <v>0</v>
      </c>
      <c r="BB17" s="508">
        <f>SUMIFS($D$33:$AG$33,$D$17:$AG$17,"CO1",$D$29:$AG$29,"PO12",$D$33:$AG$33,"&lt;&gt;")</f>
        <v>0</v>
      </c>
      <c r="BC17" s="508">
        <f>SUMIFS($D$33:$AG$33,$D$17:$AG$17,"CO2",$D$18:$AG$18,"PO1",$D$33:$AG$33,"&lt;&gt;")</f>
        <v>0</v>
      </c>
      <c r="BD17" s="508">
        <f>SUMIFS($D$33:$AG$33,$D$17:$AG$17,"CO2",$D$19:$AG$19,"PO2",$D$33:$AG$33,"&lt;&gt;")</f>
        <v>0</v>
      </c>
      <c r="BE17" s="508">
        <f>SUMIFS($D$33:$AG$33,$D$17:$AG$17,"CO2",$D$20:$AG$20,"PO3",$D$33:$AG$33,"&lt;&gt;")</f>
        <v>0</v>
      </c>
      <c r="BF17" s="508">
        <f>SUMIFS($D$33:$AG$33,$D$17:$AG$17,"CO2",$D$21:$AG$21,"PO4",$D$33:$AG$33,"&lt;&gt;")</f>
        <v>0</v>
      </c>
      <c r="BG17" s="508">
        <f>SUMIFS($D$33:$AG$33,$D$17:$AG$17,"CO2",$D$22:$AG$22,"PO5",$D$33:$AG$33,"&lt;&gt;")</f>
        <v>0</v>
      </c>
      <c r="BH17" s="508">
        <f>SUMIFS($D$33:$AG$33,$D$17:$AG$17,"CO2",$D$23:$AG$23,"PO6",$D$33:$AG$33,"&lt;&gt;")</f>
        <v>0</v>
      </c>
      <c r="BI17" s="508">
        <f>SUMIFS($D$33:$AG$33,$D$17:$AG$17,"CO2",$D$24:$AG$24,"PO7",$D$33:$AG$33,"&lt;&gt;")</f>
        <v>0</v>
      </c>
      <c r="BJ17" s="508">
        <f>SUMIFS($D$33:$AG$33,$D$17:$AG$17,"CO2",$D$25:$AG$25,"PO8",$D$33:$AG$33,"&lt;&gt;")</f>
        <v>0</v>
      </c>
      <c r="BK17" s="508">
        <f>SUMIFS($D$33:$AG$33,$D$17:$AG$17,"CO2",$D$26:$AG$26,"PO9",$D$33:$AG$33,"&lt;&gt;")</f>
        <v>0</v>
      </c>
      <c r="BL17" s="508">
        <f>SUMIFS($D$33:$AG$33,$D$17:$AG$17,"CO2",$D$27:$AG$27,"PO10",$D$33:$AG$33,"&lt;&gt;")</f>
        <v>0</v>
      </c>
      <c r="BM17" s="508">
        <f>SUMIFS($D$33:$AG$33,$D$17:$AG$17,"CO2",$D$28:$AG$28,"PO11",$D$33:$AG$33,"&lt;&gt;")</f>
        <v>0</v>
      </c>
      <c r="BN17" s="508">
        <f>SUMIFS($D$33:$AG$33,$D$17:$AG$17,"CO2",$D$29:$AG$29,"PO12",$D$33:$AG$33,"&lt;&gt;")</f>
        <v>0</v>
      </c>
      <c r="BO17" s="508">
        <f>SUMIFS($D$33:$AG$33,$D$17:$AG$17,"CO3",$D$18:$AG$18,"PO1",$D$33:$AG$33,"&lt;&gt;")</f>
        <v>0</v>
      </c>
      <c r="BP17" s="508">
        <f>SUMIFS($D$33:$AG$33,$D$17:$AG$17,"CO3",$D$19:$AG$19,"PO2",$D$33:$AG$33,"&lt;&gt;")</f>
        <v>0</v>
      </c>
      <c r="BQ17" s="508">
        <f>SUMIFS($D$33:$AG$33,$D$17:$AG$17,"CO3",$D$20:$AG$20,"PO3",$D$33:$AG$33,"&lt;&gt;")</f>
        <v>0</v>
      </c>
      <c r="BR17" s="508">
        <f>SUMIFS($D$33:$AG$33,$D$17:$AG$17,"CO3",$D$21:$AG$21,"PO4",$D$33:$AG$33,"&lt;&gt;")</f>
        <v>0</v>
      </c>
      <c r="BS17" s="508">
        <f>SUMIFS($D$33:$AG$33,$D$17:$AG$17,"CO3",$D$22:$AG$22,"PO5",$D$33:$AG$33,"&lt;&gt;")</f>
        <v>0</v>
      </c>
      <c r="BT17" s="508">
        <f>SUMIFS($D$33:$AG$33,$D$17:$AG$17,"CO3",$D$23:$AG$23,"PO6",$D$33:$AG$33,"&lt;&gt;")</f>
        <v>0</v>
      </c>
      <c r="BU17" s="508">
        <f>SUMIFS($D$33:$AG$33,$D$17:$AG$17,"CO3",$D$24:$AG$24,"PO7",$D$33:$AG$33,"&lt;&gt;")</f>
        <v>0</v>
      </c>
      <c r="BV17" s="508">
        <f>SUMIFS($D$33:$AG$33,$D$17:$AG$17,"CO3",$D$25:$AG$25,"PO8",$D$33:$AG$33,"&lt;&gt;")</f>
        <v>0</v>
      </c>
      <c r="BW17" s="508">
        <f>SUMIFS($D$33:$AG$33,$D$17:$AG$17,"CO3",$D$26:$AG$26,"PO9",$D$33:$AG$33,"&lt;&gt;")</f>
        <v>0</v>
      </c>
      <c r="BX17" s="508">
        <f>SUMIFS($D$33:$AG$33,$D$17:$AG$17,"CO3",$D$27:$AG$27,"PO10",$D$33:$AG$33,"&lt;&gt;")</f>
        <v>0</v>
      </c>
      <c r="BY17" s="508">
        <f>SUMIFS($D$33:$AG$33,$D$17:$AG$17,"CO3",$D$28:$AG$28,"PO11",$D$33:$AG$33,"&lt;&gt;")</f>
        <v>0</v>
      </c>
      <c r="BZ17" s="508">
        <f>SUMIFS($D$33:$AG$33,$D$17:$AG$17,"CO3",$D$29:$AG$29,"PO12",$D$33:$AG$33,"&lt;&gt;")</f>
        <v>0</v>
      </c>
      <c r="CA17" s="508">
        <f>SUMIFS($D$33:$AG$33,$D$17:$AG$17,"CO4",$D$18:$AG$18,"PO1",$D$33:$AG$33,"&lt;&gt;")</f>
        <v>0</v>
      </c>
      <c r="CB17" s="508">
        <f>SUMIFS($D$33:$AG$33,$D$17:$AG$17,"CO4",$D$19:$AG$19,"PO2",$D$33:$AG$33,"&lt;&gt;")</f>
        <v>0</v>
      </c>
      <c r="CC17" s="508">
        <f>SUMIFS($D$33:$AG$33,$D$17:$AG$17,"CO4",$D$20:$AG$20,"PO3",$D$33:$AG$33,"&lt;&gt;")</f>
        <v>0</v>
      </c>
      <c r="CD17" s="508">
        <f>SUMIFS($D$33:$AG$33,$D$17:$AG$17,"CO4",$D$21:$AG$21,"PO4",$D$33:$AG$33,"&lt;&gt;")</f>
        <v>0</v>
      </c>
      <c r="CE17" s="508">
        <f>SUMIFS($D$33:$AG$33,$D$17:$AG$17,"CO4",$D$22:$AG$22,"PO5",$D$33:$AG$33,"&lt;&gt;")</f>
        <v>0</v>
      </c>
      <c r="CF17" s="508">
        <f>SUMIFS($D$33:$AG$33,$D$17:$AG$17,"CO4",$D$23:$AG$23,"PO6",$D$33:$AG$33,"&lt;&gt;")</f>
        <v>0</v>
      </c>
      <c r="CG17" s="508">
        <f>SUMIFS($D$33:$AG$33,$D$17:$AG$17,"CO4",$D$24:$AG$24,"PO7",$D$33:$AG$33,"&lt;&gt;")</f>
        <v>0</v>
      </c>
      <c r="CH17" s="508">
        <f>SUMIFS($D$33:$AG$33,$D$17:$AG$17,"CO4",$D$25:$AG$25,"PO8",$D$33:$AG$33,"&lt;&gt;")</f>
        <v>0</v>
      </c>
      <c r="CI17" s="508">
        <f>SUMIFS($D$33:$AG$33,$D$17:$AG$17,"CO4",$D$26:$AG$26,"PO9",$D$33:$AG$33,"&lt;&gt;")</f>
        <v>0</v>
      </c>
      <c r="CJ17" s="508">
        <f>SUMIFS($D$33:$AG$33,$D$17:$AG$17,"CO4",$D$27:$AG$27,"PO10",$D$33:$AG$33,"&lt;&gt;")</f>
        <v>0</v>
      </c>
      <c r="CK17" s="508">
        <f>SUMIFS($D$33:$AG$33,$D$17:$AG$17,"CO4",$D$28:$AG$28,"PO11",$D$33:$AG$33,"&lt;&gt;")</f>
        <v>0</v>
      </c>
      <c r="CL17" s="508">
        <f>SUMIFS($D$33:$AG$33,$D$17:$AG$17,"CO4",$D$29:$AG$29,"PO12",$D$33:$AG$33,"&lt;&gt;")</f>
        <v>0</v>
      </c>
      <c r="CM17" s="508">
        <f>SUMIFS($D$33:$AG$33,$D$17:$AG$17,"CO5",$D$18:$AG$18,"PO1",$D$33:$AG$33,"&lt;&gt;")</f>
        <v>0</v>
      </c>
      <c r="CN17" s="508">
        <f>SUMIFS($D$33:$AG$33,$D$17:$AG$17,"CO5",$D$19:$AG$19,"PO2",$D$33:$AG$33,"&lt;&gt;")</f>
        <v>0</v>
      </c>
      <c r="CO17" s="508">
        <f>SUMIFS($D$33:$AG$33,$D$17:$AG$17,"CO5",$D$20:$AG$20,"PO3",$D$33:$AG$33,"&lt;&gt;")</f>
        <v>0</v>
      </c>
      <c r="CP17" s="508">
        <f>SUMIFS($D$33:$AG$33,$D$17:$AG$17,"CO5",$D$21:$AG$21,"PO4",$D$33:$AG$33,"&lt;&gt;")</f>
        <v>0</v>
      </c>
      <c r="CQ17" s="508">
        <f>SUMIFS($D$33:$AG$33,$D$17:$AG$17,"CO5",$D$22:$AG$22,"PO5",$D$33:$AG$33,"&lt;&gt;")</f>
        <v>0</v>
      </c>
      <c r="CR17" s="508">
        <f>SUMIFS($D$33:$AG$33,$D$17:$AG$17,"CO5",$D$23:$AG$23,"PO6",$D$33:$AG$33,"&lt;&gt;")</f>
        <v>0</v>
      </c>
      <c r="CS17" s="508">
        <f>SUMIFS($D$33:$AG$33,$D$17:$AG$17,"CO5",$D$24:$AG$24,"PO7",$D$33:$AG$33,"&lt;&gt;")</f>
        <v>0</v>
      </c>
      <c r="CT17" s="508">
        <f>SUMIFS($D$33:$AG$33,$D$17:$AG$17,"CO5",$D$25:$AG$25,"PO8",$D$33:$AG$33,"&lt;&gt;")</f>
        <v>0</v>
      </c>
      <c r="CU17" s="508">
        <f>SUMIFS($D$33:$AG$33,$D$17:$AG$17,"CO5",$D$26:$AG$26,"PO9",$D$33:$AG$33,"&lt;&gt;")</f>
        <v>0</v>
      </c>
      <c r="CV17" s="508">
        <f>SUMIFS($D$33:$AG$33,$D$17:$AG$17,"CO5",$D$27:$AG$27,"PO10",$D$33:$AG$33,"&lt;&gt;")</f>
        <v>0</v>
      </c>
      <c r="CW17" s="508">
        <f>SUMIFS($D$33:$AG$33,$D$17:$AG$17,"CO5",$D$28:$AG$28,"PO11",$D$33:$AG$33,"&lt;&gt;")</f>
        <v>0</v>
      </c>
      <c r="CX17" s="508">
        <f>SUMIFS($D$33:$AG$33,$D$17:$AG$17,"CO5",$D$29:$AG$29,"PO12",$D$33:$AG$33,"&lt;&gt;")</f>
        <v>0</v>
      </c>
    </row>
    <row r="18" spans="2:102" x14ac:dyDescent="0.25">
      <c r="B18" s="509">
        <v>1</v>
      </c>
      <c r="C18" s="467">
        <f>'Student Entry'!C14</f>
        <v>211413205001</v>
      </c>
      <c r="D18" s="274" t="str">
        <f>'Student Entry'!D14</f>
        <v>ABINAV.M</v>
      </c>
      <c r="E18" s="468">
        <v>2</v>
      </c>
      <c r="F18" s="510">
        <v>2</v>
      </c>
      <c r="G18" s="510">
        <v>0</v>
      </c>
      <c r="H18" s="510">
        <v>1</v>
      </c>
      <c r="I18" s="510">
        <v>0</v>
      </c>
      <c r="J18" s="468">
        <v>2</v>
      </c>
      <c r="K18" s="510">
        <v>2</v>
      </c>
      <c r="L18" s="468">
        <v>2</v>
      </c>
      <c r="M18" s="468">
        <v>1</v>
      </c>
      <c r="N18" s="510">
        <v>2</v>
      </c>
      <c r="O18" s="511">
        <v>6</v>
      </c>
      <c r="P18" s="511">
        <v>6</v>
      </c>
      <c r="Q18" s="510"/>
      <c r="R18" s="510"/>
      <c r="S18" s="511" t="s">
        <v>1036</v>
      </c>
      <c r="T18" s="511"/>
      <c r="U18" s="510">
        <v>9</v>
      </c>
      <c r="V18" s="510"/>
      <c r="W18" s="511">
        <v>15</v>
      </c>
      <c r="X18" s="511"/>
      <c r="Y18" s="510"/>
      <c r="Z18" s="510"/>
      <c r="AA18" s="511">
        <v>5</v>
      </c>
      <c r="AB18" s="511">
        <v>6</v>
      </c>
      <c r="AC18" s="510"/>
      <c r="AD18" s="510"/>
      <c r="AE18" s="511">
        <v>8</v>
      </c>
      <c r="AF18" s="511">
        <v>7</v>
      </c>
      <c r="AG18" s="447"/>
      <c r="AH18" s="512"/>
      <c r="AI18" s="513">
        <f ca="1">IF((SUMIF($E$16:$AH$16,"=CO1",E18:AG18)),SUMIF($E$16:$AH$16,"=CO1",E18:AG18),"NIL")</f>
        <v>36</v>
      </c>
      <c r="AJ18" s="513">
        <f>IF((SUMIF($E$16:$AH$16,"=CO2",E18:AH18)),SUMIF($E$16:$AH$16,"=CO2",E18:AH18),"NIL")</f>
        <v>24</v>
      </c>
      <c r="AK18" s="513">
        <f>IF((SUMIF($E$16:$AH$16,"=CO3",E18:AH18)),SUMIF($E$16:$AH$16,"=CO3",E18:AH18),"NIL")</f>
        <v>16</v>
      </c>
      <c r="AL18" s="513" t="str">
        <f>IF((SUMIF($E$16:$AH$16,"=CO4",E18:AH18)),SUMIF($E$16:$AH$16,"=CO1",E18:AH18),"NIL")</f>
        <v>NIL</v>
      </c>
      <c r="AM18" s="513" t="str">
        <f>IF((SUMIF($E$16:$AH$16,"=CO5",E18:AH18)),SUMIF($E$16:$AH$16,"=CO5",E18:AH18),"NIL")</f>
        <v>NIL</v>
      </c>
      <c r="AN18" s="513" t="str">
        <f>IF((SUMIF($E$16:$AH$16,"=CO5",E18:AH18)),SUMIF($E$16:$AH$16,"=CO5",E18:AH18),"NIL")</f>
        <v>NIL</v>
      </c>
      <c r="AO18" s="513"/>
      <c r="AP18" s="514">
        <f>SUM(E18:AH18)</f>
        <v>76</v>
      </c>
      <c r="AQ18" s="515">
        <f t="shared" ref="AQ18:AQ49" si="0">SUMIFS($D18:$AG18,$D$17:$AG$17,"CO1",$D$18:$AG$18,"PO1",$D$33:$AG$33,"&lt;&gt;")</f>
        <v>0</v>
      </c>
      <c r="AR18" s="515">
        <f t="shared" ref="AR18:AR49" si="1">SUMIFS($D18:$AG18,$D$17:$AG$17,"CO1",$D$19:$AG$19,"PO2",$D$33:$AG$33,"&lt;&gt;")</f>
        <v>0</v>
      </c>
      <c r="AS18" s="515">
        <f t="shared" ref="AS18:AS49" si="2">SUMIFS($D18:$AG18,$D$17:$AG$17,"CO1",$D$20:$AG$20,"PO3",$D$33:$AG$33,"&lt;&gt;")</f>
        <v>0</v>
      </c>
      <c r="AT18" s="515">
        <f t="shared" ref="AT18:AT49" si="3">SUMIFS($D18:$AG18,$D$17:$AG$17,"CO1",$D$21:$AG$21,"PO4",$D$33:$AG$33,"&lt;&gt;")</f>
        <v>0</v>
      </c>
      <c r="AU18" s="515">
        <f t="shared" ref="AU18:AU49" si="4">SUMIFS($D18:$AG18,$D$17:$AG$17,"CO1",$D$22:$AG$22,"PO5",$D$33:$AG$33,"&lt;&gt;")</f>
        <v>0</v>
      </c>
      <c r="AV18" s="515">
        <f t="shared" ref="AV18:AV49" si="5">SUMIFS($D18:$AG18,$D$17:$AG$17,"CO1",$D$23:$AG$23,"PO6",$D$33:$AG$33,"&lt;&gt;")</f>
        <v>0</v>
      </c>
      <c r="AW18" s="515">
        <f t="shared" ref="AW18:AW49" si="6">SUMIFS($D18:$AG18,$D$17:$AG$17,"CO1",$D$24:$AG$24,"PO7",$D$33:$AG$33,"&lt;&gt;")</f>
        <v>0</v>
      </c>
      <c r="AX18" s="515">
        <f t="shared" ref="AX18:AX49" si="7">SUMIFS($D18:$AG18,$D$17:$AG$17,"CO1",$D$25:$AG$25,"PO8",$D$33:$AG$33,"&lt;&gt;")</f>
        <v>0</v>
      </c>
      <c r="AY18" s="515">
        <f t="shared" ref="AY18:AY49" si="8">SUMIFS($D18:$AG18,$D$17:$AG$17,"CO1",$D$26:$AG$26,"PO9",$D$33:$AG$33,"&lt;&gt;")</f>
        <v>0</v>
      </c>
      <c r="AZ18" s="515">
        <f t="shared" ref="AZ18:AZ49" si="9">SUMIFS($D18:$AG18,$D$17:$AG$17,"CO1",$D$27:$AG$27,"PO10",$D$33:$AG$33,"&lt;&gt;")</f>
        <v>0</v>
      </c>
      <c r="BA18" s="515">
        <f t="shared" ref="BA18:BA49" si="10">SUMIFS($D18:$AG18,$D$17:$AG$17,"CO1",$D$28:$AG$28,"PO11",$D$33:$AG$33,"&lt;&gt;")</f>
        <v>0</v>
      </c>
      <c r="BB18" s="515">
        <f t="shared" ref="BB18:BB49" si="11">SUMIFS($D18:$AG18,$D$17:$AG$17,"CO1",$D$29:$AG$29,"PO12",$D$33:$AG$33,"&lt;&gt;")</f>
        <v>0</v>
      </c>
      <c r="BC18" s="515">
        <f t="shared" ref="BC18:BC49" si="12">SUMIFS($D18:$AG18,$D$17:$AG$17,"CO2",$D$18:$AG$18,"PO1",$D$33:$AG$33,"&lt;&gt;")</f>
        <v>0</v>
      </c>
      <c r="BD18" s="515">
        <f t="shared" ref="BD18:BD49" si="13">SUMIFS($D18:$AG18,$D$17:$AG$17,"CO2",$D$19:$AG$19,"PO2",$D$33:$AG$33,"&lt;&gt;")</f>
        <v>0</v>
      </c>
      <c r="BE18" s="515">
        <f t="shared" ref="BE18:BE49" si="14">SUMIFS($D18:$AG18,$D$17:$AG$17,"CO2",$D$20:$AG$20,"PO3",$D$33:$AG$33,"&lt;&gt;")</f>
        <v>0</v>
      </c>
      <c r="BF18" s="515">
        <f t="shared" ref="BF18:BF49" si="15">SUMIFS($D18:$AG18,$D$17:$AG$17,"CO2",$D$21:$AG$21,"PO4",$D$33:$AG$33,"&lt;&gt;")</f>
        <v>0</v>
      </c>
      <c r="BG18" s="515">
        <f t="shared" ref="BG18:BG49" si="16">SUMIFS($D18:$AG18,$D$17:$AG$17,"CO2",$D$22:$AG$22,"PO5",$D$33:$AG$33,"&lt;&gt;")</f>
        <v>0</v>
      </c>
      <c r="BH18" s="515">
        <f t="shared" ref="BH18:BH49" si="17">SUMIFS($D18:$AG18,$D$17:$AG$17,"CO2",$D$23:$AG$23,"PO6",$D$33:$AG$33,"&lt;&gt;")</f>
        <v>0</v>
      </c>
      <c r="BI18" s="515">
        <f t="shared" ref="BI18:BI49" si="18">SUMIFS($D18:$AG18,$D$17:$AG$17,"CO2",$D$24:$AG$24,"PO7",$D$33:$AG$33,"&lt;&gt;")</f>
        <v>0</v>
      </c>
      <c r="BJ18" s="515">
        <f t="shared" ref="BJ18:BJ49" si="19">SUMIFS($D18:$AG18,$D$17:$AG$17,"CO2",$D$25:$AG$25,"PO8",$D$33:$AG$33,"&lt;&gt;")</f>
        <v>0</v>
      </c>
      <c r="BK18" s="515">
        <f t="shared" ref="BK18:BK49" si="20">SUMIFS($D18:$AG18,$D$17:$AG$17,"CO2",$D$26:$AG$26,"PO9",$D$33:$AG$33,"&lt;&gt;")</f>
        <v>0</v>
      </c>
      <c r="BL18" s="515">
        <f t="shared" ref="BL18:BL49" si="21">SUMIFS($D18:$AG18,$D$17:$AG$17,"CO2",$D$27:$AG$27,"PO10",$D$33:$AG$33,"&lt;&gt;")</f>
        <v>0</v>
      </c>
      <c r="BM18" s="515">
        <f t="shared" ref="BM18:BM49" si="22">SUMIFS($D18:$AG18,$D$17:$AG$17,"CO2",$D$28:$AG$28,"PO11",$D$33:$AG$33,"&lt;&gt;")</f>
        <v>0</v>
      </c>
      <c r="BN18" s="515">
        <f t="shared" ref="BN18:BN49" si="23">SUMIFS($D18:$AG18,$D$17:$AG$17,"CO2",$D$29:$AG$29,"PO12",$D$33:$AG$33,"&lt;&gt;")</f>
        <v>0</v>
      </c>
      <c r="BO18" s="515">
        <f t="shared" ref="BO18:BO49" si="24">SUMIFS($D18:$AG18,$D$17:$AG$17,"CO3",$D$18:$AG$18,"PO1",$D$33:$AG$33,"&lt;&gt;")</f>
        <v>0</v>
      </c>
      <c r="BP18" s="515">
        <f t="shared" ref="BP18:BP49" si="25">SUMIFS($D18:$AG18,$D$17:$AG$17,"CO3",$D$19:$AG$19,"PO2",$D$33:$AG$33,"&lt;&gt;")</f>
        <v>0</v>
      </c>
      <c r="BQ18" s="515">
        <f t="shared" ref="BQ18:BQ49" si="26">SUMIFS($D18:$AG18,$D$17:$AG$17,"CO3",$D$20:$AG$20,"PO3",$D$33:$AG$33,"&lt;&gt;")</f>
        <v>0</v>
      </c>
      <c r="BR18" s="515">
        <f t="shared" ref="BR18:BR49" si="27">SUMIFS($D18:$AG18,$D$17:$AG$17,"CO3",$D$21:$AG$21,"PO4",$D$33:$AG$33,"&lt;&gt;")</f>
        <v>0</v>
      </c>
      <c r="BS18" s="515">
        <f t="shared" ref="BS18:BS49" si="28">SUMIFS($D18:$AG18,$D$17:$AG$17,"CO3",$D$22:$AG$22,"PO5",$D$33:$AG$33,"&lt;&gt;")</f>
        <v>0</v>
      </c>
      <c r="BT18" s="515">
        <f t="shared" ref="BT18:BT49" si="29">SUMIFS($D18:$AG18,$D$17:$AG$17,"CO3",$D$23:$AG$23,"PO6",$D$33:$AG$33,"&lt;&gt;")</f>
        <v>0</v>
      </c>
      <c r="BU18" s="515">
        <f t="shared" ref="BU18:BU49" si="30">SUMIFS($D18:$AG18,$D$17:$AG$17,"CO3",$D$24:$AG$24,"PO7",$D$33:$AG$33,"&lt;&gt;")</f>
        <v>0</v>
      </c>
      <c r="BV18" s="515">
        <f t="shared" ref="BV18:BV49" si="31">SUMIFS($D18:$AG18,$D$17:$AG$17,"CO3",$D$25:$AG$25,"PO8",$D$33:$AG$33,"&lt;&gt;")</f>
        <v>0</v>
      </c>
      <c r="BW18" s="515">
        <f t="shared" ref="BW18:BW49" si="32">SUMIFS($D18:$AG18,$D$17:$AG$17,"CO3",$D$26:$AG$26,"PO9",$D$33:$AG$33,"&lt;&gt;")</f>
        <v>0</v>
      </c>
      <c r="BX18" s="515">
        <f t="shared" ref="BX18:BX49" si="33">SUMIFS($D18:$AG18,$D$17:$AG$17,"CO3",$D$27:$AG$27,"PO10",$D$33:$AG$33,"&lt;&gt;")</f>
        <v>0</v>
      </c>
      <c r="BY18" s="515">
        <f t="shared" ref="BY18:BY49" si="34">SUMIFS($D18:$AG18,$D$17:$AG$17,"CO3",$D$28:$AG$28,"PO11",$D$33:$AG$33,"&lt;&gt;")</f>
        <v>0</v>
      </c>
      <c r="BZ18" s="515">
        <f t="shared" ref="BZ18:BZ49" si="35">SUMIFS($D18:$AG18,$D$17:$AG$17,"CO3",$D$29:$AG$29,"PO12",$D$33:$AG$33,"&lt;&gt;")</f>
        <v>0</v>
      </c>
      <c r="CA18" s="515">
        <f t="shared" ref="CA18:CA49" si="36">SUMIFS($D18:$AG18,$D$17:$AG$17,"CO4",$D$18:$AG$18,"PO1",$D$33:$AG$33,"&lt;&gt;")</f>
        <v>0</v>
      </c>
      <c r="CB18" s="515">
        <f t="shared" ref="CB18:CB49" si="37">SUMIFS($D18:$AG18,$D$17:$AG$17,"CO4",$D$19:$AG$19,"PO2",$D$33:$AG$33,"&lt;&gt;")</f>
        <v>0</v>
      </c>
      <c r="CC18" s="515">
        <f t="shared" ref="CC18:CC49" si="38">SUMIFS($D18:$AG18,$D$17:$AG$17,"CO4",$D$20:$AG$20,"PO3",$D$33:$AG$33,"&lt;&gt;")</f>
        <v>0</v>
      </c>
      <c r="CD18" s="515">
        <f t="shared" ref="CD18:CD49" si="39">SUMIFS($D18:$AG18,$D$17:$AG$17,"CO4",$D$21:$AG$21,"PO4",$D$33:$AG$33,"&lt;&gt;")</f>
        <v>0</v>
      </c>
      <c r="CE18" s="515">
        <f t="shared" ref="CE18:CE49" si="40">SUMIFS($D18:$AG18,$D$17:$AG$17,"CO4",$D$22:$AG$22,"PO5",$D$33:$AG$33,"&lt;&gt;")</f>
        <v>0</v>
      </c>
      <c r="CF18" s="515">
        <f t="shared" ref="CF18:CF49" si="41">SUMIFS($D18:$AG18,$D$17:$AG$17,"CO4",$D$23:$AG$23,"PO6",$D$33:$AG$33,"&lt;&gt;")</f>
        <v>0</v>
      </c>
      <c r="CG18" s="515">
        <f t="shared" ref="CG18:CG49" si="42">SUMIFS($D18:$AG18,$D$17:$AG$17,"CO4",$D$24:$AG$24,"PO7",$D$33:$AG$33,"&lt;&gt;")</f>
        <v>0</v>
      </c>
      <c r="CH18" s="515">
        <f t="shared" ref="CH18:CH49" si="43">SUMIFS($D18:$AG18,$D$17:$AG$17,"CO4",$D$25:$AG$25,"PO8",$D$33:$AG$33,"&lt;&gt;")</f>
        <v>0</v>
      </c>
      <c r="CI18" s="515">
        <f t="shared" ref="CI18:CI49" si="44">SUMIFS($D18:$AG18,$D$17:$AG$17,"CO4",$D$26:$AG$26,"PO9",$D$33:$AG$33,"&lt;&gt;")</f>
        <v>0</v>
      </c>
      <c r="CJ18" s="515">
        <f t="shared" ref="CJ18:CJ49" si="45">SUMIFS($D18:$AG18,$D$17:$AG$17,"CO4",$D$27:$AG$27,"PO10",$D$33:$AG$33,"&lt;&gt;")</f>
        <v>0</v>
      </c>
      <c r="CK18" s="515">
        <f>SUMIFS($D18:$AG18,$D$17:$AG$17,"CO1",$D$28:$AG$28,"PO11",$D$33:$AG$33,"&lt;&gt;")</f>
        <v>0</v>
      </c>
      <c r="CL18" s="515">
        <f t="shared" ref="CL18:CL49" si="46">SUMIFS($D18:$AG18,$D$17:$AG$17,"CO4",$D$29:$AG$29,"PO12",$D$33:$AG$33,"&lt;&gt;")</f>
        <v>0</v>
      </c>
      <c r="CM18" s="515">
        <f t="shared" ref="CM18:CM49" si="47">SUMIFS($D18:$AG18,$D$17:$AG$17,"CO5",$D$18:$AG$18,"PO1",$D$33:$AG$33,"&lt;&gt;")</f>
        <v>0</v>
      </c>
      <c r="CN18" s="515">
        <f t="shared" ref="CN18:CN49" si="48">SUMIFS($D18:$AG18,$D$17:$AG$17,"CO5",$D$19:$AG$19,"PO2",$D$33:$AG$33,"&lt;&gt;")</f>
        <v>0</v>
      </c>
      <c r="CO18" s="515">
        <f t="shared" ref="CO18:CO49" si="49">SUMIFS($D18:$AG18,$D$17:$AG$17,"CO5",$D$20:$AG$20,"PO3",$D$33:$AG$33,"&lt;&gt;")</f>
        <v>0</v>
      </c>
      <c r="CP18" s="515">
        <f t="shared" ref="CP18:CP49" si="50">SUMIFS($D18:$AG18,$D$17:$AG$17,"CO5",$D$21:$AG$21,"PO4",$D$33:$AG$33,"&lt;&gt;")</f>
        <v>0</v>
      </c>
      <c r="CQ18" s="515">
        <f t="shared" ref="CQ18:CQ49" si="51">SUMIFS($D18:$AG18,$D$17:$AG$17,"CO5",$D$22:$AG$22,"PO5",$D$33:$AG$33,"&lt;&gt;")</f>
        <v>0</v>
      </c>
      <c r="CR18" s="515">
        <f t="shared" ref="CR18:CR49" si="52">SUMIFS($D18:$AG18,$D$17:$AG$17,"CO5",$D$23:$AG$23,"PO6",$D$33:$AG$33,"&lt;&gt;")</f>
        <v>0</v>
      </c>
      <c r="CS18" s="515">
        <f t="shared" ref="CS18:CS49" si="53">SUMIFS($D18:$AG18,$D$17:$AG$17,"CO5",$D$24:$AG$24,"PO7",$D$33:$AG$33,"&lt;&gt;")</f>
        <v>0</v>
      </c>
      <c r="CT18" s="515">
        <f t="shared" ref="CT18:CT49" si="54">SUMIFS($D18:$AG18,$D$17:$AG$17,"CO5",$D$25:$AG$25,"PO8",$D$33:$AG$33,"&lt;&gt;")</f>
        <v>0</v>
      </c>
      <c r="CU18" s="515">
        <f t="shared" ref="CU18:CU49" si="55">SUMIFS($D18:$AG18,$D$17:$AG$17,"CO5",$D$26:$AG$26,"PO9",$D$33:$AG$33,"&lt;&gt;")</f>
        <v>0</v>
      </c>
      <c r="CV18" s="515">
        <f t="shared" ref="CV18:CV49" si="56">SUMIFS($D18:$AG18,$D$17:$AG$17,"CO5",$D$27:$AG$27,"PO10",$D$33:$AG$33,"&lt;&gt;")</f>
        <v>0</v>
      </c>
      <c r="CW18" s="515">
        <f t="shared" ref="CW18:CW49" si="57">SUMIFS($D18:$AG18,$D$17:$AG$17,"CO5",$D$28:$AG$28,"PO11",$D$33:$AG$33,"&lt;&gt;")</f>
        <v>0</v>
      </c>
      <c r="CX18" s="515">
        <f t="shared" ref="CX18:CX49" si="58">SUMIFS($D18:$AG18,$D$17:$AG$17,"CO5",$D$29:$AG$29,"PO12",$D$33:$AG$33,"&lt;&gt;")</f>
        <v>0</v>
      </c>
    </row>
    <row r="19" spans="2:102" x14ac:dyDescent="0.25">
      <c r="B19" s="509">
        <v>2</v>
      </c>
      <c r="C19" s="467">
        <f>'Student Entry'!C15</f>
        <v>211413205002</v>
      </c>
      <c r="D19" s="274" t="str">
        <f>'Student Entry'!D15</f>
        <v>ABINAYA.S</v>
      </c>
      <c r="E19" s="468">
        <v>1</v>
      </c>
      <c r="F19" s="510">
        <v>2</v>
      </c>
      <c r="G19" s="510">
        <v>2</v>
      </c>
      <c r="H19" s="510">
        <v>1</v>
      </c>
      <c r="I19" s="510">
        <v>2</v>
      </c>
      <c r="J19" s="468">
        <v>2</v>
      </c>
      <c r="K19" s="510">
        <v>2</v>
      </c>
      <c r="L19" s="468">
        <v>1</v>
      </c>
      <c r="M19" s="468">
        <v>2</v>
      </c>
      <c r="N19" s="510">
        <v>2</v>
      </c>
      <c r="O19" s="511">
        <v>6</v>
      </c>
      <c r="P19" s="511">
        <v>6</v>
      </c>
      <c r="Q19" s="510"/>
      <c r="R19" s="510"/>
      <c r="S19" s="511" t="s">
        <v>1036</v>
      </c>
      <c r="T19" s="511"/>
      <c r="U19" s="510">
        <v>12</v>
      </c>
      <c r="V19" s="510"/>
      <c r="W19" s="511" t="s">
        <v>1036</v>
      </c>
      <c r="X19" s="511"/>
      <c r="Y19" s="510">
        <v>14</v>
      </c>
      <c r="Z19" s="510"/>
      <c r="AA19" s="511" t="s">
        <v>1036</v>
      </c>
      <c r="AB19" s="511" t="s">
        <v>1036</v>
      </c>
      <c r="AC19" s="510">
        <v>6</v>
      </c>
      <c r="AD19" s="510">
        <v>5</v>
      </c>
      <c r="AE19" s="511">
        <v>5</v>
      </c>
      <c r="AF19" s="511">
        <v>6</v>
      </c>
      <c r="AG19" s="447"/>
      <c r="AH19" s="512"/>
      <c r="AI19" s="513">
        <f t="shared" ref="AI19:AI82" ca="1" si="59">IF((SUMIF($E$16:$AH$16,"=CO1",E19:AG19)),SUMIF($E$16:$AH$16,"=CO1",E19:AG19),"NIL")</f>
        <v>24</v>
      </c>
      <c r="AJ19" s="513">
        <f t="shared" ref="AJ19:AJ82" si="60">IF((SUMIF($E$16:$AH$16,"=CO2",E19:AH19)),SUMIF($E$16:$AH$16,"=CO2",E19:AH19),"NIL")</f>
        <v>35</v>
      </c>
      <c r="AK19" s="513">
        <f t="shared" ref="AK19:AK82" si="61">IF((SUMIF($E$16:$AH$16,"=CO3",E19:AH19)),SUMIF($E$16:$AH$16,"=CO3",E19:AH19),"NIL")</f>
        <v>18</v>
      </c>
      <c r="AL19" s="513" t="str">
        <f t="shared" ref="AL19:AL82" si="62">IF((SUMIF($E$16:$AH$16,"=CO4",E19:AH19)),SUMIF($E$16:$AH$16,"=CO1",E19:AH19),"NIL")</f>
        <v>NIL</v>
      </c>
      <c r="AM19" s="513" t="str">
        <f t="shared" ref="AM19:AM20" si="63">IF((SUMIF($E$16:$AH$16,"=CO5",E19:AH19)),SUMIF($E$16:$AH$16,"=CO5",E19:AH19),"NIL")</f>
        <v>NIL</v>
      </c>
      <c r="AN19" s="513" t="str">
        <f t="shared" ref="AN19:AN82" si="64">IF((SUMIF($E$16:$AH$16,"=CO5",E19:AH19)),SUMIF($E$16:$AH$16,"=CO5",E19:AH19),"NIL")</f>
        <v>NIL</v>
      </c>
      <c r="AO19" s="513"/>
      <c r="AP19" s="514">
        <f>SUM(E19:AH19)</f>
        <v>77</v>
      </c>
      <c r="AQ19" s="515">
        <f t="shared" si="0"/>
        <v>0</v>
      </c>
      <c r="AR19" s="515">
        <f t="shared" si="1"/>
        <v>0</v>
      </c>
      <c r="AS19" s="515">
        <f t="shared" si="2"/>
        <v>0</v>
      </c>
      <c r="AT19" s="515">
        <f t="shared" si="3"/>
        <v>0</v>
      </c>
      <c r="AU19" s="515">
        <f t="shared" si="4"/>
        <v>0</v>
      </c>
      <c r="AV19" s="515">
        <f t="shared" si="5"/>
        <v>0</v>
      </c>
      <c r="AW19" s="515">
        <f t="shared" si="6"/>
        <v>0</v>
      </c>
      <c r="AX19" s="515">
        <f t="shared" si="7"/>
        <v>0</v>
      </c>
      <c r="AY19" s="515">
        <f t="shared" si="8"/>
        <v>0</v>
      </c>
      <c r="AZ19" s="515">
        <f t="shared" si="9"/>
        <v>0</v>
      </c>
      <c r="BA19" s="515">
        <f t="shared" si="10"/>
        <v>0</v>
      </c>
      <c r="BB19" s="515">
        <f t="shared" si="11"/>
        <v>0</v>
      </c>
      <c r="BC19" s="515">
        <f t="shared" si="12"/>
        <v>0</v>
      </c>
      <c r="BD19" s="515">
        <f t="shared" si="13"/>
        <v>0</v>
      </c>
      <c r="BE19" s="515">
        <f t="shared" si="14"/>
        <v>0</v>
      </c>
      <c r="BF19" s="515">
        <f t="shared" si="15"/>
        <v>0</v>
      </c>
      <c r="BG19" s="515">
        <f t="shared" si="16"/>
        <v>0</v>
      </c>
      <c r="BH19" s="515">
        <f t="shared" si="17"/>
        <v>0</v>
      </c>
      <c r="BI19" s="515">
        <f t="shared" si="18"/>
        <v>0</v>
      </c>
      <c r="BJ19" s="515">
        <f t="shared" si="19"/>
        <v>0</v>
      </c>
      <c r="BK19" s="515">
        <f t="shared" si="20"/>
        <v>0</v>
      </c>
      <c r="BL19" s="515">
        <f t="shared" si="21"/>
        <v>0</v>
      </c>
      <c r="BM19" s="515">
        <f t="shared" si="22"/>
        <v>0</v>
      </c>
      <c r="BN19" s="515">
        <f t="shared" si="23"/>
        <v>0</v>
      </c>
      <c r="BO19" s="515">
        <f t="shared" si="24"/>
        <v>0</v>
      </c>
      <c r="BP19" s="515">
        <f t="shared" si="25"/>
        <v>0</v>
      </c>
      <c r="BQ19" s="515">
        <f t="shared" si="26"/>
        <v>0</v>
      </c>
      <c r="BR19" s="515">
        <f t="shared" si="27"/>
        <v>0</v>
      </c>
      <c r="BS19" s="515">
        <f t="shared" si="28"/>
        <v>0</v>
      </c>
      <c r="BT19" s="515">
        <f t="shared" si="29"/>
        <v>0</v>
      </c>
      <c r="BU19" s="515">
        <f t="shared" si="30"/>
        <v>0</v>
      </c>
      <c r="BV19" s="515">
        <f t="shared" si="31"/>
        <v>0</v>
      </c>
      <c r="BW19" s="515">
        <f t="shared" si="32"/>
        <v>0</v>
      </c>
      <c r="BX19" s="515">
        <f t="shared" si="33"/>
        <v>0</v>
      </c>
      <c r="BY19" s="515">
        <f t="shared" si="34"/>
        <v>0</v>
      </c>
      <c r="BZ19" s="515">
        <f t="shared" si="35"/>
        <v>0</v>
      </c>
      <c r="CA19" s="515">
        <f t="shared" si="36"/>
        <v>0</v>
      </c>
      <c r="CB19" s="515">
        <f t="shared" si="37"/>
        <v>0</v>
      </c>
      <c r="CC19" s="515">
        <f t="shared" si="38"/>
        <v>0</v>
      </c>
      <c r="CD19" s="515">
        <f t="shared" si="39"/>
        <v>0</v>
      </c>
      <c r="CE19" s="515">
        <f t="shared" si="40"/>
        <v>0</v>
      </c>
      <c r="CF19" s="515">
        <f t="shared" si="41"/>
        <v>0</v>
      </c>
      <c r="CG19" s="515">
        <f t="shared" si="42"/>
        <v>0</v>
      </c>
      <c r="CH19" s="515">
        <f t="shared" si="43"/>
        <v>0</v>
      </c>
      <c r="CI19" s="515">
        <f t="shared" si="44"/>
        <v>0</v>
      </c>
      <c r="CJ19" s="515">
        <f t="shared" si="45"/>
        <v>0</v>
      </c>
      <c r="CK19" s="515">
        <f t="shared" ref="CK19:CK50" si="65">SUMIFS($D19:$AG19,$D$17:$AG$17,"CO5",$D$28:$AG$28,"PO11",$D$33:$AG$33,"&lt;&gt;")</f>
        <v>0</v>
      </c>
      <c r="CL19" s="515">
        <f t="shared" si="46"/>
        <v>0</v>
      </c>
      <c r="CM19" s="515">
        <f t="shared" si="47"/>
        <v>0</v>
      </c>
      <c r="CN19" s="515">
        <f t="shared" si="48"/>
        <v>0</v>
      </c>
      <c r="CO19" s="515">
        <f t="shared" si="49"/>
        <v>0</v>
      </c>
      <c r="CP19" s="515">
        <f t="shared" si="50"/>
        <v>0</v>
      </c>
      <c r="CQ19" s="515">
        <f t="shared" si="51"/>
        <v>0</v>
      </c>
      <c r="CR19" s="515">
        <f t="shared" si="52"/>
        <v>0</v>
      </c>
      <c r="CS19" s="515">
        <f t="shared" si="53"/>
        <v>0</v>
      </c>
      <c r="CT19" s="515">
        <f t="shared" si="54"/>
        <v>0</v>
      </c>
      <c r="CU19" s="515">
        <f t="shared" si="55"/>
        <v>0</v>
      </c>
      <c r="CV19" s="515">
        <f t="shared" si="56"/>
        <v>0</v>
      </c>
      <c r="CW19" s="515">
        <f t="shared" si="57"/>
        <v>0</v>
      </c>
      <c r="CX19" s="515">
        <f t="shared" si="58"/>
        <v>0</v>
      </c>
    </row>
    <row r="20" spans="2:102" x14ac:dyDescent="0.25">
      <c r="B20" s="509">
        <v>3</v>
      </c>
      <c r="C20" s="467">
        <f>'Student Entry'!C16</f>
        <v>211413205003</v>
      </c>
      <c r="D20" s="274" t="str">
        <f>'Student Entry'!D16</f>
        <v>AFSAL.P.P</v>
      </c>
      <c r="E20" s="468">
        <v>2</v>
      </c>
      <c r="F20" s="510">
        <v>2</v>
      </c>
      <c r="G20" s="510">
        <v>2</v>
      </c>
      <c r="H20" s="510">
        <v>1</v>
      </c>
      <c r="I20" s="510">
        <v>2</v>
      </c>
      <c r="J20" s="468">
        <v>2</v>
      </c>
      <c r="K20" s="510">
        <v>1</v>
      </c>
      <c r="L20" s="468">
        <v>2</v>
      </c>
      <c r="M20" s="468">
        <v>2</v>
      </c>
      <c r="N20" s="510">
        <v>2</v>
      </c>
      <c r="O20" s="511" t="s">
        <v>1036</v>
      </c>
      <c r="P20" s="511" t="s">
        <v>1036</v>
      </c>
      <c r="Q20" s="510">
        <v>10</v>
      </c>
      <c r="R20" s="510">
        <v>3</v>
      </c>
      <c r="S20" s="511">
        <v>10</v>
      </c>
      <c r="T20" s="511"/>
      <c r="U20" s="510"/>
      <c r="V20" s="510"/>
      <c r="W20" s="511">
        <v>15</v>
      </c>
      <c r="X20" s="511"/>
      <c r="Y20" s="510"/>
      <c r="Z20" s="510"/>
      <c r="AA20" s="511" t="s">
        <v>937</v>
      </c>
      <c r="AB20" s="511" t="s">
        <v>937</v>
      </c>
      <c r="AC20" s="510"/>
      <c r="AD20" s="510"/>
      <c r="AE20" s="511">
        <v>6</v>
      </c>
      <c r="AF20" s="511">
        <v>7</v>
      </c>
      <c r="AG20" s="447"/>
      <c r="AH20" s="512"/>
      <c r="AI20" s="513">
        <f t="shared" ca="1" si="59"/>
        <v>32</v>
      </c>
      <c r="AJ20" s="513">
        <f t="shared" si="60"/>
        <v>20</v>
      </c>
      <c r="AK20" s="513">
        <f t="shared" si="61"/>
        <v>17</v>
      </c>
      <c r="AL20" s="513" t="str">
        <f t="shared" si="62"/>
        <v>NIL</v>
      </c>
      <c r="AM20" s="513" t="str">
        <f t="shared" si="63"/>
        <v>NIL</v>
      </c>
      <c r="AN20" s="513" t="str">
        <f t="shared" si="64"/>
        <v>NIL</v>
      </c>
      <c r="AO20" s="513"/>
      <c r="AP20" s="514">
        <f t="shared" ref="AP20:AP82" si="66">SUM(E20:AH20)</f>
        <v>69</v>
      </c>
      <c r="AQ20" s="515">
        <f t="shared" si="0"/>
        <v>0</v>
      </c>
      <c r="AR20" s="515">
        <f t="shared" si="1"/>
        <v>0</v>
      </c>
      <c r="AS20" s="515">
        <f t="shared" si="2"/>
        <v>0</v>
      </c>
      <c r="AT20" s="515">
        <f t="shared" si="3"/>
        <v>0</v>
      </c>
      <c r="AU20" s="515">
        <f t="shared" si="4"/>
        <v>0</v>
      </c>
      <c r="AV20" s="515">
        <f t="shared" si="5"/>
        <v>0</v>
      </c>
      <c r="AW20" s="515">
        <f t="shared" si="6"/>
        <v>0</v>
      </c>
      <c r="AX20" s="515">
        <f t="shared" si="7"/>
        <v>0</v>
      </c>
      <c r="AY20" s="515">
        <f t="shared" si="8"/>
        <v>0</v>
      </c>
      <c r="AZ20" s="515">
        <f t="shared" si="9"/>
        <v>0</v>
      </c>
      <c r="BA20" s="515">
        <f t="shared" si="10"/>
        <v>0</v>
      </c>
      <c r="BB20" s="515">
        <f t="shared" si="11"/>
        <v>0</v>
      </c>
      <c r="BC20" s="515">
        <f t="shared" si="12"/>
        <v>0</v>
      </c>
      <c r="BD20" s="515">
        <f t="shared" si="13"/>
        <v>0</v>
      </c>
      <c r="BE20" s="515">
        <f t="shared" si="14"/>
        <v>0</v>
      </c>
      <c r="BF20" s="515">
        <f t="shared" si="15"/>
        <v>0</v>
      </c>
      <c r="BG20" s="515">
        <f t="shared" si="16"/>
        <v>0</v>
      </c>
      <c r="BH20" s="515">
        <f t="shared" si="17"/>
        <v>0</v>
      </c>
      <c r="BI20" s="515">
        <f t="shared" si="18"/>
        <v>0</v>
      </c>
      <c r="BJ20" s="515">
        <f t="shared" si="19"/>
        <v>0</v>
      </c>
      <c r="BK20" s="515">
        <f t="shared" si="20"/>
        <v>0</v>
      </c>
      <c r="BL20" s="515">
        <f t="shared" si="21"/>
        <v>0</v>
      </c>
      <c r="BM20" s="515">
        <f t="shared" si="22"/>
        <v>0</v>
      </c>
      <c r="BN20" s="515">
        <f t="shared" si="23"/>
        <v>0</v>
      </c>
      <c r="BO20" s="515">
        <f t="shared" si="24"/>
        <v>0</v>
      </c>
      <c r="BP20" s="515">
        <f t="shared" si="25"/>
        <v>0</v>
      </c>
      <c r="BQ20" s="515">
        <f t="shared" si="26"/>
        <v>0</v>
      </c>
      <c r="BR20" s="515">
        <f t="shared" si="27"/>
        <v>0</v>
      </c>
      <c r="BS20" s="515">
        <f t="shared" si="28"/>
        <v>0</v>
      </c>
      <c r="BT20" s="515">
        <f t="shared" si="29"/>
        <v>0</v>
      </c>
      <c r="BU20" s="515">
        <f t="shared" si="30"/>
        <v>0</v>
      </c>
      <c r="BV20" s="515">
        <f t="shared" si="31"/>
        <v>0</v>
      </c>
      <c r="BW20" s="515">
        <f t="shared" si="32"/>
        <v>0</v>
      </c>
      <c r="BX20" s="515">
        <f t="shared" si="33"/>
        <v>0</v>
      </c>
      <c r="BY20" s="515">
        <f t="shared" si="34"/>
        <v>0</v>
      </c>
      <c r="BZ20" s="515">
        <f t="shared" si="35"/>
        <v>0</v>
      </c>
      <c r="CA20" s="515">
        <f t="shared" si="36"/>
        <v>0</v>
      </c>
      <c r="CB20" s="515">
        <f t="shared" si="37"/>
        <v>0</v>
      </c>
      <c r="CC20" s="515">
        <f t="shared" si="38"/>
        <v>0</v>
      </c>
      <c r="CD20" s="515">
        <f t="shared" si="39"/>
        <v>0</v>
      </c>
      <c r="CE20" s="515">
        <f t="shared" si="40"/>
        <v>0</v>
      </c>
      <c r="CF20" s="515">
        <f t="shared" si="41"/>
        <v>0</v>
      </c>
      <c r="CG20" s="515">
        <f t="shared" si="42"/>
        <v>0</v>
      </c>
      <c r="CH20" s="515">
        <f t="shared" si="43"/>
        <v>0</v>
      </c>
      <c r="CI20" s="515">
        <f t="shared" si="44"/>
        <v>0</v>
      </c>
      <c r="CJ20" s="515">
        <f t="shared" si="45"/>
        <v>0</v>
      </c>
      <c r="CK20" s="515">
        <f t="shared" si="65"/>
        <v>0</v>
      </c>
      <c r="CL20" s="515">
        <f t="shared" si="46"/>
        <v>0</v>
      </c>
      <c r="CM20" s="515">
        <f t="shared" si="47"/>
        <v>0</v>
      </c>
      <c r="CN20" s="515">
        <f t="shared" si="48"/>
        <v>0</v>
      </c>
      <c r="CO20" s="515">
        <f t="shared" si="49"/>
        <v>0</v>
      </c>
      <c r="CP20" s="515">
        <f t="shared" si="50"/>
        <v>0</v>
      </c>
      <c r="CQ20" s="515">
        <f t="shared" si="51"/>
        <v>0</v>
      </c>
      <c r="CR20" s="515">
        <f t="shared" si="52"/>
        <v>0</v>
      </c>
      <c r="CS20" s="515">
        <f t="shared" si="53"/>
        <v>0</v>
      </c>
      <c r="CT20" s="515">
        <f t="shared" si="54"/>
        <v>0</v>
      </c>
      <c r="CU20" s="515">
        <f t="shared" si="55"/>
        <v>0</v>
      </c>
      <c r="CV20" s="515">
        <f t="shared" si="56"/>
        <v>0</v>
      </c>
      <c r="CW20" s="515">
        <f t="shared" si="57"/>
        <v>0</v>
      </c>
      <c r="CX20" s="515">
        <f t="shared" si="58"/>
        <v>0</v>
      </c>
    </row>
    <row r="21" spans="2:102" x14ac:dyDescent="0.25">
      <c r="B21" s="509">
        <v>4</v>
      </c>
      <c r="C21" s="467">
        <f>'Student Entry'!C17</f>
        <v>211413205004</v>
      </c>
      <c r="D21" s="274" t="str">
        <f>'Student Entry'!D17</f>
        <v>AISHWARYA.G</v>
      </c>
      <c r="E21" s="468">
        <v>2</v>
      </c>
      <c r="F21" s="510">
        <v>2</v>
      </c>
      <c r="G21" s="510">
        <v>2</v>
      </c>
      <c r="H21" s="510">
        <v>2</v>
      </c>
      <c r="I21" s="510">
        <v>0</v>
      </c>
      <c r="J21" s="468">
        <v>2</v>
      </c>
      <c r="K21" s="510">
        <v>2</v>
      </c>
      <c r="L21" s="468">
        <v>2</v>
      </c>
      <c r="M21" s="468">
        <v>1</v>
      </c>
      <c r="N21" s="510">
        <v>2</v>
      </c>
      <c r="O21" s="511">
        <v>5</v>
      </c>
      <c r="P21" s="511">
        <v>7</v>
      </c>
      <c r="Q21" s="510"/>
      <c r="R21" s="510"/>
      <c r="S21" s="511">
        <v>9</v>
      </c>
      <c r="T21" s="511"/>
      <c r="U21" s="510"/>
      <c r="V21" s="510"/>
      <c r="W21" s="511" t="s">
        <v>1036</v>
      </c>
      <c r="X21" s="511"/>
      <c r="Y21" s="510">
        <v>11</v>
      </c>
      <c r="Z21" s="510"/>
      <c r="AA21" s="511">
        <v>7</v>
      </c>
      <c r="AB21" s="511">
        <v>6</v>
      </c>
      <c r="AC21" s="510"/>
      <c r="AD21" s="510"/>
      <c r="AE21" s="511" t="s">
        <v>1036</v>
      </c>
      <c r="AF21" s="511" t="s">
        <v>1036</v>
      </c>
      <c r="AG21" s="447">
        <v>8</v>
      </c>
      <c r="AH21" s="512">
        <v>7</v>
      </c>
      <c r="AI21" s="513">
        <f t="shared" ca="1" si="59"/>
        <v>23</v>
      </c>
      <c r="AJ21" s="513">
        <f t="shared" si="60"/>
        <v>30</v>
      </c>
      <c r="AK21" s="513">
        <f t="shared" si="61"/>
        <v>24</v>
      </c>
      <c r="AL21" s="513" t="str">
        <f t="shared" si="62"/>
        <v>NIL</v>
      </c>
      <c r="AM21" s="513" t="str">
        <f>IF((SUMIF($E$16:$AH$16,"=CO5",E21:AH21)),SUMIF($E$16:$AH$16,"=CO5",E21:AH21),"NIL")</f>
        <v>NIL</v>
      </c>
      <c r="AN21" s="513" t="str">
        <f t="shared" si="64"/>
        <v>NIL</v>
      </c>
      <c r="AO21" s="513"/>
      <c r="AP21" s="514">
        <f t="shared" si="66"/>
        <v>77</v>
      </c>
      <c r="AQ21" s="515">
        <f t="shared" si="0"/>
        <v>0</v>
      </c>
      <c r="AR21" s="515">
        <f t="shared" si="1"/>
        <v>0</v>
      </c>
      <c r="AS21" s="515">
        <f t="shared" si="2"/>
        <v>0</v>
      </c>
      <c r="AT21" s="515">
        <f t="shared" si="3"/>
        <v>0</v>
      </c>
      <c r="AU21" s="515">
        <f t="shared" si="4"/>
        <v>0</v>
      </c>
      <c r="AV21" s="515">
        <f t="shared" si="5"/>
        <v>0</v>
      </c>
      <c r="AW21" s="515">
        <f t="shared" si="6"/>
        <v>0</v>
      </c>
      <c r="AX21" s="515">
        <f t="shared" si="7"/>
        <v>0</v>
      </c>
      <c r="AY21" s="515">
        <f t="shared" si="8"/>
        <v>0</v>
      </c>
      <c r="AZ21" s="515">
        <f t="shared" si="9"/>
        <v>0</v>
      </c>
      <c r="BA21" s="515">
        <f t="shared" si="10"/>
        <v>0</v>
      </c>
      <c r="BB21" s="515">
        <f t="shared" si="11"/>
        <v>0</v>
      </c>
      <c r="BC21" s="515">
        <f t="shared" si="12"/>
        <v>0</v>
      </c>
      <c r="BD21" s="515">
        <f t="shared" si="13"/>
        <v>0</v>
      </c>
      <c r="BE21" s="515">
        <f t="shared" si="14"/>
        <v>0</v>
      </c>
      <c r="BF21" s="515">
        <f t="shared" si="15"/>
        <v>0</v>
      </c>
      <c r="BG21" s="515">
        <f t="shared" si="16"/>
        <v>0</v>
      </c>
      <c r="BH21" s="515">
        <f t="shared" si="17"/>
        <v>0</v>
      </c>
      <c r="BI21" s="515">
        <f t="shared" si="18"/>
        <v>0</v>
      </c>
      <c r="BJ21" s="515">
        <f t="shared" si="19"/>
        <v>0</v>
      </c>
      <c r="BK21" s="515">
        <f t="shared" si="20"/>
        <v>0</v>
      </c>
      <c r="BL21" s="515">
        <f t="shared" si="21"/>
        <v>0</v>
      </c>
      <c r="BM21" s="515">
        <f t="shared" si="22"/>
        <v>0</v>
      </c>
      <c r="BN21" s="515">
        <f t="shared" si="23"/>
        <v>0</v>
      </c>
      <c r="BO21" s="515">
        <f t="shared" si="24"/>
        <v>0</v>
      </c>
      <c r="BP21" s="515">
        <f t="shared" si="25"/>
        <v>0</v>
      </c>
      <c r="BQ21" s="515">
        <f t="shared" si="26"/>
        <v>0</v>
      </c>
      <c r="BR21" s="515">
        <f t="shared" si="27"/>
        <v>0</v>
      </c>
      <c r="BS21" s="515">
        <f t="shared" si="28"/>
        <v>0</v>
      </c>
      <c r="BT21" s="515">
        <f t="shared" si="29"/>
        <v>0</v>
      </c>
      <c r="BU21" s="515">
        <f t="shared" si="30"/>
        <v>0</v>
      </c>
      <c r="BV21" s="515">
        <f t="shared" si="31"/>
        <v>0</v>
      </c>
      <c r="BW21" s="515">
        <f t="shared" si="32"/>
        <v>0</v>
      </c>
      <c r="BX21" s="515">
        <f t="shared" si="33"/>
        <v>0</v>
      </c>
      <c r="BY21" s="515">
        <f t="shared" si="34"/>
        <v>0</v>
      </c>
      <c r="BZ21" s="515">
        <f t="shared" si="35"/>
        <v>0</v>
      </c>
      <c r="CA21" s="515">
        <f t="shared" si="36"/>
        <v>0</v>
      </c>
      <c r="CB21" s="515">
        <f t="shared" si="37"/>
        <v>0</v>
      </c>
      <c r="CC21" s="515">
        <f t="shared" si="38"/>
        <v>0</v>
      </c>
      <c r="CD21" s="515">
        <f t="shared" si="39"/>
        <v>0</v>
      </c>
      <c r="CE21" s="515">
        <f t="shared" si="40"/>
        <v>0</v>
      </c>
      <c r="CF21" s="515">
        <f t="shared" si="41"/>
        <v>0</v>
      </c>
      <c r="CG21" s="515">
        <f t="shared" si="42"/>
        <v>0</v>
      </c>
      <c r="CH21" s="515">
        <f t="shared" si="43"/>
        <v>0</v>
      </c>
      <c r="CI21" s="515">
        <f t="shared" si="44"/>
        <v>0</v>
      </c>
      <c r="CJ21" s="515">
        <f t="shared" si="45"/>
        <v>0</v>
      </c>
      <c r="CK21" s="515">
        <f t="shared" si="65"/>
        <v>0</v>
      </c>
      <c r="CL21" s="515">
        <f t="shared" si="46"/>
        <v>0</v>
      </c>
      <c r="CM21" s="515">
        <f t="shared" si="47"/>
        <v>0</v>
      </c>
      <c r="CN21" s="515">
        <f t="shared" si="48"/>
        <v>0</v>
      </c>
      <c r="CO21" s="515">
        <f t="shared" si="49"/>
        <v>0</v>
      </c>
      <c r="CP21" s="515">
        <f t="shared" si="50"/>
        <v>0</v>
      </c>
      <c r="CQ21" s="515">
        <f t="shared" si="51"/>
        <v>0</v>
      </c>
      <c r="CR21" s="515">
        <f t="shared" si="52"/>
        <v>0</v>
      </c>
      <c r="CS21" s="515">
        <f t="shared" si="53"/>
        <v>0</v>
      </c>
      <c r="CT21" s="515">
        <f t="shared" si="54"/>
        <v>0</v>
      </c>
      <c r="CU21" s="515">
        <f t="shared" si="55"/>
        <v>0</v>
      </c>
      <c r="CV21" s="515">
        <f t="shared" si="56"/>
        <v>0</v>
      </c>
      <c r="CW21" s="515">
        <f t="shared" si="57"/>
        <v>0</v>
      </c>
      <c r="CX21" s="515">
        <f t="shared" si="58"/>
        <v>0</v>
      </c>
    </row>
    <row r="22" spans="2:102" x14ac:dyDescent="0.25">
      <c r="B22" s="509">
        <v>5</v>
      </c>
      <c r="C22" s="467">
        <f>'Student Entry'!C18</f>
        <v>211413205005</v>
      </c>
      <c r="D22" s="274" t="str">
        <f>'Student Entry'!D18</f>
        <v>AKSHAYA.R</v>
      </c>
      <c r="E22" s="468">
        <v>2</v>
      </c>
      <c r="F22" s="510">
        <v>2</v>
      </c>
      <c r="G22" s="510">
        <v>2</v>
      </c>
      <c r="H22" s="510">
        <v>1</v>
      </c>
      <c r="I22" s="510">
        <v>2</v>
      </c>
      <c r="J22" s="468">
        <v>2</v>
      </c>
      <c r="K22" s="510">
        <v>2</v>
      </c>
      <c r="L22" s="468">
        <v>1</v>
      </c>
      <c r="M22" s="468">
        <v>2</v>
      </c>
      <c r="N22" s="510">
        <v>2</v>
      </c>
      <c r="O22" s="511">
        <v>6</v>
      </c>
      <c r="P22" s="511">
        <v>5</v>
      </c>
      <c r="Q22" s="510"/>
      <c r="R22" s="510"/>
      <c r="S22" s="511" t="s">
        <v>1036</v>
      </c>
      <c r="T22" s="511"/>
      <c r="U22" s="510">
        <v>14</v>
      </c>
      <c r="V22" s="510"/>
      <c r="W22" s="511" t="s">
        <v>1036</v>
      </c>
      <c r="X22" s="511"/>
      <c r="Y22" s="510">
        <v>10</v>
      </c>
      <c r="Z22" s="510"/>
      <c r="AA22" s="511">
        <v>6</v>
      </c>
      <c r="AB22" s="511">
        <v>5</v>
      </c>
      <c r="AC22" s="510"/>
      <c r="AD22" s="510"/>
      <c r="AE22" s="511">
        <v>6</v>
      </c>
      <c r="AF22" s="511">
        <v>6</v>
      </c>
      <c r="AG22" s="447"/>
      <c r="AH22" s="512"/>
      <c r="AI22" s="513">
        <f t="shared" ca="1" si="59"/>
        <v>24</v>
      </c>
      <c r="AJ22" s="513">
        <f t="shared" si="60"/>
        <v>32</v>
      </c>
      <c r="AK22" s="513">
        <f t="shared" si="61"/>
        <v>20</v>
      </c>
      <c r="AL22" s="513" t="str">
        <f t="shared" si="62"/>
        <v>NIL</v>
      </c>
      <c r="AM22" s="513" t="str">
        <f t="shared" ref="AM22:AM85" si="67">IF((SUMIF($E$16:$AH$16,"=CO5",E22:AH22)),SUMIF($E$16:$AH$16,"=CO5",E22:AH22),"NIL")</f>
        <v>NIL</v>
      </c>
      <c r="AN22" s="513" t="str">
        <f t="shared" si="64"/>
        <v>NIL</v>
      </c>
      <c r="AO22" s="513"/>
      <c r="AP22" s="514">
        <f t="shared" si="66"/>
        <v>76</v>
      </c>
      <c r="AQ22" s="515">
        <f t="shared" si="0"/>
        <v>0</v>
      </c>
      <c r="AR22" s="515">
        <f t="shared" si="1"/>
        <v>0</v>
      </c>
      <c r="AS22" s="515">
        <f t="shared" si="2"/>
        <v>0</v>
      </c>
      <c r="AT22" s="515">
        <f t="shared" si="3"/>
        <v>0</v>
      </c>
      <c r="AU22" s="515">
        <f t="shared" si="4"/>
        <v>0</v>
      </c>
      <c r="AV22" s="515">
        <f t="shared" si="5"/>
        <v>0</v>
      </c>
      <c r="AW22" s="515">
        <f t="shared" si="6"/>
        <v>0</v>
      </c>
      <c r="AX22" s="515">
        <f t="shared" si="7"/>
        <v>0</v>
      </c>
      <c r="AY22" s="515">
        <f t="shared" si="8"/>
        <v>0</v>
      </c>
      <c r="AZ22" s="515">
        <f t="shared" si="9"/>
        <v>0</v>
      </c>
      <c r="BA22" s="515">
        <f t="shared" si="10"/>
        <v>0</v>
      </c>
      <c r="BB22" s="515">
        <f t="shared" si="11"/>
        <v>0</v>
      </c>
      <c r="BC22" s="515">
        <f t="shared" si="12"/>
        <v>0</v>
      </c>
      <c r="BD22" s="515">
        <f t="shared" si="13"/>
        <v>0</v>
      </c>
      <c r="BE22" s="515">
        <f t="shared" si="14"/>
        <v>0</v>
      </c>
      <c r="BF22" s="515">
        <f t="shared" si="15"/>
        <v>0</v>
      </c>
      <c r="BG22" s="515">
        <f t="shared" si="16"/>
        <v>0</v>
      </c>
      <c r="BH22" s="515">
        <f t="shared" si="17"/>
        <v>0</v>
      </c>
      <c r="BI22" s="515">
        <f t="shared" si="18"/>
        <v>0</v>
      </c>
      <c r="BJ22" s="515">
        <f t="shared" si="19"/>
        <v>0</v>
      </c>
      <c r="BK22" s="515">
        <f t="shared" si="20"/>
        <v>0</v>
      </c>
      <c r="BL22" s="515">
        <f t="shared" si="21"/>
        <v>0</v>
      </c>
      <c r="BM22" s="515">
        <f t="shared" si="22"/>
        <v>0</v>
      </c>
      <c r="BN22" s="515">
        <f t="shared" si="23"/>
        <v>0</v>
      </c>
      <c r="BO22" s="515">
        <f t="shared" si="24"/>
        <v>0</v>
      </c>
      <c r="BP22" s="515">
        <f t="shared" si="25"/>
        <v>0</v>
      </c>
      <c r="BQ22" s="515">
        <f t="shared" si="26"/>
        <v>0</v>
      </c>
      <c r="BR22" s="515">
        <f t="shared" si="27"/>
        <v>0</v>
      </c>
      <c r="BS22" s="515">
        <f t="shared" si="28"/>
        <v>0</v>
      </c>
      <c r="BT22" s="515">
        <f t="shared" si="29"/>
        <v>0</v>
      </c>
      <c r="BU22" s="515">
        <f t="shared" si="30"/>
        <v>0</v>
      </c>
      <c r="BV22" s="515">
        <f t="shared" si="31"/>
        <v>0</v>
      </c>
      <c r="BW22" s="515">
        <f t="shared" si="32"/>
        <v>0</v>
      </c>
      <c r="BX22" s="515">
        <f t="shared" si="33"/>
        <v>0</v>
      </c>
      <c r="BY22" s="515">
        <f t="shared" si="34"/>
        <v>0</v>
      </c>
      <c r="BZ22" s="515">
        <f t="shared" si="35"/>
        <v>0</v>
      </c>
      <c r="CA22" s="515">
        <f t="shared" si="36"/>
        <v>0</v>
      </c>
      <c r="CB22" s="515">
        <f t="shared" si="37"/>
        <v>0</v>
      </c>
      <c r="CC22" s="515">
        <f t="shared" si="38"/>
        <v>0</v>
      </c>
      <c r="CD22" s="515">
        <f t="shared" si="39"/>
        <v>0</v>
      </c>
      <c r="CE22" s="515">
        <f t="shared" si="40"/>
        <v>0</v>
      </c>
      <c r="CF22" s="515">
        <f t="shared" si="41"/>
        <v>0</v>
      </c>
      <c r="CG22" s="515">
        <f t="shared" si="42"/>
        <v>0</v>
      </c>
      <c r="CH22" s="515">
        <f t="shared" si="43"/>
        <v>0</v>
      </c>
      <c r="CI22" s="515">
        <f t="shared" si="44"/>
        <v>0</v>
      </c>
      <c r="CJ22" s="515">
        <f t="shared" si="45"/>
        <v>0</v>
      </c>
      <c r="CK22" s="515">
        <f t="shared" si="65"/>
        <v>0</v>
      </c>
      <c r="CL22" s="515">
        <f t="shared" si="46"/>
        <v>0</v>
      </c>
      <c r="CM22" s="515">
        <f t="shared" si="47"/>
        <v>0</v>
      </c>
      <c r="CN22" s="515">
        <f t="shared" si="48"/>
        <v>0</v>
      </c>
      <c r="CO22" s="515">
        <f t="shared" si="49"/>
        <v>0</v>
      </c>
      <c r="CP22" s="515">
        <f t="shared" si="50"/>
        <v>0</v>
      </c>
      <c r="CQ22" s="515">
        <f t="shared" si="51"/>
        <v>0</v>
      </c>
      <c r="CR22" s="515">
        <f t="shared" si="52"/>
        <v>0</v>
      </c>
      <c r="CS22" s="515">
        <f t="shared" si="53"/>
        <v>0</v>
      </c>
      <c r="CT22" s="515">
        <f t="shared" si="54"/>
        <v>0</v>
      </c>
      <c r="CU22" s="515">
        <f t="shared" si="55"/>
        <v>0</v>
      </c>
      <c r="CV22" s="515">
        <f t="shared" si="56"/>
        <v>0</v>
      </c>
      <c r="CW22" s="515">
        <f t="shared" si="57"/>
        <v>0</v>
      </c>
      <c r="CX22" s="515">
        <f t="shared" si="58"/>
        <v>0</v>
      </c>
    </row>
    <row r="23" spans="2:102" x14ac:dyDescent="0.25">
      <c r="B23" s="509">
        <v>6</v>
      </c>
      <c r="C23" s="467">
        <f>'Student Entry'!C19</f>
        <v>211413205006</v>
      </c>
      <c r="D23" s="274" t="str">
        <f>'Student Entry'!D19</f>
        <v>AMBUJASHI.N</v>
      </c>
      <c r="E23" s="468">
        <v>2</v>
      </c>
      <c r="F23" s="510">
        <v>2</v>
      </c>
      <c r="G23" s="510">
        <v>2</v>
      </c>
      <c r="H23" s="510">
        <v>2</v>
      </c>
      <c r="I23" s="510">
        <v>2</v>
      </c>
      <c r="J23" s="468">
        <v>2</v>
      </c>
      <c r="K23" s="510">
        <v>2</v>
      </c>
      <c r="L23" s="468">
        <v>2</v>
      </c>
      <c r="M23" s="468">
        <v>1</v>
      </c>
      <c r="N23" s="510">
        <v>2</v>
      </c>
      <c r="O23" s="511">
        <v>6</v>
      </c>
      <c r="P23" s="511">
        <v>7</v>
      </c>
      <c r="Q23" s="510"/>
      <c r="R23" s="510"/>
      <c r="S23" s="511">
        <v>15</v>
      </c>
      <c r="T23" s="511"/>
      <c r="U23" s="510"/>
      <c r="V23" s="510"/>
      <c r="W23" s="511">
        <v>13</v>
      </c>
      <c r="X23" s="511"/>
      <c r="Y23" s="510"/>
      <c r="Z23" s="510"/>
      <c r="AA23" s="511" t="s">
        <v>1036</v>
      </c>
      <c r="AB23" s="511" t="s">
        <v>1036</v>
      </c>
      <c r="AC23" s="510">
        <v>5</v>
      </c>
      <c r="AD23" s="510">
        <v>5</v>
      </c>
      <c r="AE23" s="511" t="s">
        <v>1036</v>
      </c>
      <c r="AF23" s="511" t="s">
        <v>1036</v>
      </c>
      <c r="AG23" s="447">
        <v>7</v>
      </c>
      <c r="AH23" s="512">
        <v>7</v>
      </c>
      <c r="AI23" s="513">
        <f t="shared" ca="1" si="59"/>
        <v>39</v>
      </c>
      <c r="AJ23" s="513">
        <f t="shared" si="60"/>
        <v>16</v>
      </c>
      <c r="AK23" s="513">
        <f t="shared" si="61"/>
        <v>29</v>
      </c>
      <c r="AL23" s="513" t="str">
        <f t="shared" si="62"/>
        <v>NIL</v>
      </c>
      <c r="AM23" s="513" t="str">
        <f t="shared" si="67"/>
        <v>NIL</v>
      </c>
      <c r="AN23" s="513" t="str">
        <f t="shared" si="64"/>
        <v>NIL</v>
      </c>
      <c r="AO23" s="513"/>
      <c r="AP23" s="514">
        <f t="shared" si="66"/>
        <v>84</v>
      </c>
      <c r="AQ23" s="515">
        <f t="shared" si="0"/>
        <v>0</v>
      </c>
      <c r="AR23" s="515">
        <f t="shared" si="1"/>
        <v>0</v>
      </c>
      <c r="AS23" s="515">
        <f t="shared" si="2"/>
        <v>0</v>
      </c>
      <c r="AT23" s="515">
        <f t="shared" si="3"/>
        <v>0</v>
      </c>
      <c r="AU23" s="515">
        <f t="shared" si="4"/>
        <v>0</v>
      </c>
      <c r="AV23" s="515">
        <f t="shared" si="5"/>
        <v>0</v>
      </c>
      <c r="AW23" s="515">
        <f t="shared" si="6"/>
        <v>0</v>
      </c>
      <c r="AX23" s="515">
        <f t="shared" si="7"/>
        <v>0</v>
      </c>
      <c r="AY23" s="515">
        <f t="shared" si="8"/>
        <v>0</v>
      </c>
      <c r="AZ23" s="515">
        <f t="shared" si="9"/>
        <v>0</v>
      </c>
      <c r="BA23" s="515">
        <f t="shared" si="10"/>
        <v>0</v>
      </c>
      <c r="BB23" s="515">
        <f t="shared" si="11"/>
        <v>0</v>
      </c>
      <c r="BC23" s="515">
        <f t="shared" si="12"/>
        <v>0</v>
      </c>
      <c r="BD23" s="515">
        <f t="shared" si="13"/>
        <v>0</v>
      </c>
      <c r="BE23" s="515">
        <f t="shared" si="14"/>
        <v>0</v>
      </c>
      <c r="BF23" s="515">
        <f t="shared" si="15"/>
        <v>0</v>
      </c>
      <c r="BG23" s="515">
        <f t="shared" si="16"/>
        <v>0</v>
      </c>
      <c r="BH23" s="515">
        <f t="shared" si="17"/>
        <v>0</v>
      </c>
      <c r="BI23" s="515">
        <f t="shared" si="18"/>
        <v>0</v>
      </c>
      <c r="BJ23" s="515">
        <f t="shared" si="19"/>
        <v>0</v>
      </c>
      <c r="BK23" s="515">
        <f t="shared" si="20"/>
        <v>0</v>
      </c>
      <c r="BL23" s="515">
        <f t="shared" si="21"/>
        <v>0</v>
      </c>
      <c r="BM23" s="515">
        <f t="shared" si="22"/>
        <v>0</v>
      </c>
      <c r="BN23" s="515">
        <f t="shared" si="23"/>
        <v>0</v>
      </c>
      <c r="BO23" s="515">
        <f t="shared" si="24"/>
        <v>0</v>
      </c>
      <c r="BP23" s="515">
        <f t="shared" si="25"/>
        <v>0</v>
      </c>
      <c r="BQ23" s="515">
        <f t="shared" si="26"/>
        <v>0</v>
      </c>
      <c r="BR23" s="515">
        <f t="shared" si="27"/>
        <v>0</v>
      </c>
      <c r="BS23" s="515">
        <f t="shared" si="28"/>
        <v>0</v>
      </c>
      <c r="BT23" s="515">
        <f t="shared" si="29"/>
        <v>0</v>
      </c>
      <c r="BU23" s="515">
        <f t="shared" si="30"/>
        <v>0</v>
      </c>
      <c r="BV23" s="515">
        <f t="shared" si="31"/>
        <v>0</v>
      </c>
      <c r="BW23" s="515">
        <f t="shared" si="32"/>
        <v>0</v>
      </c>
      <c r="BX23" s="515">
        <f t="shared" si="33"/>
        <v>0</v>
      </c>
      <c r="BY23" s="515">
        <f t="shared" si="34"/>
        <v>0</v>
      </c>
      <c r="BZ23" s="515">
        <f t="shared" si="35"/>
        <v>0</v>
      </c>
      <c r="CA23" s="515">
        <f t="shared" si="36"/>
        <v>0</v>
      </c>
      <c r="CB23" s="515">
        <f t="shared" si="37"/>
        <v>0</v>
      </c>
      <c r="CC23" s="515">
        <f t="shared" si="38"/>
        <v>0</v>
      </c>
      <c r="CD23" s="515">
        <f t="shared" si="39"/>
        <v>0</v>
      </c>
      <c r="CE23" s="515">
        <f t="shared" si="40"/>
        <v>0</v>
      </c>
      <c r="CF23" s="515">
        <f t="shared" si="41"/>
        <v>0</v>
      </c>
      <c r="CG23" s="515">
        <f t="shared" si="42"/>
        <v>0</v>
      </c>
      <c r="CH23" s="515">
        <f t="shared" si="43"/>
        <v>0</v>
      </c>
      <c r="CI23" s="515">
        <f t="shared" si="44"/>
        <v>0</v>
      </c>
      <c r="CJ23" s="515">
        <f t="shared" si="45"/>
        <v>0</v>
      </c>
      <c r="CK23" s="515">
        <f t="shared" si="65"/>
        <v>0</v>
      </c>
      <c r="CL23" s="515">
        <f t="shared" si="46"/>
        <v>0</v>
      </c>
      <c r="CM23" s="515">
        <f t="shared" si="47"/>
        <v>0</v>
      </c>
      <c r="CN23" s="515">
        <f t="shared" si="48"/>
        <v>0</v>
      </c>
      <c r="CO23" s="515">
        <f t="shared" si="49"/>
        <v>0</v>
      </c>
      <c r="CP23" s="515">
        <f t="shared" si="50"/>
        <v>0</v>
      </c>
      <c r="CQ23" s="515">
        <f t="shared" si="51"/>
        <v>0</v>
      </c>
      <c r="CR23" s="515">
        <f t="shared" si="52"/>
        <v>0</v>
      </c>
      <c r="CS23" s="515">
        <f t="shared" si="53"/>
        <v>0</v>
      </c>
      <c r="CT23" s="515">
        <f t="shared" si="54"/>
        <v>0</v>
      </c>
      <c r="CU23" s="515">
        <f t="shared" si="55"/>
        <v>0</v>
      </c>
      <c r="CV23" s="515">
        <f t="shared" si="56"/>
        <v>0</v>
      </c>
      <c r="CW23" s="515">
        <f t="shared" si="57"/>
        <v>0</v>
      </c>
      <c r="CX23" s="515">
        <f t="shared" si="58"/>
        <v>0</v>
      </c>
    </row>
    <row r="24" spans="2:102" x14ac:dyDescent="0.25">
      <c r="B24" s="509">
        <v>7</v>
      </c>
      <c r="C24" s="467">
        <f>'Student Entry'!C20</f>
        <v>211413205007</v>
      </c>
      <c r="D24" s="274" t="str">
        <f>'Student Entry'!D20</f>
        <v>AMUDHUSWAMATHI.M</v>
      </c>
      <c r="E24" s="468">
        <v>2</v>
      </c>
      <c r="F24" s="510">
        <v>2</v>
      </c>
      <c r="G24" s="510">
        <v>2</v>
      </c>
      <c r="H24" s="510">
        <v>2</v>
      </c>
      <c r="I24" s="510">
        <v>0</v>
      </c>
      <c r="J24" s="468">
        <v>2</v>
      </c>
      <c r="K24" s="510">
        <v>2</v>
      </c>
      <c r="L24" s="468">
        <v>2</v>
      </c>
      <c r="M24" s="468">
        <v>1</v>
      </c>
      <c r="N24" s="510">
        <v>2</v>
      </c>
      <c r="O24" s="511" t="s">
        <v>1036</v>
      </c>
      <c r="P24" s="511" t="s">
        <v>1036</v>
      </c>
      <c r="Q24" s="510">
        <v>12</v>
      </c>
      <c r="R24" s="510">
        <v>3</v>
      </c>
      <c r="S24" s="511" t="s">
        <v>1036</v>
      </c>
      <c r="T24" s="511"/>
      <c r="U24" s="510">
        <v>12</v>
      </c>
      <c r="V24" s="510"/>
      <c r="W24" s="511" t="s">
        <v>1036</v>
      </c>
      <c r="X24" s="511"/>
      <c r="Y24" s="510">
        <v>11</v>
      </c>
      <c r="Z24" s="510"/>
      <c r="AA24" s="511">
        <v>6</v>
      </c>
      <c r="AB24" s="511">
        <v>7</v>
      </c>
      <c r="AC24" s="510"/>
      <c r="AD24" s="510"/>
      <c r="AE24" s="511">
        <v>6</v>
      </c>
      <c r="AF24" s="511">
        <v>7</v>
      </c>
      <c r="AG24" s="447"/>
      <c r="AH24" s="512"/>
      <c r="AI24" s="513">
        <f t="shared" ca="1" si="59"/>
        <v>14</v>
      </c>
      <c r="AJ24" s="513">
        <f t="shared" si="60"/>
        <v>48</v>
      </c>
      <c r="AK24" s="513">
        <f t="shared" si="61"/>
        <v>19</v>
      </c>
      <c r="AL24" s="513" t="str">
        <f t="shared" si="62"/>
        <v>NIL</v>
      </c>
      <c r="AM24" s="513" t="str">
        <f t="shared" si="67"/>
        <v>NIL</v>
      </c>
      <c r="AN24" s="513" t="str">
        <f t="shared" si="64"/>
        <v>NIL</v>
      </c>
      <c r="AO24" s="513"/>
      <c r="AP24" s="514">
        <f t="shared" si="66"/>
        <v>81</v>
      </c>
      <c r="AQ24" s="515">
        <f t="shared" si="0"/>
        <v>0</v>
      </c>
      <c r="AR24" s="515">
        <f t="shared" si="1"/>
        <v>0</v>
      </c>
      <c r="AS24" s="515">
        <f t="shared" si="2"/>
        <v>0</v>
      </c>
      <c r="AT24" s="515">
        <f t="shared" si="3"/>
        <v>0</v>
      </c>
      <c r="AU24" s="515">
        <f t="shared" si="4"/>
        <v>0</v>
      </c>
      <c r="AV24" s="515">
        <f t="shared" si="5"/>
        <v>0</v>
      </c>
      <c r="AW24" s="515">
        <f t="shared" si="6"/>
        <v>0</v>
      </c>
      <c r="AX24" s="515">
        <f t="shared" si="7"/>
        <v>0</v>
      </c>
      <c r="AY24" s="515">
        <f t="shared" si="8"/>
        <v>0</v>
      </c>
      <c r="AZ24" s="515">
        <f t="shared" si="9"/>
        <v>0</v>
      </c>
      <c r="BA24" s="515">
        <f t="shared" si="10"/>
        <v>0</v>
      </c>
      <c r="BB24" s="515">
        <f t="shared" si="11"/>
        <v>0</v>
      </c>
      <c r="BC24" s="515">
        <f t="shared" si="12"/>
        <v>0</v>
      </c>
      <c r="BD24" s="515">
        <f t="shared" si="13"/>
        <v>0</v>
      </c>
      <c r="BE24" s="515">
        <f t="shared" si="14"/>
        <v>0</v>
      </c>
      <c r="BF24" s="515">
        <f t="shared" si="15"/>
        <v>0</v>
      </c>
      <c r="BG24" s="515">
        <f t="shared" si="16"/>
        <v>0</v>
      </c>
      <c r="BH24" s="515">
        <f t="shared" si="17"/>
        <v>0</v>
      </c>
      <c r="BI24" s="515">
        <f t="shared" si="18"/>
        <v>0</v>
      </c>
      <c r="BJ24" s="515">
        <f t="shared" si="19"/>
        <v>0</v>
      </c>
      <c r="BK24" s="515">
        <f t="shared" si="20"/>
        <v>0</v>
      </c>
      <c r="BL24" s="515">
        <f t="shared" si="21"/>
        <v>0</v>
      </c>
      <c r="BM24" s="515">
        <f t="shared" si="22"/>
        <v>0</v>
      </c>
      <c r="BN24" s="515">
        <f t="shared" si="23"/>
        <v>0</v>
      </c>
      <c r="BO24" s="515">
        <f t="shared" si="24"/>
        <v>0</v>
      </c>
      <c r="BP24" s="515">
        <f t="shared" si="25"/>
        <v>0</v>
      </c>
      <c r="BQ24" s="515">
        <f t="shared" si="26"/>
        <v>0</v>
      </c>
      <c r="BR24" s="515">
        <f t="shared" si="27"/>
        <v>0</v>
      </c>
      <c r="BS24" s="515">
        <f t="shared" si="28"/>
        <v>0</v>
      </c>
      <c r="BT24" s="515">
        <f t="shared" si="29"/>
        <v>0</v>
      </c>
      <c r="BU24" s="515">
        <f t="shared" si="30"/>
        <v>0</v>
      </c>
      <c r="BV24" s="515">
        <f t="shared" si="31"/>
        <v>0</v>
      </c>
      <c r="BW24" s="515">
        <f t="shared" si="32"/>
        <v>0</v>
      </c>
      <c r="BX24" s="515">
        <f t="shared" si="33"/>
        <v>0</v>
      </c>
      <c r="BY24" s="515">
        <f t="shared" si="34"/>
        <v>0</v>
      </c>
      <c r="BZ24" s="515">
        <f t="shared" si="35"/>
        <v>0</v>
      </c>
      <c r="CA24" s="515">
        <f t="shared" si="36"/>
        <v>0</v>
      </c>
      <c r="CB24" s="515">
        <f t="shared" si="37"/>
        <v>0</v>
      </c>
      <c r="CC24" s="515">
        <f t="shared" si="38"/>
        <v>0</v>
      </c>
      <c r="CD24" s="515">
        <f t="shared" si="39"/>
        <v>0</v>
      </c>
      <c r="CE24" s="515">
        <f t="shared" si="40"/>
        <v>0</v>
      </c>
      <c r="CF24" s="515">
        <f t="shared" si="41"/>
        <v>0</v>
      </c>
      <c r="CG24" s="515">
        <f t="shared" si="42"/>
        <v>0</v>
      </c>
      <c r="CH24" s="515">
        <f t="shared" si="43"/>
        <v>0</v>
      </c>
      <c r="CI24" s="515">
        <f t="shared" si="44"/>
        <v>0</v>
      </c>
      <c r="CJ24" s="515">
        <f t="shared" si="45"/>
        <v>0</v>
      </c>
      <c r="CK24" s="515">
        <f t="shared" si="65"/>
        <v>0</v>
      </c>
      <c r="CL24" s="515">
        <f t="shared" si="46"/>
        <v>0</v>
      </c>
      <c r="CM24" s="515">
        <f t="shared" si="47"/>
        <v>0</v>
      </c>
      <c r="CN24" s="515">
        <f t="shared" si="48"/>
        <v>0</v>
      </c>
      <c r="CO24" s="515">
        <f t="shared" si="49"/>
        <v>0</v>
      </c>
      <c r="CP24" s="515">
        <f t="shared" si="50"/>
        <v>0</v>
      </c>
      <c r="CQ24" s="515">
        <f t="shared" si="51"/>
        <v>0</v>
      </c>
      <c r="CR24" s="515">
        <f t="shared" si="52"/>
        <v>0</v>
      </c>
      <c r="CS24" s="515">
        <f t="shared" si="53"/>
        <v>0</v>
      </c>
      <c r="CT24" s="515">
        <f t="shared" si="54"/>
        <v>0</v>
      </c>
      <c r="CU24" s="515">
        <f t="shared" si="55"/>
        <v>0</v>
      </c>
      <c r="CV24" s="515">
        <f t="shared" si="56"/>
        <v>0</v>
      </c>
      <c r="CW24" s="515">
        <f t="shared" si="57"/>
        <v>0</v>
      </c>
      <c r="CX24" s="515">
        <f t="shared" si="58"/>
        <v>0</v>
      </c>
    </row>
    <row r="25" spans="2:102" x14ac:dyDescent="0.25">
      <c r="B25" s="509">
        <v>8</v>
      </c>
      <c r="C25" s="467">
        <f>'Student Entry'!C21</f>
        <v>211413205008</v>
      </c>
      <c r="D25" s="274" t="str">
        <f>'Student Entry'!D21</f>
        <v>ANAND.KM</v>
      </c>
      <c r="E25" s="468">
        <v>2</v>
      </c>
      <c r="F25" s="510">
        <v>2</v>
      </c>
      <c r="G25" s="510">
        <v>2</v>
      </c>
      <c r="H25" s="510">
        <v>2</v>
      </c>
      <c r="I25" s="510">
        <v>2</v>
      </c>
      <c r="J25" s="468">
        <v>2</v>
      </c>
      <c r="K25" s="510">
        <v>2</v>
      </c>
      <c r="L25" s="468">
        <v>1</v>
      </c>
      <c r="M25" s="468">
        <v>1</v>
      </c>
      <c r="N25" s="510">
        <v>2</v>
      </c>
      <c r="O25" s="511">
        <v>6</v>
      </c>
      <c r="P25" s="511">
        <v>6</v>
      </c>
      <c r="Q25" s="510"/>
      <c r="R25" s="510"/>
      <c r="S25" s="511" t="s">
        <v>1036</v>
      </c>
      <c r="T25" s="511"/>
      <c r="U25" s="510">
        <v>9</v>
      </c>
      <c r="V25" s="510"/>
      <c r="W25" s="511" t="s">
        <v>1036</v>
      </c>
      <c r="X25" s="511"/>
      <c r="Y25" s="510">
        <v>10</v>
      </c>
      <c r="Z25" s="510"/>
      <c r="AA25" s="511">
        <v>7</v>
      </c>
      <c r="AB25" s="511">
        <v>6</v>
      </c>
      <c r="AC25" s="510"/>
      <c r="AD25" s="510"/>
      <c r="AE25" s="511">
        <v>4</v>
      </c>
      <c r="AF25" s="511">
        <v>9</v>
      </c>
      <c r="AG25" s="447"/>
      <c r="AH25" s="512"/>
      <c r="AI25" s="513">
        <f t="shared" ca="1" si="59"/>
        <v>24</v>
      </c>
      <c r="AJ25" s="513">
        <f t="shared" si="60"/>
        <v>33</v>
      </c>
      <c r="AK25" s="513">
        <f t="shared" si="61"/>
        <v>18</v>
      </c>
      <c r="AL25" s="513" t="str">
        <f t="shared" si="62"/>
        <v>NIL</v>
      </c>
      <c r="AM25" s="513" t="str">
        <f t="shared" si="67"/>
        <v>NIL</v>
      </c>
      <c r="AN25" s="513" t="str">
        <f t="shared" si="64"/>
        <v>NIL</v>
      </c>
      <c r="AO25" s="513"/>
      <c r="AP25" s="514">
        <f t="shared" si="66"/>
        <v>75</v>
      </c>
      <c r="AQ25" s="515">
        <f t="shared" si="0"/>
        <v>0</v>
      </c>
      <c r="AR25" s="515">
        <f t="shared" si="1"/>
        <v>0</v>
      </c>
      <c r="AS25" s="515">
        <f t="shared" si="2"/>
        <v>0</v>
      </c>
      <c r="AT25" s="515">
        <f t="shared" si="3"/>
        <v>0</v>
      </c>
      <c r="AU25" s="515">
        <f t="shared" si="4"/>
        <v>0</v>
      </c>
      <c r="AV25" s="515">
        <f t="shared" si="5"/>
        <v>0</v>
      </c>
      <c r="AW25" s="515">
        <f t="shared" si="6"/>
        <v>0</v>
      </c>
      <c r="AX25" s="515">
        <f t="shared" si="7"/>
        <v>0</v>
      </c>
      <c r="AY25" s="515">
        <f t="shared" si="8"/>
        <v>0</v>
      </c>
      <c r="AZ25" s="515">
        <f t="shared" si="9"/>
        <v>0</v>
      </c>
      <c r="BA25" s="515">
        <f t="shared" si="10"/>
        <v>0</v>
      </c>
      <c r="BB25" s="515">
        <f t="shared" si="11"/>
        <v>0</v>
      </c>
      <c r="BC25" s="515">
        <f t="shared" si="12"/>
        <v>0</v>
      </c>
      <c r="BD25" s="515">
        <f t="shared" si="13"/>
        <v>0</v>
      </c>
      <c r="BE25" s="515">
        <f t="shared" si="14"/>
        <v>0</v>
      </c>
      <c r="BF25" s="515">
        <f t="shared" si="15"/>
        <v>0</v>
      </c>
      <c r="BG25" s="515">
        <f t="shared" si="16"/>
        <v>0</v>
      </c>
      <c r="BH25" s="515">
        <f t="shared" si="17"/>
        <v>0</v>
      </c>
      <c r="BI25" s="515">
        <f t="shared" si="18"/>
        <v>0</v>
      </c>
      <c r="BJ25" s="515">
        <f t="shared" si="19"/>
        <v>0</v>
      </c>
      <c r="BK25" s="515">
        <f t="shared" si="20"/>
        <v>0</v>
      </c>
      <c r="BL25" s="515">
        <f t="shared" si="21"/>
        <v>0</v>
      </c>
      <c r="BM25" s="515">
        <f t="shared" si="22"/>
        <v>0</v>
      </c>
      <c r="BN25" s="515">
        <f t="shared" si="23"/>
        <v>0</v>
      </c>
      <c r="BO25" s="515">
        <f t="shared" si="24"/>
        <v>0</v>
      </c>
      <c r="BP25" s="515">
        <f t="shared" si="25"/>
        <v>0</v>
      </c>
      <c r="BQ25" s="515">
        <f t="shared" si="26"/>
        <v>0</v>
      </c>
      <c r="BR25" s="515">
        <f t="shared" si="27"/>
        <v>0</v>
      </c>
      <c r="BS25" s="515">
        <f t="shared" si="28"/>
        <v>0</v>
      </c>
      <c r="BT25" s="515">
        <f t="shared" si="29"/>
        <v>0</v>
      </c>
      <c r="BU25" s="515">
        <f t="shared" si="30"/>
        <v>0</v>
      </c>
      <c r="BV25" s="515">
        <f t="shared" si="31"/>
        <v>0</v>
      </c>
      <c r="BW25" s="515">
        <f t="shared" si="32"/>
        <v>0</v>
      </c>
      <c r="BX25" s="515">
        <f t="shared" si="33"/>
        <v>0</v>
      </c>
      <c r="BY25" s="515">
        <f t="shared" si="34"/>
        <v>0</v>
      </c>
      <c r="BZ25" s="515">
        <f t="shared" si="35"/>
        <v>0</v>
      </c>
      <c r="CA25" s="515">
        <f t="shared" si="36"/>
        <v>0</v>
      </c>
      <c r="CB25" s="515">
        <f t="shared" si="37"/>
        <v>0</v>
      </c>
      <c r="CC25" s="515">
        <f t="shared" si="38"/>
        <v>0</v>
      </c>
      <c r="CD25" s="515">
        <f t="shared" si="39"/>
        <v>0</v>
      </c>
      <c r="CE25" s="515">
        <f t="shared" si="40"/>
        <v>0</v>
      </c>
      <c r="CF25" s="515">
        <f t="shared" si="41"/>
        <v>0</v>
      </c>
      <c r="CG25" s="515">
        <f t="shared" si="42"/>
        <v>0</v>
      </c>
      <c r="CH25" s="515">
        <f t="shared" si="43"/>
        <v>0</v>
      </c>
      <c r="CI25" s="515">
        <f t="shared" si="44"/>
        <v>0</v>
      </c>
      <c r="CJ25" s="515">
        <f t="shared" si="45"/>
        <v>0</v>
      </c>
      <c r="CK25" s="515">
        <f t="shared" si="65"/>
        <v>0</v>
      </c>
      <c r="CL25" s="515">
        <f t="shared" si="46"/>
        <v>0</v>
      </c>
      <c r="CM25" s="515">
        <f t="shared" si="47"/>
        <v>0</v>
      </c>
      <c r="CN25" s="515">
        <f t="shared" si="48"/>
        <v>0</v>
      </c>
      <c r="CO25" s="515">
        <f t="shared" si="49"/>
        <v>0</v>
      </c>
      <c r="CP25" s="515">
        <f t="shared" si="50"/>
        <v>0</v>
      </c>
      <c r="CQ25" s="515">
        <f t="shared" si="51"/>
        <v>0</v>
      </c>
      <c r="CR25" s="515">
        <f t="shared" si="52"/>
        <v>0</v>
      </c>
      <c r="CS25" s="515">
        <f t="shared" si="53"/>
        <v>0</v>
      </c>
      <c r="CT25" s="515">
        <f t="shared" si="54"/>
        <v>0</v>
      </c>
      <c r="CU25" s="515">
        <f t="shared" si="55"/>
        <v>0</v>
      </c>
      <c r="CV25" s="515">
        <f t="shared" si="56"/>
        <v>0</v>
      </c>
      <c r="CW25" s="515">
        <f t="shared" si="57"/>
        <v>0</v>
      </c>
      <c r="CX25" s="515">
        <f t="shared" si="58"/>
        <v>0</v>
      </c>
    </row>
    <row r="26" spans="2:102" x14ac:dyDescent="0.25">
      <c r="B26" s="509">
        <v>9</v>
      </c>
      <c r="C26" s="467">
        <f>'Student Entry'!C22</f>
        <v>211413205009</v>
      </c>
      <c r="D26" s="274" t="str">
        <f>'Student Entry'!D22</f>
        <v>ANJANA.K</v>
      </c>
      <c r="E26" s="468">
        <v>2</v>
      </c>
      <c r="F26" s="510">
        <v>2</v>
      </c>
      <c r="G26" s="510">
        <v>2</v>
      </c>
      <c r="H26" s="510">
        <v>2</v>
      </c>
      <c r="I26" s="510">
        <v>1</v>
      </c>
      <c r="J26" s="468">
        <v>2</v>
      </c>
      <c r="K26" s="510">
        <v>2</v>
      </c>
      <c r="L26" s="468">
        <v>2</v>
      </c>
      <c r="M26" s="468">
        <v>1</v>
      </c>
      <c r="N26" s="510">
        <v>2</v>
      </c>
      <c r="O26" s="511" t="s">
        <v>1036</v>
      </c>
      <c r="P26" s="511" t="s">
        <v>1036</v>
      </c>
      <c r="Q26" s="510">
        <v>9</v>
      </c>
      <c r="R26" s="510">
        <v>2</v>
      </c>
      <c r="S26" s="511">
        <v>12</v>
      </c>
      <c r="T26" s="511"/>
      <c r="U26" s="510"/>
      <c r="V26" s="510"/>
      <c r="W26" s="511">
        <v>15</v>
      </c>
      <c r="X26" s="511"/>
      <c r="Y26" s="510"/>
      <c r="Z26" s="510"/>
      <c r="AA26" s="511" t="s">
        <v>1036</v>
      </c>
      <c r="AB26" s="511" t="s">
        <v>1036</v>
      </c>
      <c r="AC26" s="510">
        <v>6</v>
      </c>
      <c r="AD26" s="510">
        <v>5</v>
      </c>
      <c r="AE26" s="511">
        <v>5</v>
      </c>
      <c r="AF26" s="511">
        <v>8</v>
      </c>
      <c r="AG26" s="447"/>
      <c r="AH26" s="512"/>
      <c r="AI26" s="513">
        <f t="shared" ca="1" si="59"/>
        <v>29</v>
      </c>
      <c r="AJ26" s="513">
        <f t="shared" si="60"/>
        <v>31</v>
      </c>
      <c r="AK26" s="513">
        <f t="shared" si="61"/>
        <v>20</v>
      </c>
      <c r="AL26" s="513" t="str">
        <f t="shared" si="62"/>
        <v>NIL</v>
      </c>
      <c r="AM26" s="513" t="str">
        <f t="shared" si="67"/>
        <v>NIL</v>
      </c>
      <c r="AN26" s="513" t="str">
        <f t="shared" si="64"/>
        <v>NIL</v>
      </c>
      <c r="AO26" s="513"/>
      <c r="AP26" s="514">
        <f t="shared" si="66"/>
        <v>80</v>
      </c>
      <c r="AQ26" s="515">
        <f t="shared" si="0"/>
        <v>0</v>
      </c>
      <c r="AR26" s="515">
        <f t="shared" si="1"/>
        <v>0</v>
      </c>
      <c r="AS26" s="515">
        <f t="shared" si="2"/>
        <v>0</v>
      </c>
      <c r="AT26" s="515">
        <f t="shared" si="3"/>
        <v>0</v>
      </c>
      <c r="AU26" s="515">
        <f t="shared" si="4"/>
        <v>0</v>
      </c>
      <c r="AV26" s="515">
        <f t="shared" si="5"/>
        <v>0</v>
      </c>
      <c r="AW26" s="515">
        <f t="shared" si="6"/>
        <v>0</v>
      </c>
      <c r="AX26" s="515">
        <f t="shared" si="7"/>
        <v>0</v>
      </c>
      <c r="AY26" s="515">
        <f t="shared" si="8"/>
        <v>0</v>
      </c>
      <c r="AZ26" s="515">
        <f t="shared" si="9"/>
        <v>0</v>
      </c>
      <c r="BA26" s="515">
        <f t="shared" si="10"/>
        <v>0</v>
      </c>
      <c r="BB26" s="515">
        <f t="shared" si="11"/>
        <v>0</v>
      </c>
      <c r="BC26" s="515">
        <f t="shared" si="12"/>
        <v>0</v>
      </c>
      <c r="BD26" s="515">
        <f t="shared" si="13"/>
        <v>0</v>
      </c>
      <c r="BE26" s="515">
        <f t="shared" si="14"/>
        <v>0</v>
      </c>
      <c r="BF26" s="515">
        <f t="shared" si="15"/>
        <v>0</v>
      </c>
      <c r="BG26" s="515">
        <f t="shared" si="16"/>
        <v>0</v>
      </c>
      <c r="BH26" s="515">
        <f t="shared" si="17"/>
        <v>0</v>
      </c>
      <c r="BI26" s="515">
        <f t="shared" si="18"/>
        <v>0</v>
      </c>
      <c r="BJ26" s="515">
        <f t="shared" si="19"/>
        <v>0</v>
      </c>
      <c r="BK26" s="515">
        <f t="shared" si="20"/>
        <v>0</v>
      </c>
      <c r="BL26" s="515">
        <f t="shared" si="21"/>
        <v>0</v>
      </c>
      <c r="BM26" s="515">
        <f t="shared" si="22"/>
        <v>0</v>
      </c>
      <c r="BN26" s="515">
        <f t="shared" si="23"/>
        <v>0</v>
      </c>
      <c r="BO26" s="515">
        <f t="shared" si="24"/>
        <v>0</v>
      </c>
      <c r="BP26" s="515">
        <f t="shared" si="25"/>
        <v>0</v>
      </c>
      <c r="BQ26" s="515">
        <f t="shared" si="26"/>
        <v>0</v>
      </c>
      <c r="BR26" s="515">
        <f t="shared" si="27"/>
        <v>0</v>
      </c>
      <c r="BS26" s="515">
        <f t="shared" si="28"/>
        <v>0</v>
      </c>
      <c r="BT26" s="515">
        <f t="shared" si="29"/>
        <v>0</v>
      </c>
      <c r="BU26" s="515">
        <f t="shared" si="30"/>
        <v>0</v>
      </c>
      <c r="BV26" s="515">
        <f t="shared" si="31"/>
        <v>0</v>
      </c>
      <c r="BW26" s="515">
        <f t="shared" si="32"/>
        <v>0</v>
      </c>
      <c r="BX26" s="515">
        <f t="shared" si="33"/>
        <v>0</v>
      </c>
      <c r="BY26" s="515">
        <f t="shared" si="34"/>
        <v>0</v>
      </c>
      <c r="BZ26" s="515">
        <f t="shared" si="35"/>
        <v>0</v>
      </c>
      <c r="CA26" s="515">
        <f t="shared" si="36"/>
        <v>0</v>
      </c>
      <c r="CB26" s="515">
        <f t="shared" si="37"/>
        <v>0</v>
      </c>
      <c r="CC26" s="515">
        <f t="shared" si="38"/>
        <v>0</v>
      </c>
      <c r="CD26" s="515">
        <f t="shared" si="39"/>
        <v>0</v>
      </c>
      <c r="CE26" s="515">
        <f t="shared" si="40"/>
        <v>0</v>
      </c>
      <c r="CF26" s="515">
        <f t="shared" si="41"/>
        <v>0</v>
      </c>
      <c r="CG26" s="515">
        <f t="shared" si="42"/>
        <v>0</v>
      </c>
      <c r="CH26" s="515">
        <f t="shared" si="43"/>
        <v>0</v>
      </c>
      <c r="CI26" s="515">
        <f t="shared" si="44"/>
        <v>0</v>
      </c>
      <c r="CJ26" s="515">
        <f t="shared" si="45"/>
        <v>0</v>
      </c>
      <c r="CK26" s="515">
        <f t="shared" si="65"/>
        <v>0</v>
      </c>
      <c r="CL26" s="515">
        <f t="shared" si="46"/>
        <v>0</v>
      </c>
      <c r="CM26" s="515">
        <f t="shared" si="47"/>
        <v>0</v>
      </c>
      <c r="CN26" s="515">
        <f t="shared" si="48"/>
        <v>0</v>
      </c>
      <c r="CO26" s="515">
        <f t="shared" si="49"/>
        <v>0</v>
      </c>
      <c r="CP26" s="515">
        <f t="shared" si="50"/>
        <v>0</v>
      </c>
      <c r="CQ26" s="515">
        <f t="shared" si="51"/>
        <v>0</v>
      </c>
      <c r="CR26" s="515">
        <f t="shared" si="52"/>
        <v>0</v>
      </c>
      <c r="CS26" s="515">
        <f t="shared" si="53"/>
        <v>0</v>
      </c>
      <c r="CT26" s="515">
        <f t="shared" si="54"/>
        <v>0</v>
      </c>
      <c r="CU26" s="515">
        <f t="shared" si="55"/>
        <v>0</v>
      </c>
      <c r="CV26" s="515">
        <f t="shared" si="56"/>
        <v>0</v>
      </c>
      <c r="CW26" s="515">
        <f t="shared" si="57"/>
        <v>0</v>
      </c>
      <c r="CX26" s="515">
        <f t="shared" si="58"/>
        <v>0</v>
      </c>
    </row>
    <row r="27" spans="2:102" x14ac:dyDescent="0.25">
      <c r="B27" s="509">
        <v>10</v>
      </c>
      <c r="C27" s="467">
        <f>'Student Entry'!C23</f>
        <v>211413205010</v>
      </c>
      <c r="D27" s="274" t="str">
        <f>'Student Entry'!D23</f>
        <v>ANTO CRESCENTIA.A</v>
      </c>
      <c r="E27" s="468">
        <v>2</v>
      </c>
      <c r="F27" s="510">
        <v>2</v>
      </c>
      <c r="G27" s="510">
        <v>0</v>
      </c>
      <c r="H27" s="510">
        <v>2</v>
      </c>
      <c r="I27" s="510">
        <v>0</v>
      </c>
      <c r="J27" s="468">
        <v>2</v>
      </c>
      <c r="K27" s="510">
        <v>2</v>
      </c>
      <c r="L27" s="468">
        <v>1</v>
      </c>
      <c r="M27" s="468">
        <v>2</v>
      </c>
      <c r="N27" s="510">
        <v>2</v>
      </c>
      <c r="O27" s="511">
        <v>3</v>
      </c>
      <c r="P27" s="511">
        <v>5</v>
      </c>
      <c r="Q27" s="510"/>
      <c r="R27" s="510"/>
      <c r="S27" s="511" t="s">
        <v>1036</v>
      </c>
      <c r="T27" s="511"/>
      <c r="U27" s="510">
        <v>14</v>
      </c>
      <c r="V27" s="510"/>
      <c r="W27" s="511" t="s">
        <v>1036</v>
      </c>
      <c r="X27" s="511"/>
      <c r="Y27" s="510">
        <v>12</v>
      </c>
      <c r="Z27" s="510"/>
      <c r="AA27" s="511" t="s">
        <v>1036</v>
      </c>
      <c r="AB27" s="511" t="s">
        <v>1036</v>
      </c>
      <c r="AC27" s="510">
        <v>6</v>
      </c>
      <c r="AD27" s="510">
        <v>6</v>
      </c>
      <c r="AE27" s="511" t="s">
        <v>1036</v>
      </c>
      <c r="AF27" s="511" t="s">
        <v>1036</v>
      </c>
      <c r="AG27" s="447">
        <v>7</v>
      </c>
      <c r="AH27" s="512">
        <v>6</v>
      </c>
      <c r="AI27" s="513">
        <f t="shared" ca="1" si="59"/>
        <v>17</v>
      </c>
      <c r="AJ27" s="513">
        <f t="shared" si="60"/>
        <v>30</v>
      </c>
      <c r="AK27" s="513">
        <f t="shared" si="61"/>
        <v>27</v>
      </c>
      <c r="AL27" s="513" t="str">
        <f t="shared" si="62"/>
        <v>NIL</v>
      </c>
      <c r="AM27" s="513" t="str">
        <f t="shared" si="67"/>
        <v>NIL</v>
      </c>
      <c r="AN27" s="513" t="str">
        <f t="shared" si="64"/>
        <v>NIL</v>
      </c>
      <c r="AO27" s="513"/>
      <c r="AP27" s="514">
        <f t="shared" si="66"/>
        <v>74</v>
      </c>
      <c r="AQ27" s="515">
        <f t="shared" si="0"/>
        <v>0</v>
      </c>
      <c r="AR27" s="515">
        <f t="shared" si="1"/>
        <v>0</v>
      </c>
      <c r="AS27" s="515">
        <f t="shared" si="2"/>
        <v>0</v>
      </c>
      <c r="AT27" s="515">
        <f t="shared" si="3"/>
        <v>0</v>
      </c>
      <c r="AU27" s="515">
        <f t="shared" si="4"/>
        <v>0</v>
      </c>
      <c r="AV27" s="515">
        <f t="shared" si="5"/>
        <v>0</v>
      </c>
      <c r="AW27" s="515">
        <f t="shared" si="6"/>
        <v>0</v>
      </c>
      <c r="AX27" s="515">
        <f t="shared" si="7"/>
        <v>0</v>
      </c>
      <c r="AY27" s="515">
        <f t="shared" si="8"/>
        <v>0</v>
      </c>
      <c r="AZ27" s="515">
        <f t="shared" si="9"/>
        <v>0</v>
      </c>
      <c r="BA27" s="515">
        <f t="shared" si="10"/>
        <v>0</v>
      </c>
      <c r="BB27" s="515">
        <f t="shared" si="11"/>
        <v>0</v>
      </c>
      <c r="BC27" s="515">
        <f t="shared" si="12"/>
        <v>0</v>
      </c>
      <c r="BD27" s="515">
        <f t="shared" si="13"/>
        <v>0</v>
      </c>
      <c r="BE27" s="515">
        <f t="shared" si="14"/>
        <v>0</v>
      </c>
      <c r="BF27" s="515">
        <f t="shared" si="15"/>
        <v>0</v>
      </c>
      <c r="BG27" s="515">
        <f t="shared" si="16"/>
        <v>0</v>
      </c>
      <c r="BH27" s="515">
        <f t="shared" si="17"/>
        <v>0</v>
      </c>
      <c r="BI27" s="515">
        <f t="shared" si="18"/>
        <v>0</v>
      </c>
      <c r="BJ27" s="515">
        <f t="shared" si="19"/>
        <v>0</v>
      </c>
      <c r="BK27" s="515">
        <f t="shared" si="20"/>
        <v>0</v>
      </c>
      <c r="BL27" s="515">
        <f t="shared" si="21"/>
        <v>0</v>
      </c>
      <c r="BM27" s="515">
        <f t="shared" si="22"/>
        <v>0</v>
      </c>
      <c r="BN27" s="515">
        <f t="shared" si="23"/>
        <v>0</v>
      </c>
      <c r="BO27" s="515">
        <f t="shared" si="24"/>
        <v>0</v>
      </c>
      <c r="BP27" s="515">
        <f t="shared" si="25"/>
        <v>0</v>
      </c>
      <c r="BQ27" s="515">
        <f t="shared" si="26"/>
        <v>0</v>
      </c>
      <c r="BR27" s="515">
        <f t="shared" si="27"/>
        <v>0</v>
      </c>
      <c r="BS27" s="515">
        <f t="shared" si="28"/>
        <v>0</v>
      </c>
      <c r="BT27" s="515">
        <f t="shared" si="29"/>
        <v>0</v>
      </c>
      <c r="BU27" s="515">
        <f t="shared" si="30"/>
        <v>0</v>
      </c>
      <c r="BV27" s="515">
        <f t="shared" si="31"/>
        <v>0</v>
      </c>
      <c r="BW27" s="515">
        <f t="shared" si="32"/>
        <v>0</v>
      </c>
      <c r="BX27" s="515">
        <f t="shared" si="33"/>
        <v>0</v>
      </c>
      <c r="BY27" s="515">
        <f t="shared" si="34"/>
        <v>0</v>
      </c>
      <c r="BZ27" s="515">
        <f t="shared" si="35"/>
        <v>0</v>
      </c>
      <c r="CA27" s="515">
        <f t="shared" si="36"/>
        <v>0</v>
      </c>
      <c r="CB27" s="515">
        <f t="shared" si="37"/>
        <v>0</v>
      </c>
      <c r="CC27" s="515">
        <f t="shared" si="38"/>
        <v>0</v>
      </c>
      <c r="CD27" s="515">
        <f t="shared" si="39"/>
        <v>0</v>
      </c>
      <c r="CE27" s="515">
        <f t="shared" si="40"/>
        <v>0</v>
      </c>
      <c r="CF27" s="515">
        <f t="shared" si="41"/>
        <v>0</v>
      </c>
      <c r="CG27" s="515">
        <f t="shared" si="42"/>
        <v>0</v>
      </c>
      <c r="CH27" s="515">
        <f t="shared" si="43"/>
        <v>0</v>
      </c>
      <c r="CI27" s="515">
        <f t="shared" si="44"/>
        <v>0</v>
      </c>
      <c r="CJ27" s="515">
        <f t="shared" si="45"/>
        <v>0</v>
      </c>
      <c r="CK27" s="515">
        <f t="shared" si="65"/>
        <v>0</v>
      </c>
      <c r="CL27" s="515">
        <f t="shared" si="46"/>
        <v>0</v>
      </c>
      <c r="CM27" s="515">
        <f t="shared" si="47"/>
        <v>0</v>
      </c>
      <c r="CN27" s="515">
        <f t="shared" si="48"/>
        <v>0</v>
      </c>
      <c r="CO27" s="515">
        <f t="shared" si="49"/>
        <v>0</v>
      </c>
      <c r="CP27" s="515">
        <f t="shared" si="50"/>
        <v>0</v>
      </c>
      <c r="CQ27" s="515">
        <f t="shared" si="51"/>
        <v>0</v>
      </c>
      <c r="CR27" s="515">
        <f t="shared" si="52"/>
        <v>0</v>
      </c>
      <c r="CS27" s="515">
        <f t="shared" si="53"/>
        <v>0</v>
      </c>
      <c r="CT27" s="515">
        <f t="shared" si="54"/>
        <v>0</v>
      </c>
      <c r="CU27" s="515">
        <f t="shared" si="55"/>
        <v>0</v>
      </c>
      <c r="CV27" s="515">
        <f t="shared" si="56"/>
        <v>0</v>
      </c>
      <c r="CW27" s="515">
        <f t="shared" si="57"/>
        <v>0</v>
      </c>
      <c r="CX27" s="515">
        <f t="shared" si="58"/>
        <v>0</v>
      </c>
    </row>
    <row r="28" spans="2:102" x14ac:dyDescent="0.25">
      <c r="B28" s="509">
        <v>11</v>
      </c>
      <c r="C28" s="467">
        <f>'Student Entry'!C24</f>
        <v>211413205011</v>
      </c>
      <c r="D28" s="274" t="str">
        <f>'Student Entry'!D24</f>
        <v>ANUPALLAVI.K</v>
      </c>
      <c r="E28" s="468">
        <v>1</v>
      </c>
      <c r="F28" s="510">
        <v>2</v>
      </c>
      <c r="G28" s="510">
        <v>0</v>
      </c>
      <c r="H28" s="510">
        <v>1</v>
      </c>
      <c r="I28" s="510">
        <v>0</v>
      </c>
      <c r="J28" s="468">
        <v>1</v>
      </c>
      <c r="K28" s="510">
        <v>2</v>
      </c>
      <c r="L28" s="468">
        <v>1</v>
      </c>
      <c r="M28" s="468">
        <v>2</v>
      </c>
      <c r="N28" s="510">
        <v>0</v>
      </c>
      <c r="O28" s="511">
        <v>5</v>
      </c>
      <c r="P28" s="511">
        <v>6</v>
      </c>
      <c r="Q28" s="510"/>
      <c r="R28" s="510"/>
      <c r="S28" s="511">
        <v>15</v>
      </c>
      <c r="T28" s="511"/>
      <c r="U28" s="510"/>
      <c r="V28" s="510"/>
      <c r="W28" s="511">
        <v>15</v>
      </c>
      <c r="X28" s="511"/>
      <c r="Y28" s="510"/>
      <c r="Z28" s="510"/>
      <c r="AA28" s="511">
        <v>7</v>
      </c>
      <c r="AB28" s="511">
        <v>7</v>
      </c>
      <c r="AC28" s="510"/>
      <c r="AD28" s="510"/>
      <c r="AE28" s="511" t="s">
        <v>1036</v>
      </c>
      <c r="AF28" s="511" t="s">
        <v>1036</v>
      </c>
      <c r="AG28" s="447">
        <v>6</v>
      </c>
      <c r="AH28" s="512">
        <v>7</v>
      </c>
      <c r="AI28" s="513">
        <f t="shared" ca="1" si="59"/>
        <v>32</v>
      </c>
      <c r="AJ28" s="513">
        <f t="shared" si="60"/>
        <v>18</v>
      </c>
      <c r="AK28" s="513">
        <f t="shared" si="61"/>
        <v>28</v>
      </c>
      <c r="AL28" s="513" t="str">
        <f t="shared" si="62"/>
        <v>NIL</v>
      </c>
      <c r="AM28" s="513" t="str">
        <f t="shared" si="67"/>
        <v>NIL</v>
      </c>
      <c r="AN28" s="513" t="str">
        <f t="shared" si="64"/>
        <v>NIL</v>
      </c>
      <c r="AO28" s="513"/>
      <c r="AP28" s="514">
        <f t="shared" si="66"/>
        <v>78</v>
      </c>
      <c r="AQ28" s="515">
        <f t="shared" si="0"/>
        <v>0</v>
      </c>
      <c r="AR28" s="515">
        <f t="shared" si="1"/>
        <v>0</v>
      </c>
      <c r="AS28" s="515">
        <f t="shared" si="2"/>
        <v>0</v>
      </c>
      <c r="AT28" s="515">
        <f t="shared" si="3"/>
        <v>0</v>
      </c>
      <c r="AU28" s="515">
        <f t="shared" si="4"/>
        <v>0</v>
      </c>
      <c r="AV28" s="515">
        <f t="shared" si="5"/>
        <v>0</v>
      </c>
      <c r="AW28" s="515">
        <f t="shared" si="6"/>
        <v>0</v>
      </c>
      <c r="AX28" s="515">
        <f t="shared" si="7"/>
        <v>0</v>
      </c>
      <c r="AY28" s="515">
        <f t="shared" si="8"/>
        <v>0</v>
      </c>
      <c r="AZ28" s="515">
        <f t="shared" si="9"/>
        <v>0</v>
      </c>
      <c r="BA28" s="515">
        <f t="shared" si="10"/>
        <v>0</v>
      </c>
      <c r="BB28" s="515">
        <f t="shared" si="11"/>
        <v>0</v>
      </c>
      <c r="BC28" s="515">
        <f t="shared" si="12"/>
        <v>0</v>
      </c>
      <c r="BD28" s="515">
        <f t="shared" si="13"/>
        <v>0</v>
      </c>
      <c r="BE28" s="515">
        <f t="shared" si="14"/>
        <v>0</v>
      </c>
      <c r="BF28" s="515">
        <f t="shared" si="15"/>
        <v>0</v>
      </c>
      <c r="BG28" s="515">
        <f t="shared" si="16"/>
        <v>0</v>
      </c>
      <c r="BH28" s="515">
        <f t="shared" si="17"/>
        <v>0</v>
      </c>
      <c r="BI28" s="515">
        <f t="shared" si="18"/>
        <v>0</v>
      </c>
      <c r="BJ28" s="515">
        <f t="shared" si="19"/>
        <v>0</v>
      </c>
      <c r="BK28" s="515">
        <f t="shared" si="20"/>
        <v>0</v>
      </c>
      <c r="BL28" s="515">
        <f t="shared" si="21"/>
        <v>0</v>
      </c>
      <c r="BM28" s="515">
        <f t="shared" si="22"/>
        <v>0</v>
      </c>
      <c r="BN28" s="515">
        <f t="shared" si="23"/>
        <v>0</v>
      </c>
      <c r="BO28" s="515">
        <f t="shared" si="24"/>
        <v>0</v>
      </c>
      <c r="BP28" s="515">
        <f t="shared" si="25"/>
        <v>0</v>
      </c>
      <c r="BQ28" s="515">
        <f t="shared" si="26"/>
        <v>0</v>
      </c>
      <c r="BR28" s="515">
        <f t="shared" si="27"/>
        <v>0</v>
      </c>
      <c r="BS28" s="515">
        <f t="shared" si="28"/>
        <v>0</v>
      </c>
      <c r="BT28" s="515">
        <f t="shared" si="29"/>
        <v>0</v>
      </c>
      <c r="BU28" s="515">
        <f t="shared" si="30"/>
        <v>0</v>
      </c>
      <c r="BV28" s="515">
        <f t="shared" si="31"/>
        <v>0</v>
      </c>
      <c r="BW28" s="515">
        <f t="shared" si="32"/>
        <v>0</v>
      </c>
      <c r="BX28" s="515">
        <f t="shared" si="33"/>
        <v>0</v>
      </c>
      <c r="BY28" s="515">
        <f t="shared" si="34"/>
        <v>0</v>
      </c>
      <c r="BZ28" s="515">
        <f t="shared" si="35"/>
        <v>0</v>
      </c>
      <c r="CA28" s="515">
        <f t="shared" si="36"/>
        <v>0</v>
      </c>
      <c r="CB28" s="515">
        <f t="shared" si="37"/>
        <v>0</v>
      </c>
      <c r="CC28" s="515">
        <f t="shared" si="38"/>
        <v>0</v>
      </c>
      <c r="CD28" s="515">
        <f t="shared" si="39"/>
        <v>0</v>
      </c>
      <c r="CE28" s="515">
        <f t="shared" si="40"/>
        <v>0</v>
      </c>
      <c r="CF28" s="515">
        <f t="shared" si="41"/>
        <v>0</v>
      </c>
      <c r="CG28" s="515">
        <f t="shared" si="42"/>
        <v>0</v>
      </c>
      <c r="CH28" s="515">
        <f t="shared" si="43"/>
        <v>0</v>
      </c>
      <c r="CI28" s="515">
        <f t="shared" si="44"/>
        <v>0</v>
      </c>
      <c r="CJ28" s="515">
        <f t="shared" si="45"/>
        <v>0</v>
      </c>
      <c r="CK28" s="515">
        <f t="shared" si="65"/>
        <v>0</v>
      </c>
      <c r="CL28" s="515">
        <f t="shared" si="46"/>
        <v>0</v>
      </c>
      <c r="CM28" s="515">
        <f t="shared" si="47"/>
        <v>0</v>
      </c>
      <c r="CN28" s="515">
        <f t="shared" si="48"/>
        <v>0</v>
      </c>
      <c r="CO28" s="515">
        <f t="shared" si="49"/>
        <v>0</v>
      </c>
      <c r="CP28" s="515">
        <f t="shared" si="50"/>
        <v>0</v>
      </c>
      <c r="CQ28" s="515">
        <f t="shared" si="51"/>
        <v>0</v>
      </c>
      <c r="CR28" s="515">
        <f t="shared" si="52"/>
        <v>0</v>
      </c>
      <c r="CS28" s="515">
        <f t="shared" si="53"/>
        <v>0</v>
      </c>
      <c r="CT28" s="515">
        <f t="shared" si="54"/>
        <v>0</v>
      </c>
      <c r="CU28" s="515">
        <f t="shared" si="55"/>
        <v>0</v>
      </c>
      <c r="CV28" s="515">
        <f t="shared" si="56"/>
        <v>0</v>
      </c>
      <c r="CW28" s="515">
        <f t="shared" si="57"/>
        <v>0</v>
      </c>
      <c r="CX28" s="515">
        <f t="shared" si="58"/>
        <v>0</v>
      </c>
    </row>
    <row r="29" spans="2:102" x14ac:dyDescent="0.25">
      <c r="B29" s="509">
        <v>12</v>
      </c>
      <c r="C29" s="467">
        <f>'Student Entry'!C25</f>
        <v>211413205012</v>
      </c>
      <c r="D29" s="274" t="str">
        <f>'Student Entry'!D25</f>
        <v>ARAVIND.PL</v>
      </c>
      <c r="E29" s="468">
        <v>2</v>
      </c>
      <c r="F29" s="510">
        <v>2</v>
      </c>
      <c r="G29" s="510">
        <v>2</v>
      </c>
      <c r="H29" s="510">
        <v>2</v>
      </c>
      <c r="I29" s="510">
        <v>2</v>
      </c>
      <c r="J29" s="468">
        <v>2</v>
      </c>
      <c r="K29" s="510">
        <v>1</v>
      </c>
      <c r="L29" s="468">
        <v>1</v>
      </c>
      <c r="M29" s="468">
        <v>1</v>
      </c>
      <c r="N29" s="510">
        <v>0</v>
      </c>
      <c r="O29" s="511" t="s">
        <v>1036</v>
      </c>
      <c r="P29" s="511" t="s">
        <v>1036</v>
      </c>
      <c r="Q29" s="510">
        <v>10</v>
      </c>
      <c r="R29" s="510">
        <v>4</v>
      </c>
      <c r="S29" s="511" t="s">
        <v>1036</v>
      </c>
      <c r="T29" s="511"/>
      <c r="U29" s="510">
        <v>12</v>
      </c>
      <c r="V29" s="510"/>
      <c r="W29" s="511" t="s">
        <v>1036</v>
      </c>
      <c r="X29" s="511"/>
      <c r="Y29" s="510">
        <v>11</v>
      </c>
      <c r="Z29" s="510"/>
      <c r="AA29" s="511" t="s">
        <v>1036</v>
      </c>
      <c r="AB29" s="511" t="s">
        <v>1036</v>
      </c>
      <c r="AC29" s="510">
        <v>4</v>
      </c>
      <c r="AD29" s="510">
        <v>4</v>
      </c>
      <c r="AE29" s="511">
        <v>6</v>
      </c>
      <c r="AF29" s="511">
        <v>7</v>
      </c>
      <c r="AG29" s="447"/>
      <c r="AH29" s="512"/>
      <c r="AI29" s="513">
        <f t="shared" ca="1" si="59"/>
        <v>14</v>
      </c>
      <c r="AJ29" s="513">
        <f t="shared" si="60"/>
        <v>40</v>
      </c>
      <c r="AK29" s="513">
        <f t="shared" si="61"/>
        <v>19</v>
      </c>
      <c r="AL29" s="513" t="str">
        <f t="shared" si="62"/>
        <v>NIL</v>
      </c>
      <c r="AM29" s="513" t="str">
        <f t="shared" si="67"/>
        <v>NIL</v>
      </c>
      <c r="AN29" s="513" t="str">
        <f t="shared" si="64"/>
        <v>NIL</v>
      </c>
      <c r="AO29" s="513"/>
      <c r="AP29" s="514">
        <f t="shared" si="66"/>
        <v>73</v>
      </c>
      <c r="AQ29" s="515">
        <f t="shared" si="0"/>
        <v>0</v>
      </c>
      <c r="AR29" s="515">
        <f t="shared" si="1"/>
        <v>0</v>
      </c>
      <c r="AS29" s="515">
        <f t="shared" si="2"/>
        <v>0</v>
      </c>
      <c r="AT29" s="515">
        <f t="shared" si="3"/>
        <v>0</v>
      </c>
      <c r="AU29" s="515">
        <f t="shared" si="4"/>
        <v>0</v>
      </c>
      <c r="AV29" s="515">
        <f t="shared" si="5"/>
        <v>0</v>
      </c>
      <c r="AW29" s="515">
        <f t="shared" si="6"/>
        <v>0</v>
      </c>
      <c r="AX29" s="515">
        <f t="shared" si="7"/>
        <v>0</v>
      </c>
      <c r="AY29" s="515">
        <f t="shared" si="8"/>
        <v>0</v>
      </c>
      <c r="AZ29" s="515">
        <f t="shared" si="9"/>
        <v>0</v>
      </c>
      <c r="BA29" s="515">
        <f t="shared" si="10"/>
        <v>0</v>
      </c>
      <c r="BB29" s="515">
        <f t="shared" si="11"/>
        <v>0</v>
      </c>
      <c r="BC29" s="515">
        <f t="shared" si="12"/>
        <v>0</v>
      </c>
      <c r="BD29" s="515">
        <f t="shared" si="13"/>
        <v>0</v>
      </c>
      <c r="BE29" s="515">
        <f t="shared" si="14"/>
        <v>0</v>
      </c>
      <c r="BF29" s="515">
        <f t="shared" si="15"/>
        <v>0</v>
      </c>
      <c r="BG29" s="515">
        <f t="shared" si="16"/>
        <v>0</v>
      </c>
      <c r="BH29" s="515">
        <f t="shared" si="17"/>
        <v>0</v>
      </c>
      <c r="BI29" s="515">
        <f t="shared" si="18"/>
        <v>0</v>
      </c>
      <c r="BJ29" s="515">
        <f t="shared" si="19"/>
        <v>0</v>
      </c>
      <c r="BK29" s="515">
        <f t="shared" si="20"/>
        <v>0</v>
      </c>
      <c r="BL29" s="515">
        <f t="shared" si="21"/>
        <v>0</v>
      </c>
      <c r="BM29" s="515">
        <f t="shared" si="22"/>
        <v>0</v>
      </c>
      <c r="BN29" s="515">
        <f t="shared" si="23"/>
        <v>0</v>
      </c>
      <c r="BO29" s="515">
        <f t="shared" si="24"/>
        <v>0</v>
      </c>
      <c r="BP29" s="515">
        <f t="shared" si="25"/>
        <v>0</v>
      </c>
      <c r="BQ29" s="515">
        <f t="shared" si="26"/>
        <v>0</v>
      </c>
      <c r="BR29" s="515">
        <f t="shared" si="27"/>
        <v>0</v>
      </c>
      <c r="BS29" s="515">
        <f t="shared" si="28"/>
        <v>0</v>
      </c>
      <c r="BT29" s="515">
        <f t="shared" si="29"/>
        <v>0</v>
      </c>
      <c r="BU29" s="515">
        <f t="shared" si="30"/>
        <v>0</v>
      </c>
      <c r="BV29" s="515">
        <f t="shared" si="31"/>
        <v>0</v>
      </c>
      <c r="BW29" s="515">
        <f t="shared" si="32"/>
        <v>0</v>
      </c>
      <c r="BX29" s="515">
        <f t="shared" si="33"/>
        <v>0</v>
      </c>
      <c r="BY29" s="515">
        <f t="shared" si="34"/>
        <v>0</v>
      </c>
      <c r="BZ29" s="515">
        <f t="shared" si="35"/>
        <v>0</v>
      </c>
      <c r="CA29" s="515">
        <f t="shared" si="36"/>
        <v>0</v>
      </c>
      <c r="CB29" s="515">
        <f t="shared" si="37"/>
        <v>0</v>
      </c>
      <c r="CC29" s="515">
        <f t="shared" si="38"/>
        <v>0</v>
      </c>
      <c r="CD29" s="515">
        <f t="shared" si="39"/>
        <v>0</v>
      </c>
      <c r="CE29" s="515">
        <f t="shared" si="40"/>
        <v>0</v>
      </c>
      <c r="CF29" s="515">
        <f t="shared" si="41"/>
        <v>0</v>
      </c>
      <c r="CG29" s="515">
        <f t="shared" si="42"/>
        <v>0</v>
      </c>
      <c r="CH29" s="515">
        <f t="shared" si="43"/>
        <v>0</v>
      </c>
      <c r="CI29" s="515">
        <f t="shared" si="44"/>
        <v>0</v>
      </c>
      <c r="CJ29" s="515">
        <f t="shared" si="45"/>
        <v>0</v>
      </c>
      <c r="CK29" s="515">
        <f t="shared" si="65"/>
        <v>0</v>
      </c>
      <c r="CL29" s="515">
        <f t="shared" si="46"/>
        <v>0</v>
      </c>
      <c r="CM29" s="515">
        <f t="shared" si="47"/>
        <v>0</v>
      </c>
      <c r="CN29" s="515">
        <f t="shared" si="48"/>
        <v>0</v>
      </c>
      <c r="CO29" s="515">
        <f t="shared" si="49"/>
        <v>0</v>
      </c>
      <c r="CP29" s="515">
        <f t="shared" si="50"/>
        <v>0</v>
      </c>
      <c r="CQ29" s="515">
        <f t="shared" si="51"/>
        <v>0</v>
      </c>
      <c r="CR29" s="515">
        <f t="shared" si="52"/>
        <v>0</v>
      </c>
      <c r="CS29" s="515">
        <f t="shared" si="53"/>
        <v>0</v>
      </c>
      <c r="CT29" s="515">
        <f t="shared" si="54"/>
        <v>0</v>
      </c>
      <c r="CU29" s="515">
        <f t="shared" si="55"/>
        <v>0</v>
      </c>
      <c r="CV29" s="515">
        <f t="shared" si="56"/>
        <v>0</v>
      </c>
      <c r="CW29" s="515">
        <f t="shared" si="57"/>
        <v>0</v>
      </c>
      <c r="CX29" s="515">
        <f t="shared" si="58"/>
        <v>0</v>
      </c>
    </row>
    <row r="30" spans="2:102" x14ac:dyDescent="0.25">
      <c r="B30" s="509">
        <v>13</v>
      </c>
      <c r="C30" s="467">
        <f>'Student Entry'!C26</f>
        <v>211413205013</v>
      </c>
      <c r="D30" s="274" t="str">
        <f>'Student Entry'!D26</f>
        <v>ARAVINDAN.B</v>
      </c>
      <c r="E30" s="468">
        <v>2</v>
      </c>
      <c r="F30" s="510">
        <v>2</v>
      </c>
      <c r="G30" s="510">
        <v>2</v>
      </c>
      <c r="H30" s="510">
        <v>1</v>
      </c>
      <c r="I30" s="510">
        <v>2</v>
      </c>
      <c r="J30" s="468">
        <v>1</v>
      </c>
      <c r="K30" s="510">
        <v>1</v>
      </c>
      <c r="L30" s="468">
        <v>2</v>
      </c>
      <c r="M30" s="468">
        <v>2</v>
      </c>
      <c r="N30" s="510">
        <v>0</v>
      </c>
      <c r="O30" s="511">
        <v>6</v>
      </c>
      <c r="P30" s="511">
        <v>5</v>
      </c>
      <c r="Q30" s="510"/>
      <c r="R30" s="510"/>
      <c r="S30" s="511">
        <v>15</v>
      </c>
      <c r="T30" s="511"/>
      <c r="U30" s="510"/>
      <c r="V30" s="510"/>
      <c r="W30" s="511">
        <v>15</v>
      </c>
      <c r="X30" s="511"/>
      <c r="Y30" s="510"/>
      <c r="Z30" s="510"/>
      <c r="AA30" s="511">
        <v>7</v>
      </c>
      <c r="AB30" s="511">
        <v>6</v>
      </c>
      <c r="AC30" s="510"/>
      <c r="AD30" s="510"/>
      <c r="AE30" s="511" t="s">
        <v>1036</v>
      </c>
      <c r="AF30" s="511" t="s">
        <v>1036</v>
      </c>
      <c r="AG30" s="447">
        <v>8</v>
      </c>
      <c r="AH30" s="512">
        <v>6</v>
      </c>
      <c r="AI30" s="513">
        <f t="shared" ca="1" si="59"/>
        <v>38</v>
      </c>
      <c r="AJ30" s="513">
        <f t="shared" si="60"/>
        <v>16</v>
      </c>
      <c r="AK30" s="513">
        <f t="shared" si="61"/>
        <v>29</v>
      </c>
      <c r="AL30" s="513" t="str">
        <f t="shared" si="62"/>
        <v>NIL</v>
      </c>
      <c r="AM30" s="513" t="str">
        <f t="shared" si="67"/>
        <v>NIL</v>
      </c>
      <c r="AN30" s="513" t="str">
        <f t="shared" si="64"/>
        <v>NIL</v>
      </c>
      <c r="AO30" s="513"/>
      <c r="AP30" s="514">
        <f t="shared" si="66"/>
        <v>83</v>
      </c>
      <c r="AQ30" s="515">
        <f t="shared" si="0"/>
        <v>0</v>
      </c>
      <c r="AR30" s="515">
        <f t="shared" si="1"/>
        <v>0</v>
      </c>
      <c r="AS30" s="515">
        <f t="shared" si="2"/>
        <v>0</v>
      </c>
      <c r="AT30" s="515">
        <f t="shared" si="3"/>
        <v>0</v>
      </c>
      <c r="AU30" s="515">
        <f t="shared" si="4"/>
        <v>0</v>
      </c>
      <c r="AV30" s="515">
        <f t="shared" si="5"/>
        <v>0</v>
      </c>
      <c r="AW30" s="515">
        <f t="shared" si="6"/>
        <v>0</v>
      </c>
      <c r="AX30" s="515">
        <f t="shared" si="7"/>
        <v>0</v>
      </c>
      <c r="AY30" s="515">
        <f t="shared" si="8"/>
        <v>0</v>
      </c>
      <c r="AZ30" s="515">
        <f t="shared" si="9"/>
        <v>0</v>
      </c>
      <c r="BA30" s="515">
        <f t="shared" si="10"/>
        <v>0</v>
      </c>
      <c r="BB30" s="515">
        <f t="shared" si="11"/>
        <v>0</v>
      </c>
      <c r="BC30" s="515">
        <f t="shared" si="12"/>
        <v>0</v>
      </c>
      <c r="BD30" s="515">
        <f t="shared" si="13"/>
        <v>0</v>
      </c>
      <c r="BE30" s="515">
        <f t="shared" si="14"/>
        <v>0</v>
      </c>
      <c r="BF30" s="515">
        <f t="shared" si="15"/>
        <v>0</v>
      </c>
      <c r="BG30" s="515">
        <f t="shared" si="16"/>
        <v>0</v>
      </c>
      <c r="BH30" s="515">
        <f t="shared" si="17"/>
        <v>0</v>
      </c>
      <c r="BI30" s="515">
        <f t="shared" si="18"/>
        <v>0</v>
      </c>
      <c r="BJ30" s="515">
        <f t="shared" si="19"/>
        <v>0</v>
      </c>
      <c r="BK30" s="515">
        <f t="shared" si="20"/>
        <v>0</v>
      </c>
      <c r="BL30" s="515">
        <f t="shared" si="21"/>
        <v>0</v>
      </c>
      <c r="BM30" s="515">
        <f t="shared" si="22"/>
        <v>0</v>
      </c>
      <c r="BN30" s="515">
        <f t="shared" si="23"/>
        <v>0</v>
      </c>
      <c r="BO30" s="515">
        <f t="shared" si="24"/>
        <v>0</v>
      </c>
      <c r="BP30" s="515">
        <f t="shared" si="25"/>
        <v>0</v>
      </c>
      <c r="BQ30" s="515">
        <f t="shared" si="26"/>
        <v>0</v>
      </c>
      <c r="BR30" s="515">
        <f t="shared" si="27"/>
        <v>0</v>
      </c>
      <c r="BS30" s="515">
        <f t="shared" si="28"/>
        <v>0</v>
      </c>
      <c r="BT30" s="515">
        <f t="shared" si="29"/>
        <v>0</v>
      </c>
      <c r="BU30" s="515">
        <f t="shared" si="30"/>
        <v>0</v>
      </c>
      <c r="BV30" s="515">
        <f t="shared" si="31"/>
        <v>0</v>
      </c>
      <c r="BW30" s="515">
        <f t="shared" si="32"/>
        <v>0</v>
      </c>
      <c r="BX30" s="515">
        <f t="shared" si="33"/>
        <v>0</v>
      </c>
      <c r="BY30" s="515">
        <f t="shared" si="34"/>
        <v>0</v>
      </c>
      <c r="BZ30" s="515">
        <f t="shared" si="35"/>
        <v>0</v>
      </c>
      <c r="CA30" s="515">
        <f t="shared" si="36"/>
        <v>0</v>
      </c>
      <c r="CB30" s="515">
        <f t="shared" si="37"/>
        <v>0</v>
      </c>
      <c r="CC30" s="515">
        <f t="shared" si="38"/>
        <v>0</v>
      </c>
      <c r="CD30" s="515">
        <f t="shared" si="39"/>
        <v>0</v>
      </c>
      <c r="CE30" s="515">
        <f t="shared" si="40"/>
        <v>0</v>
      </c>
      <c r="CF30" s="515">
        <f t="shared" si="41"/>
        <v>0</v>
      </c>
      <c r="CG30" s="515">
        <f t="shared" si="42"/>
        <v>0</v>
      </c>
      <c r="CH30" s="515">
        <f t="shared" si="43"/>
        <v>0</v>
      </c>
      <c r="CI30" s="515">
        <f t="shared" si="44"/>
        <v>0</v>
      </c>
      <c r="CJ30" s="515">
        <f t="shared" si="45"/>
        <v>0</v>
      </c>
      <c r="CK30" s="515">
        <f t="shared" si="65"/>
        <v>0</v>
      </c>
      <c r="CL30" s="515">
        <f t="shared" si="46"/>
        <v>0</v>
      </c>
      <c r="CM30" s="515">
        <f t="shared" si="47"/>
        <v>0</v>
      </c>
      <c r="CN30" s="515">
        <f t="shared" si="48"/>
        <v>0</v>
      </c>
      <c r="CO30" s="515">
        <f t="shared" si="49"/>
        <v>0</v>
      </c>
      <c r="CP30" s="515">
        <f t="shared" si="50"/>
        <v>0</v>
      </c>
      <c r="CQ30" s="515">
        <f t="shared" si="51"/>
        <v>0</v>
      </c>
      <c r="CR30" s="515">
        <f t="shared" si="52"/>
        <v>0</v>
      </c>
      <c r="CS30" s="515">
        <f t="shared" si="53"/>
        <v>0</v>
      </c>
      <c r="CT30" s="515">
        <f t="shared" si="54"/>
        <v>0</v>
      </c>
      <c r="CU30" s="515">
        <f t="shared" si="55"/>
        <v>0</v>
      </c>
      <c r="CV30" s="515">
        <f t="shared" si="56"/>
        <v>0</v>
      </c>
      <c r="CW30" s="515">
        <f t="shared" si="57"/>
        <v>0</v>
      </c>
      <c r="CX30" s="515">
        <f t="shared" si="58"/>
        <v>0</v>
      </c>
    </row>
    <row r="31" spans="2:102" x14ac:dyDescent="0.25">
      <c r="B31" s="509">
        <v>14</v>
      </c>
      <c r="C31" s="467">
        <f>'Student Entry'!C27</f>
        <v>211413205014</v>
      </c>
      <c r="D31" s="274" t="str">
        <f>'Student Entry'!D27</f>
        <v>ARCHANA.K</v>
      </c>
      <c r="E31" s="468">
        <v>2</v>
      </c>
      <c r="F31" s="510">
        <v>2</v>
      </c>
      <c r="G31" s="510">
        <v>1</v>
      </c>
      <c r="H31" s="510">
        <v>2</v>
      </c>
      <c r="I31" s="510">
        <v>2</v>
      </c>
      <c r="J31" s="468">
        <v>2</v>
      </c>
      <c r="K31" s="510">
        <v>2</v>
      </c>
      <c r="L31" s="468">
        <v>1</v>
      </c>
      <c r="M31" s="468">
        <v>1</v>
      </c>
      <c r="N31" s="510">
        <v>0</v>
      </c>
      <c r="O31" s="511" t="s">
        <v>1036</v>
      </c>
      <c r="P31" s="511" t="s">
        <v>1036</v>
      </c>
      <c r="Q31" s="510">
        <v>12</v>
      </c>
      <c r="R31" s="510">
        <v>3</v>
      </c>
      <c r="S31" s="511" t="s">
        <v>1036</v>
      </c>
      <c r="T31" s="511"/>
      <c r="U31" s="510">
        <v>9</v>
      </c>
      <c r="V31" s="510"/>
      <c r="W31" s="511">
        <v>15</v>
      </c>
      <c r="X31" s="511"/>
      <c r="Y31" s="510"/>
      <c r="Z31" s="510"/>
      <c r="AA31" s="511" t="s">
        <v>1036</v>
      </c>
      <c r="AB31" s="511" t="s">
        <v>1036</v>
      </c>
      <c r="AC31" s="510">
        <v>7</v>
      </c>
      <c r="AD31" s="510">
        <v>6</v>
      </c>
      <c r="AE31" s="511">
        <v>7</v>
      </c>
      <c r="AF31" s="511">
        <v>7</v>
      </c>
      <c r="AG31" s="447"/>
      <c r="AH31" s="512"/>
      <c r="AI31" s="513">
        <f t="shared" ca="1" si="59"/>
        <v>27</v>
      </c>
      <c r="AJ31" s="513">
        <f t="shared" si="60"/>
        <v>38</v>
      </c>
      <c r="AK31" s="513">
        <f t="shared" si="61"/>
        <v>16</v>
      </c>
      <c r="AL31" s="513" t="str">
        <f t="shared" si="62"/>
        <v>NIL</v>
      </c>
      <c r="AM31" s="513" t="str">
        <f t="shared" si="67"/>
        <v>NIL</v>
      </c>
      <c r="AN31" s="513" t="str">
        <f t="shared" si="64"/>
        <v>NIL</v>
      </c>
      <c r="AO31" s="513"/>
      <c r="AP31" s="514">
        <f t="shared" si="66"/>
        <v>81</v>
      </c>
      <c r="AQ31" s="515">
        <f t="shared" si="0"/>
        <v>0</v>
      </c>
      <c r="AR31" s="515">
        <f t="shared" si="1"/>
        <v>0</v>
      </c>
      <c r="AS31" s="515">
        <f t="shared" si="2"/>
        <v>0</v>
      </c>
      <c r="AT31" s="515">
        <f t="shared" si="3"/>
        <v>0</v>
      </c>
      <c r="AU31" s="515">
        <f t="shared" si="4"/>
        <v>0</v>
      </c>
      <c r="AV31" s="515">
        <f t="shared" si="5"/>
        <v>0</v>
      </c>
      <c r="AW31" s="515">
        <f t="shared" si="6"/>
        <v>0</v>
      </c>
      <c r="AX31" s="515">
        <f t="shared" si="7"/>
        <v>0</v>
      </c>
      <c r="AY31" s="515">
        <f t="shared" si="8"/>
        <v>0</v>
      </c>
      <c r="AZ31" s="515">
        <f t="shared" si="9"/>
        <v>0</v>
      </c>
      <c r="BA31" s="515">
        <f t="shared" si="10"/>
        <v>0</v>
      </c>
      <c r="BB31" s="515">
        <f t="shared" si="11"/>
        <v>0</v>
      </c>
      <c r="BC31" s="515">
        <f t="shared" si="12"/>
        <v>0</v>
      </c>
      <c r="BD31" s="515">
        <f t="shared" si="13"/>
        <v>0</v>
      </c>
      <c r="BE31" s="515">
        <f t="shared" si="14"/>
        <v>0</v>
      </c>
      <c r="BF31" s="515">
        <f t="shared" si="15"/>
        <v>0</v>
      </c>
      <c r="BG31" s="515">
        <f t="shared" si="16"/>
        <v>0</v>
      </c>
      <c r="BH31" s="515">
        <f t="shared" si="17"/>
        <v>0</v>
      </c>
      <c r="BI31" s="515">
        <f t="shared" si="18"/>
        <v>0</v>
      </c>
      <c r="BJ31" s="515">
        <f t="shared" si="19"/>
        <v>0</v>
      </c>
      <c r="BK31" s="515">
        <f t="shared" si="20"/>
        <v>0</v>
      </c>
      <c r="BL31" s="515">
        <f t="shared" si="21"/>
        <v>0</v>
      </c>
      <c r="BM31" s="515">
        <f t="shared" si="22"/>
        <v>0</v>
      </c>
      <c r="BN31" s="515">
        <f t="shared" si="23"/>
        <v>0</v>
      </c>
      <c r="BO31" s="515">
        <f t="shared" si="24"/>
        <v>0</v>
      </c>
      <c r="BP31" s="515">
        <f t="shared" si="25"/>
        <v>0</v>
      </c>
      <c r="BQ31" s="515">
        <f t="shared" si="26"/>
        <v>0</v>
      </c>
      <c r="BR31" s="515">
        <f t="shared" si="27"/>
        <v>0</v>
      </c>
      <c r="BS31" s="515">
        <f t="shared" si="28"/>
        <v>0</v>
      </c>
      <c r="BT31" s="515">
        <f t="shared" si="29"/>
        <v>0</v>
      </c>
      <c r="BU31" s="515">
        <f t="shared" si="30"/>
        <v>0</v>
      </c>
      <c r="BV31" s="515">
        <f t="shared" si="31"/>
        <v>0</v>
      </c>
      <c r="BW31" s="515">
        <f t="shared" si="32"/>
        <v>0</v>
      </c>
      <c r="BX31" s="515">
        <f t="shared" si="33"/>
        <v>0</v>
      </c>
      <c r="BY31" s="515">
        <f t="shared" si="34"/>
        <v>0</v>
      </c>
      <c r="BZ31" s="515">
        <f t="shared" si="35"/>
        <v>0</v>
      </c>
      <c r="CA31" s="515">
        <f t="shared" si="36"/>
        <v>0</v>
      </c>
      <c r="CB31" s="515">
        <f t="shared" si="37"/>
        <v>0</v>
      </c>
      <c r="CC31" s="515">
        <f t="shared" si="38"/>
        <v>0</v>
      </c>
      <c r="CD31" s="515">
        <f t="shared" si="39"/>
        <v>0</v>
      </c>
      <c r="CE31" s="515">
        <f t="shared" si="40"/>
        <v>0</v>
      </c>
      <c r="CF31" s="515">
        <f t="shared" si="41"/>
        <v>0</v>
      </c>
      <c r="CG31" s="515">
        <f t="shared" si="42"/>
        <v>0</v>
      </c>
      <c r="CH31" s="515">
        <f t="shared" si="43"/>
        <v>0</v>
      </c>
      <c r="CI31" s="515">
        <f t="shared" si="44"/>
        <v>0</v>
      </c>
      <c r="CJ31" s="515">
        <f t="shared" si="45"/>
        <v>0</v>
      </c>
      <c r="CK31" s="515">
        <f t="shared" si="65"/>
        <v>0</v>
      </c>
      <c r="CL31" s="515">
        <f t="shared" si="46"/>
        <v>0</v>
      </c>
      <c r="CM31" s="515">
        <f t="shared" si="47"/>
        <v>0</v>
      </c>
      <c r="CN31" s="515">
        <f t="shared" si="48"/>
        <v>0</v>
      </c>
      <c r="CO31" s="515">
        <f t="shared" si="49"/>
        <v>0</v>
      </c>
      <c r="CP31" s="515">
        <f t="shared" si="50"/>
        <v>0</v>
      </c>
      <c r="CQ31" s="515">
        <f t="shared" si="51"/>
        <v>0</v>
      </c>
      <c r="CR31" s="515">
        <f t="shared" si="52"/>
        <v>0</v>
      </c>
      <c r="CS31" s="515">
        <f t="shared" si="53"/>
        <v>0</v>
      </c>
      <c r="CT31" s="515">
        <f t="shared" si="54"/>
        <v>0</v>
      </c>
      <c r="CU31" s="515">
        <f t="shared" si="55"/>
        <v>0</v>
      </c>
      <c r="CV31" s="515">
        <f t="shared" si="56"/>
        <v>0</v>
      </c>
      <c r="CW31" s="515">
        <f t="shared" si="57"/>
        <v>0</v>
      </c>
      <c r="CX31" s="515">
        <f t="shared" si="58"/>
        <v>0</v>
      </c>
    </row>
    <row r="32" spans="2:102" x14ac:dyDescent="0.25">
      <c r="B32" s="509">
        <v>15</v>
      </c>
      <c r="C32" s="467">
        <f>'Student Entry'!C28</f>
        <v>211413205015</v>
      </c>
      <c r="D32" s="274" t="str">
        <f>'Student Entry'!D28</f>
        <v>ASHOK KUMAR.S.D</v>
      </c>
      <c r="E32" s="468">
        <v>2</v>
      </c>
      <c r="F32" s="510">
        <v>2</v>
      </c>
      <c r="G32" s="510">
        <v>2</v>
      </c>
      <c r="H32" s="510">
        <v>0</v>
      </c>
      <c r="I32" s="510">
        <v>1</v>
      </c>
      <c r="J32" s="468">
        <v>2</v>
      </c>
      <c r="K32" s="510">
        <v>2</v>
      </c>
      <c r="L32" s="468">
        <v>2</v>
      </c>
      <c r="M32" s="468" t="s">
        <v>1036</v>
      </c>
      <c r="N32" s="510">
        <v>2</v>
      </c>
      <c r="O32" s="511">
        <v>6</v>
      </c>
      <c r="P32" s="511">
        <v>8</v>
      </c>
      <c r="Q32" s="510"/>
      <c r="R32" s="510"/>
      <c r="S32" s="511" t="s">
        <v>1036</v>
      </c>
      <c r="T32" s="511"/>
      <c r="U32" s="510">
        <v>12</v>
      </c>
      <c r="V32" s="510"/>
      <c r="W32" s="511" t="s">
        <v>1036</v>
      </c>
      <c r="X32" s="511"/>
      <c r="Y32" s="510">
        <v>15</v>
      </c>
      <c r="Z32" s="510"/>
      <c r="AA32" s="511" t="s">
        <v>1036</v>
      </c>
      <c r="AB32" s="511" t="s">
        <v>1036</v>
      </c>
      <c r="AC32" s="510">
        <v>6</v>
      </c>
      <c r="AD32" s="510">
        <v>7</v>
      </c>
      <c r="AE32" s="511" t="s">
        <v>1036</v>
      </c>
      <c r="AF32" s="511" t="s">
        <v>1036</v>
      </c>
      <c r="AG32" s="447">
        <v>7</v>
      </c>
      <c r="AH32" s="512">
        <v>8</v>
      </c>
      <c r="AI32" s="513">
        <f t="shared" ca="1" si="59"/>
        <v>25</v>
      </c>
      <c r="AJ32" s="513">
        <f t="shared" si="60"/>
        <v>32</v>
      </c>
      <c r="AK32" s="513">
        <f t="shared" si="61"/>
        <v>27</v>
      </c>
      <c r="AL32" s="513" t="str">
        <f t="shared" si="62"/>
        <v>NIL</v>
      </c>
      <c r="AM32" s="513" t="str">
        <f t="shared" si="67"/>
        <v>NIL</v>
      </c>
      <c r="AN32" s="513" t="str">
        <f t="shared" si="64"/>
        <v>NIL</v>
      </c>
      <c r="AO32" s="513"/>
      <c r="AP32" s="514">
        <f t="shared" si="66"/>
        <v>84</v>
      </c>
      <c r="AQ32" s="515">
        <f t="shared" si="0"/>
        <v>0</v>
      </c>
      <c r="AR32" s="515">
        <f t="shared" si="1"/>
        <v>0</v>
      </c>
      <c r="AS32" s="515">
        <f t="shared" si="2"/>
        <v>0</v>
      </c>
      <c r="AT32" s="515">
        <f t="shared" si="3"/>
        <v>0</v>
      </c>
      <c r="AU32" s="515">
        <f t="shared" si="4"/>
        <v>0</v>
      </c>
      <c r="AV32" s="515">
        <f t="shared" si="5"/>
        <v>0</v>
      </c>
      <c r="AW32" s="515">
        <f t="shared" si="6"/>
        <v>0</v>
      </c>
      <c r="AX32" s="515">
        <f t="shared" si="7"/>
        <v>0</v>
      </c>
      <c r="AY32" s="515">
        <f t="shared" si="8"/>
        <v>0</v>
      </c>
      <c r="AZ32" s="515">
        <f t="shared" si="9"/>
        <v>0</v>
      </c>
      <c r="BA32" s="515">
        <f t="shared" si="10"/>
        <v>0</v>
      </c>
      <c r="BB32" s="515">
        <f t="shared" si="11"/>
        <v>0</v>
      </c>
      <c r="BC32" s="515">
        <f t="shared" si="12"/>
        <v>0</v>
      </c>
      <c r="BD32" s="515">
        <f t="shared" si="13"/>
        <v>0</v>
      </c>
      <c r="BE32" s="515">
        <f t="shared" si="14"/>
        <v>0</v>
      </c>
      <c r="BF32" s="515">
        <f t="shared" si="15"/>
        <v>0</v>
      </c>
      <c r="BG32" s="515">
        <f t="shared" si="16"/>
        <v>0</v>
      </c>
      <c r="BH32" s="515">
        <f t="shared" si="17"/>
        <v>0</v>
      </c>
      <c r="BI32" s="515">
        <f t="shared" si="18"/>
        <v>0</v>
      </c>
      <c r="BJ32" s="515">
        <f t="shared" si="19"/>
        <v>0</v>
      </c>
      <c r="BK32" s="515">
        <f t="shared" si="20"/>
        <v>0</v>
      </c>
      <c r="BL32" s="515">
        <f t="shared" si="21"/>
        <v>0</v>
      </c>
      <c r="BM32" s="515">
        <f t="shared" si="22"/>
        <v>0</v>
      </c>
      <c r="BN32" s="515">
        <f t="shared" si="23"/>
        <v>0</v>
      </c>
      <c r="BO32" s="515">
        <f t="shared" si="24"/>
        <v>0</v>
      </c>
      <c r="BP32" s="515">
        <f t="shared" si="25"/>
        <v>0</v>
      </c>
      <c r="BQ32" s="515">
        <f t="shared" si="26"/>
        <v>0</v>
      </c>
      <c r="BR32" s="515">
        <f t="shared" si="27"/>
        <v>0</v>
      </c>
      <c r="BS32" s="515">
        <f t="shared" si="28"/>
        <v>0</v>
      </c>
      <c r="BT32" s="515">
        <f t="shared" si="29"/>
        <v>0</v>
      </c>
      <c r="BU32" s="515">
        <f t="shared" si="30"/>
        <v>0</v>
      </c>
      <c r="BV32" s="515">
        <f t="shared" si="31"/>
        <v>0</v>
      </c>
      <c r="BW32" s="515">
        <f t="shared" si="32"/>
        <v>0</v>
      </c>
      <c r="BX32" s="515">
        <f t="shared" si="33"/>
        <v>0</v>
      </c>
      <c r="BY32" s="515">
        <f t="shared" si="34"/>
        <v>0</v>
      </c>
      <c r="BZ32" s="515">
        <f t="shared" si="35"/>
        <v>0</v>
      </c>
      <c r="CA32" s="515">
        <f t="shared" si="36"/>
        <v>0</v>
      </c>
      <c r="CB32" s="515">
        <f t="shared" si="37"/>
        <v>0</v>
      </c>
      <c r="CC32" s="515">
        <f t="shared" si="38"/>
        <v>0</v>
      </c>
      <c r="CD32" s="515">
        <f t="shared" si="39"/>
        <v>0</v>
      </c>
      <c r="CE32" s="515">
        <f t="shared" si="40"/>
        <v>0</v>
      </c>
      <c r="CF32" s="515">
        <f t="shared" si="41"/>
        <v>0</v>
      </c>
      <c r="CG32" s="515">
        <f t="shared" si="42"/>
        <v>0</v>
      </c>
      <c r="CH32" s="515">
        <f t="shared" si="43"/>
        <v>0</v>
      </c>
      <c r="CI32" s="515">
        <f t="shared" si="44"/>
        <v>0</v>
      </c>
      <c r="CJ32" s="515">
        <f t="shared" si="45"/>
        <v>0</v>
      </c>
      <c r="CK32" s="515">
        <f t="shared" si="65"/>
        <v>0</v>
      </c>
      <c r="CL32" s="515">
        <f t="shared" si="46"/>
        <v>0</v>
      </c>
      <c r="CM32" s="515">
        <f t="shared" si="47"/>
        <v>0</v>
      </c>
      <c r="CN32" s="515">
        <f t="shared" si="48"/>
        <v>0</v>
      </c>
      <c r="CO32" s="515">
        <f t="shared" si="49"/>
        <v>0</v>
      </c>
      <c r="CP32" s="515">
        <f t="shared" si="50"/>
        <v>0</v>
      </c>
      <c r="CQ32" s="515">
        <f t="shared" si="51"/>
        <v>0</v>
      </c>
      <c r="CR32" s="515">
        <f t="shared" si="52"/>
        <v>0</v>
      </c>
      <c r="CS32" s="515">
        <f t="shared" si="53"/>
        <v>0</v>
      </c>
      <c r="CT32" s="515">
        <f t="shared" si="54"/>
        <v>0</v>
      </c>
      <c r="CU32" s="515">
        <f t="shared" si="55"/>
        <v>0</v>
      </c>
      <c r="CV32" s="515">
        <f t="shared" si="56"/>
        <v>0</v>
      </c>
      <c r="CW32" s="515">
        <f t="shared" si="57"/>
        <v>0</v>
      </c>
      <c r="CX32" s="515">
        <f t="shared" si="58"/>
        <v>0</v>
      </c>
    </row>
    <row r="33" spans="2:102" x14ac:dyDescent="0.25">
      <c r="B33" s="509">
        <v>16</v>
      </c>
      <c r="C33" s="467">
        <f>'Student Entry'!C29</f>
        <v>211413205016</v>
      </c>
      <c r="D33" s="274" t="str">
        <f>'Student Entry'!D29</f>
        <v>ATCHAYA PRABHA.M</v>
      </c>
      <c r="E33" s="468">
        <v>2</v>
      </c>
      <c r="F33" s="510">
        <v>2</v>
      </c>
      <c r="G33" s="510">
        <v>1</v>
      </c>
      <c r="H33" s="510">
        <v>2</v>
      </c>
      <c r="I33" s="510">
        <v>2</v>
      </c>
      <c r="J33" s="468">
        <v>2</v>
      </c>
      <c r="K33" s="510">
        <v>2</v>
      </c>
      <c r="L33" s="468">
        <v>1</v>
      </c>
      <c r="M33" s="468">
        <v>1</v>
      </c>
      <c r="N33" s="510">
        <v>0</v>
      </c>
      <c r="O33" s="511">
        <v>4</v>
      </c>
      <c r="P33" s="511">
        <v>5</v>
      </c>
      <c r="Q33" s="510"/>
      <c r="R33" s="510"/>
      <c r="S33" s="511">
        <v>15</v>
      </c>
      <c r="T33" s="511"/>
      <c r="U33" s="510"/>
      <c r="V33" s="510"/>
      <c r="W33" s="511">
        <v>15</v>
      </c>
      <c r="X33" s="511"/>
      <c r="Y33" s="510"/>
      <c r="Z33" s="510"/>
      <c r="AA33" s="511">
        <v>6</v>
      </c>
      <c r="AB33" s="511">
        <v>7</v>
      </c>
      <c r="AC33" s="510"/>
      <c r="AD33" s="510"/>
      <c r="AE33" s="511">
        <v>4</v>
      </c>
      <c r="AF33" s="511">
        <v>9</v>
      </c>
      <c r="AG33" s="447"/>
      <c r="AH33" s="512"/>
      <c r="AI33" s="513">
        <f t="shared" ca="1" si="59"/>
        <v>33</v>
      </c>
      <c r="AJ33" s="513">
        <f t="shared" si="60"/>
        <v>23</v>
      </c>
      <c r="AK33" s="513">
        <f t="shared" si="61"/>
        <v>24</v>
      </c>
      <c r="AL33" s="513" t="str">
        <f t="shared" si="62"/>
        <v>NIL</v>
      </c>
      <c r="AM33" s="513" t="str">
        <f t="shared" si="67"/>
        <v>NIL</v>
      </c>
      <c r="AN33" s="513" t="str">
        <f t="shared" si="64"/>
        <v>NIL</v>
      </c>
      <c r="AO33" s="513"/>
      <c r="AP33" s="514">
        <f t="shared" si="66"/>
        <v>80</v>
      </c>
      <c r="AQ33" s="515">
        <f t="shared" si="0"/>
        <v>0</v>
      </c>
      <c r="AR33" s="515">
        <f t="shared" si="1"/>
        <v>0</v>
      </c>
      <c r="AS33" s="515">
        <f t="shared" si="2"/>
        <v>0</v>
      </c>
      <c r="AT33" s="515">
        <f t="shared" si="3"/>
        <v>0</v>
      </c>
      <c r="AU33" s="515">
        <f t="shared" si="4"/>
        <v>0</v>
      </c>
      <c r="AV33" s="515">
        <f t="shared" si="5"/>
        <v>0</v>
      </c>
      <c r="AW33" s="515">
        <f t="shared" si="6"/>
        <v>0</v>
      </c>
      <c r="AX33" s="515">
        <f t="shared" si="7"/>
        <v>0</v>
      </c>
      <c r="AY33" s="515">
        <f t="shared" si="8"/>
        <v>0</v>
      </c>
      <c r="AZ33" s="515">
        <f t="shared" si="9"/>
        <v>0</v>
      </c>
      <c r="BA33" s="515">
        <f t="shared" si="10"/>
        <v>0</v>
      </c>
      <c r="BB33" s="515">
        <f t="shared" si="11"/>
        <v>0</v>
      </c>
      <c r="BC33" s="515">
        <f t="shared" si="12"/>
        <v>0</v>
      </c>
      <c r="BD33" s="515">
        <f t="shared" si="13"/>
        <v>0</v>
      </c>
      <c r="BE33" s="515">
        <f t="shared" si="14"/>
        <v>0</v>
      </c>
      <c r="BF33" s="515">
        <f t="shared" si="15"/>
        <v>0</v>
      </c>
      <c r="BG33" s="515">
        <f t="shared" si="16"/>
        <v>0</v>
      </c>
      <c r="BH33" s="515">
        <f t="shared" si="17"/>
        <v>0</v>
      </c>
      <c r="BI33" s="515">
        <f t="shared" si="18"/>
        <v>0</v>
      </c>
      <c r="BJ33" s="515">
        <f t="shared" si="19"/>
        <v>0</v>
      </c>
      <c r="BK33" s="515">
        <f t="shared" si="20"/>
        <v>0</v>
      </c>
      <c r="BL33" s="515">
        <f t="shared" si="21"/>
        <v>0</v>
      </c>
      <c r="BM33" s="515">
        <f t="shared" si="22"/>
        <v>0</v>
      </c>
      <c r="BN33" s="515">
        <f t="shared" si="23"/>
        <v>0</v>
      </c>
      <c r="BO33" s="515">
        <f t="shared" si="24"/>
        <v>0</v>
      </c>
      <c r="BP33" s="515">
        <f t="shared" si="25"/>
        <v>0</v>
      </c>
      <c r="BQ33" s="515">
        <f t="shared" si="26"/>
        <v>0</v>
      </c>
      <c r="BR33" s="515">
        <f t="shared" si="27"/>
        <v>0</v>
      </c>
      <c r="BS33" s="515">
        <f t="shared" si="28"/>
        <v>0</v>
      </c>
      <c r="BT33" s="515">
        <f t="shared" si="29"/>
        <v>0</v>
      </c>
      <c r="BU33" s="515">
        <f t="shared" si="30"/>
        <v>0</v>
      </c>
      <c r="BV33" s="515">
        <f t="shared" si="31"/>
        <v>0</v>
      </c>
      <c r="BW33" s="515">
        <f t="shared" si="32"/>
        <v>0</v>
      </c>
      <c r="BX33" s="515">
        <f t="shared" si="33"/>
        <v>0</v>
      </c>
      <c r="BY33" s="515">
        <f t="shared" si="34"/>
        <v>0</v>
      </c>
      <c r="BZ33" s="515">
        <f t="shared" si="35"/>
        <v>0</v>
      </c>
      <c r="CA33" s="515">
        <f t="shared" si="36"/>
        <v>0</v>
      </c>
      <c r="CB33" s="515">
        <f t="shared" si="37"/>
        <v>0</v>
      </c>
      <c r="CC33" s="515">
        <f t="shared" si="38"/>
        <v>0</v>
      </c>
      <c r="CD33" s="515">
        <f t="shared" si="39"/>
        <v>0</v>
      </c>
      <c r="CE33" s="515">
        <f t="shared" si="40"/>
        <v>0</v>
      </c>
      <c r="CF33" s="515">
        <f t="shared" si="41"/>
        <v>0</v>
      </c>
      <c r="CG33" s="515">
        <f t="shared" si="42"/>
        <v>0</v>
      </c>
      <c r="CH33" s="515">
        <f t="shared" si="43"/>
        <v>0</v>
      </c>
      <c r="CI33" s="515">
        <f t="shared" si="44"/>
        <v>0</v>
      </c>
      <c r="CJ33" s="515">
        <f t="shared" si="45"/>
        <v>0</v>
      </c>
      <c r="CK33" s="515">
        <f t="shared" si="65"/>
        <v>0</v>
      </c>
      <c r="CL33" s="515">
        <f t="shared" si="46"/>
        <v>0</v>
      </c>
      <c r="CM33" s="515">
        <f t="shared" si="47"/>
        <v>0</v>
      </c>
      <c r="CN33" s="515">
        <f t="shared" si="48"/>
        <v>0</v>
      </c>
      <c r="CO33" s="515">
        <f t="shared" si="49"/>
        <v>0</v>
      </c>
      <c r="CP33" s="515">
        <f t="shared" si="50"/>
        <v>0</v>
      </c>
      <c r="CQ33" s="515">
        <f t="shared" si="51"/>
        <v>0</v>
      </c>
      <c r="CR33" s="515">
        <f t="shared" si="52"/>
        <v>0</v>
      </c>
      <c r="CS33" s="515">
        <f t="shared" si="53"/>
        <v>0</v>
      </c>
      <c r="CT33" s="515">
        <f t="shared" si="54"/>
        <v>0</v>
      </c>
      <c r="CU33" s="515">
        <f t="shared" si="55"/>
        <v>0</v>
      </c>
      <c r="CV33" s="515">
        <f t="shared" si="56"/>
        <v>0</v>
      </c>
      <c r="CW33" s="515">
        <f t="shared" si="57"/>
        <v>0</v>
      </c>
      <c r="CX33" s="515">
        <f t="shared" si="58"/>
        <v>0</v>
      </c>
    </row>
    <row r="34" spans="2:102" x14ac:dyDescent="0.25">
      <c r="B34" s="509">
        <v>17</v>
      </c>
      <c r="C34" s="467">
        <f>'Student Entry'!C30</f>
        <v>211413205017</v>
      </c>
      <c r="D34" s="274" t="str">
        <f>'Student Entry'!D30</f>
        <v>BALASRIMATHI.S</v>
      </c>
      <c r="E34" s="468">
        <v>2</v>
      </c>
      <c r="F34" s="510">
        <v>2</v>
      </c>
      <c r="G34" s="510">
        <v>1</v>
      </c>
      <c r="H34" s="510">
        <v>2</v>
      </c>
      <c r="I34" s="510">
        <v>1</v>
      </c>
      <c r="J34" s="468">
        <v>2</v>
      </c>
      <c r="K34" s="510">
        <v>2</v>
      </c>
      <c r="L34" s="468">
        <v>2</v>
      </c>
      <c r="M34" s="468">
        <v>2</v>
      </c>
      <c r="N34" s="510">
        <v>0</v>
      </c>
      <c r="O34" s="511" t="s">
        <v>1036</v>
      </c>
      <c r="P34" s="511" t="s">
        <v>1036</v>
      </c>
      <c r="Q34" s="510">
        <v>10</v>
      </c>
      <c r="R34" s="510">
        <v>3</v>
      </c>
      <c r="S34" s="511">
        <v>14</v>
      </c>
      <c r="T34" s="511"/>
      <c r="U34" s="510"/>
      <c r="V34" s="510"/>
      <c r="W34" s="511">
        <v>15</v>
      </c>
      <c r="X34" s="511"/>
      <c r="Y34" s="510"/>
      <c r="Z34" s="510"/>
      <c r="AA34" s="511">
        <v>6</v>
      </c>
      <c r="AB34" s="511">
        <v>7</v>
      </c>
      <c r="AC34" s="510"/>
      <c r="AD34" s="510"/>
      <c r="AE34" s="511" t="s">
        <v>1036</v>
      </c>
      <c r="AF34" s="511" t="s">
        <v>1036</v>
      </c>
      <c r="AG34" s="447">
        <v>6</v>
      </c>
      <c r="AH34" s="512">
        <v>7</v>
      </c>
      <c r="AI34" s="513">
        <f t="shared" ca="1" si="59"/>
        <v>28</v>
      </c>
      <c r="AJ34" s="513">
        <f t="shared" si="60"/>
        <v>29</v>
      </c>
      <c r="AK34" s="513">
        <f t="shared" si="61"/>
        <v>27</v>
      </c>
      <c r="AL34" s="513" t="str">
        <f t="shared" si="62"/>
        <v>NIL</v>
      </c>
      <c r="AM34" s="513" t="str">
        <f t="shared" si="67"/>
        <v>NIL</v>
      </c>
      <c r="AN34" s="513" t="str">
        <f t="shared" si="64"/>
        <v>NIL</v>
      </c>
      <c r="AO34" s="513"/>
      <c r="AP34" s="514">
        <f t="shared" si="66"/>
        <v>84</v>
      </c>
      <c r="AQ34" s="515">
        <f t="shared" si="0"/>
        <v>0</v>
      </c>
      <c r="AR34" s="515">
        <f t="shared" si="1"/>
        <v>0</v>
      </c>
      <c r="AS34" s="515">
        <f t="shared" si="2"/>
        <v>0</v>
      </c>
      <c r="AT34" s="515">
        <f t="shared" si="3"/>
        <v>0</v>
      </c>
      <c r="AU34" s="515">
        <f t="shared" si="4"/>
        <v>0</v>
      </c>
      <c r="AV34" s="515">
        <f t="shared" si="5"/>
        <v>0</v>
      </c>
      <c r="AW34" s="515">
        <f t="shared" si="6"/>
        <v>0</v>
      </c>
      <c r="AX34" s="515">
        <f t="shared" si="7"/>
        <v>0</v>
      </c>
      <c r="AY34" s="515">
        <f t="shared" si="8"/>
        <v>0</v>
      </c>
      <c r="AZ34" s="515">
        <f t="shared" si="9"/>
        <v>0</v>
      </c>
      <c r="BA34" s="515">
        <f t="shared" si="10"/>
        <v>0</v>
      </c>
      <c r="BB34" s="515">
        <f t="shared" si="11"/>
        <v>0</v>
      </c>
      <c r="BC34" s="515">
        <f t="shared" si="12"/>
        <v>0</v>
      </c>
      <c r="BD34" s="515">
        <f t="shared" si="13"/>
        <v>0</v>
      </c>
      <c r="BE34" s="515">
        <f t="shared" si="14"/>
        <v>0</v>
      </c>
      <c r="BF34" s="515">
        <f t="shared" si="15"/>
        <v>0</v>
      </c>
      <c r="BG34" s="515">
        <f t="shared" si="16"/>
        <v>0</v>
      </c>
      <c r="BH34" s="515">
        <f t="shared" si="17"/>
        <v>0</v>
      </c>
      <c r="BI34" s="515">
        <f t="shared" si="18"/>
        <v>0</v>
      </c>
      <c r="BJ34" s="515">
        <f t="shared" si="19"/>
        <v>0</v>
      </c>
      <c r="BK34" s="515">
        <f t="shared" si="20"/>
        <v>0</v>
      </c>
      <c r="BL34" s="515">
        <f t="shared" si="21"/>
        <v>0</v>
      </c>
      <c r="BM34" s="515">
        <f t="shared" si="22"/>
        <v>0</v>
      </c>
      <c r="BN34" s="515">
        <f t="shared" si="23"/>
        <v>0</v>
      </c>
      <c r="BO34" s="515">
        <f t="shared" si="24"/>
        <v>0</v>
      </c>
      <c r="BP34" s="515">
        <f t="shared" si="25"/>
        <v>0</v>
      </c>
      <c r="BQ34" s="515">
        <f t="shared" si="26"/>
        <v>0</v>
      </c>
      <c r="BR34" s="515">
        <f t="shared" si="27"/>
        <v>0</v>
      </c>
      <c r="BS34" s="515">
        <f t="shared" si="28"/>
        <v>0</v>
      </c>
      <c r="BT34" s="515">
        <f t="shared" si="29"/>
        <v>0</v>
      </c>
      <c r="BU34" s="515">
        <f t="shared" si="30"/>
        <v>0</v>
      </c>
      <c r="BV34" s="515">
        <f t="shared" si="31"/>
        <v>0</v>
      </c>
      <c r="BW34" s="515">
        <f t="shared" si="32"/>
        <v>0</v>
      </c>
      <c r="BX34" s="515">
        <f t="shared" si="33"/>
        <v>0</v>
      </c>
      <c r="BY34" s="515">
        <f t="shared" si="34"/>
        <v>0</v>
      </c>
      <c r="BZ34" s="515">
        <f t="shared" si="35"/>
        <v>0</v>
      </c>
      <c r="CA34" s="515">
        <f t="shared" si="36"/>
        <v>0</v>
      </c>
      <c r="CB34" s="515">
        <f t="shared" si="37"/>
        <v>0</v>
      </c>
      <c r="CC34" s="515">
        <f t="shared" si="38"/>
        <v>0</v>
      </c>
      <c r="CD34" s="515">
        <f t="shared" si="39"/>
        <v>0</v>
      </c>
      <c r="CE34" s="515">
        <f t="shared" si="40"/>
        <v>0</v>
      </c>
      <c r="CF34" s="515">
        <f t="shared" si="41"/>
        <v>0</v>
      </c>
      <c r="CG34" s="515">
        <f t="shared" si="42"/>
        <v>0</v>
      </c>
      <c r="CH34" s="515">
        <f t="shared" si="43"/>
        <v>0</v>
      </c>
      <c r="CI34" s="515">
        <f t="shared" si="44"/>
        <v>0</v>
      </c>
      <c r="CJ34" s="515">
        <f t="shared" si="45"/>
        <v>0</v>
      </c>
      <c r="CK34" s="515">
        <f t="shared" si="65"/>
        <v>0</v>
      </c>
      <c r="CL34" s="515">
        <f t="shared" si="46"/>
        <v>0</v>
      </c>
      <c r="CM34" s="515">
        <f t="shared" si="47"/>
        <v>0</v>
      </c>
      <c r="CN34" s="515">
        <f t="shared" si="48"/>
        <v>0</v>
      </c>
      <c r="CO34" s="515">
        <f t="shared" si="49"/>
        <v>0</v>
      </c>
      <c r="CP34" s="515">
        <f t="shared" si="50"/>
        <v>0</v>
      </c>
      <c r="CQ34" s="515">
        <f t="shared" si="51"/>
        <v>0</v>
      </c>
      <c r="CR34" s="515">
        <f t="shared" si="52"/>
        <v>0</v>
      </c>
      <c r="CS34" s="515">
        <f t="shared" si="53"/>
        <v>0</v>
      </c>
      <c r="CT34" s="515">
        <f t="shared" si="54"/>
        <v>0</v>
      </c>
      <c r="CU34" s="515">
        <f t="shared" si="55"/>
        <v>0</v>
      </c>
      <c r="CV34" s="515">
        <f t="shared" si="56"/>
        <v>0</v>
      </c>
      <c r="CW34" s="515">
        <f t="shared" si="57"/>
        <v>0</v>
      </c>
      <c r="CX34" s="515">
        <f t="shared" si="58"/>
        <v>0</v>
      </c>
    </row>
    <row r="35" spans="2:102" x14ac:dyDescent="0.25">
      <c r="B35" s="509">
        <v>18</v>
      </c>
      <c r="C35" s="467">
        <f>'Student Entry'!C31</f>
        <v>211413205018</v>
      </c>
      <c r="D35" s="274" t="str">
        <f>'Student Entry'!D31</f>
        <v>BERNO RAJ.A</v>
      </c>
      <c r="E35" s="468">
        <v>2</v>
      </c>
      <c r="F35" s="510">
        <v>2</v>
      </c>
      <c r="G35" s="510">
        <v>2</v>
      </c>
      <c r="H35" s="510">
        <v>1</v>
      </c>
      <c r="I35" s="510">
        <v>2</v>
      </c>
      <c r="J35" s="468">
        <v>2</v>
      </c>
      <c r="K35" s="510">
        <v>1</v>
      </c>
      <c r="L35" s="468">
        <v>2</v>
      </c>
      <c r="M35" s="468">
        <v>2</v>
      </c>
      <c r="N35" s="510">
        <v>2</v>
      </c>
      <c r="O35" s="511">
        <v>6</v>
      </c>
      <c r="P35" s="511">
        <v>6</v>
      </c>
      <c r="Q35" s="510"/>
      <c r="R35" s="510"/>
      <c r="S35" s="511" t="s">
        <v>1036</v>
      </c>
      <c r="T35" s="511"/>
      <c r="U35" s="510">
        <v>15</v>
      </c>
      <c r="V35" s="510"/>
      <c r="W35" s="511" t="s">
        <v>1036</v>
      </c>
      <c r="X35" s="511"/>
      <c r="Y35" s="510">
        <v>11</v>
      </c>
      <c r="Z35" s="510"/>
      <c r="AA35" s="511">
        <v>5</v>
      </c>
      <c r="AB35" s="511">
        <v>6</v>
      </c>
      <c r="AC35" s="510"/>
      <c r="AD35" s="510"/>
      <c r="AE35" s="511">
        <v>6</v>
      </c>
      <c r="AF35" s="511">
        <v>5</v>
      </c>
      <c r="AG35" s="447"/>
      <c r="AH35" s="512"/>
      <c r="AI35" s="513">
        <f t="shared" ca="1" si="59"/>
        <v>26</v>
      </c>
      <c r="AJ35" s="513">
        <f t="shared" si="60"/>
        <v>32</v>
      </c>
      <c r="AK35" s="513">
        <f t="shared" si="61"/>
        <v>20</v>
      </c>
      <c r="AL35" s="513" t="str">
        <f t="shared" si="62"/>
        <v>NIL</v>
      </c>
      <c r="AM35" s="513" t="str">
        <f t="shared" si="67"/>
        <v>NIL</v>
      </c>
      <c r="AN35" s="513" t="str">
        <f t="shared" si="64"/>
        <v>NIL</v>
      </c>
      <c r="AO35" s="513"/>
      <c r="AP35" s="514">
        <f t="shared" si="66"/>
        <v>78</v>
      </c>
      <c r="AQ35" s="515">
        <f t="shared" si="0"/>
        <v>0</v>
      </c>
      <c r="AR35" s="515">
        <f t="shared" si="1"/>
        <v>0</v>
      </c>
      <c r="AS35" s="515">
        <f t="shared" si="2"/>
        <v>0</v>
      </c>
      <c r="AT35" s="515">
        <f t="shared" si="3"/>
        <v>0</v>
      </c>
      <c r="AU35" s="515">
        <f t="shared" si="4"/>
        <v>0</v>
      </c>
      <c r="AV35" s="515">
        <f t="shared" si="5"/>
        <v>0</v>
      </c>
      <c r="AW35" s="515">
        <f t="shared" si="6"/>
        <v>0</v>
      </c>
      <c r="AX35" s="515">
        <f t="shared" si="7"/>
        <v>0</v>
      </c>
      <c r="AY35" s="515">
        <f t="shared" si="8"/>
        <v>0</v>
      </c>
      <c r="AZ35" s="515">
        <f t="shared" si="9"/>
        <v>0</v>
      </c>
      <c r="BA35" s="515">
        <f t="shared" si="10"/>
        <v>0</v>
      </c>
      <c r="BB35" s="515">
        <f t="shared" si="11"/>
        <v>0</v>
      </c>
      <c r="BC35" s="515">
        <f t="shared" si="12"/>
        <v>0</v>
      </c>
      <c r="BD35" s="515">
        <f t="shared" si="13"/>
        <v>0</v>
      </c>
      <c r="BE35" s="515">
        <f t="shared" si="14"/>
        <v>0</v>
      </c>
      <c r="BF35" s="515">
        <f t="shared" si="15"/>
        <v>0</v>
      </c>
      <c r="BG35" s="515">
        <f t="shared" si="16"/>
        <v>0</v>
      </c>
      <c r="BH35" s="515">
        <f t="shared" si="17"/>
        <v>0</v>
      </c>
      <c r="BI35" s="515">
        <f t="shared" si="18"/>
        <v>0</v>
      </c>
      <c r="BJ35" s="515">
        <f t="shared" si="19"/>
        <v>0</v>
      </c>
      <c r="BK35" s="515">
        <f t="shared" si="20"/>
        <v>0</v>
      </c>
      <c r="BL35" s="515">
        <f t="shared" si="21"/>
        <v>0</v>
      </c>
      <c r="BM35" s="515">
        <f t="shared" si="22"/>
        <v>0</v>
      </c>
      <c r="BN35" s="515">
        <f t="shared" si="23"/>
        <v>0</v>
      </c>
      <c r="BO35" s="515">
        <f t="shared" si="24"/>
        <v>0</v>
      </c>
      <c r="BP35" s="515">
        <f t="shared" si="25"/>
        <v>0</v>
      </c>
      <c r="BQ35" s="515">
        <f t="shared" si="26"/>
        <v>0</v>
      </c>
      <c r="BR35" s="515">
        <f t="shared" si="27"/>
        <v>0</v>
      </c>
      <c r="BS35" s="515">
        <f t="shared" si="28"/>
        <v>0</v>
      </c>
      <c r="BT35" s="515">
        <f t="shared" si="29"/>
        <v>0</v>
      </c>
      <c r="BU35" s="515">
        <f t="shared" si="30"/>
        <v>0</v>
      </c>
      <c r="BV35" s="515">
        <f t="shared" si="31"/>
        <v>0</v>
      </c>
      <c r="BW35" s="515">
        <f t="shared" si="32"/>
        <v>0</v>
      </c>
      <c r="BX35" s="515">
        <f t="shared" si="33"/>
        <v>0</v>
      </c>
      <c r="BY35" s="515">
        <f t="shared" si="34"/>
        <v>0</v>
      </c>
      <c r="BZ35" s="515">
        <f t="shared" si="35"/>
        <v>0</v>
      </c>
      <c r="CA35" s="515">
        <f t="shared" si="36"/>
        <v>0</v>
      </c>
      <c r="CB35" s="515">
        <f t="shared" si="37"/>
        <v>0</v>
      </c>
      <c r="CC35" s="515">
        <f t="shared" si="38"/>
        <v>0</v>
      </c>
      <c r="CD35" s="515">
        <f t="shared" si="39"/>
        <v>0</v>
      </c>
      <c r="CE35" s="515">
        <f t="shared" si="40"/>
        <v>0</v>
      </c>
      <c r="CF35" s="515">
        <f t="shared" si="41"/>
        <v>0</v>
      </c>
      <c r="CG35" s="515">
        <f t="shared" si="42"/>
        <v>0</v>
      </c>
      <c r="CH35" s="515">
        <f t="shared" si="43"/>
        <v>0</v>
      </c>
      <c r="CI35" s="515">
        <f t="shared" si="44"/>
        <v>0</v>
      </c>
      <c r="CJ35" s="515">
        <f t="shared" si="45"/>
        <v>0</v>
      </c>
      <c r="CK35" s="515">
        <f t="shared" si="65"/>
        <v>0</v>
      </c>
      <c r="CL35" s="515">
        <f t="shared" si="46"/>
        <v>0</v>
      </c>
      <c r="CM35" s="515">
        <f t="shared" si="47"/>
        <v>0</v>
      </c>
      <c r="CN35" s="515">
        <f t="shared" si="48"/>
        <v>0</v>
      </c>
      <c r="CO35" s="515">
        <f t="shared" si="49"/>
        <v>0</v>
      </c>
      <c r="CP35" s="515">
        <f t="shared" si="50"/>
        <v>0</v>
      </c>
      <c r="CQ35" s="515">
        <f t="shared" si="51"/>
        <v>0</v>
      </c>
      <c r="CR35" s="515">
        <f t="shared" si="52"/>
        <v>0</v>
      </c>
      <c r="CS35" s="515">
        <f t="shared" si="53"/>
        <v>0</v>
      </c>
      <c r="CT35" s="515">
        <f t="shared" si="54"/>
        <v>0</v>
      </c>
      <c r="CU35" s="515">
        <f t="shared" si="55"/>
        <v>0</v>
      </c>
      <c r="CV35" s="515">
        <f t="shared" si="56"/>
        <v>0</v>
      </c>
      <c r="CW35" s="515">
        <f t="shared" si="57"/>
        <v>0</v>
      </c>
      <c r="CX35" s="515">
        <f t="shared" si="58"/>
        <v>0</v>
      </c>
    </row>
    <row r="36" spans="2:102" x14ac:dyDescent="0.25">
      <c r="B36" s="509">
        <v>19</v>
      </c>
      <c r="C36" s="467">
        <f>'Student Entry'!C32</f>
        <v>211413205019</v>
      </c>
      <c r="D36" s="274" t="str">
        <f>'Student Entry'!D32</f>
        <v>BHARATH.D.P</v>
      </c>
      <c r="E36" s="468">
        <v>1</v>
      </c>
      <c r="F36" s="510">
        <v>2</v>
      </c>
      <c r="G36" s="510">
        <v>2</v>
      </c>
      <c r="H36" s="510">
        <v>2</v>
      </c>
      <c r="I36" s="510">
        <v>2</v>
      </c>
      <c r="J36" s="468">
        <v>2</v>
      </c>
      <c r="K36" s="510">
        <v>2</v>
      </c>
      <c r="L36" s="468">
        <v>1</v>
      </c>
      <c r="M36" s="468">
        <v>1</v>
      </c>
      <c r="N36" s="510">
        <v>0</v>
      </c>
      <c r="O36" s="511" t="s">
        <v>1036</v>
      </c>
      <c r="P36" s="511" t="s">
        <v>1036</v>
      </c>
      <c r="Q36" s="510">
        <v>12</v>
      </c>
      <c r="R36" s="510">
        <v>3</v>
      </c>
      <c r="S36" s="511">
        <v>15</v>
      </c>
      <c r="T36" s="511"/>
      <c r="U36" s="510"/>
      <c r="V36" s="510"/>
      <c r="W36" s="511">
        <v>12</v>
      </c>
      <c r="X36" s="511"/>
      <c r="Y36" s="510"/>
      <c r="Z36" s="510"/>
      <c r="AA36" s="511" t="s">
        <v>1036</v>
      </c>
      <c r="AB36" s="511" t="s">
        <v>1036</v>
      </c>
      <c r="AC36" s="447">
        <v>7</v>
      </c>
      <c r="AD36" s="512">
        <v>6</v>
      </c>
      <c r="AE36" s="511">
        <v>4</v>
      </c>
      <c r="AF36" s="511">
        <v>6</v>
      </c>
      <c r="AG36" s="447"/>
      <c r="AH36" s="512"/>
      <c r="AI36" s="513">
        <f t="shared" ca="1" si="59"/>
        <v>24</v>
      </c>
      <c r="AJ36" s="513">
        <f t="shared" si="60"/>
        <v>35</v>
      </c>
      <c r="AK36" s="513">
        <f t="shared" si="61"/>
        <v>21</v>
      </c>
      <c r="AL36" s="513" t="str">
        <f t="shared" si="62"/>
        <v>NIL</v>
      </c>
      <c r="AM36" s="513" t="str">
        <f t="shared" si="67"/>
        <v>NIL</v>
      </c>
      <c r="AN36" s="513" t="str">
        <f t="shared" si="64"/>
        <v>NIL</v>
      </c>
      <c r="AO36" s="513"/>
      <c r="AP36" s="514">
        <f t="shared" si="66"/>
        <v>80</v>
      </c>
      <c r="AQ36" s="515">
        <f t="shared" si="0"/>
        <v>0</v>
      </c>
      <c r="AR36" s="515">
        <f t="shared" si="1"/>
        <v>0</v>
      </c>
      <c r="AS36" s="515">
        <f t="shared" si="2"/>
        <v>0</v>
      </c>
      <c r="AT36" s="515">
        <f t="shared" si="3"/>
        <v>0</v>
      </c>
      <c r="AU36" s="515">
        <f t="shared" si="4"/>
        <v>0</v>
      </c>
      <c r="AV36" s="515">
        <f t="shared" si="5"/>
        <v>0</v>
      </c>
      <c r="AW36" s="515">
        <f t="shared" si="6"/>
        <v>0</v>
      </c>
      <c r="AX36" s="515">
        <f t="shared" si="7"/>
        <v>0</v>
      </c>
      <c r="AY36" s="515">
        <f t="shared" si="8"/>
        <v>0</v>
      </c>
      <c r="AZ36" s="515">
        <f t="shared" si="9"/>
        <v>0</v>
      </c>
      <c r="BA36" s="515">
        <f t="shared" si="10"/>
        <v>0</v>
      </c>
      <c r="BB36" s="515">
        <f t="shared" si="11"/>
        <v>0</v>
      </c>
      <c r="BC36" s="515">
        <f t="shared" si="12"/>
        <v>0</v>
      </c>
      <c r="BD36" s="515">
        <f t="shared" si="13"/>
        <v>0</v>
      </c>
      <c r="BE36" s="515">
        <f t="shared" si="14"/>
        <v>0</v>
      </c>
      <c r="BF36" s="515">
        <f t="shared" si="15"/>
        <v>0</v>
      </c>
      <c r="BG36" s="515">
        <f t="shared" si="16"/>
        <v>0</v>
      </c>
      <c r="BH36" s="515">
        <f t="shared" si="17"/>
        <v>0</v>
      </c>
      <c r="BI36" s="515">
        <f t="shared" si="18"/>
        <v>0</v>
      </c>
      <c r="BJ36" s="515">
        <f t="shared" si="19"/>
        <v>0</v>
      </c>
      <c r="BK36" s="515">
        <f t="shared" si="20"/>
        <v>0</v>
      </c>
      <c r="BL36" s="515">
        <f t="shared" si="21"/>
        <v>0</v>
      </c>
      <c r="BM36" s="515">
        <f t="shared" si="22"/>
        <v>0</v>
      </c>
      <c r="BN36" s="515">
        <f t="shared" si="23"/>
        <v>0</v>
      </c>
      <c r="BO36" s="515">
        <f t="shared" si="24"/>
        <v>0</v>
      </c>
      <c r="BP36" s="515">
        <f t="shared" si="25"/>
        <v>0</v>
      </c>
      <c r="BQ36" s="515">
        <f t="shared" si="26"/>
        <v>0</v>
      </c>
      <c r="BR36" s="515">
        <f t="shared" si="27"/>
        <v>0</v>
      </c>
      <c r="BS36" s="515">
        <f t="shared" si="28"/>
        <v>0</v>
      </c>
      <c r="BT36" s="515">
        <f t="shared" si="29"/>
        <v>0</v>
      </c>
      <c r="BU36" s="515">
        <f t="shared" si="30"/>
        <v>0</v>
      </c>
      <c r="BV36" s="515">
        <f t="shared" si="31"/>
        <v>0</v>
      </c>
      <c r="BW36" s="515">
        <f t="shared" si="32"/>
        <v>0</v>
      </c>
      <c r="BX36" s="515">
        <f t="shared" si="33"/>
        <v>0</v>
      </c>
      <c r="BY36" s="515">
        <f t="shared" si="34"/>
        <v>0</v>
      </c>
      <c r="BZ36" s="515">
        <f t="shared" si="35"/>
        <v>0</v>
      </c>
      <c r="CA36" s="515">
        <f t="shared" si="36"/>
        <v>0</v>
      </c>
      <c r="CB36" s="515">
        <f t="shared" si="37"/>
        <v>0</v>
      </c>
      <c r="CC36" s="515">
        <f t="shared" si="38"/>
        <v>0</v>
      </c>
      <c r="CD36" s="515">
        <f t="shared" si="39"/>
        <v>0</v>
      </c>
      <c r="CE36" s="515">
        <f t="shared" si="40"/>
        <v>0</v>
      </c>
      <c r="CF36" s="515">
        <f t="shared" si="41"/>
        <v>0</v>
      </c>
      <c r="CG36" s="515">
        <f t="shared" si="42"/>
        <v>0</v>
      </c>
      <c r="CH36" s="515">
        <f t="shared" si="43"/>
        <v>0</v>
      </c>
      <c r="CI36" s="515">
        <f t="shared" si="44"/>
        <v>0</v>
      </c>
      <c r="CJ36" s="515">
        <f t="shared" si="45"/>
        <v>0</v>
      </c>
      <c r="CK36" s="515">
        <f t="shared" si="65"/>
        <v>0</v>
      </c>
      <c r="CL36" s="515">
        <f t="shared" si="46"/>
        <v>0</v>
      </c>
      <c r="CM36" s="515">
        <f t="shared" si="47"/>
        <v>0</v>
      </c>
      <c r="CN36" s="515">
        <f t="shared" si="48"/>
        <v>0</v>
      </c>
      <c r="CO36" s="515">
        <f t="shared" si="49"/>
        <v>0</v>
      </c>
      <c r="CP36" s="515">
        <f t="shared" si="50"/>
        <v>0</v>
      </c>
      <c r="CQ36" s="515">
        <f t="shared" si="51"/>
        <v>0</v>
      </c>
      <c r="CR36" s="515">
        <f t="shared" si="52"/>
        <v>0</v>
      </c>
      <c r="CS36" s="515">
        <f t="shared" si="53"/>
        <v>0</v>
      </c>
      <c r="CT36" s="515">
        <f t="shared" si="54"/>
        <v>0</v>
      </c>
      <c r="CU36" s="515">
        <f t="shared" si="55"/>
        <v>0</v>
      </c>
      <c r="CV36" s="515">
        <f t="shared" si="56"/>
        <v>0</v>
      </c>
      <c r="CW36" s="515">
        <f t="shared" si="57"/>
        <v>0</v>
      </c>
      <c r="CX36" s="515">
        <f t="shared" si="58"/>
        <v>0</v>
      </c>
    </row>
    <row r="37" spans="2:102" x14ac:dyDescent="0.25">
      <c r="B37" s="509">
        <v>20</v>
      </c>
      <c r="C37" s="467">
        <f>'Student Entry'!C33</f>
        <v>211413205020</v>
      </c>
      <c r="D37" s="274" t="str">
        <f>'Student Entry'!D33</f>
        <v>BHAVANI.B</v>
      </c>
      <c r="E37" s="468">
        <v>2</v>
      </c>
      <c r="F37" s="510">
        <v>2</v>
      </c>
      <c r="G37" s="510">
        <v>2</v>
      </c>
      <c r="H37" s="510">
        <v>2</v>
      </c>
      <c r="I37" s="510">
        <v>1</v>
      </c>
      <c r="J37" s="468">
        <v>2</v>
      </c>
      <c r="K37" s="510">
        <v>2</v>
      </c>
      <c r="L37" s="468">
        <v>1</v>
      </c>
      <c r="M37" s="468">
        <v>2</v>
      </c>
      <c r="N37" s="510">
        <v>0</v>
      </c>
      <c r="O37" s="511">
        <v>6</v>
      </c>
      <c r="P37" s="511">
        <v>8</v>
      </c>
      <c r="Q37" s="510"/>
      <c r="R37" s="510"/>
      <c r="S37" s="511" t="s">
        <v>1036</v>
      </c>
      <c r="T37" s="511"/>
      <c r="U37" s="510">
        <v>9</v>
      </c>
      <c r="V37" s="510"/>
      <c r="W37" s="511" t="s">
        <v>1036</v>
      </c>
      <c r="X37" s="511"/>
      <c r="Y37" s="510">
        <v>11</v>
      </c>
      <c r="Z37" s="510"/>
      <c r="AA37" s="511">
        <v>7</v>
      </c>
      <c r="AB37" s="511">
        <v>6</v>
      </c>
      <c r="AC37" s="510"/>
      <c r="AD37" s="510"/>
      <c r="AE37" s="511" t="s">
        <v>1036</v>
      </c>
      <c r="AF37" s="511" t="s">
        <v>1036</v>
      </c>
      <c r="AG37" s="447">
        <v>8</v>
      </c>
      <c r="AH37" s="512">
        <v>7</v>
      </c>
      <c r="AI37" s="513">
        <f t="shared" ca="1" si="59"/>
        <v>24</v>
      </c>
      <c r="AJ37" s="513">
        <f t="shared" si="60"/>
        <v>30</v>
      </c>
      <c r="AK37" s="513">
        <f t="shared" si="61"/>
        <v>24</v>
      </c>
      <c r="AL37" s="513" t="str">
        <f t="shared" si="62"/>
        <v>NIL</v>
      </c>
      <c r="AM37" s="513" t="str">
        <f t="shared" si="67"/>
        <v>NIL</v>
      </c>
      <c r="AN37" s="513" t="str">
        <f t="shared" si="64"/>
        <v>NIL</v>
      </c>
      <c r="AO37" s="513"/>
      <c r="AP37" s="514">
        <f t="shared" si="66"/>
        <v>78</v>
      </c>
      <c r="AQ37" s="515">
        <f t="shared" si="0"/>
        <v>0</v>
      </c>
      <c r="AR37" s="515">
        <f t="shared" si="1"/>
        <v>0</v>
      </c>
      <c r="AS37" s="515">
        <f t="shared" si="2"/>
        <v>0</v>
      </c>
      <c r="AT37" s="515">
        <f t="shared" si="3"/>
        <v>0</v>
      </c>
      <c r="AU37" s="515">
        <f t="shared" si="4"/>
        <v>0</v>
      </c>
      <c r="AV37" s="515">
        <f t="shared" si="5"/>
        <v>0</v>
      </c>
      <c r="AW37" s="515">
        <f t="shared" si="6"/>
        <v>0</v>
      </c>
      <c r="AX37" s="515">
        <f t="shared" si="7"/>
        <v>0</v>
      </c>
      <c r="AY37" s="515">
        <f t="shared" si="8"/>
        <v>0</v>
      </c>
      <c r="AZ37" s="515">
        <f t="shared" si="9"/>
        <v>0</v>
      </c>
      <c r="BA37" s="515">
        <f t="shared" si="10"/>
        <v>0</v>
      </c>
      <c r="BB37" s="515">
        <f t="shared" si="11"/>
        <v>0</v>
      </c>
      <c r="BC37" s="515">
        <f t="shared" si="12"/>
        <v>0</v>
      </c>
      <c r="BD37" s="515">
        <f t="shared" si="13"/>
        <v>0</v>
      </c>
      <c r="BE37" s="515">
        <f t="shared" si="14"/>
        <v>0</v>
      </c>
      <c r="BF37" s="515">
        <f t="shared" si="15"/>
        <v>0</v>
      </c>
      <c r="BG37" s="515">
        <f t="shared" si="16"/>
        <v>0</v>
      </c>
      <c r="BH37" s="515">
        <f t="shared" si="17"/>
        <v>0</v>
      </c>
      <c r="BI37" s="515">
        <f t="shared" si="18"/>
        <v>0</v>
      </c>
      <c r="BJ37" s="515">
        <f t="shared" si="19"/>
        <v>0</v>
      </c>
      <c r="BK37" s="515">
        <f t="shared" si="20"/>
        <v>0</v>
      </c>
      <c r="BL37" s="515">
        <f t="shared" si="21"/>
        <v>0</v>
      </c>
      <c r="BM37" s="515">
        <f t="shared" si="22"/>
        <v>0</v>
      </c>
      <c r="BN37" s="515">
        <f t="shared" si="23"/>
        <v>0</v>
      </c>
      <c r="BO37" s="515">
        <f t="shared" si="24"/>
        <v>0</v>
      </c>
      <c r="BP37" s="515">
        <f t="shared" si="25"/>
        <v>0</v>
      </c>
      <c r="BQ37" s="515">
        <f t="shared" si="26"/>
        <v>0</v>
      </c>
      <c r="BR37" s="515">
        <f t="shared" si="27"/>
        <v>0</v>
      </c>
      <c r="BS37" s="515">
        <f t="shared" si="28"/>
        <v>0</v>
      </c>
      <c r="BT37" s="515">
        <f t="shared" si="29"/>
        <v>0</v>
      </c>
      <c r="BU37" s="515">
        <f t="shared" si="30"/>
        <v>0</v>
      </c>
      <c r="BV37" s="515">
        <f t="shared" si="31"/>
        <v>0</v>
      </c>
      <c r="BW37" s="515">
        <f t="shared" si="32"/>
        <v>0</v>
      </c>
      <c r="BX37" s="515">
        <f t="shared" si="33"/>
        <v>0</v>
      </c>
      <c r="BY37" s="515">
        <f t="shared" si="34"/>
        <v>0</v>
      </c>
      <c r="BZ37" s="515">
        <f t="shared" si="35"/>
        <v>0</v>
      </c>
      <c r="CA37" s="515">
        <f t="shared" si="36"/>
        <v>0</v>
      </c>
      <c r="CB37" s="515">
        <f t="shared" si="37"/>
        <v>0</v>
      </c>
      <c r="CC37" s="515">
        <f t="shared" si="38"/>
        <v>0</v>
      </c>
      <c r="CD37" s="515">
        <f t="shared" si="39"/>
        <v>0</v>
      </c>
      <c r="CE37" s="515">
        <f t="shared" si="40"/>
        <v>0</v>
      </c>
      <c r="CF37" s="515">
        <f t="shared" si="41"/>
        <v>0</v>
      </c>
      <c r="CG37" s="515">
        <f t="shared" si="42"/>
        <v>0</v>
      </c>
      <c r="CH37" s="515">
        <f t="shared" si="43"/>
        <v>0</v>
      </c>
      <c r="CI37" s="515">
        <f t="shared" si="44"/>
        <v>0</v>
      </c>
      <c r="CJ37" s="515">
        <f t="shared" si="45"/>
        <v>0</v>
      </c>
      <c r="CK37" s="515">
        <f t="shared" si="65"/>
        <v>0</v>
      </c>
      <c r="CL37" s="515">
        <f t="shared" si="46"/>
        <v>0</v>
      </c>
      <c r="CM37" s="515">
        <f t="shared" si="47"/>
        <v>0</v>
      </c>
      <c r="CN37" s="515">
        <f t="shared" si="48"/>
        <v>0</v>
      </c>
      <c r="CO37" s="515">
        <f t="shared" si="49"/>
        <v>0</v>
      </c>
      <c r="CP37" s="515">
        <f t="shared" si="50"/>
        <v>0</v>
      </c>
      <c r="CQ37" s="515">
        <f t="shared" si="51"/>
        <v>0</v>
      </c>
      <c r="CR37" s="515">
        <f t="shared" si="52"/>
        <v>0</v>
      </c>
      <c r="CS37" s="515">
        <f t="shared" si="53"/>
        <v>0</v>
      </c>
      <c r="CT37" s="515">
        <f t="shared" si="54"/>
        <v>0</v>
      </c>
      <c r="CU37" s="515">
        <f t="shared" si="55"/>
        <v>0</v>
      </c>
      <c r="CV37" s="515">
        <f t="shared" si="56"/>
        <v>0</v>
      </c>
      <c r="CW37" s="515">
        <f t="shared" si="57"/>
        <v>0</v>
      </c>
      <c r="CX37" s="515">
        <f t="shared" si="58"/>
        <v>0</v>
      </c>
    </row>
    <row r="38" spans="2:102" x14ac:dyDescent="0.25">
      <c r="B38" s="509">
        <v>21</v>
      </c>
      <c r="C38" s="467">
        <f>'Student Entry'!C34</f>
        <v>211413205021</v>
      </c>
      <c r="D38" s="274" t="str">
        <f>'Student Entry'!D34</f>
        <v>BINCY IMMACULATE.M</v>
      </c>
      <c r="E38" s="468">
        <v>2</v>
      </c>
      <c r="F38" s="510">
        <v>2</v>
      </c>
      <c r="G38" s="510">
        <v>1</v>
      </c>
      <c r="H38" s="510">
        <v>1</v>
      </c>
      <c r="I38" s="510">
        <v>2</v>
      </c>
      <c r="J38" s="468">
        <v>1</v>
      </c>
      <c r="K38" s="510">
        <v>2</v>
      </c>
      <c r="L38" s="468">
        <v>1</v>
      </c>
      <c r="M38" s="468">
        <v>1</v>
      </c>
      <c r="N38" s="510">
        <v>2</v>
      </c>
      <c r="O38" s="511" t="s">
        <v>1036</v>
      </c>
      <c r="P38" s="511" t="s">
        <v>1036</v>
      </c>
      <c r="Q38" s="510">
        <v>10</v>
      </c>
      <c r="R38" s="510">
        <v>4</v>
      </c>
      <c r="S38" s="511" t="s">
        <v>1036</v>
      </c>
      <c r="T38" s="511"/>
      <c r="U38" s="510">
        <v>9</v>
      </c>
      <c r="V38" s="510"/>
      <c r="W38" s="511" t="s">
        <v>1036</v>
      </c>
      <c r="X38" s="511"/>
      <c r="Y38" s="510">
        <v>13</v>
      </c>
      <c r="Z38" s="510"/>
      <c r="AA38" s="511">
        <v>4</v>
      </c>
      <c r="AB38" s="511">
        <v>6</v>
      </c>
      <c r="AC38" s="510"/>
      <c r="AD38" s="510"/>
      <c r="AE38" s="511">
        <v>6</v>
      </c>
      <c r="AF38" s="511">
        <v>7</v>
      </c>
      <c r="AG38" s="447"/>
      <c r="AH38" s="512"/>
      <c r="AI38" s="513">
        <f t="shared" ca="1" si="59"/>
        <v>15</v>
      </c>
      <c r="AJ38" s="513">
        <f t="shared" si="60"/>
        <v>43</v>
      </c>
      <c r="AK38" s="513">
        <f t="shared" si="61"/>
        <v>16</v>
      </c>
      <c r="AL38" s="513" t="str">
        <f t="shared" si="62"/>
        <v>NIL</v>
      </c>
      <c r="AM38" s="513" t="str">
        <f t="shared" si="67"/>
        <v>NIL</v>
      </c>
      <c r="AN38" s="513" t="str">
        <f t="shared" si="64"/>
        <v>NIL</v>
      </c>
      <c r="AO38" s="513"/>
      <c r="AP38" s="514">
        <f t="shared" si="66"/>
        <v>74</v>
      </c>
      <c r="AQ38" s="515">
        <f t="shared" si="0"/>
        <v>0</v>
      </c>
      <c r="AR38" s="515">
        <f t="shared" si="1"/>
        <v>0</v>
      </c>
      <c r="AS38" s="515">
        <f t="shared" si="2"/>
        <v>0</v>
      </c>
      <c r="AT38" s="515">
        <f t="shared" si="3"/>
        <v>0</v>
      </c>
      <c r="AU38" s="515">
        <f t="shared" si="4"/>
        <v>0</v>
      </c>
      <c r="AV38" s="515">
        <f t="shared" si="5"/>
        <v>0</v>
      </c>
      <c r="AW38" s="515">
        <f t="shared" si="6"/>
        <v>0</v>
      </c>
      <c r="AX38" s="515">
        <f t="shared" si="7"/>
        <v>0</v>
      </c>
      <c r="AY38" s="515">
        <f t="shared" si="8"/>
        <v>0</v>
      </c>
      <c r="AZ38" s="515">
        <f t="shared" si="9"/>
        <v>0</v>
      </c>
      <c r="BA38" s="515">
        <f t="shared" si="10"/>
        <v>0</v>
      </c>
      <c r="BB38" s="515">
        <f t="shared" si="11"/>
        <v>0</v>
      </c>
      <c r="BC38" s="515">
        <f t="shared" si="12"/>
        <v>0</v>
      </c>
      <c r="BD38" s="515">
        <f t="shared" si="13"/>
        <v>0</v>
      </c>
      <c r="BE38" s="515">
        <f t="shared" si="14"/>
        <v>0</v>
      </c>
      <c r="BF38" s="515">
        <f t="shared" si="15"/>
        <v>0</v>
      </c>
      <c r="BG38" s="515">
        <f t="shared" si="16"/>
        <v>0</v>
      </c>
      <c r="BH38" s="515">
        <f t="shared" si="17"/>
        <v>0</v>
      </c>
      <c r="BI38" s="515">
        <f t="shared" si="18"/>
        <v>0</v>
      </c>
      <c r="BJ38" s="515">
        <f t="shared" si="19"/>
        <v>0</v>
      </c>
      <c r="BK38" s="515">
        <f t="shared" si="20"/>
        <v>0</v>
      </c>
      <c r="BL38" s="515">
        <f t="shared" si="21"/>
        <v>0</v>
      </c>
      <c r="BM38" s="515">
        <f t="shared" si="22"/>
        <v>0</v>
      </c>
      <c r="BN38" s="515">
        <f t="shared" si="23"/>
        <v>0</v>
      </c>
      <c r="BO38" s="515">
        <f t="shared" si="24"/>
        <v>0</v>
      </c>
      <c r="BP38" s="515">
        <f t="shared" si="25"/>
        <v>0</v>
      </c>
      <c r="BQ38" s="515">
        <f t="shared" si="26"/>
        <v>0</v>
      </c>
      <c r="BR38" s="515">
        <f t="shared" si="27"/>
        <v>0</v>
      </c>
      <c r="BS38" s="515">
        <f t="shared" si="28"/>
        <v>0</v>
      </c>
      <c r="BT38" s="515">
        <f t="shared" si="29"/>
        <v>0</v>
      </c>
      <c r="BU38" s="515">
        <f t="shared" si="30"/>
        <v>0</v>
      </c>
      <c r="BV38" s="515">
        <f t="shared" si="31"/>
        <v>0</v>
      </c>
      <c r="BW38" s="515">
        <f t="shared" si="32"/>
        <v>0</v>
      </c>
      <c r="BX38" s="515">
        <f t="shared" si="33"/>
        <v>0</v>
      </c>
      <c r="BY38" s="515">
        <f t="shared" si="34"/>
        <v>0</v>
      </c>
      <c r="BZ38" s="515">
        <f t="shared" si="35"/>
        <v>0</v>
      </c>
      <c r="CA38" s="515">
        <f t="shared" si="36"/>
        <v>0</v>
      </c>
      <c r="CB38" s="515">
        <f t="shared" si="37"/>
        <v>0</v>
      </c>
      <c r="CC38" s="515">
        <f t="shared" si="38"/>
        <v>0</v>
      </c>
      <c r="CD38" s="515">
        <f t="shared" si="39"/>
        <v>0</v>
      </c>
      <c r="CE38" s="515">
        <f t="shared" si="40"/>
        <v>0</v>
      </c>
      <c r="CF38" s="515">
        <f t="shared" si="41"/>
        <v>0</v>
      </c>
      <c r="CG38" s="515">
        <f t="shared" si="42"/>
        <v>0</v>
      </c>
      <c r="CH38" s="515">
        <f t="shared" si="43"/>
        <v>0</v>
      </c>
      <c r="CI38" s="515">
        <f t="shared" si="44"/>
        <v>0</v>
      </c>
      <c r="CJ38" s="515">
        <f t="shared" si="45"/>
        <v>0</v>
      </c>
      <c r="CK38" s="515">
        <f t="shared" si="65"/>
        <v>0</v>
      </c>
      <c r="CL38" s="515">
        <f t="shared" si="46"/>
        <v>0</v>
      </c>
      <c r="CM38" s="515">
        <f t="shared" si="47"/>
        <v>0</v>
      </c>
      <c r="CN38" s="515">
        <f t="shared" si="48"/>
        <v>0</v>
      </c>
      <c r="CO38" s="515">
        <f t="shared" si="49"/>
        <v>0</v>
      </c>
      <c r="CP38" s="515">
        <f t="shared" si="50"/>
        <v>0</v>
      </c>
      <c r="CQ38" s="515">
        <f t="shared" si="51"/>
        <v>0</v>
      </c>
      <c r="CR38" s="515">
        <f t="shared" si="52"/>
        <v>0</v>
      </c>
      <c r="CS38" s="515">
        <f t="shared" si="53"/>
        <v>0</v>
      </c>
      <c r="CT38" s="515">
        <f t="shared" si="54"/>
        <v>0</v>
      </c>
      <c r="CU38" s="515">
        <f t="shared" si="55"/>
        <v>0</v>
      </c>
      <c r="CV38" s="515">
        <f t="shared" si="56"/>
        <v>0</v>
      </c>
      <c r="CW38" s="515">
        <f t="shared" si="57"/>
        <v>0</v>
      </c>
      <c r="CX38" s="515">
        <f t="shared" si="58"/>
        <v>0</v>
      </c>
    </row>
    <row r="39" spans="2:102" x14ac:dyDescent="0.25">
      <c r="B39" s="509">
        <v>22</v>
      </c>
      <c r="C39" s="467">
        <f>'Student Entry'!C35</f>
        <v>211413205022</v>
      </c>
      <c r="D39" s="274" t="str">
        <f>'Student Entry'!D35</f>
        <v>BOVILLA KRISHNA PRIYA.B</v>
      </c>
      <c r="E39" s="468">
        <v>1</v>
      </c>
      <c r="F39" s="510">
        <v>2</v>
      </c>
      <c r="G39" s="510">
        <v>1</v>
      </c>
      <c r="H39" s="510">
        <v>2</v>
      </c>
      <c r="I39" s="510">
        <v>2</v>
      </c>
      <c r="J39" s="468">
        <v>1</v>
      </c>
      <c r="K39" s="510">
        <v>2</v>
      </c>
      <c r="L39" s="468">
        <v>2</v>
      </c>
      <c r="M39" s="468">
        <v>2</v>
      </c>
      <c r="N39" s="510">
        <v>0</v>
      </c>
      <c r="O39" s="511">
        <v>6</v>
      </c>
      <c r="P39" s="511">
        <v>7</v>
      </c>
      <c r="Q39" s="510"/>
      <c r="R39" s="510"/>
      <c r="S39" s="511">
        <v>12</v>
      </c>
      <c r="T39" s="511"/>
      <c r="U39" s="510"/>
      <c r="V39" s="510"/>
      <c r="W39" s="511">
        <v>12</v>
      </c>
      <c r="X39" s="511"/>
      <c r="Y39" s="510"/>
      <c r="Z39" s="510"/>
      <c r="AA39" s="511">
        <v>4</v>
      </c>
      <c r="AB39" s="511">
        <v>7</v>
      </c>
      <c r="AC39" s="510"/>
      <c r="AD39" s="510"/>
      <c r="AE39" s="511" t="s">
        <v>1036</v>
      </c>
      <c r="AF39" s="511" t="s">
        <v>1036</v>
      </c>
      <c r="AG39" s="447">
        <v>7</v>
      </c>
      <c r="AH39" s="512">
        <v>6</v>
      </c>
      <c r="AI39" s="513">
        <f t="shared" ca="1" si="59"/>
        <v>35</v>
      </c>
      <c r="AJ39" s="513">
        <f t="shared" si="60"/>
        <v>16</v>
      </c>
      <c r="AK39" s="513">
        <f t="shared" si="61"/>
        <v>25</v>
      </c>
      <c r="AL39" s="513" t="str">
        <f t="shared" si="62"/>
        <v>NIL</v>
      </c>
      <c r="AM39" s="513" t="str">
        <f t="shared" si="67"/>
        <v>NIL</v>
      </c>
      <c r="AN39" s="513" t="str">
        <f t="shared" si="64"/>
        <v>NIL</v>
      </c>
      <c r="AO39" s="513"/>
      <c r="AP39" s="514">
        <f t="shared" si="66"/>
        <v>76</v>
      </c>
      <c r="AQ39" s="515">
        <f t="shared" si="0"/>
        <v>0</v>
      </c>
      <c r="AR39" s="515">
        <f t="shared" si="1"/>
        <v>0</v>
      </c>
      <c r="AS39" s="515">
        <f t="shared" si="2"/>
        <v>0</v>
      </c>
      <c r="AT39" s="515">
        <f t="shared" si="3"/>
        <v>0</v>
      </c>
      <c r="AU39" s="515">
        <f t="shared" si="4"/>
        <v>0</v>
      </c>
      <c r="AV39" s="515">
        <f t="shared" si="5"/>
        <v>0</v>
      </c>
      <c r="AW39" s="515">
        <f t="shared" si="6"/>
        <v>0</v>
      </c>
      <c r="AX39" s="515">
        <f t="shared" si="7"/>
        <v>0</v>
      </c>
      <c r="AY39" s="515">
        <f t="shared" si="8"/>
        <v>0</v>
      </c>
      <c r="AZ39" s="515">
        <f t="shared" si="9"/>
        <v>0</v>
      </c>
      <c r="BA39" s="515">
        <f t="shared" si="10"/>
        <v>0</v>
      </c>
      <c r="BB39" s="515">
        <f t="shared" si="11"/>
        <v>0</v>
      </c>
      <c r="BC39" s="515">
        <f t="shared" si="12"/>
        <v>0</v>
      </c>
      <c r="BD39" s="515">
        <f t="shared" si="13"/>
        <v>0</v>
      </c>
      <c r="BE39" s="515">
        <f t="shared" si="14"/>
        <v>0</v>
      </c>
      <c r="BF39" s="515">
        <f t="shared" si="15"/>
        <v>0</v>
      </c>
      <c r="BG39" s="515">
        <f t="shared" si="16"/>
        <v>0</v>
      </c>
      <c r="BH39" s="515">
        <f t="shared" si="17"/>
        <v>0</v>
      </c>
      <c r="BI39" s="515">
        <f t="shared" si="18"/>
        <v>0</v>
      </c>
      <c r="BJ39" s="515">
        <f t="shared" si="19"/>
        <v>0</v>
      </c>
      <c r="BK39" s="515">
        <f t="shared" si="20"/>
        <v>0</v>
      </c>
      <c r="BL39" s="515">
        <f t="shared" si="21"/>
        <v>0</v>
      </c>
      <c r="BM39" s="515">
        <f t="shared" si="22"/>
        <v>0</v>
      </c>
      <c r="BN39" s="515">
        <f t="shared" si="23"/>
        <v>0</v>
      </c>
      <c r="BO39" s="515">
        <f t="shared" si="24"/>
        <v>0</v>
      </c>
      <c r="BP39" s="515">
        <f t="shared" si="25"/>
        <v>0</v>
      </c>
      <c r="BQ39" s="515">
        <f t="shared" si="26"/>
        <v>0</v>
      </c>
      <c r="BR39" s="515">
        <f t="shared" si="27"/>
        <v>0</v>
      </c>
      <c r="BS39" s="515">
        <f t="shared" si="28"/>
        <v>0</v>
      </c>
      <c r="BT39" s="515">
        <f t="shared" si="29"/>
        <v>0</v>
      </c>
      <c r="BU39" s="515">
        <f t="shared" si="30"/>
        <v>0</v>
      </c>
      <c r="BV39" s="515">
        <f t="shared" si="31"/>
        <v>0</v>
      </c>
      <c r="BW39" s="515">
        <f t="shared" si="32"/>
        <v>0</v>
      </c>
      <c r="BX39" s="515">
        <f t="shared" si="33"/>
        <v>0</v>
      </c>
      <c r="BY39" s="515">
        <f t="shared" si="34"/>
        <v>0</v>
      </c>
      <c r="BZ39" s="515">
        <f t="shared" si="35"/>
        <v>0</v>
      </c>
      <c r="CA39" s="515">
        <f t="shared" si="36"/>
        <v>0</v>
      </c>
      <c r="CB39" s="515">
        <f t="shared" si="37"/>
        <v>0</v>
      </c>
      <c r="CC39" s="515">
        <f t="shared" si="38"/>
        <v>0</v>
      </c>
      <c r="CD39" s="515">
        <f t="shared" si="39"/>
        <v>0</v>
      </c>
      <c r="CE39" s="515">
        <f t="shared" si="40"/>
        <v>0</v>
      </c>
      <c r="CF39" s="515">
        <f t="shared" si="41"/>
        <v>0</v>
      </c>
      <c r="CG39" s="515">
        <f t="shared" si="42"/>
        <v>0</v>
      </c>
      <c r="CH39" s="515">
        <f t="shared" si="43"/>
        <v>0</v>
      </c>
      <c r="CI39" s="515">
        <f t="shared" si="44"/>
        <v>0</v>
      </c>
      <c r="CJ39" s="515">
        <f t="shared" si="45"/>
        <v>0</v>
      </c>
      <c r="CK39" s="515">
        <f t="shared" si="65"/>
        <v>0</v>
      </c>
      <c r="CL39" s="515">
        <f t="shared" si="46"/>
        <v>0</v>
      </c>
      <c r="CM39" s="515">
        <f t="shared" si="47"/>
        <v>0</v>
      </c>
      <c r="CN39" s="515">
        <f t="shared" si="48"/>
        <v>0</v>
      </c>
      <c r="CO39" s="515">
        <f t="shared" si="49"/>
        <v>0</v>
      </c>
      <c r="CP39" s="515">
        <f t="shared" si="50"/>
        <v>0</v>
      </c>
      <c r="CQ39" s="515">
        <f t="shared" si="51"/>
        <v>0</v>
      </c>
      <c r="CR39" s="515">
        <f t="shared" si="52"/>
        <v>0</v>
      </c>
      <c r="CS39" s="515">
        <f t="shared" si="53"/>
        <v>0</v>
      </c>
      <c r="CT39" s="515">
        <f t="shared" si="54"/>
        <v>0</v>
      </c>
      <c r="CU39" s="515">
        <f t="shared" si="55"/>
        <v>0</v>
      </c>
      <c r="CV39" s="515">
        <f t="shared" si="56"/>
        <v>0</v>
      </c>
      <c r="CW39" s="515">
        <f t="shared" si="57"/>
        <v>0</v>
      </c>
      <c r="CX39" s="515">
        <f t="shared" si="58"/>
        <v>0</v>
      </c>
    </row>
    <row r="40" spans="2:102" x14ac:dyDescent="0.25">
      <c r="B40" s="509">
        <v>23</v>
      </c>
      <c r="C40" s="467">
        <f>'Student Entry'!C36</f>
        <v>211413205023</v>
      </c>
      <c r="D40" s="274" t="str">
        <f>'Student Entry'!D36</f>
        <v>CHARAN.R</v>
      </c>
      <c r="E40" s="468">
        <v>2</v>
      </c>
      <c r="F40" s="510">
        <v>2</v>
      </c>
      <c r="G40" s="510">
        <v>2</v>
      </c>
      <c r="H40" s="510">
        <v>2</v>
      </c>
      <c r="I40" s="510">
        <v>2</v>
      </c>
      <c r="J40" s="468">
        <v>2</v>
      </c>
      <c r="K40" s="510">
        <v>2</v>
      </c>
      <c r="L40" s="468">
        <v>1</v>
      </c>
      <c r="M40" s="468">
        <v>1</v>
      </c>
      <c r="N40" s="510">
        <v>2</v>
      </c>
      <c r="O40" s="511">
        <v>6</v>
      </c>
      <c r="P40" s="511">
        <v>7</v>
      </c>
      <c r="Q40" s="510"/>
      <c r="R40" s="510"/>
      <c r="S40" s="511" t="s">
        <v>1036</v>
      </c>
      <c r="T40" s="511"/>
      <c r="U40" s="510">
        <v>12</v>
      </c>
      <c r="V40" s="510"/>
      <c r="W40" s="511">
        <v>12</v>
      </c>
      <c r="X40" s="511"/>
      <c r="Y40" s="510"/>
      <c r="Z40" s="510"/>
      <c r="AA40" s="511" t="s">
        <v>1036</v>
      </c>
      <c r="AB40" s="511" t="s">
        <v>1036</v>
      </c>
      <c r="AC40" s="510">
        <v>8</v>
      </c>
      <c r="AD40" s="510">
        <v>6</v>
      </c>
      <c r="AE40" s="511">
        <v>5</v>
      </c>
      <c r="AF40" s="511">
        <v>8</v>
      </c>
      <c r="AG40" s="447"/>
      <c r="AH40" s="512"/>
      <c r="AI40" s="513">
        <f t="shared" ca="1" si="59"/>
        <v>37</v>
      </c>
      <c r="AJ40" s="513">
        <f t="shared" si="60"/>
        <v>25</v>
      </c>
      <c r="AK40" s="513">
        <f t="shared" si="61"/>
        <v>20</v>
      </c>
      <c r="AL40" s="513" t="str">
        <f t="shared" si="62"/>
        <v>NIL</v>
      </c>
      <c r="AM40" s="513" t="str">
        <f t="shared" si="67"/>
        <v>NIL</v>
      </c>
      <c r="AN40" s="513" t="str">
        <f t="shared" si="64"/>
        <v>NIL</v>
      </c>
      <c r="AO40" s="513"/>
      <c r="AP40" s="514">
        <f t="shared" si="66"/>
        <v>82</v>
      </c>
      <c r="AQ40" s="515">
        <f t="shared" si="0"/>
        <v>0</v>
      </c>
      <c r="AR40" s="515">
        <f t="shared" si="1"/>
        <v>0</v>
      </c>
      <c r="AS40" s="515">
        <f t="shared" si="2"/>
        <v>0</v>
      </c>
      <c r="AT40" s="515">
        <f t="shared" si="3"/>
        <v>0</v>
      </c>
      <c r="AU40" s="515">
        <f t="shared" si="4"/>
        <v>0</v>
      </c>
      <c r="AV40" s="515">
        <f t="shared" si="5"/>
        <v>0</v>
      </c>
      <c r="AW40" s="515">
        <f t="shared" si="6"/>
        <v>0</v>
      </c>
      <c r="AX40" s="515">
        <f t="shared" si="7"/>
        <v>0</v>
      </c>
      <c r="AY40" s="515">
        <f t="shared" si="8"/>
        <v>0</v>
      </c>
      <c r="AZ40" s="515">
        <f t="shared" si="9"/>
        <v>0</v>
      </c>
      <c r="BA40" s="515">
        <f t="shared" si="10"/>
        <v>0</v>
      </c>
      <c r="BB40" s="515">
        <f t="shared" si="11"/>
        <v>0</v>
      </c>
      <c r="BC40" s="515">
        <f t="shared" si="12"/>
        <v>0</v>
      </c>
      <c r="BD40" s="515">
        <f t="shared" si="13"/>
        <v>0</v>
      </c>
      <c r="BE40" s="515">
        <f t="shared" si="14"/>
        <v>0</v>
      </c>
      <c r="BF40" s="515">
        <f t="shared" si="15"/>
        <v>0</v>
      </c>
      <c r="BG40" s="515">
        <f t="shared" si="16"/>
        <v>0</v>
      </c>
      <c r="BH40" s="515">
        <f t="shared" si="17"/>
        <v>0</v>
      </c>
      <c r="BI40" s="515">
        <f t="shared" si="18"/>
        <v>0</v>
      </c>
      <c r="BJ40" s="515">
        <f t="shared" si="19"/>
        <v>0</v>
      </c>
      <c r="BK40" s="515">
        <f t="shared" si="20"/>
        <v>0</v>
      </c>
      <c r="BL40" s="515">
        <f t="shared" si="21"/>
        <v>0</v>
      </c>
      <c r="BM40" s="515">
        <f t="shared" si="22"/>
        <v>0</v>
      </c>
      <c r="BN40" s="515">
        <f t="shared" si="23"/>
        <v>0</v>
      </c>
      <c r="BO40" s="515">
        <f t="shared" si="24"/>
        <v>0</v>
      </c>
      <c r="BP40" s="515">
        <f t="shared" si="25"/>
        <v>0</v>
      </c>
      <c r="BQ40" s="515">
        <f t="shared" si="26"/>
        <v>0</v>
      </c>
      <c r="BR40" s="515">
        <f t="shared" si="27"/>
        <v>0</v>
      </c>
      <c r="BS40" s="515">
        <f t="shared" si="28"/>
        <v>0</v>
      </c>
      <c r="BT40" s="515">
        <f t="shared" si="29"/>
        <v>0</v>
      </c>
      <c r="BU40" s="515">
        <f t="shared" si="30"/>
        <v>0</v>
      </c>
      <c r="BV40" s="515">
        <f t="shared" si="31"/>
        <v>0</v>
      </c>
      <c r="BW40" s="515">
        <f t="shared" si="32"/>
        <v>0</v>
      </c>
      <c r="BX40" s="515">
        <f t="shared" si="33"/>
        <v>0</v>
      </c>
      <c r="BY40" s="515">
        <f t="shared" si="34"/>
        <v>0</v>
      </c>
      <c r="BZ40" s="515">
        <f t="shared" si="35"/>
        <v>0</v>
      </c>
      <c r="CA40" s="515">
        <f t="shared" si="36"/>
        <v>0</v>
      </c>
      <c r="CB40" s="515">
        <f t="shared" si="37"/>
        <v>0</v>
      </c>
      <c r="CC40" s="515">
        <f t="shared" si="38"/>
        <v>0</v>
      </c>
      <c r="CD40" s="515">
        <f t="shared" si="39"/>
        <v>0</v>
      </c>
      <c r="CE40" s="515">
        <f t="shared" si="40"/>
        <v>0</v>
      </c>
      <c r="CF40" s="515">
        <f t="shared" si="41"/>
        <v>0</v>
      </c>
      <c r="CG40" s="515">
        <f t="shared" si="42"/>
        <v>0</v>
      </c>
      <c r="CH40" s="515">
        <f t="shared" si="43"/>
        <v>0</v>
      </c>
      <c r="CI40" s="515">
        <f t="shared" si="44"/>
        <v>0</v>
      </c>
      <c r="CJ40" s="515">
        <f t="shared" si="45"/>
        <v>0</v>
      </c>
      <c r="CK40" s="515">
        <f t="shared" si="65"/>
        <v>0</v>
      </c>
      <c r="CL40" s="515">
        <f t="shared" si="46"/>
        <v>0</v>
      </c>
      <c r="CM40" s="515">
        <f t="shared" si="47"/>
        <v>0</v>
      </c>
      <c r="CN40" s="515">
        <f t="shared" si="48"/>
        <v>0</v>
      </c>
      <c r="CO40" s="515">
        <f t="shared" si="49"/>
        <v>0</v>
      </c>
      <c r="CP40" s="515">
        <f t="shared" si="50"/>
        <v>0</v>
      </c>
      <c r="CQ40" s="515">
        <f t="shared" si="51"/>
        <v>0</v>
      </c>
      <c r="CR40" s="515">
        <f t="shared" si="52"/>
        <v>0</v>
      </c>
      <c r="CS40" s="515">
        <f t="shared" si="53"/>
        <v>0</v>
      </c>
      <c r="CT40" s="515">
        <f t="shared" si="54"/>
        <v>0</v>
      </c>
      <c r="CU40" s="515">
        <f t="shared" si="55"/>
        <v>0</v>
      </c>
      <c r="CV40" s="515">
        <f t="shared" si="56"/>
        <v>0</v>
      </c>
      <c r="CW40" s="515">
        <f t="shared" si="57"/>
        <v>0</v>
      </c>
      <c r="CX40" s="515">
        <f t="shared" si="58"/>
        <v>0</v>
      </c>
    </row>
    <row r="41" spans="2:102" x14ac:dyDescent="0.25">
      <c r="B41" s="509">
        <v>24</v>
      </c>
      <c r="C41" s="467">
        <f>'Student Entry'!C37</f>
        <v>211413205024</v>
      </c>
      <c r="D41" s="274" t="str">
        <f>'Student Entry'!D37</f>
        <v>CHARUPREETHA.L</v>
      </c>
      <c r="E41" s="468">
        <v>2</v>
      </c>
      <c r="F41" s="510">
        <v>2</v>
      </c>
      <c r="G41" s="510">
        <v>2</v>
      </c>
      <c r="H41" s="510">
        <v>1</v>
      </c>
      <c r="I41" s="510">
        <v>2</v>
      </c>
      <c r="J41" s="468">
        <v>1</v>
      </c>
      <c r="K41" s="510">
        <v>2</v>
      </c>
      <c r="L41" s="468">
        <v>2</v>
      </c>
      <c r="M41" s="468">
        <v>2</v>
      </c>
      <c r="N41" s="510">
        <v>0</v>
      </c>
      <c r="O41" s="511" t="s">
        <v>1036</v>
      </c>
      <c r="P41" s="511" t="s">
        <v>1036</v>
      </c>
      <c r="Q41" s="510">
        <v>9</v>
      </c>
      <c r="R41" s="510">
        <v>2</v>
      </c>
      <c r="S41" s="511" t="s">
        <v>1036</v>
      </c>
      <c r="T41" s="511"/>
      <c r="U41" s="510">
        <v>14</v>
      </c>
      <c r="V41" s="510"/>
      <c r="W41" s="511" t="s">
        <v>1036</v>
      </c>
      <c r="X41" s="511"/>
      <c r="Y41" s="510">
        <v>10</v>
      </c>
      <c r="Z41" s="510"/>
      <c r="AA41" s="511">
        <v>7</v>
      </c>
      <c r="AB41" s="511">
        <v>5</v>
      </c>
      <c r="AC41" s="510"/>
      <c r="AD41" s="510"/>
      <c r="AE41" s="511">
        <v>3</v>
      </c>
      <c r="AF41" s="511">
        <v>9</v>
      </c>
      <c r="AG41" s="447"/>
      <c r="AH41" s="512"/>
      <c r="AI41" s="513">
        <f t="shared" ca="1" si="59"/>
        <v>14</v>
      </c>
      <c r="AJ41" s="513">
        <f t="shared" si="60"/>
        <v>38</v>
      </c>
      <c r="AK41" s="513">
        <f t="shared" si="61"/>
        <v>23</v>
      </c>
      <c r="AL41" s="513" t="str">
        <f t="shared" si="62"/>
        <v>NIL</v>
      </c>
      <c r="AM41" s="513" t="str">
        <f t="shared" si="67"/>
        <v>NIL</v>
      </c>
      <c r="AN41" s="513" t="str">
        <f t="shared" si="64"/>
        <v>NIL</v>
      </c>
      <c r="AO41" s="513"/>
      <c r="AP41" s="514">
        <f t="shared" si="66"/>
        <v>75</v>
      </c>
      <c r="AQ41" s="515">
        <f t="shared" si="0"/>
        <v>0</v>
      </c>
      <c r="AR41" s="515">
        <f t="shared" si="1"/>
        <v>0</v>
      </c>
      <c r="AS41" s="515">
        <f t="shared" si="2"/>
        <v>0</v>
      </c>
      <c r="AT41" s="515">
        <f t="shared" si="3"/>
        <v>0</v>
      </c>
      <c r="AU41" s="515">
        <f t="shared" si="4"/>
        <v>0</v>
      </c>
      <c r="AV41" s="515">
        <f t="shared" si="5"/>
        <v>0</v>
      </c>
      <c r="AW41" s="515">
        <f t="shared" si="6"/>
        <v>0</v>
      </c>
      <c r="AX41" s="515">
        <f t="shared" si="7"/>
        <v>0</v>
      </c>
      <c r="AY41" s="515">
        <f t="shared" si="8"/>
        <v>0</v>
      </c>
      <c r="AZ41" s="515">
        <f t="shared" si="9"/>
        <v>0</v>
      </c>
      <c r="BA41" s="515">
        <f t="shared" si="10"/>
        <v>0</v>
      </c>
      <c r="BB41" s="515">
        <f t="shared" si="11"/>
        <v>0</v>
      </c>
      <c r="BC41" s="515">
        <f t="shared" si="12"/>
        <v>0</v>
      </c>
      <c r="BD41" s="515">
        <f t="shared" si="13"/>
        <v>0</v>
      </c>
      <c r="BE41" s="515">
        <f t="shared" si="14"/>
        <v>0</v>
      </c>
      <c r="BF41" s="515">
        <f t="shared" si="15"/>
        <v>0</v>
      </c>
      <c r="BG41" s="515">
        <f t="shared" si="16"/>
        <v>0</v>
      </c>
      <c r="BH41" s="515">
        <f t="shared" si="17"/>
        <v>0</v>
      </c>
      <c r="BI41" s="515">
        <f t="shared" si="18"/>
        <v>0</v>
      </c>
      <c r="BJ41" s="515">
        <f t="shared" si="19"/>
        <v>0</v>
      </c>
      <c r="BK41" s="515">
        <f t="shared" si="20"/>
        <v>0</v>
      </c>
      <c r="BL41" s="515">
        <f t="shared" si="21"/>
        <v>0</v>
      </c>
      <c r="BM41" s="515">
        <f t="shared" si="22"/>
        <v>0</v>
      </c>
      <c r="BN41" s="515">
        <f t="shared" si="23"/>
        <v>0</v>
      </c>
      <c r="BO41" s="515">
        <f t="shared" si="24"/>
        <v>0</v>
      </c>
      <c r="BP41" s="515">
        <f t="shared" si="25"/>
        <v>0</v>
      </c>
      <c r="BQ41" s="515">
        <f t="shared" si="26"/>
        <v>0</v>
      </c>
      <c r="BR41" s="515">
        <f t="shared" si="27"/>
        <v>0</v>
      </c>
      <c r="BS41" s="515">
        <f t="shared" si="28"/>
        <v>0</v>
      </c>
      <c r="BT41" s="515">
        <f t="shared" si="29"/>
        <v>0</v>
      </c>
      <c r="BU41" s="515">
        <f t="shared" si="30"/>
        <v>0</v>
      </c>
      <c r="BV41" s="515">
        <f t="shared" si="31"/>
        <v>0</v>
      </c>
      <c r="BW41" s="515">
        <f t="shared" si="32"/>
        <v>0</v>
      </c>
      <c r="BX41" s="515">
        <f t="shared" si="33"/>
        <v>0</v>
      </c>
      <c r="BY41" s="515">
        <f t="shared" si="34"/>
        <v>0</v>
      </c>
      <c r="BZ41" s="515">
        <f t="shared" si="35"/>
        <v>0</v>
      </c>
      <c r="CA41" s="515">
        <f t="shared" si="36"/>
        <v>0</v>
      </c>
      <c r="CB41" s="515">
        <f t="shared" si="37"/>
        <v>0</v>
      </c>
      <c r="CC41" s="515">
        <f t="shared" si="38"/>
        <v>0</v>
      </c>
      <c r="CD41" s="515">
        <f t="shared" si="39"/>
        <v>0</v>
      </c>
      <c r="CE41" s="515">
        <f t="shared" si="40"/>
        <v>0</v>
      </c>
      <c r="CF41" s="515">
        <f t="shared" si="41"/>
        <v>0</v>
      </c>
      <c r="CG41" s="515">
        <f t="shared" si="42"/>
        <v>0</v>
      </c>
      <c r="CH41" s="515">
        <f t="shared" si="43"/>
        <v>0</v>
      </c>
      <c r="CI41" s="515">
        <f t="shared" si="44"/>
        <v>0</v>
      </c>
      <c r="CJ41" s="515">
        <f t="shared" si="45"/>
        <v>0</v>
      </c>
      <c r="CK41" s="515">
        <f t="shared" si="65"/>
        <v>0</v>
      </c>
      <c r="CL41" s="515">
        <f t="shared" si="46"/>
        <v>0</v>
      </c>
      <c r="CM41" s="515">
        <f t="shared" si="47"/>
        <v>0</v>
      </c>
      <c r="CN41" s="515">
        <f t="shared" si="48"/>
        <v>0</v>
      </c>
      <c r="CO41" s="515">
        <f t="shared" si="49"/>
        <v>0</v>
      </c>
      <c r="CP41" s="515">
        <f t="shared" si="50"/>
        <v>0</v>
      </c>
      <c r="CQ41" s="515">
        <f t="shared" si="51"/>
        <v>0</v>
      </c>
      <c r="CR41" s="515">
        <f t="shared" si="52"/>
        <v>0</v>
      </c>
      <c r="CS41" s="515">
        <f t="shared" si="53"/>
        <v>0</v>
      </c>
      <c r="CT41" s="515">
        <f t="shared" si="54"/>
        <v>0</v>
      </c>
      <c r="CU41" s="515">
        <f t="shared" si="55"/>
        <v>0</v>
      </c>
      <c r="CV41" s="515">
        <f t="shared" si="56"/>
        <v>0</v>
      </c>
      <c r="CW41" s="515">
        <f t="shared" si="57"/>
        <v>0</v>
      </c>
      <c r="CX41" s="515">
        <f t="shared" si="58"/>
        <v>0</v>
      </c>
    </row>
    <row r="42" spans="2:102" x14ac:dyDescent="0.25">
      <c r="B42" s="509">
        <v>25</v>
      </c>
      <c r="C42" s="467">
        <f>'Student Entry'!C38</f>
        <v>211413205025</v>
      </c>
      <c r="D42" s="274" t="str">
        <f>'Student Entry'!D38</f>
        <v>CHELLAMMAI.M</v>
      </c>
      <c r="E42" s="468">
        <v>2</v>
      </c>
      <c r="F42" s="510">
        <v>2</v>
      </c>
      <c r="G42" s="510">
        <v>2</v>
      </c>
      <c r="H42" s="510">
        <v>2</v>
      </c>
      <c r="I42" s="510">
        <v>2</v>
      </c>
      <c r="J42" s="468">
        <v>2</v>
      </c>
      <c r="K42" s="510">
        <v>2</v>
      </c>
      <c r="L42" s="468">
        <v>1</v>
      </c>
      <c r="M42" s="468">
        <v>1</v>
      </c>
      <c r="N42" s="510">
        <v>0</v>
      </c>
      <c r="O42" s="511">
        <v>4</v>
      </c>
      <c r="P42" s="511">
        <v>5</v>
      </c>
      <c r="Q42" s="510"/>
      <c r="R42" s="510"/>
      <c r="S42" s="511">
        <v>15</v>
      </c>
      <c r="T42" s="511"/>
      <c r="U42" s="510"/>
      <c r="V42" s="510"/>
      <c r="W42" s="511" t="s">
        <v>1036</v>
      </c>
      <c r="X42" s="511"/>
      <c r="Y42" s="510">
        <v>13</v>
      </c>
      <c r="Z42" s="510"/>
      <c r="AA42" s="511">
        <v>6</v>
      </c>
      <c r="AB42" s="511">
        <v>6</v>
      </c>
      <c r="AC42" s="510"/>
      <c r="AD42" s="510"/>
      <c r="AE42" s="511" t="s">
        <v>1036</v>
      </c>
      <c r="AF42" s="511" t="s">
        <v>1036</v>
      </c>
      <c r="AG42" s="447">
        <v>7</v>
      </c>
      <c r="AH42" s="512">
        <v>6</v>
      </c>
      <c r="AI42" s="513">
        <f t="shared" ca="1" si="59"/>
        <v>19</v>
      </c>
      <c r="AJ42" s="513">
        <f t="shared" si="60"/>
        <v>31</v>
      </c>
      <c r="AK42" s="513">
        <f t="shared" si="61"/>
        <v>28</v>
      </c>
      <c r="AL42" s="513" t="str">
        <f t="shared" si="62"/>
        <v>NIL</v>
      </c>
      <c r="AM42" s="513" t="str">
        <f t="shared" si="67"/>
        <v>NIL</v>
      </c>
      <c r="AN42" s="513" t="str">
        <f t="shared" si="64"/>
        <v>NIL</v>
      </c>
      <c r="AO42" s="513"/>
      <c r="AP42" s="514">
        <f t="shared" si="66"/>
        <v>78</v>
      </c>
      <c r="AQ42" s="515">
        <f t="shared" si="0"/>
        <v>0</v>
      </c>
      <c r="AR42" s="515">
        <f t="shared" si="1"/>
        <v>0</v>
      </c>
      <c r="AS42" s="515">
        <f t="shared" si="2"/>
        <v>0</v>
      </c>
      <c r="AT42" s="515">
        <f t="shared" si="3"/>
        <v>0</v>
      </c>
      <c r="AU42" s="515">
        <f t="shared" si="4"/>
        <v>0</v>
      </c>
      <c r="AV42" s="515">
        <f t="shared" si="5"/>
        <v>0</v>
      </c>
      <c r="AW42" s="515">
        <f t="shared" si="6"/>
        <v>0</v>
      </c>
      <c r="AX42" s="515">
        <f t="shared" si="7"/>
        <v>0</v>
      </c>
      <c r="AY42" s="515">
        <f t="shared" si="8"/>
        <v>0</v>
      </c>
      <c r="AZ42" s="515">
        <f t="shared" si="9"/>
        <v>0</v>
      </c>
      <c r="BA42" s="515">
        <f t="shared" si="10"/>
        <v>0</v>
      </c>
      <c r="BB42" s="515">
        <f t="shared" si="11"/>
        <v>0</v>
      </c>
      <c r="BC42" s="515">
        <f t="shared" si="12"/>
        <v>0</v>
      </c>
      <c r="BD42" s="515">
        <f t="shared" si="13"/>
        <v>0</v>
      </c>
      <c r="BE42" s="515">
        <f t="shared" si="14"/>
        <v>0</v>
      </c>
      <c r="BF42" s="515">
        <f t="shared" si="15"/>
        <v>0</v>
      </c>
      <c r="BG42" s="515">
        <f t="shared" si="16"/>
        <v>0</v>
      </c>
      <c r="BH42" s="515">
        <f t="shared" si="17"/>
        <v>0</v>
      </c>
      <c r="BI42" s="515">
        <f t="shared" si="18"/>
        <v>0</v>
      </c>
      <c r="BJ42" s="515">
        <f t="shared" si="19"/>
        <v>0</v>
      </c>
      <c r="BK42" s="515">
        <f t="shared" si="20"/>
        <v>0</v>
      </c>
      <c r="BL42" s="515">
        <f t="shared" si="21"/>
        <v>0</v>
      </c>
      <c r="BM42" s="515">
        <f t="shared" si="22"/>
        <v>0</v>
      </c>
      <c r="BN42" s="515">
        <f t="shared" si="23"/>
        <v>0</v>
      </c>
      <c r="BO42" s="515">
        <f t="shared" si="24"/>
        <v>0</v>
      </c>
      <c r="BP42" s="515">
        <f t="shared" si="25"/>
        <v>0</v>
      </c>
      <c r="BQ42" s="515">
        <f t="shared" si="26"/>
        <v>0</v>
      </c>
      <c r="BR42" s="515">
        <f t="shared" si="27"/>
        <v>0</v>
      </c>
      <c r="BS42" s="515">
        <f t="shared" si="28"/>
        <v>0</v>
      </c>
      <c r="BT42" s="515">
        <f t="shared" si="29"/>
        <v>0</v>
      </c>
      <c r="BU42" s="515">
        <f t="shared" si="30"/>
        <v>0</v>
      </c>
      <c r="BV42" s="515">
        <f t="shared" si="31"/>
        <v>0</v>
      </c>
      <c r="BW42" s="515">
        <f t="shared" si="32"/>
        <v>0</v>
      </c>
      <c r="BX42" s="515">
        <f t="shared" si="33"/>
        <v>0</v>
      </c>
      <c r="BY42" s="515">
        <f t="shared" si="34"/>
        <v>0</v>
      </c>
      <c r="BZ42" s="515">
        <f t="shared" si="35"/>
        <v>0</v>
      </c>
      <c r="CA42" s="515">
        <f t="shared" si="36"/>
        <v>0</v>
      </c>
      <c r="CB42" s="515">
        <f t="shared" si="37"/>
        <v>0</v>
      </c>
      <c r="CC42" s="515">
        <f t="shared" si="38"/>
        <v>0</v>
      </c>
      <c r="CD42" s="515">
        <f t="shared" si="39"/>
        <v>0</v>
      </c>
      <c r="CE42" s="515">
        <f t="shared" si="40"/>
        <v>0</v>
      </c>
      <c r="CF42" s="515">
        <f t="shared" si="41"/>
        <v>0</v>
      </c>
      <c r="CG42" s="515">
        <f t="shared" si="42"/>
        <v>0</v>
      </c>
      <c r="CH42" s="515">
        <f t="shared" si="43"/>
        <v>0</v>
      </c>
      <c r="CI42" s="515">
        <f t="shared" si="44"/>
        <v>0</v>
      </c>
      <c r="CJ42" s="515">
        <f t="shared" si="45"/>
        <v>0</v>
      </c>
      <c r="CK42" s="515">
        <f t="shared" si="65"/>
        <v>0</v>
      </c>
      <c r="CL42" s="515">
        <f t="shared" si="46"/>
        <v>0</v>
      </c>
      <c r="CM42" s="515">
        <f t="shared" si="47"/>
        <v>0</v>
      </c>
      <c r="CN42" s="515">
        <f t="shared" si="48"/>
        <v>0</v>
      </c>
      <c r="CO42" s="515">
        <f t="shared" si="49"/>
        <v>0</v>
      </c>
      <c r="CP42" s="515">
        <f t="shared" si="50"/>
        <v>0</v>
      </c>
      <c r="CQ42" s="515">
        <f t="shared" si="51"/>
        <v>0</v>
      </c>
      <c r="CR42" s="515">
        <f t="shared" si="52"/>
        <v>0</v>
      </c>
      <c r="CS42" s="515">
        <f t="shared" si="53"/>
        <v>0</v>
      </c>
      <c r="CT42" s="515">
        <f t="shared" si="54"/>
        <v>0</v>
      </c>
      <c r="CU42" s="515">
        <f t="shared" si="55"/>
        <v>0</v>
      </c>
      <c r="CV42" s="515">
        <f t="shared" si="56"/>
        <v>0</v>
      </c>
      <c r="CW42" s="515">
        <f t="shared" si="57"/>
        <v>0</v>
      </c>
      <c r="CX42" s="515">
        <f t="shared" si="58"/>
        <v>0</v>
      </c>
    </row>
    <row r="43" spans="2:102" x14ac:dyDescent="0.25">
      <c r="B43" s="509">
        <v>26</v>
      </c>
      <c r="C43" s="467">
        <f>'Student Entry'!C39</f>
        <v>211413205026</v>
      </c>
      <c r="D43" s="274" t="str">
        <f>'Student Entry'!D39</f>
        <v>DIVYA.S</v>
      </c>
      <c r="E43" s="468">
        <v>1</v>
      </c>
      <c r="F43" s="510">
        <v>2</v>
      </c>
      <c r="G43" s="510">
        <v>2</v>
      </c>
      <c r="H43" s="510">
        <v>2</v>
      </c>
      <c r="I43" s="510">
        <v>2</v>
      </c>
      <c r="J43" s="468">
        <v>2</v>
      </c>
      <c r="K43" s="510">
        <v>2</v>
      </c>
      <c r="L43" s="468">
        <v>2</v>
      </c>
      <c r="M43" s="468">
        <v>1</v>
      </c>
      <c r="N43" s="510">
        <v>2</v>
      </c>
      <c r="O43" s="511">
        <v>5</v>
      </c>
      <c r="P43" s="511">
        <v>8</v>
      </c>
      <c r="Q43" s="510"/>
      <c r="R43" s="510"/>
      <c r="S43" s="511" t="s">
        <v>1036</v>
      </c>
      <c r="T43" s="511"/>
      <c r="U43" s="510">
        <v>9</v>
      </c>
      <c r="V43" s="510"/>
      <c r="W43" s="511" t="s">
        <v>1036</v>
      </c>
      <c r="X43" s="511"/>
      <c r="Y43" s="510">
        <v>11</v>
      </c>
      <c r="Z43" s="510"/>
      <c r="AA43" s="511" t="s">
        <v>1036</v>
      </c>
      <c r="AB43" s="511" t="s">
        <v>1036</v>
      </c>
      <c r="AC43" s="447">
        <v>7</v>
      </c>
      <c r="AD43" s="512">
        <v>6</v>
      </c>
      <c r="AE43" s="511">
        <v>4</v>
      </c>
      <c r="AF43" s="511">
        <v>9</v>
      </c>
      <c r="AG43" s="447"/>
      <c r="AH43" s="512"/>
      <c r="AI43" s="513">
        <f t="shared" ca="1" si="59"/>
        <v>25</v>
      </c>
      <c r="AJ43" s="513">
        <f t="shared" si="60"/>
        <v>34</v>
      </c>
      <c r="AK43" s="513">
        <f t="shared" si="61"/>
        <v>18</v>
      </c>
      <c r="AL43" s="513" t="str">
        <f t="shared" si="62"/>
        <v>NIL</v>
      </c>
      <c r="AM43" s="513" t="str">
        <f t="shared" si="67"/>
        <v>NIL</v>
      </c>
      <c r="AN43" s="513" t="str">
        <f t="shared" si="64"/>
        <v>NIL</v>
      </c>
      <c r="AO43" s="513"/>
      <c r="AP43" s="514">
        <f t="shared" si="66"/>
        <v>77</v>
      </c>
      <c r="AQ43" s="515">
        <f t="shared" si="0"/>
        <v>0</v>
      </c>
      <c r="AR43" s="515">
        <f t="shared" si="1"/>
        <v>0</v>
      </c>
      <c r="AS43" s="515">
        <f t="shared" si="2"/>
        <v>0</v>
      </c>
      <c r="AT43" s="515">
        <f t="shared" si="3"/>
        <v>0</v>
      </c>
      <c r="AU43" s="515">
        <f t="shared" si="4"/>
        <v>0</v>
      </c>
      <c r="AV43" s="515">
        <f t="shared" si="5"/>
        <v>0</v>
      </c>
      <c r="AW43" s="515">
        <f t="shared" si="6"/>
        <v>0</v>
      </c>
      <c r="AX43" s="515">
        <f t="shared" si="7"/>
        <v>0</v>
      </c>
      <c r="AY43" s="515">
        <f t="shared" si="8"/>
        <v>0</v>
      </c>
      <c r="AZ43" s="515">
        <f t="shared" si="9"/>
        <v>0</v>
      </c>
      <c r="BA43" s="515">
        <f t="shared" si="10"/>
        <v>0</v>
      </c>
      <c r="BB43" s="515">
        <f t="shared" si="11"/>
        <v>0</v>
      </c>
      <c r="BC43" s="515">
        <f t="shared" si="12"/>
        <v>0</v>
      </c>
      <c r="BD43" s="515">
        <f t="shared" si="13"/>
        <v>0</v>
      </c>
      <c r="BE43" s="515">
        <f t="shared" si="14"/>
        <v>0</v>
      </c>
      <c r="BF43" s="515">
        <f t="shared" si="15"/>
        <v>0</v>
      </c>
      <c r="BG43" s="515">
        <f t="shared" si="16"/>
        <v>0</v>
      </c>
      <c r="BH43" s="515">
        <f t="shared" si="17"/>
        <v>0</v>
      </c>
      <c r="BI43" s="515">
        <f t="shared" si="18"/>
        <v>0</v>
      </c>
      <c r="BJ43" s="515">
        <f t="shared" si="19"/>
        <v>0</v>
      </c>
      <c r="BK43" s="515">
        <f t="shared" si="20"/>
        <v>0</v>
      </c>
      <c r="BL43" s="515">
        <f t="shared" si="21"/>
        <v>0</v>
      </c>
      <c r="BM43" s="515">
        <f t="shared" si="22"/>
        <v>0</v>
      </c>
      <c r="BN43" s="515">
        <f t="shared" si="23"/>
        <v>0</v>
      </c>
      <c r="BO43" s="515">
        <f t="shared" si="24"/>
        <v>0</v>
      </c>
      <c r="BP43" s="515">
        <f t="shared" si="25"/>
        <v>0</v>
      </c>
      <c r="BQ43" s="515">
        <f t="shared" si="26"/>
        <v>0</v>
      </c>
      <c r="BR43" s="515">
        <f t="shared" si="27"/>
        <v>0</v>
      </c>
      <c r="BS43" s="515">
        <f t="shared" si="28"/>
        <v>0</v>
      </c>
      <c r="BT43" s="515">
        <f t="shared" si="29"/>
        <v>0</v>
      </c>
      <c r="BU43" s="515">
        <f t="shared" si="30"/>
        <v>0</v>
      </c>
      <c r="BV43" s="515">
        <f t="shared" si="31"/>
        <v>0</v>
      </c>
      <c r="BW43" s="515">
        <f t="shared" si="32"/>
        <v>0</v>
      </c>
      <c r="BX43" s="515">
        <f t="shared" si="33"/>
        <v>0</v>
      </c>
      <c r="BY43" s="515">
        <f t="shared" si="34"/>
        <v>0</v>
      </c>
      <c r="BZ43" s="515">
        <f t="shared" si="35"/>
        <v>0</v>
      </c>
      <c r="CA43" s="515">
        <f t="shared" si="36"/>
        <v>0</v>
      </c>
      <c r="CB43" s="515">
        <f t="shared" si="37"/>
        <v>0</v>
      </c>
      <c r="CC43" s="515">
        <f t="shared" si="38"/>
        <v>0</v>
      </c>
      <c r="CD43" s="515">
        <f t="shared" si="39"/>
        <v>0</v>
      </c>
      <c r="CE43" s="515">
        <f t="shared" si="40"/>
        <v>0</v>
      </c>
      <c r="CF43" s="515">
        <f t="shared" si="41"/>
        <v>0</v>
      </c>
      <c r="CG43" s="515">
        <f t="shared" si="42"/>
        <v>0</v>
      </c>
      <c r="CH43" s="515">
        <f t="shared" si="43"/>
        <v>0</v>
      </c>
      <c r="CI43" s="515">
        <f t="shared" si="44"/>
        <v>0</v>
      </c>
      <c r="CJ43" s="515">
        <f t="shared" si="45"/>
        <v>0</v>
      </c>
      <c r="CK43" s="515">
        <f t="shared" si="65"/>
        <v>0</v>
      </c>
      <c r="CL43" s="515">
        <f t="shared" si="46"/>
        <v>0</v>
      </c>
      <c r="CM43" s="515">
        <f t="shared" si="47"/>
        <v>0</v>
      </c>
      <c r="CN43" s="515">
        <f t="shared" si="48"/>
        <v>0</v>
      </c>
      <c r="CO43" s="515">
        <f t="shared" si="49"/>
        <v>0</v>
      </c>
      <c r="CP43" s="515">
        <f t="shared" si="50"/>
        <v>0</v>
      </c>
      <c r="CQ43" s="515">
        <f t="shared" si="51"/>
        <v>0</v>
      </c>
      <c r="CR43" s="515">
        <f t="shared" si="52"/>
        <v>0</v>
      </c>
      <c r="CS43" s="515">
        <f t="shared" si="53"/>
        <v>0</v>
      </c>
      <c r="CT43" s="515">
        <f t="shared" si="54"/>
        <v>0</v>
      </c>
      <c r="CU43" s="515">
        <f t="shared" si="55"/>
        <v>0</v>
      </c>
      <c r="CV43" s="515">
        <f t="shared" si="56"/>
        <v>0</v>
      </c>
      <c r="CW43" s="515">
        <f t="shared" si="57"/>
        <v>0</v>
      </c>
      <c r="CX43" s="515">
        <f t="shared" si="58"/>
        <v>0</v>
      </c>
    </row>
    <row r="44" spans="2:102" x14ac:dyDescent="0.25">
      <c r="B44" s="509">
        <v>27</v>
      </c>
      <c r="C44" s="467">
        <f>'Student Entry'!C40</f>
        <v>211413205027</v>
      </c>
      <c r="D44" s="274" t="str">
        <f>'Student Entry'!D40</f>
        <v>DIVYAKRITI</v>
      </c>
      <c r="E44" s="468">
        <v>2</v>
      </c>
      <c r="F44" s="510">
        <v>2</v>
      </c>
      <c r="G44" s="510">
        <v>2</v>
      </c>
      <c r="H44" s="510">
        <v>1</v>
      </c>
      <c r="I44" s="510">
        <v>2</v>
      </c>
      <c r="J44" s="468">
        <v>2</v>
      </c>
      <c r="K44" s="510">
        <v>2</v>
      </c>
      <c r="L44" s="468">
        <v>1</v>
      </c>
      <c r="M44" s="468">
        <v>1</v>
      </c>
      <c r="N44" s="510">
        <v>0</v>
      </c>
      <c r="O44" s="511" t="s">
        <v>1036</v>
      </c>
      <c r="P44" s="511" t="s">
        <v>1036</v>
      </c>
      <c r="Q44" s="510">
        <v>9</v>
      </c>
      <c r="R44" s="510">
        <v>2</v>
      </c>
      <c r="S44" s="511" t="s">
        <v>1036</v>
      </c>
      <c r="T44" s="511"/>
      <c r="U44" s="510">
        <v>15</v>
      </c>
      <c r="V44" s="510"/>
      <c r="W44" s="511">
        <v>12</v>
      </c>
      <c r="X44" s="511"/>
      <c r="Y44" s="510"/>
      <c r="Z44" s="510"/>
      <c r="AA44" s="511">
        <v>7</v>
      </c>
      <c r="AB44" s="511">
        <v>7</v>
      </c>
      <c r="AC44" s="510"/>
      <c r="AD44" s="510"/>
      <c r="AE44" s="511" t="s">
        <v>1036</v>
      </c>
      <c r="AF44" s="511" t="s">
        <v>1036</v>
      </c>
      <c r="AG44" s="447">
        <v>8</v>
      </c>
      <c r="AH44" s="512">
        <v>7</v>
      </c>
      <c r="AI44" s="513">
        <f t="shared" ca="1" si="59"/>
        <v>24</v>
      </c>
      <c r="AJ44" s="513">
        <f t="shared" si="60"/>
        <v>28</v>
      </c>
      <c r="AK44" s="513">
        <f t="shared" si="61"/>
        <v>30</v>
      </c>
      <c r="AL44" s="513" t="str">
        <f t="shared" si="62"/>
        <v>NIL</v>
      </c>
      <c r="AM44" s="513" t="str">
        <f t="shared" si="67"/>
        <v>NIL</v>
      </c>
      <c r="AN44" s="513" t="str">
        <f t="shared" si="64"/>
        <v>NIL</v>
      </c>
      <c r="AO44" s="513"/>
      <c r="AP44" s="514">
        <f t="shared" si="66"/>
        <v>82</v>
      </c>
      <c r="AQ44" s="515">
        <f t="shared" si="0"/>
        <v>0</v>
      </c>
      <c r="AR44" s="515">
        <f t="shared" si="1"/>
        <v>0</v>
      </c>
      <c r="AS44" s="515">
        <f t="shared" si="2"/>
        <v>0</v>
      </c>
      <c r="AT44" s="515">
        <f t="shared" si="3"/>
        <v>0</v>
      </c>
      <c r="AU44" s="515">
        <f t="shared" si="4"/>
        <v>0</v>
      </c>
      <c r="AV44" s="515">
        <f t="shared" si="5"/>
        <v>0</v>
      </c>
      <c r="AW44" s="515">
        <f t="shared" si="6"/>
        <v>0</v>
      </c>
      <c r="AX44" s="515">
        <f t="shared" si="7"/>
        <v>0</v>
      </c>
      <c r="AY44" s="515">
        <f t="shared" si="8"/>
        <v>0</v>
      </c>
      <c r="AZ44" s="515">
        <f t="shared" si="9"/>
        <v>0</v>
      </c>
      <c r="BA44" s="515">
        <f t="shared" si="10"/>
        <v>0</v>
      </c>
      <c r="BB44" s="515">
        <f t="shared" si="11"/>
        <v>0</v>
      </c>
      <c r="BC44" s="515">
        <f t="shared" si="12"/>
        <v>0</v>
      </c>
      <c r="BD44" s="515">
        <f t="shared" si="13"/>
        <v>0</v>
      </c>
      <c r="BE44" s="515">
        <f t="shared" si="14"/>
        <v>0</v>
      </c>
      <c r="BF44" s="515">
        <f t="shared" si="15"/>
        <v>0</v>
      </c>
      <c r="BG44" s="515">
        <f t="shared" si="16"/>
        <v>0</v>
      </c>
      <c r="BH44" s="515">
        <f t="shared" si="17"/>
        <v>0</v>
      </c>
      <c r="BI44" s="515">
        <f t="shared" si="18"/>
        <v>0</v>
      </c>
      <c r="BJ44" s="515">
        <f t="shared" si="19"/>
        <v>0</v>
      </c>
      <c r="BK44" s="515">
        <f t="shared" si="20"/>
        <v>0</v>
      </c>
      <c r="BL44" s="515">
        <f t="shared" si="21"/>
        <v>0</v>
      </c>
      <c r="BM44" s="515">
        <f t="shared" si="22"/>
        <v>0</v>
      </c>
      <c r="BN44" s="515">
        <f t="shared" si="23"/>
        <v>0</v>
      </c>
      <c r="BO44" s="515">
        <f t="shared" si="24"/>
        <v>0</v>
      </c>
      <c r="BP44" s="515">
        <f t="shared" si="25"/>
        <v>0</v>
      </c>
      <c r="BQ44" s="515">
        <f t="shared" si="26"/>
        <v>0</v>
      </c>
      <c r="BR44" s="515">
        <f t="shared" si="27"/>
        <v>0</v>
      </c>
      <c r="BS44" s="515">
        <f t="shared" si="28"/>
        <v>0</v>
      </c>
      <c r="BT44" s="515">
        <f t="shared" si="29"/>
        <v>0</v>
      </c>
      <c r="BU44" s="515">
        <f t="shared" si="30"/>
        <v>0</v>
      </c>
      <c r="BV44" s="515">
        <f t="shared" si="31"/>
        <v>0</v>
      </c>
      <c r="BW44" s="515">
        <f t="shared" si="32"/>
        <v>0</v>
      </c>
      <c r="BX44" s="515">
        <f t="shared" si="33"/>
        <v>0</v>
      </c>
      <c r="BY44" s="515">
        <f t="shared" si="34"/>
        <v>0</v>
      </c>
      <c r="BZ44" s="515">
        <f t="shared" si="35"/>
        <v>0</v>
      </c>
      <c r="CA44" s="515">
        <f t="shared" si="36"/>
        <v>0</v>
      </c>
      <c r="CB44" s="515">
        <f t="shared" si="37"/>
        <v>0</v>
      </c>
      <c r="CC44" s="515">
        <f t="shared" si="38"/>
        <v>0</v>
      </c>
      <c r="CD44" s="515">
        <f t="shared" si="39"/>
        <v>0</v>
      </c>
      <c r="CE44" s="515">
        <f t="shared" si="40"/>
        <v>0</v>
      </c>
      <c r="CF44" s="515">
        <f t="shared" si="41"/>
        <v>0</v>
      </c>
      <c r="CG44" s="515">
        <f t="shared" si="42"/>
        <v>0</v>
      </c>
      <c r="CH44" s="515">
        <f t="shared" si="43"/>
        <v>0</v>
      </c>
      <c r="CI44" s="515">
        <f t="shared" si="44"/>
        <v>0</v>
      </c>
      <c r="CJ44" s="515">
        <f t="shared" si="45"/>
        <v>0</v>
      </c>
      <c r="CK44" s="515">
        <f t="shared" si="65"/>
        <v>0</v>
      </c>
      <c r="CL44" s="515">
        <f t="shared" si="46"/>
        <v>0</v>
      </c>
      <c r="CM44" s="515">
        <f t="shared" si="47"/>
        <v>0</v>
      </c>
      <c r="CN44" s="515">
        <f t="shared" si="48"/>
        <v>0</v>
      </c>
      <c r="CO44" s="515">
        <f t="shared" si="49"/>
        <v>0</v>
      </c>
      <c r="CP44" s="515">
        <f t="shared" si="50"/>
        <v>0</v>
      </c>
      <c r="CQ44" s="515">
        <f t="shared" si="51"/>
        <v>0</v>
      </c>
      <c r="CR44" s="515">
        <f t="shared" si="52"/>
        <v>0</v>
      </c>
      <c r="CS44" s="515">
        <f t="shared" si="53"/>
        <v>0</v>
      </c>
      <c r="CT44" s="515">
        <f t="shared" si="54"/>
        <v>0</v>
      </c>
      <c r="CU44" s="515">
        <f t="shared" si="55"/>
        <v>0</v>
      </c>
      <c r="CV44" s="515">
        <f t="shared" si="56"/>
        <v>0</v>
      </c>
      <c r="CW44" s="515">
        <f t="shared" si="57"/>
        <v>0</v>
      </c>
      <c r="CX44" s="515">
        <f t="shared" si="58"/>
        <v>0</v>
      </c>
    </row>
    <row r="45" spans="2:102" x14ac:dyDescent="0.25">
      <c r="B45" s="509">
        <v>28</v>
      </c>
      <c r="C45" s="467">
        <f>'Student Entry'!C41</f>
        <v>211413205028</v>
      </c>
      <c r="D45" s="274" t="str">
        <f>'Student Entry'!D41</f>
        <v>ELIZA PAULIN.S</v>
      </c>
      <c r="E45" s="468">
        <v>1</v>
      </c>
      <c r="F45" s="510">
        <v>2</v>
      </c>
      <c r="G45" s="510">
        <v>2</v>
      </c>
      <c r="H45" s="510">
        <v>2</v>
      </c>
      <c r="I45" s="510">
        <v>2</v>
      </c>
      <c r="J45" s="468">
        <v>1</v>
      </c>
      <c r="K45" s="510">
        <v>2</v>
      </c>
      <c r="L45" s="468">
        <v>2</v>
      </c>
      <c r="M45" s="468">
        <v>2</v>
      </c>
      <c r="N45" s="510">
        <v>0</v>
      </c>
      <c r="O45" s="511">
        <v>5</v>
      </c>
      <c r="P45" s="511">
        <v>8</v>
      </c>
      <c r="Q45" s="510"/>
      <c r="R45" s="510"/>
      <c r="S45" s="511">
        <v>15</v>
      </c>
      <c r="T45" s="511"/>
      <c r="U45" s="510"/>
      <c r="V45" s="510"/>
      <c r="W45" s="511" t="s">
        <v>1036</v>
      </c>
      <c r="X45" s="511"/>
      <c r="Y45" s="510">
        <v>12</v>
      </c>
      <c r="Z45" s="510"/>
      <c r="AA45" s="511">
        <v>7</v>
      </c>
      <c r="AB45" s="511">
        <v>6</v>
      </c>
      <c r="AC45" s="510"/>
      <c r="AD45" s="510"/>
      <c r="AE45" s="511" t="s">
        <v>1036</v>
      </c>
      <c r="AF45" s="511" t="s">
        <v>1036</v>
      </c>
      <c r="AG45" s="447">
        <v>8</v>
      </c>
      <c r="AH45" s="512">
        <v>7</v>
      </c>
      <c r="AI45" s="513">
        <f t="shared" ca="1" si="59"/>
        <v>24</v>
      </c>
      <c r="AJ45" s="513">
        <f t="shared" si="60"/>
        <v>30</v>
      </c>
      <c r="AK45" s="513">
        <f t="shared" si="61"/>
        <v>30</v>
      </c>
      <c r="AL45" s="513" t="str">
        <f t="shared" si="62"/>
        <v>NIL</v>
      </c>
      <c r="AM45" s="513" t="str">
        <f t="shared" si="67"/>
        <v>NIL</v>
      </c>
      <c r="AN45" s="513" t="str">
        <f t="shared" si="64"/>
        <v>NIL</v>
      </c>
      <c r="AO45" s="513"/>
      <c r="AP45" s="514">
        <f t="shared" si="66"/>
        <v>84</v>
      </c>
      <c r="AQ45" s="515">
        <f t="shared" si="0"/>
        <v>0</v>
      </c>
      <c r="AR45" s="515">
        <f t="shared" si="1"/>
        <v>0</v>
      </c>
      <c r="AS45" s="515">
        <f t="shared" si="2"/>
        <v>0</v>
      </c>
      <c r="AT45" s="515">
        <f t="shared" si="3"/>
        <v>0</v>
      </c>
      <c r="AU45" s="515">
        <f t="shared" si="4"/>
        <v>0</v>
      </c>
      <c r="AV45" s="515">
        <f t="shared" si="5"/>
        <v>0</v>
      </c>
      <c r="AW45" s="515">
        <f t="shared" si="6"/>
        <v>0</v>
      </c>
      <c r="AX45" s="515">
        <f t="shared" si="7"/>
        <v>0</v>
      </c>
      <c r="AY45" s="515">
        <f t="shared" si="8"/>
        <v>0</v>
      </c>
      <c r="AZ45" s="515">
        <f t="shared" si="9"/>
        <v>0</v>
      </c>
      <c r="BA45" s="515">
        <f t="shared" si="10"/>
        <v>0</v>
      </c>
      <c r="BB45" s="515">
        <f t="shared" si="11"/>
        <v>0</v>
      </c>
      <c r="BC45" s="515">
        <f t="shared" si="12"/>
        <v>0</v>
      </c>
      <c r="BD45" s="515">
        <f t="shared" si="13"/>
        <v>0</v>
      </c>
      <c r="BE45" s="515">
        <f t="shared" si="14"/>
        <v>0</v>
      </c>
      <c r="BF45" s="515">
        <f t="shared" si="15"/>
        <v>0</v>
      </c>
      <c r="BG45" s="515">
        <f t="shared" si="16"/>
        <v>0</v>
      </c>
      <c r="BH45" s="515">
        <f t="shared" si="17"/>
        <v>0</v>
      </c>
      <c r="BI45" s="515">
        <f t="shared" si="18"/>
        <v>0</v>
      </c>
      <c r="BJ45" s="515">
        <f t="shared" si="19"/>
        <v>0</v>
      </c>
      <c r="BK45" s="515">
        <f t="shared" si="20"/>
        <v>0</v>
      </c>
      <c r="BL45" s="515">
        <f t="shared" si="21"/>
        <v>0</v>
      </c>
      <c r="BM45" s="515">
        <f t="shared" si="22"/>
        <v>0</v>
      </c>
      <c r="BN45" s="515">
        <f t="shared" si="23"/>
        <v>0</v>
      </c>
      <c r="BO45" s="515">
        <f t="shared" si="24"/>
        <v>0</v>
      </c>
      <c r="BP45" s="515">
        <f t="shared" si="25"/>
        <v>0</v>
      </c>
      <c r="BQ45" s="515">
        <f t="shared" si="26"/>
        <v>0</v>
      </c>
      <c r="BR45" s="515">
        <f t="shared" si="27"/>
        <v>0</v>
      </c>
      <c r="BS45" s="515">
        <f t="shared" si="28"/>
        <v>0</v>
      </c>
      <c r="BT45" s="515">
        <f t="shared" si="29"/>
        <v>0</v>
      </c>
      <c r="BU45" s="515">
        <f t="shared" si="30"/>
        <v>0</v>
      </c>
      <c r="BV45" s="515">
        <f t="shared" si="31"/>
        <v>0</v>
      </c>
      <c r="BW45" s="515">
        <f t="shared" si="32"/>
        <v>0</v>
      </c>
      <c r="BX45" s="515">
        <f t="shared" si="33"/>
        <v>0</v>
      </c>
      <c r="BY45" s="515">
        <f t="shared" si="34"/>
        <v>0</v>
      </c>
      <c r="BZ45" s="515">
        <f t="shared" si="35"/>
        <v>0</v>
      </c>
      <c r="CA45" s="515">
        <f t="shared" si="36"/>
        <v>0</v>
      </c>
      <c r="CB45" s="515">
        <f t="shared" si="37"/>
        <v>0</v>
      </c>
      <c r="CC45" s="515">
        <f t="shared" si="38"/>
        <v>0</v>
      </c>
      <c r="CD45" s="515">
        <f t="shared" si="39"/>
        <v>0</v>
      </c>
      <c r="CE45" s="515">
        <f t="shared" si="40"/>
        <v>0</v>
      </c>
      <c r="CF45" s="515">
        <f t="shared" si="41"/>
        <v>0</v>
      </c>
      <c r="CG45" s="515">
        <f t="shared" si="42"/>
        <v>0</v>
      </c>
      <c r="CH45" s="515">
        <f t="shared" si="43"/>
        <v>0</v>
      </c>
      <c r="CI45" s="515">
        <f t="shared" si="44"/>
        <v>0</v>
      </c>
      <c r="CJ45" s="515">
        <f t="shared" si="45"/>
        <v>0</v>
      </c>
      <c r="CK45" s="515">
        <f t="shared" si="65"/>
        <v>0</v>
      </c>
      <c r="CL45" s="515">
        <f t="shared" si="46"/>
        <v>0</v>
      </c>
      <c r="CM45" s="515">
        <f t="shared" si="47"/>
        <v>0</v>
      </c>
      <c r="CN45" s="515">
        <f t="shared" si="48"/>
        <v>0</v>
      </c>
      <c r="CO45" s="515">
        <f t="shared" si="49"/>
        <v>0</v>
      </c>
      <c r="CP45" s="515">
        <f t="shared" si="50"/>
        <v>0</v>
      </c>
      <c r="CQ45" s="515">
        <f t="shared" si="51"/>
        <v>0</v>
      </c>
      <c r="CR45" s="515">
        <f t="shared" si="52"/>
        <v>0</v>
      </c>
      <c r="CS45" s="515">
        <f t="shared" si="53"/>
        <v>0</v>
      </c>
      <c r="CT45" s="515">
        <f t="shared" si="54"/>
        <v>0</v>
      </c>
      <c r="CU45" s="515">
        <f t="shared" si="55"/>
        <v>0</v>
      </c>
      <c r="CV45" s="515">
        <f t="shared" si="56"/>
        <v>0</v>
      </c>
      <c r="CW45" s="515">
        <f t="shared" si="57"/>
        <v>0</v>
      </c>
      <c r="CX45" s="515">
        <f t="shared" si="58"/>
        <v>0</v>
      </c>
    </row>
    <row r="46" spans="2:102" x14ac:dyDescent="0.25">
      <c r="B46" s="509">
        <v>29</v>
      </c>
      <c r="C46" s="467">
        <f>'Student Entry'!C42</f>
        <v>211413205029</v>
      </c>
      <c r="D46" s="274" t="str">
        <f>'Student Entry'!D42</f>
        <v>GANAPATHY.L</v>
      </c>
      <c r="E46" s="468">
        <v>2</v>
      </c>
      <c r="F46" s="510">
        <v>2</v>
      </c>
      <c r="G46" s="510">
        <v>1</v>
      </c>
      <c r="H46" s="510">
        <v>2</v>
      </c>
      <c r="I46" s="510">
        <v>0</v>
      </c>
      <c r="J46" s="468">
        <v>2</v>
      </c>
      <c r="K46" s="510">
        <v>2</v>
      </c>
      <c r="L46" s="468">
        <v>1</v>
      </c>
      <c r="M46" s="468">
        <v>2</v>
      </c>
      <c r="N46" s="510">
        <v>0</v>
      </c>
      <c r="O46" s="511">
        <v>4</v>
      </c>
      <c r="P46" s="511">
        <v>5</v>
      </c>
      <c r="Q46" s="510"/>
      <c r="R46" s="510"/>
      <c r="S46" s="511" t="s">
        <v>1036</v>
      </c>
      <c r="T46" s="511"/>
      <c r="U46" s="510">
        <v>12</v>
      </c>
      <c r="V46" s="510"/>
      <c r="W46" s="511">
        <v>9</v>
      </c>
      <c r="X46" s="511"/>
      <c r="Y46" s="510"/>
      <c r="Z46" s="510"/>
      <c r="AA46" s="511">
        <v>6</v>
      </c>
      <c r="AB46" s="511">
        <v>6</v>
      </c>
      <c r="AC46" s="510"/>
      <c r="AD46" s="510"/>
      <c r="AE46" s="511">
        <v>5</v>
      </c>
      <c r="AF46" s="511">
        <v>6</v>
      </c>
      <c r="AG46" s="447"/>
      <c r="AH46" s="512"/>
      <c r="AI46" s="513">
        <f t="shared" ca="1" si="59"/>
        <v>26</v>
      </c>
      <c r="AJ46" s="513">
        <f t="shared" si="60"/>
        <v>23</v>
      </c>
      <c r="AK46" s="513">
        <f t="shared" si="61"/>
        <v>18</v>
      </c>
      <c r="AL46" s="513" t="str">
        <f t="shared" si="62"/>
        <v>NIL</v>
      </c>
      <c r="AM46" s="513" t="str">
        <f t="shared" si="67"/>
        <v>NIL</v>
      </c>
      <c r="AN46" s="513" t="str">
        <f t="shared" si="64"/>
        <v>NIL</v>
      </c>
      <c r="AO46" s="513"/>
      <c r="AP46" s="514">
        <f t="shared" si="66"/>
        <v>67</v>
      </c>
      <c r="AQ46" s="515">
        <f t="shared" si="0"/>
        <v>0</v>
      </c>
      <c r="AR46" s="515">
        <f t="shared" si="1"/>
        <v>0</v>
      </c>
      <c r="AS46" s="515">
        <f t="shared" si="2"/>
        <v>0</v>
      </c>
      <c r="AT46" s="515">
        <f t="shared" si="3"/>
        <v>0</v>
      </c>
      <c r="AU46" s="515">
        <f t="shared" si="4"/>
        <v>0</v>
      </c>
      <c r="AV46" s="515">
        <f t="shared" si="5"/>
        <v>0</v>
      </c>
      <c r="AW46" s="515">
        <f t="shared" si="6"/>
        <v>0</v>
      </c>
      <c r="AX46" s="515">
        <f t="shared" si="7"/>
        <v>0</v>
      </c>
      <c r="AY46" s="515">
        <f t="shared" si="8"/>
        <v>0</v>
      </c>
      <c r="AZ46" s="515">
        <f t="shared" si="9"/>
        <v>0</v>
      </c>
      <c r="BA46" s="515">
        <f t="shared" si="10"/>
        <v>0</v>
      </c>
      <c r="BB46" s="515">
        <f t="shared" si="11"/>
        <v>0</v>
      </c>
      <c r="BC46" s="515">
        <f t="shared" si="12"/>
        <v>0</v>
      </c>
      <c r="BD46" s="515">
        <f t="shared" si="13"/>
        <v>0</v>
      </c>
      <c r="BE46" s="515">
        <f t="shared" si="14"/>
        <v>0</v>
      </c>
      <c r="BF46" s="515">
        <f t="shared" si="15"/>
        <v>0</v>
      </c>
      <c r="BG46" s="515">
        <f t="shared" si="16"/>
        <v>0</v>
      </c>
      <c r="BH46" s="515">
        <f t="shared" si="17"/>
        <v>0</v>
      </c>
      <c r="BI46" s="515">
        <f t="shared" si="18"/>
        <v>0</v>
      </c>
      <c r="BJ46" s="515">
        <f t="shared" si="19"/>
        <v>0</v>
      </c>
      <c r="BK46" s="515">
        <f t="shared" si="20"/>
        <v>0</v>
      </c>
      <c r="BL46" s="515">
        <f t="shared" si="21"/>
        <v>0</v>
      </c>
      <c r="BM46" s="515">
        <f t="shared" si="22"/>
        <v>0</v>
      </c>
      <c r="BN46" s="515">
        <f t="shared" si="23"/>
        <v>0</v>
      </c>
      <c r="BO46" s="515">
        <f t="shared" si="24"/>
        <v>0</v>
      </c>
      <c r="BP46" s="515">
        <f t="shared" si="25"/>
        <v>0</v>
      </c>
      <c r="BQ46" s="515">
        <f t="shared" si="26"/>
        <v>0</v>
      </c>
      <c r="BR46" s="515">
        <f t="shared" si="27"/>
        <v>0</v>
      </c>
      <c r="BS46" s="515">
        <f t="shared" si="28"/>
        <v>0</v>
      </c>
      <c r="BT46" s="515">
        <f t="shared" si="29"/>
        <v>0</v>
      </c>
      <c r="BU46" s="515">
        <f t="shared" si="30"/>
        <v>0</v>
      </c>
      <c r="BV46" s="515">
        <f t="shared" si="31"/>
        <v>0</v>
      </c>
      <c r="BW46" s="515">
        <f t="shared" si="32"/>
        <v>0</v>
      </c>
      <c r="BX46" s="515">
        <f t="shared" si="33"/>
        <v>0</v>
      </c>
      <c r="BY46" s="515">
        <f t="shared" si="34"/>
        <v>0</v>
      </c>
      <c r="BZ46" s="515">
        <f t="shared" si="35"/>
        <v>0</v>
      </c>
      <c r="CA46" s="515">
        <f t="shared" si="36"/>
        <v>0</v>
      </c>
      <c r="CB46" s="515">
        <f t="shared" si="37"/>
        <v>0</v>
      </c>
      <c r="CC46" s="515">
        <f t="shared" si="38"/>
        <v>0</v>
      </c>
      <c r="CD46" s="515">
        <f t="shared" si="39"/>
        <v>0</v>
      </c>
      <c r="CE46" s="515">
        <f t="shared" si="40"/>
        <v>0</v>
      </c>
      <c r="CF46" s="515">
        <f t="shared" si="41"/>
        <v>0</v>
      </c>
      <c r="CG46" s="515">
        <f t="shared" si="42"/>
        <v>0</v>
      </c>
      <c r="CH46" s="515">
        <f t="shared" si="43"/>
        <v>0</v>
      </c>
      <c r="CI46" s="515">
        <f t="shared" si="44"/>
        <v>0</v>
      </c>
      <c r="CJ46" s="515">
        <f t="shared" si="45"/>
        <v>0</v>
      </c>
      <c r="CK46" s="515">
        <f t="shared" si="65"/>
        <v>0</v>
      </c>
      <c r="CL46" s="515">
        <f t="shared" si="46"/>
        <v>0</v>
      </c>
      <c r="CM46" s="515">
        <f t="shared" si="47"/>
        <v>0</v>
      </c>
      <c r="CN46" s="515">
        <f t="shared" si="48"/>
        <v>0</v>
      </c>
      <c r="CO46" s="515">
        <f t="shared" si="49"/>
        <v>0</v>
      </c>
      <c r="CP46" s="515">
        <f t="shared" si="50"/>
        <v>0</v>
      </c>
      <c r="CQ46" s="515">
        <f t="shared" si="51"/>
        <v>0</v>
      </c>
      <c r="CR46" s="515">
        <f t="shared" si="52"/>
        <v>0</v>
      </c>
      <c r="CS46" s="515">
        <f t="shared" si="53"/>
        <v>0</v>
      </c>
      <c r="CT46" s="515">
        <f t="shared" si="54"/>
        <v>0</v>
      </c>
      <c r="CU46" s="515">
        <f t="shared" si="55"/>
        <v>0</v>
      </c>
      <c r="CV46" s="515">
        <f t="shared" si="56"/>
        <v>0</v>
      </c>
      <c r="CW46" s="515">
        <f t="shared" si="57"/>
        <v>0</v>
      </c>
      <c r="CX46" s="515">
        <f t="shared" si="58"/>
        <v>0</v>
      </c>
    </row>
    <row r="47" spans="2:102" x14ac:dyDescent="0.25">
      <c r="B47" s="509">
        <v>30</v>
      </c>
      <c r="C47" s="467">
        <f>'Student Entry'!C43</f>
        <v>211413205030</v>
      </c>
      <c r="D47" s="274" t="str">
        <f>'Student Entry'!D43</f>
        <v>GOBUVIKNESH.J</v>
      </c>
      <c r="E47" s="468">
        <v>1</v>
      </c>
      <c r="F47" s="510">
        <v>2</v>
      </c>
      <c r="G47" s="510">
        <v>1</v>
      </c>
      <c r="H47" s="510">
        <v>1</v>
      </c>
      <c r="I47" s="510">
        <v>2</v>
      </c>
      <c r="J47" s="468">
        <v>2</v>
      </c>
      <c r="K47" s="510">
        <v>2</v>
      </c>
      <c r="L47" s="468">
        <v>2</v>
      </c>
      <c r="M47" s="468">
        <v>1</v>
      </c>
      <c r="N47" s="510">
        <v>0</v>
      </c>
      <c r="O47" s="511">
        <v>4</v>
      </c>
      <c r="P47" s="511">
        <v>8</v>
      </c>
      <c r="Q47" s="510"/>
      <c r="R47" s="510"/>
      <c r="S47" s="511">
        <v>15</v>
      </c>
      <c r="T47" s="511"/>
      <c r="U47" s="510"/>
      <c r="V47" s="510"/>
      <c r="W47" s="511">
        <v>9</v>
      </c>
      <c r="X47" s="511"/>
      <c r="Y47" s="510"/>
      <c r="Z47" s="510"/>
      <c r="AA47" s="511" t="s">
        <v>1036</v>
      </c>
      <c r="AB47" s="511" t="s">
        <v>1036</v>
      </c>
      <c r="AC47" s="510">
        <v>7</v>
      </c>
      <c r="AD47" s="510">
        <v>3</v>
      </c>
      <c r="AE47" s="511">
        <v>7</v>
      </c>
      <c r="AF47" s="511">
        <v>5</v>
      </c>
      <c r="AG47" s="447"/>
      <c r="AH47" s="512"/>
      <c r="AI47" s="513">
        <f t="shared" ca="1" si="59"/>
        <v>30</v>
      </c>
      <c r="AJ47" s="513">
        <f t="shared" si="60"/>
        <v>22</v>
      </c>
      <c r="AK47" s="513">
        <f t="shared" si="61"/>
        <v>20</v>
      </c>
      <c r="AL47" s="513" t="str">
        <f t="shared" si="62"/>
        <v>NIL</v>
      </c>
      <c r="AM47" s="513" t="str">
        <f t="shared" si="67"/>
        <v>NIL</v>
      </c>
      <c r="AN47" s="513" t="str">
        <f t="shared" si="64"/>
        <v>NIL</v>
      </c>
      <c r="AO47" s="513"/>
      <c r="AP47" s="514">
        <f t="shared" si="66"/>
        <v>72</v>
      </c>
      <c r="AQ47" s="515">
        <f t="shared" si="0"/>
        <v>0</v>
      </c>
      <c r="AR47" s="515">
        <f t="shared" si="1"/>
        <v>0</v>
      </c>
      <c r="AS47" s="515">
        <f t="shared" si="2"/>
        <v>0</v>
      </c>
      <c r="AT47" s="515">
        <f t="shared" si="3"/>
        <v>0</v>
      </c>
      <c r="AU47" s="515">
        <f t="shared" si="4"/>
        <v>0</v>
      </c>
      <c r="AV47" s="515">
        <f t="shared" si="5"/>
        <v>0</v>
      </c>
      <c r="AW47" s="515">
        <f t="shared" si="6"/>
        <v>0</v>
      </c>
      <c r="AX47" s="515">
        <f t="shared" si="7"/>
        <v>0</v>
      </c>
      <c r="AY47" s="515">
        <f t="shared" si="8"/>
        <v>0</v>
      </c>
      <c r="AZ47" s="515">
        <f t="shared" si="9"/>
        <v>0</v>
      </c>
      <c r="BA47" s="515">
        <f t="shared" si="10"/>
        <v>0</v>
      </c>
      <c r="BB47" s="515">
        <f t="shared" si="11"/>
        <v>0</v>
      </c>
      <c r="BC47" s="515">
        <f t="shared" si="12"/>
        <v>0</v>
      </c>
      <c r="BD47" s="515">
        <f t="shared" si="13"/>
        <v>0</v>
      </c>
      <c r="BE47" s="515">
        <f t="shared" si="14"/>
        <v>0</v>
      </c>
      <c r="BF47" s="515">
        <f t="shared" si="15"/>
        <v>0</v>
      </c>
      <c r="BG47" s="515">
        <f t="shared" si="16"/>
        <v>0</v>
      </c>
      <c r="BH47" s="515">
        <f t="shared" si="17"/>
        <v>0</v>
      </c>
      <c r="BI47" s="515">
        <f t="shared" si="18"/>
        <v>0</v>
      </c>
      <c r="BJ47" s="515">
        <f t="shared" si="19"/>
        <v>0</v>
      </c>
      <c r="BK47" s="515">
        <f t="shared" si="20"/>
        <v>0</v>
      </c>
      <c r="BL47" s="515">
        <f t="shared" si="21"/>
        <v>0</v>
      </c>
      <c r="BM47" s="515">
        <f t="shared" si="22"/>
        <v>0</v>
      </c>
      <c r="BN47" s="515">
        <f t="shared" si="23"/>
        <v>0</v>
      </c>
      <c r="BO47" s="515">
        <f t="shared" si="24"/>
        <v>0</v>
      </c>
      <c r="BP47" s="515">
        <f t="shared" si="25"/>
        <v>0</v>
      </c>
      <c r="BQ47" s="515">
        <f t="shared" si="26"/>
        <v>0</v>
      </c>
      <c r="BR47" s="515">
        <f t="shared" si="27"/>
        <v>0</v>
      </c>
      <c r="BS47" s="515">
        <f t="shared" si="28"/>
        <v>0</v>
      </c>
      <c r="BT47" s="515">
        <f t="shared" si="29"/>
        <v>0</v>
      </c>
      <c r="BU47" s="515">
        <f t="shared" si="30"/>
        <v>0</v>
      </c>
      <c r="BV47" s="515">
        <f t="shared" si="31"/>
        <v>0</v>
      </c>
      <c r="BW47" s="515">
        <f t="shared" si="32"/>
        <v>0</v>
      </c>
      <c r="BX47" s="515">
        <f t="shared" si="33"/>
        <v>0</v>
      </c>
      <c r="BY47" s="515">
        <f t="shared" si="34"/>
        <v>0</v>
      </c>
      <c r="BZ47" s="515">
        <f t="shared" si="35"/>
        <v>0</v>
      </c>
      <c r="CA47" s="515">
        <f t="shared" si="36"/>
        <v>0</v>
      </c>
      <c r="CB47" s="515">
        <f t="shared" si="37"/>
        <v>0</v>
      </c>
      <c r="CC47" s="515">
        <f t="shared" si="38"/>
        <v>0</v>
      </c>
      <c r="CD47" s="515">
        <f t="shared" si="39"/>
        <v>0</v>
      </c>
      <c r="CE47" s="515">
        <f t="shared" si="40"/>
        <v>0</v>
      </c>
      <c r="CF47" s="515">
        <f t="shared" si="41"/>
        <v>0</v>
      </c>
      <c r="CG47" s="515">
        <f t="shared" si="42"/>
        <v>0</v>
      </c>
      <c r="CH47" s="515">
        <f t="shared" si="43"/>
        <v>0</v>
      </c>
      <c r="CI47" s="515">
        <f t="shared" si="44"/>
        <v>0</v>
      </c>
      <c r="CJ47" s="515">
        <f t="shared" si="45"/>
        <v>0</v>
      </c>
      <c r="CK47" s="515">
        <f t="shared" si="65"/>
        <v>0</v>
      </c>
      <c r="CL47" s="515">
        <f t="shared" si="46"/>
        <v>0</v>
      </c>
      <c r="CM47" s="515">
        <f t="shared" si="47"/>
        <v>0</v>
      </c>
      <c r="CN47" s="515">
        <f t="shared" si="48"/>
        <v>0</v>
      </c>
      <c r="CO47" s="515">
        <f t="shared" si="49"/>
        <v>0</v>
      </c>
      <c r="CP47" s="515">
        <f t="shared" si="50"/>
        <v>0</v>
      </c>
      <c r="CQ47" s="515">
        <f t="shared" si="51"/>
        <v>0</v>
      </c>
      <c r="CR47" s="515">
        <f t="shared" si="52"/>
        <v>0</v>
      </c>
      <c r="CS47" s="515">
        <f t="shared" si="53"/>
        <v>0</v>
      </c>
      <c r="CT47" s="515">
        <f t="shared" si="54"/>
        <v>0</v>
      </c>
      <c r="CU47" s="515">
        <f t="shared" si="55"/>
        <v>0</v>
      </c>
      <c r="CV47" s="515">
        <f t="shared" si="56"/>
        <v>0</v>
      </c>
      <c r="CW47" s="515">
        <f t="shared" si="57"/>
        <v>0</v>
      </c>
      <c r="CX47" s="515">
        <f t="shared" si="58"/>
        <v>0</v>
      </c>
    </row>
    <row r="48" spans="2:102" x14ac:dyDescent="0.25">
      <c r="B48" s="509">
        <v>31</v>
      </c>
      <c r="C48" s="467">
        <f>'Student Entry'!C44</f>
        <v>211413205031</v>
      </c>
      <c r="D48" s="274" t="str">
        <f>'Student Entry'!D44</f>
        <v>GOKULSARATHY.P</v>
      </c>
      <c r="E48" s="468">
        <v>2</v>
      </c>
      <c r="F48" s="510">
        <v>2</v>
      </c>
      <c r="G48" s="510">
        <v>1</v>
      </c>
      <c r="H48" s="510">
        <v>2</v>
      </c>
      <c r="I48" s="510">
        <v>2</v>
      </c>
      <c r="J48" s="468">
        <v>2</v>
      </c>
      <c r="K48" s="510">
        <v>2</v>
      </c>
      <c r="L48" s="468">
        <v>2</v>
      </c>
      <c r="M48" s="468">
        <v>2</v>
      </c>
      <c r="N48" s="510">
        <v>0</v>
      </c>
      <c r="O48" s="511" t="s">
        <v>1036</v>
      </c>
      <c r="P48" s="511" t="s">
        <v>1036</v>
      </c>
      <c r="Q48" s="510">
        <v>9</v>
      </c>
      <c r="R48" s="510">
        <v>2</v>
      </c>
      <c r="S48" s="511" t="s">
        <v>1036</v>
      </c>
      <c r="T48" s="511"/>
      <c r="U48" s="510">
        <v>12</v>
      </c>
      <c r="V48" s="510"/>
      <c r="W48" s="511" t="s">
        <v>1036</v>
      </c>
      <c r="X48" s="511"/>
      <c r="Y48" s="510">
        <v>15</v>
      </c>
      <c r="Z48" s="510"/>
      <c r="AA48" s="511">
        <v>6</v>
      </c>
      <c r="AB48" s="511">
        <v>7</v>
      </c>
      <c r="AC48" s="510"/>
      <c r="AD48" s="510"/>
      <c r="AE48" s="511">
        <v>6</v>
      </c>
      <c r="AF48" s="511">
        <v>6</v>
      </c>
      <c r="AG48" s="447"/>
      <c r="AH48" s="512"/>
      <c r="AI48" s="513">
        <f t="shared" ca="1" si="59"/>
        <v>13</v>
      </c>
      <c r="AJ48" s="513">
        <f t="shared" si="60"/>
        <v>49</v>
      </c>
      <c r="AK48" s="513">
        <f t="shared" si="61"/>
        <v>18</v>
      </c>
      <c r="AL48" s="513" t="str">
        <f t="shared" si="62"/>
        <v>NIL</v>
      </c>
      <c r="AM48" s="513" t="str">
        <f t="shared" si="67"/>
        <v>NIL</v>
      </c>
      <c r="AN48" s="513" t="str">
        <f t="shared" si="64"/>
        <v>NIL</v>
      </c>
      <c r="AO48" s="513"/>
      <c r="AP48" s="514">
        <f t="shared" si="66"/>
        <v>80</v>
      </c>
      <c r="AQ48" s="515">
        <f t="shared" si="0"/>
        <v>0</v>
      </c>
      <c r="AR48" s="515">
        <f t="shared" si="1"/>
        <v>0</v>
      </c>
      <c r="AS48" s="515">
        <f t="shared" si="2"/>
        <v>0</v>
      </c>
      <c r="AT48" s="515">
        <f t="shared" si="3"/>
        <v>0</v>
      </c>
      <c r="AU48" s="515">
        <f t="shared" si="4"/>
        <v>0</v>
      </c>
      <c r="AV48" s="515">
        <f t="shared" si="5"/>
        <v>0</v>
      </c>
      <c r="AW48" s="515">
        <f t="shared" si="6"/>
        <v>0</v>
      </c>
      <c r="AX48" s="515">
        <f t="shared" si="7"/>
        <v>0</v>
      </c>
      <c r="AY48" s="515">
        <f t="shared" si="8"/>
        <v>0</v>
      </c>
      <c r="AZ48" s="515">
        <f t="shared" si="9"/>
        <v>0</v>
      </c>
      <c r="BA48" s="515">
        <f t="shared" si="10"/>
        <v>0</v>
      </c>
      <c r="BB48" s="515">
        <f t="shared" si="11"/>
        <v>0</v>
      </c>
      <c r="BC48" s="515">
        <f t="shared" si="12"/>
        <v>0</v>
      </c>
      <c r="BD48" s="515">
        <f t="shared" si="13"/>
        <v>0</v>
      </c>
      <c r="BE48" s="515">
        <f t="shared" si="14"/>
        <v>0</v>
      </c>
      <c r="BF48" s="515">
        <f t="shared" si="15"/>
        <v>0</v>
      </c>
      <c r="BG48" s="515">
        <f t="shared" si="16"/>
        <v>0</v>
      </c>
      <c r="BH48" s="515">
        <f t="shared" si="17"/>
        <v>0</v>
      </c>
      <c r="BI48" s="515">
        <f t="shared" si="18"/>
        <v>0</v>
      </c>
      <c r="BJ48" s="515">
        <f t="shared" si="19"/>
        <v>0</v>
      </c>
      <c r="BK48" s="515">
        <f t="shared" si="20"/>
        <v>0</v>
      </c>
      <c r="BL48" s="515">
        <f t="shared" si="21"/>
        <v>0</v>
      </c>
      <c r="BM48" s="515">
        <f t="shared" si="22"/>
        <v>0</v>
      </c>
      <c r="BN48" s="515">
        <f t="shared" si="23"/>
        <v>0</v>
      </c>
      <c r="BO48" s="515">
        <f t="shared" si="24"/>
        <v>0</v>
      </c>
      <c r="BP48" s="515">
        <f t="shared" si="25"/>
        <v>0</v>
      </c>
      <c r="BQ48" s="515">
        <f t="shared" si="26"/>
        <v>0</v>
      </c>
      <c r="BR48" s="515">
        <f t="shared" si="27"/>
        <v>0</v>
      </c>
      <c r="BS48" s="515">
        <f t="shared" si="28"/>
        <v>0</v>
      </c>
      <c r="BT48" s="515">
        <f t="shared" si="29"/>
        <v>0</v>
      </c>
      <c r="BU48" s="515">
        <f t="shared" si="30"/>
        <v>0</v>
      </c>
      <c r="BV48" s="515">
        <f t="shared" si="31"/>
        <v>0</v>
      </c>
      <c r="BW48" s="515">
        <f t="shared" si="32"/>
        <v>0</v>
      </c>
      <c r="BX48" s="515">
        <f t="shared" si="33"/>
        <v>0</v>
      </c>
      <c r="BY48" s="515">
        <f t="shared" si="34"/>
        <v>0</v>
      </c>
      <c r="BZ48" s="515">
        <f t="shared" si="35"/>
        <v>0</v>
      </c>
      <c r="CA48" s="515">
        <f t="shared" si="36"/>
        <v>0</v>
      </c>
      <c r="CB48" s="515">
        <f t="shared" si="37"/>
        <v>0</v>
      </c>
      <c r="CC48" s="515">
        <f t="shared" si="38"/>
        <v>0</v>
      </c>
      <c r="CD48" s="515">
        <f t="shared" si="39"/>
        <v>0</v>
      </c>
      <c r="CE48" s="515">
        <f t="shared" si="40"/>
        <v>0</v>
      </c>
      <c r="CF48" s="515">
        <f t="shared" si="41"/>
        <v>0</v>
      </c>
      <c r="CG48" s="515">
        <f t="shared" si="42"/>
        <v>0</v>
      </c>
      <c r="CH48" s="515">
        <f t="shared" si="43"/>
        <v>0</v>
      </c>
      <c r="CI48" s="515">
        <f t="shared" si="44"/>
        <v>0</v>
      </c>
      <c r="CJ48" s="515">
        <f t="shared" si="45"/>
        <v>0</v>
      </c>
      <c r="CK48" s="515">
        <f t="shared" si="65"/>
        <v>0</v>
      </c>
      <c r="CL48" s="515">
        <f t="shared" si="46"/>
        <v>0</v>
      </c>
      <c r="CM48" s="515">
        <f t="shared" si="47"/>
        <v>0</v>
      </c>
      <c r="CN48" s="515">
        <f t="shared" si="48"/>
        <v>0</v>
      </c>
      <c r="CO48" s="515">
        <f t="shared" si="49"/>
        <v>0</v>
      </c>
      <c r="CP48" s="515">
        <f t="shared" si="50"/>
        <v>0</v>
      </c>
      <c r="CQ48" s="515">
        <f t="shared" si="51"/>
        <v>0</v>
      </c>
      <c r="CR48" s="515">
        <f t="shared" si="52"/>
        <v>0</v>
      </c>
      <c r="CS48" s="515">
        <f t="shared" si="53"/>
        <v>0</v>
      </c>
      <c r="CT48" s="515">
        <f t="shared" si="54"/>
        <v>0</v>
      </c>
      <c r="CU48" s="515">
        <f t="shared" si="55"/>
        <v>0</v>
      </c>
      <c r="CV48" s="515">
        <f t="shared" si="56"/>
        <v>0</v>
      </c>
      <c r="CW48" s="515">
        <f t="shared" si="57"/>
        <v>0</v>
      </c>
      <c r="CX48" s="515">
        <f t="shared" si="58"/>
        <v>0</v>
      </c>
    </row>
    <row r="49" spans="2:102" x14ac:dyDescent="0.25">
      <c r="B49" s="509">
        <v>32</v>
      </c>
      <c r="C49" s="467">
        <f>'Student Entry'!C45</f>
        <v>211413205032</v>
      </c>
      <c r="D49" s="274" t="str">
        <f>'Student Entry'!D45</f>
        <v>GOPINATH.J</v>
      </c>
      <c r="E49" s="468">
        <v>2</v>
      </c>
      <c r="F49" s="510">
        <v>2</v>
      </c>
      <c r="G49" s="510">
        <v>2</v>
      </c>
      <c r="H49" s="510">
        <v>2</v>
      </c>
      <c r="I49" s="510">
        <v>2</v>
      </c>
      <c r="J49" s="468">
        <v>1</v>
      </c>
      <c r="K49" s="510">
        <v>1</v>
      </c>
      <c r="L49" s="468">
        <v>1</v>
      </c>
      <c r="M49" s="468">
        <v>1</v>
      </c>
      <c r="N49" s="510">
        <v>0</v>
      </c>
      <c r="O49" s="511" t="s">
        <v>1036</v>
      </c>
      <c r="P49" s="511" t="s">
        <v>1036</v>
      </c>
      <c r="Q49" s="510">
        <v>12</v>
      </c>
      <c r="R49" s="510">
        <v>4</v>
      </c>
      <c r="S49" s="511">
        <v>10</v>
      </c>
      <c r="T49" s="511"/>
      <c r="U49" s="510"/>
      <c r="V49" s="510"/>
      <c r="W49" s="511">
        <v>9</v>
      </c>
      <c r="X49" s="511"/>
      <c r="Y49" s="510"/>
      <c r="Z49" s="510"/>
      <c r="AA49" s="511">
        <v>8</v>
      </c>
      <c r="AB49" s="511">
        <v>5</v>
      </c>
      <c r="AC49" s="510"/>
      <c r="AD49" s="510"/>
      <c r="AE49" s="511">
        <v>4</v>
      </c>
      <c r="AF49" s="511">
        <v>7</v>
      </c>
      <c r="AG49" s="447"/>
      <c r="AH49" s="512"/>
      <c r="AI49" s="513">
        <f t="shared" ca="1" si="59"/>
        <v>23</v>
      </c>
      <c r="AJ49" s="513">
        <f t="shared" si="60"/>
        <v>33</v>
      </c>
      <c r="AK49" s="513">
        <f t="shared" si="61"/>
        <v>17</v>
      </c>
      <c r="AL49" s="513" t="str">
        <f t="shared" si="62"/>
        <v>NIL</v>
      </c>
      <c r="AM49" s="513" t="str">
        <f t="shared" si="67"/>
        <v>NIL</v>
      </c>
      <c r="AN49" s="513" t="str">
        <f t="shared" si="64"/>
        <v>NIL</v>
      </c>
      <c r="AO49" s="513"/>
      <c r="AP49" s="514">
        <f t="shared" si="66"/>
        <v>73</v>
      </c>
      <c r="AQ49" s="515">
        <f t="shared" si="0"/>
        <v>0</v>
      </c>
      <c r="AR49" s="515">
        <f t="shared" si="1"/>
        <v>0</v>
      </c>
      <c r="AS49" s="515">
        <f t="shared" si="2"/>
        <v>0</v>
      </c>
      <c r="AT49" s="515">
        <f t="shared" si="3"/>
        <v>0</v>
      </c>
      <c r="AU49" s="515">
        <f t="shared" si="4"/>
        <v>0</v>
      </c>
      <c r="AV49" s="515">
        <f t="shared" si="5"/>
        <v>0</v>
      </c>
      <c r="AW49" s="515">
        <f t="shared" si="6"/>
        <v>0</v>
      </c>
      <c r="AX49" s="515">
        <f t="shared" si="7"/>
        <v>0</v>
      </c>
      <c r="AY49" s="515">
        <f t="shared" si="8"/>
        <v>0</v>
      </c>
      <c r="AZ49" s="515">
        <f t="shared" si="9"/>
        <v>0</v>
      </c>
      <c r="BA49" s="515">
        <f t="shared" si="10"/>
        <v>0</v>
      </c>
      <c r="BB49" s="515">
        <f t="shared" si="11"/>
        <v>0</v>
      </c>
      <c r="BC49" s="515">
        <f t="shared" si="12"/>
        <v>0</v>
      </c>
      <c r="BD49" s="515">
        <f t="shared" si="13"/>
        <v>0</v>
      </c>
      <c r="BE49" s="515">
        <f t="shared" si="14"/>
        <v>0</v>
      </c>
      <c r="BF49" s="515">
        <f t="shared" si="15"/>
        <v>0</v>
      </c>
      <c r="BG49" s="515">
        <f t="shared" si="16"/>
        <v>0</v>
      </c>
      <c r="BH49" s="515">
        <f t="shared" si="17"/>
        <v>0</v>
      </c>
      <c r="BI49" s="515">
        <f t="shared" si="18"/>
        <v>0</v>
      </c>
      <c r="BJ49" s="515">
        <f t="shared" si="19"/>
        <v>0</v>
      </c>
      <c r="BK49" s="515">
        <f t="shared" si="20"/>
        <v>0</v>
      </c>
      <c r="BL49" s="515">
        <f t="shared" si="21"/>
        <v>0</v>
      </c>
      <c r="BM49" s="515">
        <f t="shared" si="22"/>
        <v>0</v>
      </c>
      <c r="BN49" s="515">
        <f t="shared" si="23"/>
        <v>0</v>
      </c>
      <c r="BO49" s="515">
        <f t="shared" si="24"/>
        <v>0</v>
      </c>
      <c r="BP49" s="515">
        <f t="shared" si="25"/>
        <v>0</v>
      </c>
      <c r="BQ49" s="515">
        <f t="shared" si="26"/>
        <v>0</v>
      </c>
      <c r="BR49" s="515">
        <f t="shared" si="27"/>
        <v>0</v>
      </c>
      <c r="BS49" s="515">
        <f t="shared" si="28"/>
        <v>0</v>
      </c>
      <c r="BT49" s="515">
        <f t="shared" si="29"/>
        <v>0</v>
      </c>
      <c r="BU49" s="515">
        <f t="shared" si="30"/>
        <v>0</v>
      </c>
      <c r="BV49" s="515">
        <f t="shared" si="31"/>
        <v>0</v>
      </c>
      <c r="BW49" s="515">
        <f t="shared" si="32"/>
        <v>0</v>
      </c>
      <c r="BX49" s="515">
        <f t="shared" si="33"/>
        <v>0</v>
      </c>
      <c r="BY49" s="515">
        <f t="shared" si="34"/>
        <v>0</v>
      </c>
      <c r="BZ49" s="515">
        <f t="shared" si="35"/>
        <v>0</v>
      </c>
      <c r="CA49" s="515">
        <f t="shared" si="36"/>
        <v>0</v>
      </c>
      <c r="CB49" s="515">
        <f t="shared" si="37"/>
        <v>0</v>
      </c>
      <c r="CC49" s="515">
        <f t="shared" si="38"/>
        <v>0</v>
      </c>
      <c r="CD49" s="515">
        <f t="shared" si="39"/>
        <v>0</v>
      </c>
      <c r="CE49" s="515">
        <f t="shared" si="40"/>
        <v>0</v>
      </c>
      <c r="CF49" s="515">
        <f t="shared" si="41"/>
        <v>0</v>
      </c>
      <c r="CG49" s="515">
        <f t="shared" si="42"/>
        <v>0</v>
      </c>
      <c r="CH49" s="515">
        <f t="shared" si="43"/>
        <v>0</v>
      </c>
      <c r="CI49" s="515">
        <f t="shared" si="44"/>
        <v>0</v>
      </c>
      <c r="CJ49" s="515">
        <f t="shared" si="45"/>
        <v>0</v>
      </c>
      <c r="CK49" s="515">
        <f t="shared" si="65"/>
        <v>0</v>
      </c>
      <c r="CL49" s="515">
        <f t="shared" si="46"/>
        <v>0</v>
      </c>
      <c r="CM49" s="515">
        <f t="shared" si="47"/>
        <v>0</v>
      </c>
      <c r="CN49" s="515">
        <f t="shared" si="48"/>
        <v>0</v>
      </c>
      <c r="CO49" s="515">
        <f t="shared" si="49"/>
        <v>0</v>
      </c>
      <c r="CP49" s="515">
        <f t="shared" si="50"/>
        <v>0</v>
      </c>
      <c r="CQ49" s="515">
        <f t="shared" si="51"/>
        <v>0</v>
      </c>
      <c r="CR49" s="515">
        <f t="shared" si="52"/>
        <v>0</v>
      </c>
      <c r="CS49" s="515">
        <f t="shared" si="53"/>
        <v>0</v>
      </c>
      <c r="CT49" s="515">
        <f t="shared" si="54"/>
        <v>0</v>
      </c>
      <c r="CU49" s="515">
        <f t="shared" si="55"/>
        <v>0</v>
      </c>
      <c r="CV49" s="515">
        <f t="shared" si="56"/>
        <v>0</v>
      </c>
      <c r="CW49" s="515">
        <f t="shared" si="57"/>
        <v>0</v>
      </c>
      <c r="CX49" s="515">
        <f t="shared" si="58"/>
        <v>0</v>
      </c>
    </row>
    <row r="50" spans="2:102" x14ac:dyDescent="0.25">
      <c r="B50" s="509">
        <v>33</v>
      </c>
      <c r="C50" s="467">
        <f>'Student Entry'!C46</f>
        <v>211413205033</v>
      </c>
      <c r="D50" s="274" t="str">
        <f>'Student Entry'!D46</f>
        <v>HARINI.S</v>
      </c>
      <c r="E50" s="468">
        <v>2</v>
      </c>
      <c r="F50" s="510">
        <v>2</v>
      </c>
      <c r="G50" s="510">
        <v>2</v>
      </c>
      <c r="H50" s="510">
        <v>1</v>
      </c>
      <c r="I50" s="510">
        <v>2</v>
      </c>
      <c r="J50" s="468">
        <v>2</v>
      </c>
      <c r="K50" s="510">
        <v>2</v>
      </c>
      <c r="L50" s="468">
        <v>2</v>
      </c>
      <c r="M50" s="468">
        <v>2</v>
      </c>
      <c r="N50" s="510">
        <v>2</v>
      </c>
      <c r="O50" s="511">
        <v>6</v>
      </c>
      <c r="P50" s="511">
        <v>8</v>
      </c>
      <c r="Q50" s="510"/>
      <c r="R50" s="510"/>
      <c r="S50" s="511" t="s">
        <v>1036</v>
      </c>
      <c r="T50" s="511"/>
      <c r="U50" s="510">
        <v>9</v>
      </c>
      <c r="V50" s="510"/>
      <c r="W50" s="511" t="s">
        <v>1036</v>
      </c>
      <c r="X50" s="511"/>
      <c r="Y50" s="510">
        <v>11</v>
      </c>
      <c r="Z50" s="510"/>
      <c r="AA50" s="511" t="s">
        <v>1036</v>
      </c>
      <c r="AB50" s="511" t="s">
        <v>1036</v>
      </c>
      <c r="AC50" s="510">
        <v>6</v>
      </c>
      <c r="AD50" s="510">
        <v>7</v>
      </c>
      <c r="AE50" s="511" t="s">
        <v>1036</v>
      </c>
      <c r="AF50" s="511" t="s">
        <v>1036</v>
      </c>
      <c r="AG50" s="447">
        <v>6</v>
      </c>
      <c r="AH50" s="512">
        <v>8</v>
      </c>
      <c r="AI50" s="513">
        <f t="shared" ca="1" si="59"/>
        <v>28</v>
      </c>
      <c r="AJ50" s="513">
        <f t="shared" si="60"/>
        <v>29</v>
      </c>
      <c r="AK50" s="513">
        <f t="shared" si="61"/>
        <v>23</v>
      </c>
      <c r="AL50" s="513" t="str">
        <f t="shared" si="62"/>
        <v>NIL</v>
      </c>
      <c r="AM50" s="513" t="str">
        <f t="shared" si="67"/>
        <v>NIL</v>
      </c>
      <c r="AN50" s="513" t="str">
        <f t="shared" si="64"/>
        <v>NIL</v>
      </c>
      <c r="AO50" s="513"/>
      <c r="AP50" s="514">
        <f t="shared" si="66"/>
        <v>80</v>
      </c>
      <c r="AQ50" s="515">
        <f t="shared" ref="AQ50:AQ81" si="68">SUMIFS($D50:$AG50,$D$17:$AG$17,"CO1",$D$18:$AG$18,"PO1",$D$33:$AG$33,"&lt;&gt;")</f>
        <v>0</v>
      </c>
      <c r="AR50" s="515">
        <f t="shared" ref="AR50:AR81" si="69">SUMIFS($D50:$AG50,$D$17:$AG$17,"CO1",$D$19:$AG$19,"PO2",$D$33:$AG$33,"&lt;&gt;")</f>
        <v>0</v>
      </c>
      <c r="AS50" s="515">
        <f t="shared" ref="AS50:AS81" si="70">SUMIFS($D50:$AG50,$D$17:$AG$17,"CO1",$D$20:$AG$20,"PO3",$D$33:$AG$33,"&lt;&gt;")</f>
        <v>0</v>
      </c>
      <c r="AT50" s="515">
        <f t="shared" ref="AT50:AT81" si="71">SUMIFS($D50:$AG50,$D$17:$AG$17,"CO1",$D$21:$AG$21,"PO4",$D$33:$AG$33,"&lt;&gt;")</f>
        <v>0</v>
      </c>
      <c r="AU50" s="515">
        <f t="shared" ref="AU50:AU81" si="72">SUMIFS($D50:$AG50,$D$17:$AG$17,"CO1",$D$22:$AG$22,"PO5",$D$33:$AG$33,"&lt;&gt;")</f>
        <v>0</v>
      </c>
      <c r="AV50" s="515">
        <f t="shared" ref="AV50:AV81" si="73">SUMIFS($D50:$AG50,$D$17:$AG$17,"CO1",$D$23:$AG$23,"PO6",$D$33:$AG$33,"&lt;&gt;")</f>
        <v>0</v>
      </c>
      <c r="AW50" s="515">
        <f t="shared" ref="AW50:AW81" si="74">SUMIFS($D50:$AG50,$D$17:$AG$17,"CO1",$D$24:$AG$24,"PO7",$D$33:$AG$33,"&lt;&gt;")</f>
        <v>0</v>
      </c>
      <c r="AX50" s="515">
        <f t="shared" ref="AX50:AX81" si="75">SUMIFS($D50:$AG50,$D$17:$AG$17,"CO1",$D$25:$AG$25,"PO8",$D$33:$AG$33,"&lt;&gt;")</f>
        <v>0</v>
      </c>
      <c r="AY50" s="515">
        <f t="shared" ref="AY50:AY81" si="76">SUMIFS($D50:$AG50,$D$17:$AG$17,"CO1",$D$26:$AG$26,"PO9",$D$33:$AG$33,"&lt;&gt;")</f>
        <v>0</v>
      </c>
      <c r="AZ50" s="515">
        <f t="shared" ref="AZ50:AZ81" si="77">SUMIFS($D50:$AG50,$D$17:$AG$17,"CO1",$D$27:$AG$27,"PO10",$D$33:$AG$33,"&lt;&gt;")</f>
        <v>0</v>
      </c>
      <c r="BA50" s="515">
        <f t="shared" ref="BA50:BA81" si="78">SUMIFS($D50:$AG50,$D$17:$AG$17,"CO1",$D$28:$AG$28,"PO11",$D$33:$AG$33,"&lt;&gt;")</f>
        <v>0</v>
      </c>
      <c r="BB50" s="515">
        <f t="shared" ref="BB50:BB81" si="79">SUMIFS($D50:$AG50,$D$17:$AG$17,"CO1",$D$29:$AG$29,"PO12",$D$33:$AG$33,"&lt;&gt;")</f>
        <v>0</v>
      </c>
      <c r="BC50" s="515">
        <f t="shared" ref="BC50:BC81" si="80">SUMIFS($D50:$AG50,$D$17:$AG$17,"CO2",$D$18:$AG$18,"PO1",$D$33:$AG$33,"&lt;&gt;")</f>
        <v>0</v>
      </c>
      <c r="BD50" s="515">
        <f t="shared" ref="BD50:BD81" si="81">SUMIFS($D50:$AG50,$D$17:$AG$17,"CO2",$D$19:$AG$19,"PO2",$D$33:$AG$33,"&lt;&gt;")</f>
        <v>0</v>
      </c>
      <c r="BE50" s="515">
        <f t="shared" ref="BE50:BE81" si="82">SUMIFS($D50:$AG50,$D$17:$AG$17,"CO2",$D$20:$AG$20,"PO3",$D$33:$AG$33,"&lt;&gt;")</f>
        <v>0</v>
      </c>
      <c r="BF50" s="515">
        <f t="shared" ref="BF50:BF81" si="83">SUMIFS($D50:$AG50,$D$17:$AG$17,"CO2",$D$21:$AG$21,"PO4",$D$33:$AG$33,"&lt;&gt;")</f>
        <v>0</v>
      </c>
      <c r="BG50" s="515">
        <f t="shared" ref="BG50:BG81" si="84">SUMIFS($D50:$AG50,$D$17:$AG$17,"CO2",$D$22:$AG$22,"PO5",$D$33:$AG$33,"&lt;&gt;")</f>
        <v>0</v>
      </c>
      <c r="BH50" s="515">
        <f t="shared" ref="BH50:BH81" si="85">SUMIFS($D50:$AG50,$D$17:$AG$17,"CO2",$D$23:$AG$23,"PO6",$D$33:$AG$33,"&lt;&gt;")</f>
        <v>0</v>
      </c>
      <c r="BI50" s="515">
        <f t="shared" ref="BI50:BI81" si="86">SUMIFS($D50:$AG50,$D$17:$AG$17,"CO2",$D$24:$AG$24,"PO7",$D$33:$AG$33,"&lt;&gt;")</f>
        <v>0</v>
      </c>
      <c r="BJ50" s="515">
        <f t="shared" ref="BJ50:BJ81" si="87">SUMIFS($D50:$AG50,$D$17:$AG$17,"CO2",$D$25:$AG$25,"PO8",$D$33:$AG$33,"&lt;&gt;")</f>
        <v>0</v>
      </c>
      <c r="BK50" s="515">
        <f t="shared" ref="BK50:BK81" si="88">SUMIFS($D50:$AG50,$D$17:$AG$17,"CO2",$D$26:$AG$26,"PO9",$D$33:$AG$33,"&lt;&gt;")</f>
        <v>0</v>
      </c>
      <c r="BL50" s="515">
        <f t="shared" ref="BL50:BL81" si="89">SUMIFS($D50:$AG50,$D$17:$AG$17,"CO2",$D$27:$AG$27,"PO10",$D$33:$AG$33,"&lt;&gt;")</f>
        <v>0</v>
      </c>
      <c r="BM50" s="515">
        <f t="shared" ref="BM50:BM81" si="90">SUMIFS($D50:$AG50,$D$17:$AG$17,"CO2",$D$28:$AG$28,"PO11",$D$33:$AG$33,"&lt;&gt;")</f>
        <v>0</v>
      </c>
      <c r="BN50" s="515">
        <f t="shared" ref="BN50:BN81" si="91">SUMIFS($D50:$AG50,$D$17:$AG$17,"CO2",$D$29:$AG$29,"PO12",$D$33:$AG$33,"&lt;&gt;")</f>
        <v>0</v>
      </c>
      <c r="BO50" s="515">
        <f t="shared" ref="BO50:BO81" si="92">SUMIFS($D50:$AG50,$D$17:$AG$17,"CO3",$D$18:$AG$18,"PO1",$D$33:$AG$33,"&lt;&gt;")</f>
        <v>0</v>
      </c>
      <c r="BP50" s="515">
        <f t="shared" ref="BP50:BP81" si="93">SUMIFS($D50:$AG50,$D$17:$AG$17,"CO3",$D$19:$AG$19,"PO2",$D$33:$AG$33,"&lt;&gt;")</f>
        <v>0</v>
      </c>
      <c r="BQ50" s="515">
        <f t="shared" ref="BQ50:BQ81" si="94">SUMIFS($D50:$AG50,$D$17:$AG$17,"CO3",$D$20:$AG$20,"PO3",$D$33:$AG$33,"&lt;&gt;")</f>
        <v>0</v>
      </c>
      <c r="BR50" s="515">
        <f t="shared" ref="BR50:BR81" si="95">SUMIFS($D50:$AG50,$D$17:$AG$17,"CO3",$D$21:$AG$21,"PO4",$D$33:$AG$33,"&lt;&gt;")</f>
        <v>0</v>
      </c>
      <c r="BS50" s="515">
        <f t="shared" ref="BS50:BS81" si="96">SUMIFS($D50:$AG50,$D$17:$AG$17,"CO3",$D$22:$AG$22,"PO5",$D$33:$AG$33,"&lt;&gt;")</f>
        <v>0</v>
      </c>
      <c r="BT50" s="515">
        <f t="shared" ref="BT50:BT81" si="97">SUMIFS($D50:$AG50,$D$17:$AG$17,"CO3",$D$23:$AG$23,"PO6",$D$33:$AG$33,"&lt;&gt;")</f>
        <v>0</v>
      </c>
      <c r="BU50" s="515">
        <f t="shared" ref="BU50:BU81" si="98">SUMIFS($D50:$AG50,$D$17:$AG$17,"CO3",$D$24:$AG$24,"PO7",$D$33:$AG$33,"&lt;&gt;")</f>
        <v>0</v>
      </c>
      <c r="BV50" s="515">
        <f t="shared" ref="BV50:BV81" si="99">SUMIFS($D50:$AG50,$D$17:$AG$17,"CO3",$D$25:$AG$25,"PO8",$D$33:$AG$33,"&lt;&gt;")</f>
        <v>0</v>
      </c>
      <c r="BW50" s="515">
        <f t="shared" ref="BW50:BW81" si="100">SUMIFS($D50:$AG50,$D$17:$AG$17,"CO3",$D$26:$AG$26,"PO9",$D$33:$AG$33,"&lt;&gt;")</f>
        <v>0</v>
      </c>
      <c r="BX50" s="515">
        <f t="shared" ref="BX50:BX81" si="101">SUMIFS($D50:$AG50,$D$17:$AG$17,"CO3",$D$27:$AG$27,"PO10",$D$33:$AG$33,"&lt;&gt;")</f>
        <v>0</v>
      </c>
      <c r="BY50" s="515">
        <f t="shared" ref="BY50:BY81" si="102">SUMIFS($D50:$AG50,$D$17:$AG$17,"CO3",$D$28:$AG$28,"PO11",$D$33:$AG$33,"&lt;&gt;")</f>
        <v>0</v>
      </c>
      <c r="BZ50" s="515">
        <f t="shared" ref="BZ50:BZ81" si="103">SUMIFS($D50:$AG50,$D$17:$AG$17,"CO3",$D$29:$AG$29,"PO12",$D$33:$AG$33,"&lt;&gt;")</f>
        <v>0</v>
      </c>
      <c r="CA50" s="515">
        <f t="shared" ref="CA50:CA81" si="104">SUMIFS($D50:$AG50,$D$17:$AG$17,"CO4",$D$18:$AG$18,"PO1",$D$33:$AG$33,"&lt;&gt;")</f>
        <v>0</v>
      </c>
      <c r="CB50" s="515">
        <f t="shared" ref="CB50:CB81" si="105">SUMIFS($D50:$AG50,$D$17:$AG$17,"CO4",$D$19:$AG$19,"PO2",$D$33:$AG$33,"&lt;&gt;")</f>
        <v>0</v>
      </c>
      <c r="CC50" s="515">
        <f t="shared" ref="CC50:CC81" si="106">SUMIFS($D50:$AG50,$D$17:$AG$17,"CO4",$D$20:$AG$20,"PO3",$D$33:$AG$33,"&lt;&gt;")</f>
        <v>0</v>
      </c>
      <c r="CD50" s="515">
        <f t="shared" ref="CD50:CD81" si="107">SUMIFS($D50:$AG50,$D$17:$AG$17,"CO4",$D$21:$AG$21,"PO4",$D$33:$AG$33,"&lt;&gt;")</f>
        <v>0</v>
      </c>
      <c r="CE50" s="515">
        <f t="shared" ref="CE50:CE81" si="108">SUMIFS($D50:$AG50,$D$17:$AG$17,"CO4",$D$22:$AG$22,"PO5",$D$33:$AG$33,"&lt;&gt;")</f>
        <v>0</v>
      </c>
      <c r="CF50" s="515">
        <f t="shared" ref="CF50:CF81" si="109">SUMIFS($D50:$AG50,$D$17:$AG$17,"CO4",$D$23:$AG$23,"PO6",$D$33:$AG$33,"&lt;&gt;")</f>
        <v>0</v>
      </c>
      <c r="CG50" s="515">
        <f t="shared" ref="CG50:CG81" si="110">SUMIFS($D50:$AG50,$D$17:$AG$17,"CO4",$D$24:$AG$24,"PO7",$D$33:$AG$33,"&lt;&gt;")</f>
        <v>0</v>
      </c>
      <c r="CH50" s="515">
        <f t="shared" ref="CH50:CH81" si="111">SUMIFS($D50:$AG50,$D$17:$AG$17,"CO4",$D$25:$AG$25,"PO8",$D$33:$AG$33,"&lt;&gt;")</f>
        <v>0</v>
      </c>
      <c r="CI50" s="515">
        <f t="shared" ref="CI50:CI81" si="112">SUMIFS($D50:$AG50,$D$17:$AG$17,"CO4",$D$26:$AG$26,"PO9",$D$33:$AG$33,"&lt;&gt;")</f>
        <v>0</v>
      </c>
      <c r="CJ50" s="515">
        <f t="shared" ref="CJ50:CJ81" si="113">SUMIFS($D50:$AG50,$D$17:$AG$17,"CO4",$D$27:$AG$27,"PO10",$D$33:$AG$33,"&lt;&gt;")</f>
        <v>0</v>
      </c>
      <c r="CK50" s="515">
        <f t="shared" si="65"/>
        <v>0</v>
      </c>
      <c r="CL50" s="515">
        <f t="shared" ref="CL50:CL81" si="114">SUMIFS($D50:$AG50,$D$17:$AG$17,"CO4",$D$29:$AG$29,"PO12",$D$33:$AG$33,"&lt;&gt;")</f>
        <v>0</v>
      </c>
      <c r="CM50" s="515">
        <f t="shared" ref="CM50:CM81" si="115">SUMIFS($D50:$AG50,$D$17:$AG$17,"CO5",$D$18:$AG$18,"PO1",$D$33:$AG$33,"&lt;&gt;")</f>
        <v>0</v>
      </c>
      <c r="CN50" s="515">
        <f t="shared" ref="CN50:CN81" si="116">SUMIFS($D50:$AG50,$D$17:$AG$17,"CO5",$D$19:$AG$19,"PO2",$D$33:$AG$33,"&lt;&gt;")</f>
        <v>0</v>
      </c>
      <c r="CO50" s="515">
        <f t="shared" ref="CO50:CO81" si="117">SUMIFS($D50:$AG50,$D$17:$AG$17,"CO5",$D$20:$AG$20,"PO3",$D$33:$AG$33,"&lt;&gt;")</f>
        <v>0</v>
      </c>
      <c r="CP50" s="515">
        <f t="shared" ref="CP50:CP81" si="118">SUMIFS($D50:$AG50,$D$17:$AG$17,"CO5",$D$21:$AG$21,"PO4",$D$33:$AG$33,"&lt;&gt;")</f>
        <v>0</v>
      </c>
      <c r="CQ50" s="515">
        <f t="shared" ref="CQ50:CQ81" si="119">SUMIFS($D50:$AG50,$D$17:$AG$17,"CO5",$D$22:$AG$22,"PO5",$D$33:$AG$33,"&lt;&gt;")</f>
        <v>0</v>
      </c>
      <c r="CR50" s="515">
        <f t="shared" ref="CR50:CR81" si="120">SUMIFS($D50:$AG50,$D$17:$AG$17,"CO5",$D$23:$AG$23,"PO6",$D$33:$AG$33,"&lt;&gt;")</f>
        <v>0</v>
      </c>
      <c r="CS50" s="515">
        <f t="shared" ref="CS50:CS81" si="121">SUMIFS($D50:$AG50,$D$17:$AG$17,"CO5",$D$24:$AG$24,"PO7",$D$33:$AG$33,"&lt;&gt;")</f>
        <v>0</v>
      </c>
      <c r="CT50" s="515">
        <f t="shared" ref="CT50:CT81" si="122">SUMIFS($D50:$AG50,$D$17:$AG$17,"CO5",$D$25:$AG$25,"PO8",$D$33:$AG$33,"&lt;&gt;")</f>
        <v>0</v>
      </c>
      <c r="CU50" s="515">
        <f t="shared" ref="CU50:CU81" si="123">SUMIFS($D50:$AG50,$D$17:$AG$17,"CO5",$D$26:$AG$26,"PO9",$D$33:$AG$33,"&lt;&gt;")</f>
        <v>0</v>
      </c>
      <c r="CV50" s="515">
        <f t="shared" ref="CV50:CV81" si="124">SUMIFS($D50:$AG50,$D$17:$AG$17,"CO5",$D$27:$AG$27,"PO10",$D$33:$AG$33,"&lt;&gt;")</f>
        <v>0</v>
      </c>
      <c r="CW50" s="515">
        <f t="shared" ref="CW50:CW81" si="125">SUMIFS($D50:$AG50,$D$17:$AG$17,"CO5",$D$28:$AG$28,"PO11",$D$33:$AG$33,"&lt;&gt;")</f>
        <v>0</v>
      </c>
      <c r="CX50" s="515">
        <f t="shared" ref="CX50:CX81" si="126">SUMIFS($D50:$AG50,$D$17:$AG$17,"CO5",$D$29:$AG$29,"PO12",$D$33:$AG$33,"&lt;&gt;")</f>
        <v>0</v>
      </c>
    </row>
    <row r="51" spans="2:102" x14ac:dyDescent="0.25">
      <c r="B51" s="509">
        <v>34</v>
      </c>
      <c r="C51" s="467">
        <f>'Student Entry'!C47</f>
        <v>211413205034</v>
      </c>
      <c r="D51" s="274" t="str">
        <f>'Student Entry'!D47</f>
        <v>HARITA CHANDINI.B</v>
      </c>
      <c r="E51" s="468">
        <v>2</v>
      </c>
      <c r="F51" s="510">
        <v>2</v>
      </c>
      <c r="G51" s="510">
        <v>0</v>
      </c>
      <c r="H51" s="510">
        <v>2</v>
      </c>
      <c r="I51" s="510">
        <v>0</v>
      </c>
      <c r="J51" s="468">
        <v>2</v>
      </c>
      <c r="K51" s="510">
        <v>1</v>
      </c>
      <c r="L51" s="468">
        <v>1</v>
      </c>
      <c r="M51" s="468">
        <v>1</v>
      </c>
      <c r="N51" s="510">
        <v>2</v>
      </c>
      <c r="O51" s="511">
        <v>5</v>
      </c>
      <c r="P51" s="511">
        <v>8</v>
      </c>
      <c r="Q51" s="510"/>
      <c r="R51" s="510"/>
      <c r="S51" s="511" t="s">
        <v>1036</v>
      </c>
      <c r="T51" s="511"/>
      <c r="U51" s="510">
        <v>12</v>
      </c>
      <c r="V51" s="510"/>
      <c r="W51" s="511">
        <v>8</v>
      </c>
      <c r="X51" s="511"/>
      <c r="Y51" s="510"/>
      <c r="Z51" s="510"/>
      <c r="AA51" s="511">
        <v>5</v>
      </c>
      <c r="AB51" s="511">
        <v>5</v>
      </c>
      <c r="AC51" s="510"/>
      <c r="AD51" s="510"/>
      <c r="AE51" s="511">
        <v>7</v>
      </c>
      <c r="AF51" s="511">
        <v>5</v>
      </c>
      <c r="AG51" s="447"/>
      <c r="AH51" s="512"/>
      <c r="AI51" s="513">
        <f t="shared" ca="1" si="59"/>
        <v>29</v>
      </c>
      <c r="AJ51" s="513">
        <f t="shared" si="60"/>
        <v>22</v>
      </c>
      <c r="AK51" s="513">
        <f t="shared" si="61"/>
        <v>17</v>
      </c>
      <c r="AL51" s="513" t="str">
        <f t="shared" si="62"/>
        <v>NIL</v>
      </c>
      <c r="AM51" s="513" t="str">
        <f t="shared" si="67"/>
        <v>NIL</v>
      </c>
      <c r="AN51" s="513" t="str">
        <f t="shared" si="64"/>
        <v>NIL</v>
      </c>
      <c r="AO51" s="513"/>
      <c r="AP51" s="514">
        <f t="shared" si="66"/>
        <v>68</v>
      </c>
      <c r="AQ51" s="515">
        <f t="shared" si="68"/>
        <v>0</v>
      </c>
      <c r="AR51" s="515">
        <f t="shared" si="69"/>
        <v>0</v>
      </c>
      <c r="AS51" s="515">
        <f t="shared" si="70"/>
        <v>0</v>
      </c>
      <c r="AT51" s="515">
        <f t="shared" si="71"/>
        <v>0</v>
      </c>
      <c r="AU51" s="515">
        <f t="shared" si="72"/>
        <v>0</v>
      </c>
      <c r="AV51" s="515">
        <f t="shared" si="73"/>
        <v>0</v>
      </c>
      <c r="AW51" s="515">
        <f t="shared" si="74"/>
        <v>0</v>
      </c>
      <c r="AX51" s="515">
        <f t="shared" si="75"/>
        <v>0</v>
      </c>
      <c r="AY51" s="515">
        <f t="shared" si="76"/>
        <v>0</v>
      </c>
      <c r="AZ51" s="515">
        <f t="shared" si="77"/>
        <v>0</v>
      </c>
      <c r="BA51" s="515">
        <f t="shared" si="78"/>
        <v>0</v>
      </c>
      <c r="BB51" s="515">
        <f t="shared" si="79"/>
        <v>0</v>
      </c>
      <c r="BC51" s="515">
        <f t="shared" si="80"/>
        <v>0</v>
      </c>
      <c r="BD51" s="515">
        <f t="shared" si="81"/>
        <v>0</v>
      </c>
      <c r="BE51" s="515">
        <f t="shared" si="82"/>
        <v>0</v>
      </c>
      <c r="BF51" s="515">
        <f t="shared" si="83"/>
        <v>0</v>
      </c>
      <c r="BG51" s="515">
        <f t="shared" si="84"/>
        <v>0</v>
      </c>
      <c r="BH51" s="515">
        <f t="shared" si="85"/>
        <v>0</v>
      </c>
      <c r="BI51" s="515">
        <f t="shared" si="86"/>
        <v>0</v>
      </c>
      <c r="BJ51" s="515">
        <f t="shared" si="87"/>
        <v>0</v>
      </c>
      <c r="BK51" s="515">
        <f t="shared" si="88"/>
        <v>0</v>
      </c>
      <c r="BL51" s="515">
        <f t="shared" si="89"/>
        <v>0</v>
      </c>
      <c r="BM51" s="515">
        <f t="shared" si="90"/>
        <v>0</v>
      </c>
      <c r="BN51" s="515">
        <f t="shared" si="91"/>
        <v>0</v>
      </c>
      <c r="BO51" s="515">
        <f t="shared" si="92"/>
        <v>0</v>
      </c>
      <c r="BP51" s="515">
        <f t="shared" si="93"/>
        <v>0</v>
      </c>
      <c r="BQ51" s="515">
        <f t="shared" si="94"/>
        <v>0</v>
      </c>
      <c r="BR51" s="515">
        <f t="shared" si="95"/>
        <v>0</v>
      </c>
      <c r="BS51" s="515">
        <f t="shared" si="96"/>
        <v>0</v>
      </c>
      <c r="BT51" s="515">
        <f t="shared" si="97"/>
        <v>0</v>
      </c>
      <c r="BU51" s="515">
        <f t="shared" si="98"/>
        <v>0</v>
      </c>
      <c r="BV51" s="515">
        <f t="shared" si="99"/>
        <v>0</v>
      </c>
      <c r="BW51" s="515">
        <f t="shared" si="100"/>
        <v>0</v>
      </c>
      <c r="BX51" s="515">
        <f t="shared" si="101"/>
        <v>0</v>
      </c>
      <c r="BY51" s="515">
        <f t="shared" si="102"/>
        <v>0</v>
      </c>
      <c r="BZ51" s="515">
        <f t="shared" si="103"/>
        <v>0</v>
      </c>
      <c r="CA51" s="515">
        <f t="shared" si="104"/>
        <v>0</v>
      </c>
      <c r="CB51" s="515">
        <f t="shared" si="105"/>
        <v>0</v>
      </c>
      <c r="CC51" s="515">
        <f t="shared" si="106"/>
        <v>0</v>
      </c>
      <c r="CD51" s="515">
        <f t="shared" si="107"/>
        <v>0</v>
      </c>
      <c r="CE51" s="515">
        <f t="shared" si="108"/>
        <v>0</v>
      </c>
      <c r="CF51" s="515">
        <f t="shared" si="109"/>
        <v>0</v>
      </c>
      <c r="CG51" s="515">
        <f t="shared" si="110"/>
        <v>0</v>
      </c>
      <c r="CH51" s="515">
        <f t="shared" si="111"/>
        <v>0</v>
      </c>
      <c r="CI51" s="515">
        <f t="shared" si="112"/>
        <v>0</v>
      </c>
      <c r="CJ51" s="515">
        <f t="shared" si="113"/>
        <v>0</v>
      </c>
      <c r="CK51" s="515">
        <f t="shared" ref="CK51:CK82" si="127">SUMIFS($D51:$AG51,$D$17:$AG$17,"CO5",$D$28:$AG$28,"PO11",$D$33:$AG$33,"&lt;&gt;")</f>
        <v>0</v>
      </c>
      <c r="CL51" s="515">
        <f t="shared" si="114"/>
        <v>0</v>
      </c>
      <c r="CM51" s="515">
        <f t="shared" si="115"/>
        <v>0</v>
      </c>
      <c r="CN51" s="515">
        <f t="shared" si="116"/>
        <v>0</v>
      </c>
      <c r="CO51" s="515">
        <f t="shared" si="117"/>
        <v>0</v>
      </c>
      <c r="CP51" s="515">
        <f t="shared" si="118"/>
        <v>0</v>
      </c>
      <c r="CQ51" s="515">
        <f t="shared" si="119"/>
        <v>0</v>
      </c>
      <c r="CR51" s="515">
        <f t="shared" si="120"/>
        <v>0</v>
      </c>
      <c r="CS51" s="515">
        <f t="shared" si="121"/>
        <v>0</v>
      </c>
      <c r="CT51" s="515">
        <f t="shared" si="122"/>
        <v>0</v>
      </c>
      <c r="CU51" s="515">
        <f t="shared" si="123"/>
        <v>0</v>
      </c>
      <c r="CV51" s="515">
        <f t="shared" si="124"/>
        <v>0</v>
      </c>
      <c r="CW51" s="515">
        <f t="shared" si="125"/>
        <v>0</v>
      </c>
      <c r="CX51" s="515">
        <f t="shared" si="126"/>
        <v>0</v>
      </c>
    </row>
    <row r="52" spans="2:102" x14ac:dyDescent="0.25">
      <c r="B52" s="509">
        <v>35</v>
      </c>
      <c r="C52" s="467">
        <f>'Student Entry'!C48</f>
        <v>211413205035</v>
      </c>
      <c r="D52" s="274" t="str">
        <f>'Student Entry'!D48</f>
        <v>HEMALATHA.V</v>
      </c>
      <c r="E52" s="468">
        <v>2</v>
      </c>
      <c r="F52" s="510">
        <v>2</v>
      </c>
      <c r="G52" s="510">
        <v>2</v>
      </c>
      <c r="H52" s="510">
        <v>2</v>
      </c>
      <c r="I52" s="510">
        <v>2</v>
      </c>
      <c r="J52" s="468">
        <v>1</v>
      </c>
      <c r="K52" s="510">
        <v>1</v>
      </c>
      <c r="L52" s="468">
        <v>2</v>
      </c>
      <c r="M52" s="468">
        <v>2</v>
      </c>
      <c r="N52" s="510">
        <v>2</v>
      </c>
      <c r="O52" s="511" t="s">
        <v>1036</v>
      </c>
      <c r="P52" s="511" t="s">
        <v>1036</v>
      </c>
      <c r="Q52" s="510">
        <v>10</v>
      </c>
      <c r="R52" s="510">
        <v>3</v>
      </c>
      <c r="S52" s="511">
        <v>10</v>
      </c>
      <c r="T52" s="511"/>
      <c r="U52" s="510"/>
      <c r="V52" s="510"/>
      <c r="W52" s="511" t="s">
        <v>1036</v>
      </c>
      <c r="X52" s="511"/>
      <c r="Y52" s="510">
        <v>14</v>
      </c>
      <c r="Z52" s="510"/>
      <c r="AA52" s="511" t="s">
        <v>1036</v>
      </c>
      <c r="AB52" s="511" t="s">
        <v>1036</v>
      </c>
      <c r="AC52" s="510">
        <v>6</v>
      </c>
      <c r="AD52" s="510">
        <v>2</v>
      </c>
      <c r="AE52" s="511">
        <v>6</v>
      </c>
      <c r="AF52" s="511">
        <v>4</v>
      </c>
      <c r="AG52" s="447"/>
      <c r="AH52" s="512"/>
      <c r="AI52" s="513">
        <f t="shared" ca="1" si="59"/>
        <v>17</v>
      </c>
      <c r="AJ52" s="513">
        <f t="shared" si="60"/>
        <v>42</v>
      </c>
      <c r="AK52" s="513">
        <f t="shared" si="61"/>
        <v>14</v>
      </c>
      <c r="AL52" s="513" t="str">
        <f t="shared" si="62"/>
        <v>NIL</v>
      </c>
      <c r="AM52" s="513" t="str">
        <f t="shared" si="67"/>
        <v>NIL</v>
      </c>
      <c r="AN52" s="513" t="str">
        <f t="shared" si="64"/>
        <v>NIL</v>
      </c>
      <c r="AO52" s="513"/>
      <c r="AP52" s="514">
        <f t="shared" si="66"/>
        <v>73</v>
      </c>
      <c r="AQ52" s="515">
        <f t="shared" si="68"/>
        <v>0</v>
      </c>
      <c r="AR52" s="515">
        <f t="shared" si="69"/>
        <v>0</v>
      </c>
      <c r="AS52" s="515">
        <f t="shared" si="70"/>
        <v>0</v>
      </c>
      <c r="AT52" s="515">
        <f t="shared" si="71"/>
        <v>0</v>
      </c>
      <c r="AU52" s="515">
        <f t="shared" si="72"/>
        <v>0</v>
      </c>
      <c r="AV52" s="515">
        <f t="shared" si="73"/>
        <v>0</v>
      </c>
      <c r="AW52" s="515">
        <f t="shared" si="74"/>
        <v>0</v>
      </c>
      <c r="AX52" s="515">
        <f t="shared" si="75"/>
        <v>0</v>
      </c>
      <c r="AY52" s="515">
        <f t="shared" si="76"/>
        <v>0</v>
      </c>
      <c r="AZ52" s="515">
        <f t="shared" si="77"/>
        <v>0</v>
      </c>
      <c r="BA52" s="515">
        <f t="shared" si="78"/>
        <v>0</v>
      </c>
      <c r="BB52" s="515">
        <f t="shared" si="79"/>
        <v>0</v>
      </c>
      <c r="BC52" s="515">
        <f t="shared" si="80"/>
        <v>0</v>
      </c>
      <c r="BD52" s="515">
        <f t="shared" si="81"/>
        <v>0</v>
      </c>
      <c r="BE52" s="515">
        <f t="shared" si="82"/>
        <v>0</v>
      </c>
      <c r="BF52" s="515">
        <f t="shared" si="83"/>
        <v>0</v>
      </c>
      <c r="BG52" s="515">
        <f t="shared" si="84"/>
        <v>0</v>
      </c>
      <c r="BH52" s="515">
        <f t="shared" si="85"/>
        <v>0</v>
      </c>
      <c r="BI52" s="515">
        <f t="shared" si="86"/>
        <v>0</v>
      </c>
      <c r="BJ52" s="515">
        <f t="shared" si="87"/>
        <v>0</v>
      </c>
      <c r="BK52" s="515">
        <f t="shared" si="88"/>
        <v>0</v>
      </c>
      <c r="BL52" s="515">
        <f t="shared" si="89"/>
        <v>0</v>
      </c>
      <c r="BM52" s="515">
        <f t="shared" si="90"/>
        <v>0</v>
      </c>
      <c r="BN52" s="515">
        <f t="shared" si="91"/>
        <v>0</v>
      </c>
      <c r="BO52" s="515">
        <f t="shared" si="92"/>
        <v>0</v>
      </c>
      <c r="BP52" s="515">
        <f t="shared" si="93"/>
        <v>0</v>
      </c>
      <c r="BQ52" s="515">
        <f t="shared" si="94"/>
        <v>0</v>
      </c>
      <c r="BR52" s="515">
        <f t="shared" si="95"/>
        <v>0</v>
      </c>
      <c r="BS52" s="515">
        <f t="shared" si="96"/>
        <v>0</v>
      </c>
      <c r="BT52" s="515">
        <f t="shared" si="97"/>
        <v>0</v>
      </c>
      <c r="BU52" s="515">
        <f t="shared" si="98"/>
        <v>0</v>
      </c>
      <c r="BV52" s="515">
        <f t="shared" si="99"/>
        <v>0</v>
      </c>
      <c r="BW52" s="515">
        <f t="shared" si="100"/>
        <v>0</v>
      </c>
      <c r="BX52" s="515">
        <f t="shared" si="101"/>
        <v>0</v>
      </c>
      <c r="BY52" s="515">
        <f t="shared" si="102"/>
        <v>0</v>
      </c>
      <c r="BZ52" s="515">
        <f t="shared" si="103"/>
        <v>0</v>
      </c>
      <c r="CA52" s="515">
        <f t="shared" si="104"/>
        <v>0</v>
      </c>
      <c r="CB52" s="515">
        <f t="shared" si="105"/>
        <v>0</v>
      </c>
      <c r="CC52" s="515">
        <f t="shared" si="106"/>
        <v>0</v>
      </c>
      <c r="CD52" s="515">
        <f t="shared" si="107"/>
        <v>0</v>
      </c>
      <c r="CE52" s="515">
        <f t="shared" si="108"/>
        <v>0</v>
      </c>
      <c r="CF52" s="515">
        <f t="shared" si="109"/>
        <v>0</v>
      </c>
      <c r="CG52" s="515">
        <f t="shared" si="110"/>
        <v>0</v>
      </c>
      <c r="CH52" s="515">
        <f t="shared" si="111"/>
        <v>0</v>
      </c>
      <c r="CI52" s="515">
        <f t="shared" si="112"/>
        <v>0</v>
      </c>
      <c r="CJ52" s="515">
        <f t="shared" si="113"/>
        <v>0</v>
      </c>
      <c r="CK52" s="515">
        <f t="shared" si="127"/>
        <v>0</v>
      </c>
      <c r="CL52" s="515">
        <f t="shared" si="114"/>
        <v>0</v>
      </c>
      <c r="CM52" s="515">
        <f t="shared" si="115"/>
        <v>0</v>
      </c>
      <c r="CN52" s="515">
        <f t="shared" si="116"/>
        <v>0</v>
      </c>
      <c r="CO52" s="515">
        <f t="shared" si="117"/>
        <v>0</v>
      </c>
      <c r="CP52" s="515">
        <f t="shared" si="118"/>
        <v>0</v>
      </c>
      <c r="CQ52" s="515">
        <f t="shared" si="119"/>
        <v>0</v>
      </c>
      <c r="CR52" s="515">
        <f t="shared" si="120"/>
        <v>0</v>
      </c>
      <c r="CS52" s="515">
        <f t="shared" si="121"/>
        <v>0</v>
      </c>
      <c r="CT52" s="515">
        <f t="shared" si="122"/>
        <v>0</v>
      </c>
      <c r="CU52" s="515">
        <f t="shared" si="123"/>
        <v>0</v>
      </c>
      <c r="CV52" s="515">
        <f t="shared" si="124"/>
        <v>0</v>
      </c>
      <c r="CW52" s="515">
        <f t="shared" si="125"/>
        <v>0</v>
      </c>
      <c r="CX52" s="515">
        <f t="shared" si="126"/>
        <v>0</v>
      </c>
    </row>
    <row r="53" spans="2:102" x14ac:dyDescent="0.25">
      <c r="B53" s="509">
        <v>36</v>
      </c>
      <c r="C53" s="467">
        <f>'Student Entry'!C49</f>
        <v>211413205036</v>
      </c>
      <c r="D53" s="274" t="str">
        <f>'Student Entry'!D49</f>
        <v>HEMAMALINI.M</v>
      </c>
      <c r="E53" s="468">
        <v>2</v>
      </c>
      <c r="F53" s="510">
        <v>2</v>
      </c>
      <c r="G53" s="510">
        <v>2</v>
      </c>
      <c r="H53" s="510">
        <v>1</v>
      </c>
      <c r="I53" s="510">
        <v>2</v>
      </c>
      <c r="J53" s="468">
        <v>1</v>
      </c>
      <c r="K53" s="510">
        <v>2</v>
      </c>
      <c r="L53" s="468">
        <v>1</v>
      </c>
      <c r="M53" s="468">
        <v>1</v>
      </c>
      <c r="N53" s="510">
        <v>2</v>
      </c>
      <c r="O53" s="511">
        <v>6</v>
      </c>
      <c r="P53" s="511">
        <v>8</v>
      </c>
      <c r="Q53" s="510"/>
      <c r="R53" s="510"/>
      <c r="S53" s="511" t="s">
        <v>1036</v>
      </c>
      <c r="T53" s="511"/>
      <c r="U53" s="510">
        <v>14</v>
      </c>
      <c r="V53" s="510"/>
      <c r="W53" s="511">
        <v>8</v>
      </c>
      <c r="X53" s="511"/>
      <c r="Y53" s="510"/>
      <c r="Z53" s="510"/>
      <c r="AA53" s="511">
        <v>7</v>
      </c>
      <c r="AB53" s="511">
        <v>7</v>
      </c>
      <c r="AC53" s="510"/>
      <c r="AD53" s="510"/>
      <c r="AE53" s="511">
        <v>7</v>
      </c>
      <c r="AF53" s="511">
        <v>5</v>
      </c>
      <c r="AG53" s="447"/>
      <c r="AH53" s="512"/>
      <c r="AI53" s="513">
        <f t="shared" ca="1" si="59"/>
        <v>34</v>
      </c>
      <c r="AJ53" s="513">
        <f t="shared" si="60"/>
        <v>25</v>
      </c>
      <c r="AK53" s="513">
        <f t="shared" si="61"/>
        <v>19</v>
      </c>
      <c r="AL53" s="513" t="str">
        <f t="shared" si="62"/>
        <v>NIL</v>
      </c>
      <c r="AM53" s="513" t="str">
        <f t="shared" si="67"/>
        <v>NIL</v>
      </c>
      <c r="AN53" s="513" t="str">
        <f t="shared" si="64"/>
        <v>NIL</v>
      </c>
      <c r="AO53" s="513"/>
      <c r="AP53" s="514">
        <f t="shared" si="66"/>
        <v>78</v>
      </c>
      <c r="AQ53" s="515">
        <f t="shared" si="68"/>
        <v>0</v>
      </c>
      <c r="AR53" s="515">
        <f t="shared" si="69"/>
        <v>0</v>
      </c>
      <c r="AS53" s="515">
        <f t="shared" si="70"/>
        <v>0</v>
      </c>
      <c r="AT53" s="515">
        <f t="shared" si="71"/>
        <v>0</v>
      </c>
      <c r="AU53" s="515">
        <f t="shared" si="72"/>
        <v>0</v>
      </c>
      <c r="AV53" s="515">
        <f t="shared" si="73"/>
        <v>0</v>
      </c>
      <c r="AW53" s="515">
        <f t="shared" si="74"/>
        <v>0</v>
      </c>
      <c r="AX53" s="515">
        <f t="shared" si="75"/>
        <v>0</v>
      </c>
      <c r="AY53" s="515">
        <f t="shared" si="76"/>
        <v>0</v>
      </c>
      <c r="AZ53" s="515">
        <f t="shared" si="77"/>
        <v>0</v>
      </c>
      <c r="BA53" s="515">
        <f t="shared" si="78"/>
        <v>0</v>
      </c>
      <c r="BB53" s="515">
        <f t="shared" si="79"/>
        <v>0</v>
      </c>
      <c r="BC53" s="515">
        <f t="shared" si="80"/>
        <v>0</v>
      </c>
      <c r="BD53" s="515">
        <f t="shared" si="81"/>
        <v>0</v>
      </c>
      <c r="BE53" s="515">
        <f t="shared" si="82"/>
        <v>0</v>
      </c>
      <c r="BF53" s="515">
        <f t="shared" si="83"/>
        <v>0</v>
      </c>
      <c r="BG53" s="515">
        <f t="shared" si="84"/>
        <v>0</v>
      </c>
      <c r="BH53" s="515">
        <f t="shared" si="85"/>
        <v>0</v>
      </c>
      <c r="BI53" s="515">
        <f t="shared" si="86"/>
        <v>0</v>
      </c>
      <c r="BJ53" s="515">
        <f t="shared" si="87"/>
        <v>0</v>
      </c>
      <c r="BK53" s="515">
        <f t="shared" si="88"/>
        <v>0</v>
      </c>
      <c r="BL53" s="515">
        <f t="shared" si="89"/>
        <v>0</v>
      </c>
      <c r="BM53" s="515">
        <f t="shared" si="90"/>
        <v>0</v>
      </c>
      <c r="BN53" s="515">
        <f t="shared" si="91"/>
        <v>0</v>
      </c>
      <c r="BO53" s="515">
        <f t="shared" si="92"/>
        <v>0</v>
      </c>
      <c r="BP53" s="515">
        <f t="shared" si="93"/>
        <v>0</v>
      </c>
      <c r="BQ53" s="515">
        <f t="shared" si="94"/>
        <v>0</v>
      </c>
      <c r="BR53" s="515">
        <f t="shared" si="95"/>
        <v>0</v>
      </c>
      <c r="BS53" s="515">
        <f t="shared" si="96"/>
        <v>0</v>
      </c>
      <c r="BT53" s="515">
        <f t="shared" si="97"/>
        <v>0</v>
      </c>
      <c r="BU53" s="515">
        <f t="shared" si="98"/>
        <v>0</v>
      </c>
      <c r="BV53" s="515">
        <f t="shared" si="99"/>
        <v>0</v>
      </c>
      <c r="BW53" s="515">
        <f t="shared" si="100"/>
        <v>0</v>
      </c>
      <c r="BX53" s="515">
        <f t="shared" si="101"/>
        <v>0</v>
      </c>
      <c r="BY53" s="515">
        <f t="shared" si="102"/>
        <v>0</v>
      </c>
      <c r="BZ53" s="515">
        <f t="shared" si="103"/>
        <v>0</v>
      </c>
      <c r="CA53" s="515">
        <f t="shared" si="104"/>
        <v>0</v>
      </c>
      <c r="CB53" s="515">
        <f t="shared" si="105"/>
        <v>0</v>
      </c>
      <c r="CC53" s="515">
        <f t="shared" si="106"/>
        <v>0</v>
      </c>
      <c r="CD53" s="515">
        <f t="shared" si="107"/>
        <v>0</v>
      </c>
      <c r="CE53" s="515">
        <f t="shared" si="108"/>
        <v>0</v>
      </c>
      <c r="CF53" s="515">
        <f t="shared" si="109"/>
        <v>0</v>
      </c>
      <c r="CG53" s="515">
        <f t="shared" si="110"/>
        <v>0</v>
      </c>
      <c r="CH53" s="515">
        <f t="shared" si="111"/>
        <v>0</v>
      </c>
      <c r="CI53" s="515">
        <f t="shared" si="112"/>
        <v>0</v>
      </c>
      <c r="CJ53" s="515">
        <f t="shared" si="113"/>
        <v>0</v>
      </c>
      <c r="CK53" s="515">
        <f t="shared" si="127"/>
        <v>0</v>
      </c>
      <c r="CL53" s="515">
        <f t="shared" si="114"/>
        <v>0</v>
      </c>
      <c r="CM53" s="515">
        <f t="shared" si="115"/>
        <v>0</v>
      </c>
      <c r="CN53" s="515">
        <f t="shared" si="116"/>
        <v>0</v>
      </c>
      <c r="CO53" s="515">
        <f t="shared" si="117"/>
        <v>0</v>
      </c>
      <c r="CP53" s="515">
        <f t="shared" si="118"/>
        <v>0</v>
      </c>
      <c r="CQ53" s="515">
        <f t="shared" si="119"/>
        <v>0</v>
      </c>
      <c r="CR53" s="515">
        <f t="shared" si="120"/>
        <v>0</v>
      </c>
      <c r="CS53" s="515">
        <f t="shared" si="121"/>
        <v>0</v>
      </c>
      <c r="CT53" s="515">
        <f t="shared" si="122"/>
        <v>0</v>
      </c>
      <c r="CU53" s="515">
        <f t="shared" si="123"/>
        <v>0</v>
      </c>
      <c r="CV53" s="515">
        <f t="shared" si="124"/>
        <v>0</v>
      </c>
      <c r="CW53" s="515">
        <f t="shared" si="125"/>
        <v>0</v>
      </c>
      <c r="CX53" s="515">
        <f t="shared" si="126"/>
        <v>0</v>
      </c>
    </row>
    <row r="54" spans="2:102" x14ac:dyDescent="0.25">
      <c r="B54" s="509">
        <v>37</v>
      </c>
      <c r="C54" s="467">
        <f>'Student Entry'!C50</f>
        <v>211413205037</v>
      </c>
      <c r="D54" s="274" t="str">
        <f>'Student Entry'!D50</f>
        <v>ILAVARASAN.S</v>
      </c>
      <c r="E54" s="468">
        <v>2</v>
      </c>
      <c r="F54" s="510">
        <v>2</v>
      </c>
      <c r="G54" s="510">
        <v>1</v>
      </c>
      <c r="H54" s="510">
        <v>2</v>
      </c>
      <c r="I54" s="510">
        <v>0</v>
      </c>
      <c r="J54" s="468">
        <v>2</v>
      </c>
      <c r="K54" s="510">
        <v>2</v>
      </c>
      <c r="L54" s="468">
        <v>2</v>
      </c>
      <c r="M54" s="468">
        <v>2</v>
      </c>
      <c r="N54" s="510">
        <v>2</v>
      </c>
      <c r="O54" s="511">
        <v>5</v>
      </c>
      <c r="P54" s="511">
        <v>6</v>
      </c>
      <c r="Q54" s="510"/>
      <c r="R54" s="510"/>
      <c r="S54" s="511">
        <v>9</v>
      </c>
      <c r="T54" s="511"/>
      <c r="U54" s="510"/>
      <c r="V54" s="510"/>
      <c r="W54" s="511" t="s">
        <v>1036</v>
      </c>
      <c r="X54" s="511"/>
      <c r="Y54" s="510">
        <v>11</v>
      </c>
      <c r="Z54" s="510"/>
      <c r="AA54" s="511">
        <v>8</v>
      </c>
      <c r="AB54" s="511">
        <v>6</v>
      </c>
      <c r="AC54" s="510"/>
      <c r="AD54" s="510"/>
      <c r="AE54" s="511">
        <v>8</v>
      </c>
      <c r="AF54" s="511">
        <v>6</v>
      </c>
      <c r="AG54" s="447"/>
      <c r="AH54" s="512"/>
      <c r="AI54" s="513">
        <f t="shared" ca="1" si="59"/>
        <v>22</v>
      </c>
      <c r="AJ54" s="513">
        <f t="shared" si="60"/>
        <v>39</v>
      </c>
      <c r="AK54" s="513">
        <f t="shared" si="61"/>
        <v>15</v>
      </c>
      <c r="AL54" s="513" t="str">
        <f t="shared" si="62"/>
        <v>NIL</v>
      </c>
      <c r="AM54" s="513" t="str">
        <f t="shared" si="67"/>
        <v>NIL</v>
      </c>
      <c r="AN54" s="513" t="str">
        <f t="shared" si="64"/>
        <v>NIL</v>
      </c>
      <c r="AO54" s="513"/>
      <c r="AP54" s="514">
        <f t="shared" si="66"/>
        <v>76</v>
      </c>
      <c r="AQ54" s="515">
        <f t="shared" si="68"/>
        <v>0</v>
      </c>
      <c r="AR54" s="515">
        <f t="shared" si="69"/>
        <v>0</v>
      </c>
      <c r="AS54" s="515">
        <f t="shared" si="70"/>
        <v>0</v>
      </c>
      <c r="AT54" s="515">
        <f t="shared" si="71"/>
        <v>0</v>
      </c>
      <c r="AU54" s="515">
        <f t="shared" si="72"/>
        <v>0</v>
      </c>
      <c r="AV54" s="515">
        <f t="shared" si="73"/>
        <v>0</v>
      </c>
      <c r="AW54" s="515">
        <f t="shared" si="74"/>
        <v>0</v>
      </c>
      <c r="AX54" s="515">
        <f t="shared" si="75"/>
        <v>0</v>
      </c>
      <c r="AY54" s="515">
        <f t="shared" si="76"/>
        <v>0</v>
      </c>
      <c r="AZ54" s="515">
        <f t="shared" si="77"/>
        <v>0</v>
      </c>
      <c r="BA54" s="515">
        <f t="shared" si="78"/>
        <v>0</v>
      </c>
      <c r="BB54" s="515">
        <f t="shared" si="79"/>
        <v>0</v>
      </c>
      <c r="BC54" s="515">
        <f t="shared" si="80"/>
        <v>0</v>
      </c>
      <c r="BD54" s="515">
        <f t="shared" si="81"/>
        <v>0</v>
      </c>
      <c r="BE54" s="515">
        <f t="shared" si="82"/>
        <v>0</v>
      </c>
      <c r="BF54" s="515">
        <f t="shared" si="83"/>
        <v>0</v>
      </c>
      <c r="BG54" s="515">
        <f t="shared" si="84"/>
        <v>0</v>
      </c>
      <c r="BH54" s="515">
        <f t="shared" si="85"/>
        <v>0</v>
      </c>
      <c r="BI54" s="515">
        <f t="shared" si="86"/>
        <v>0</v>
      </c>
      <c r="BJ54" s="515">
        <f t="shared" si="87"/>
        <v>0</v>
      </c>
      <c r="BK54" s="515">
        <f t="shared" si="88"/>
        <v>0</v>
      </c>
      <c r="BL54" s="515">
        <f t="shared" si="89"/>
        <v>0</v>
      </c>
      <c r="BM54" s="515">
        <f t="shared" si="90"/>
        <v>0</v>
      </c>
      <c r="BN54" s="515">
        <f t="shared" si="91"/>
        <v>0</v>
      </c>
      <c r="BO54" s="515">
        <f t="shared" si="92"/>
        <v>0</v>
      </c>
      <c r="BP54" s="515">
        <f t="shared" si="93"/>
        <v>0</v>
      </c>
      <c r="BQ54" s="515">
        <f t="shared" si="94"/>
        <v>0</v>
      </c>
      <c r="BR54" s="515">
        <f t="shared" si="95"/>
        <v>0</v>
      </c>
      <c r="BS54" s="515">
        <f t="shared" si="96"/>
        <v>0</v>
      </c>
      <c r="BT54" s="515">
        <f t="shared" si="97"/>
        <v>0</v>
      </c>
      <c r="BU54" s="515">
        <f t="shared" si="98"/>
        <v>0</v>
      </c>
      <c r="BV54" s="515">
        <f t="shared" si="99"/>
        <v>0</v>
      </c>
      <c r="BW54" s="515">
        <f t="shared" si="100"/>
        <v>0</v>
      </c>
      <c r="BX54" s="515">
        <f t="shared" si="101"/>
        <v>0</v>
      </c>
      <c r="BY54" s="515">
        <f t="shared" si="102"/>
        <v>0</v>
      </c>
      <c r="BZ54" s="515">
        <f t="shared" si="103"/>
        <v>0</v>
      </c>
      <c r="CA54" s="515">
        <f t="shared" si="104"/>
        <v>0</v>
      </c>
      <c r="CB54" s="515">
        <f t="shared" si="105"/>
        <v>0</v>
      </c>
      <c r="CC54" s="515">
        <f t="shared" si="106"/>
        <v>0</v>
      </c>
      <c r="CD54" s="515">
        <f t="shared" si="107"/>
        <v>0</v>
      </c>
      <c r="CE54" s="515">
        <f t="shared" si="108"/>
        <v>0</v>
      </c>
      <c r="CF54" s="515">
        <f t="shared" si="109"/>
        <v>0</v>
      </c>
      <c r="CG54" s="515">
        <f t="shared" si="110"/>
        <v>0</v>
      </c>
      <c r="CH54" s="515">
        <f t="shared" si="111"/>
        <v>0</v>
      </c>
      <c r="CI54" s="515">
        <f t="shared" si="112"/>
        <v>0</v>
      </c>
      <c r="CJ54" s="515">
        <f t="shared" si="113"/>
        <v>0</v>
      </c>
      <c r="CK54" s="515">
        <f t="shared" si="127"/>
        <v>0</v>
      </c>
      <c r="CL54" s="515">
        <f t="shared" si="114"/>
        <v>0</v>
      </c>
      <c r="CM54" s="515">
        <f t="shared" si="115"/>
        <v>0</v>
      </c>
      <c r="CN54" s="515">
        <f t="shared" si="116"/>
        <v>0</v>
      </c>
      <c r="CO54" s="515">
        <f t="shared" si="117"/>
        <v>0</v>
      </c>
      <c r="CP54" s="515">
        <f t="shared" si="118"/>
        <v>0</v>
      </c>
      <c r="CQ54" s="515">
        <f t="shared" si="119"/>
        <v>0</v>
      </c>
      <c r="CR54" s="515">
        <f t="shared" si="120"/>
        <v>0</v>
      </c>
      <c r="CS54" s="515">
        <f t="shared" si="121"/>
        <v>0</v>
      </c>
      <c r="CT54" s="515">
        <f t="shared" si="122"/>
        <v>0</v>
      </c>
      <c r="CU54" s="515">
        <f t="shared" si="123"/>
        <v>0</v>
      </c>
      <c r="CV54" s="515">
        <f t="shared" si="124"/>
        <v>0</v>
      </c>
      <c r="CW54" s="515">
        <f t="shared" si="125"/>
        <v>0</v>
      </c>
      <c r="CX54" s="515">
        <f t="shared" si="126"/>
        <v>0</v>
      </c>
    </row>
    <row r="55" spans="2:102" x14ac:dyDescent="0.25">
      <c r="B55" s="509">
        <v>38</v>
      </c>
      <c r="C55" s="467">
        <f>'Student Entry'!C51</f>
        <v>211413205039</v>
      </c>
      <c r="D55" s="274" t="str">
        <f>'Student Entry'!D51</f>
        <v>ISAIPRIYA.R</v>
      </c>
      <c r="E55" s="468">
        <v>2</v>
      </c>
      <c r="F55" s="510">
        <v>2</v>
      </c>
      <c r="G55" s="510">
        <v>2</v>
      </c>
      <c r="H55" s="510">
        <v>2</v>
      </c>
      <c r="I55" s="510">
        <v>2</v>
      </c>
      <c r="J55" s="468">
        <v>2</v>
      </c>
      <c r="K55" s="510">
        <v>2</v>
      </c>
      <c r="L55" s="468">
        <v>1</v>
      </c>
      <c r="M55" s="468">
        <v>1</v>
      </c>
      <c r="N55" s="510">
        <v>2</v>
      </c>
      <c r="O55" s="511">
        <v>6</v>
      </c>
      <c r="P55" s="511">
        <v>8</v>
      </c>
      <c r="Q55" s="510"/>
      <c r="R55" s="510"/>
      <c r="S55" s="511">
        <v>15</v>
      </c>
      <c r="T55" s="511"/>
      <c r="U55" s="510"/>
      <c r="V55" s="510"/>
      <c r="W55" s="511">
        <v>8</v>
      </c>
      <c r="X55" s="511"/>
      <c r="Y55" s="510"/>
      <c r="Z55" s="510"/>
      <c r="AA55" s="511" t="s">
        <v>1036</v>
      </c>
      <c r="AB55" s="511" t="s">
        <v>1036</v>
      </c>
      <c r="AC55" s="447">
        <v>7</v>
      </c>
      <c r="AD55" s="512">
        <v>6</v>
      </c>
      <c r="AE55" s="511">
        <v>6</v>
      </c>
      <c r="AF55" s="511">
        <v>7</v>
      </c>
      <c r="AG55" s="447"/>
      <c r="AH55" s="512"/>
      <c r="AI55" s="513">
        <f t="shared" ca="1" si="59"/>
        <v>34</v>
      </c>
      <c r="AJ55" s="513">
        <f t="shared" si="60"/>
        <v>25</v>
      </c>
      <c r="AK55" s="513">
        <f t="shared" si="61"/>
        <v>22</v>
      </c>
      <c r="AL55" s="513" t="str">
        <f t="shared" si="62"/>
        <v>NIL</v>
      </c>
      <c r="AM55" s="513" t="str">
        <f t="shared" si="67"/>
        <v>NIL</v>
      </c>
      <c r="AN55" s="513" t="str">
        <f t="shared" si="64"/>
        <v>NIL</v>
      </c>
      <c r="AO55" s="513"/>
      <c r="AP55" s="514">
        <f t="shared" si="66"/>
        <v>81</v>
      </c>
      <c r="AQ55" s="515">
        <f t="shared" si="68"/>
        <v>0</v>
      </c>
      <c r="AR55" s="515">
        <f t="shared" si="69"/>
        <v>0</v>
      </c>
      <c r="AS55" s="515">
        <f t="shared" si="70"/>
        <v>0</v>
      </c>
      <c r="AT55" s="515">
        <f t="shared" si="71"/>
        <v>0</v>
      </c>
      <c r="AU55" s="515">
        <f t="shared" si="72"/>
        <v>0</v>
      </c>
      <c r="AV55" s="515">
        <f t="shared" si="73"/>
        <v>0</v>
      </c>
      <c r="AW55" s="515">
        <f t="shared" si="74"/>
        <v>0</v>
      </c>
      <c r="AX55" s="515">
        <f t="shared" si="75"/>
        <v>0</v>
      </c>
      <c r="AY55" s="515">
        <f t="shared" si="76"/>
        <v>0</v>
      </c>
      <c r="AZ55" s="515">
        <f t="shared" si="77"/>
        <v>0</v>
      </c>
      <c r="BA55" s="515">
        <f t="shared" si="78"/>
        <v>0</v>
      </c>
      <c r="BB55" s="515">
        <f t="shared" si="79"/>
        <v>0</v>
      </c>
      <c r="BC55" s="515">
        <f t="shared" si="80"/>
        <v>0</v>
      </c>
      <c r="BD55" s="515">
        <f t="shared" si="81"/>
        <v>0</v>
      </c>
      <c r="BE55" s="515">
        <f t="shared" si="82"/>
        <v>0</v>
      </c>
      <c r="BF55" s="515">
        <f t="shared" si="83"/>
        <v>0</v>
      </c>
      <c r="BG55" s="515">
        <f t="shared" si="84"/>
        <v>0</v>
      </c>
      <c r="BH55" s="515">
        <f t="shared" si="85"/>
        <v>0</v>
      </c>
      <c r="BI55" s="515">
        <f t="shared" si="86"/>
        <v>0</v>
      </c>
      <c r="BJ55" s="515">
        <f t="shared" si="87"/>
        <v>0</v>
      </c>
      <c r="BK55" s="515">
        <f t="shared" si="88"/>
        <v>0</v>
      </c>
      <c r="BL55" s="515">
        <f t="shared" si="89"/>
        <v>0</v>
      </c>
      <c r="BM55" s="515">
        <f t="shared" si="90"/>
        <v>0</v>
      </c>
      <c r="BN55" s="515">
        <f t="shared" si="91"/>
        <v>0</v>
      </c>
      <c r="BO55" s="515">
        <f t="shared" si="92"/>
        <v>0</v>
      </c>
      <c r="BP55" s="515">
        <f t="shared" si="93"/>
        <v>0</v>
      </c>
      <c r="BQ55" s="515">
        <f t="shared" si="94"/>
        <v>0</v>
      </c>
      <c r="BR55" s="515">
        <f t="shared" si="95"/>
        <v>0</v>
      </c>
      <c r="BS55" s="515">
        <f t="shared" si="96"/>
        <v>0</v>
      </c>
      <c r="BT55" s="515">
        <f t="shared" si="97"/>
        <v>0</v>
      </c>
      <c r="BU55" s="515">
        <f t="shared" si="98"/>
        <v>0</v>
      </c>
      <c r="BV55" s="515">
        <f t="shared" si="99"/>
        <v>0</v>
      </c>
      <c r="BW55" s="515">
        <f t="shared" si="100"/>
        <v>0</v>
      </c>
      <c r="BX55" s="515">
        <f t="shared" si="101"/>
        <v>0</v>
      </c>
      <c r="BY55" s="515">
        <f t="shared" si="102"/>
        <v>0</v>
      </c>
      <c r="BZ55" s="515">
        <f t="shared" si="103"/>
        <v>0</v>
      </c>
      <c r="CA55" s="515">
        <f t="shared" si="104"/>
        <v>0</v>
      </c>
      <c r="CB55" s="515">
        <f t="shared" si="105"/>
        <v>0</v>
      </c>
      <c r="CC55" s="515">
        <f t="shared" si="106"/>
        <v>0</v>
      </c>
      <c r="CD55" s="515">
        <f t="shared" si="107"/>
        <v>0</v>
      </c>
      <c r="CE55" s="515">
        <f t="shared" si="108"/>
        <v>0</v>
      </c>
      <c r="CF55" s="515">
        <f t="shared" si="109"/>
        <v>0</v>
      </c>
      <c r="CG55" s="515">
        <f t="shared" si="110"/>
        <v>0</v>
      </c>
      <c r="CH55" s="515">
        <f t="shared" si="111"/>
        <v>0</v>
      </c>
      <c r="CI55" s="515">
        <f t="shared" si="112"/>
        <v>0</v>
      </c>
      <c r="CJ55" s="515">
        <f t="shared" si="113"/>
        <v>0</v>
      </c>
      <c r="CK55" s="515">
        <f t="shared" si="127"/>
        <v>0</v>
      </c>
      <c r="CL55" s="515">
        <f t="shared" si="114"/>
        <v>0</v>
      </c>
      <c r="CM55" s="515">
        <f t="shared" si="115"/>
        <v>0</v>
      </c>
      <c r="CN55" s="515">
        <f t="shared" si="116"/>
        <v>0</v>
      </c>
      <c r="CO55" s="515">
        <f t="shared" si="117"/>
        <v>0</v>
      </c>
      <c r="CP55" s="515">
        <f t="shared" si="118"/>
        <v>0</v>
      </c>
      <c r="CQ55" s="515">
        <f t="shared" si="119"/>
        <v>0</v>
      </c>
      <c r="CR55" s="515">
        <f t="shared" si="120"/>
        <v>0</v>
      </c>
      <c r="CS55" s="515">
        <f t="shared" si="121"/>
        <v>0</v>
      </c>
      <c r="CT55" s="515">
        <f t="shared" si="122"/>
        <v>0</v>
      </c>
      <c r="CU55" s="515">
        <f t="shared" si="123"/>
        <v>0</v>
      </c>
      <c r="CV55" s="515">
        <f t="shared" si="124"/>
        <v>0</v>
      </c>
      <c r="CW55" s="515">
        <f t="shared" si="125"/>
        <v>0</v>
      </c>
      <c r="CX55" s="515">
        <f t="shared" si="126"/>
        <v>0</v>
      </c>
    </row>
    <row r="56" spans="2:102" x14ac:dyDescent="0.25">
      <c r="B56" s="509">
        <v>39</v>
      </c>
      <c r="C56" s="467">
        <f>'Student Entry'!C52</f>
        <v>211413205040</v>
      </c>
      <c r="D56" s="274" t="str">
        <f>'Student Entry'!D52</f>
        <v>JEISEELAN.R</v>
      </c>
      <c r="E56" s="468">
        <v>2</v>
      </c>
      <c r="F56" s="510">
        <v>2</v>
      </c>
      <c r="G56" s="510">
        <v>2</v>
      </c>
      <c r="H56" s="510" t="s">
        <v>1036</v>
      </c>
      <c r="I56" s="510">
        <v>1</v>
      </c>
      <c r="J56" s="468">
        <v>2</v>
      </c>
      <c r="K56" s="510">
        <v>2</v>
      </c>
      <c r="L56" s="468">
        <v>2</v>
      </c>
      <c r="M56" s="468">
        <v>1</v>
      </c>
      <c r="N56" s="510">
        <v>2</v>
      </c>
      <c r="O56" s="511" t="s">
        <v>1036</v>
      </c>
      <c r="P56" s="511" t="s">
        <v>1036</v>
      </c>
      <c r="Q56" s="510">
        <v>12</v>
      </c>
      <c r="R56" s="510">
        <v>3</v>
      </c>
      <c r="S56" s="511" t="s">
        <v>1036</v>
      </c>
      <c r="T56" s="511"/>
      <c r="U56" s="510">
        <v>11</v>
      </c>
      <c r="V56" s="510"/>
      <c r="W56" s="511">
        <v>10</v>
      </c>
      <c r="X56" s="511"/>
      <c r="Y56" s="510"/>
      <c r="Z56" s="510"/>
      <c r="AA56" s="511">
        <v>6</v>
      </c>
      <c r="AB56" s="511">
        <v>6</v>
      </c>
      <c r="AC56" s="510"/>
      <c r="AD56" s="510"/>
      <c r="AE56" s="511" t="s">
        <v>1036</v>
      </c>
      <c r="AF56" s="511" t="s">
        <v>1036</v>
      </c>
      <c r="AG56" s="447">
        <v>7</v>
      </c>
      <c r="AH56" s="512">
        <v>8</v>
      </c>
      <c r="AI56" s="513">
        <f t="shared" ca="1" si="59"/>
        <v>25</v>
      </c>
      <c r="AJ56" s="513">
        <f t="shared" si="60"/>
        <v>28</v>
      </c>
      <c r="AK56" s="513">
        <f t="shared" si="61"/>
        <v>26</v>
      </c>
      <c r="AL56" s="513" t="str">
        <f t="shared" si="62"/>
        <v>NIL</v>
      </c>
      <c r="AM56" s="513" t="str">
        <f t="shared" si="67"/>
        <v>NIL</v>
      </c>
      <c r="AN56" s="513" t="str">
        <f t="shared" si="64"/>
        <v>NIL</v>
      </c>
      <c r="AO56" s="513"/>
      <c r="AP56" s="514">
        <f t="shared" si="66"/>
        <v>79</v>
      </c>
      <c r="AQ56" s="515">
        <f t="shared" si="68"/>
        <v>0</v>
      </c>
      <c r="AR56" s="515">
        <f t="shared" si="69"/>
        <v>0</v>
      </c>
      <c r="AS56" s="515">
        <f t="shared" si="70"/>
        <v>0</v>
      </c>
      <c r="AT56" s="515">
        <f t="shared" si="71"/>
        <v>0</v>
      </c>
      <c r="AU56" s="515">
        <f t="shared" si="72"/>
        <v>0</v>
      </c>
      <c r="AV56" s="515">
        <f t="shared" si="73"/>
        <v>0</v>
      </c>
      <c r="AW56" s="515">
        <f t="shared" si="74"/>
        <v>0</v>
      </c>
      <c r="AX56" s="515">
        <f t="shared" si="75"/>
        <v>0</v>
      </c>
      <c r="AY56" s="515">
        <f t="shared" si="76"/>
        <v>0</v>
      </c>
      <c r="AZ56" s="515">
        <f t="shared" si="77"/>
        <v>0</v>
      </c>
      <c r="BA56" s="515">
        <f t="shared" si="78"/>
        <v>0</v>
      </c>
      <c r="BB56" s="515">
        <f t="shared" si="79"/>
        <v>0</v>
      </c>
      <c r="BC56" s="515">
        <f t="shared" si="80"/>
        <v>0</v>
      </c>
      <c r="BD56" s="515">
        <f t="shared" si="81"/>
        <v>0</v>
      </c>
      <c r="BE56" s="515">
        <f t="shared" si="82"/>
        <v>0</v>
      </c>
      <c r="BF56" s="515">
        <f t="shared" si="83"/>
        <v>0</v>
      </c>
      <c r="BG56" s="515">
        <f t="shared" si="84"/>
        <v>0</v>
      </c>
      <c r="BH56" s="515">
        <f t="shared" si="85"/>
        <v>0</v>
      </c>
      <c r="BI56" s="515">
        <f t="shared" si="86"/>
        <v>0</v>
      </c>
      <c r="BJ56" s="515">
        <f t="shared" si="87"/>
        <v>0</v>
      </c>
      <c r="BK56" s="515">
        <f t="shared" si="88"/>
        <v>0</v>
      </c>
      <c r="BL56" s="515">
        <f t="shared" si="89"/>
        <v>0</v>
      </c>
      <c r="BM56" s="515">
        <f t="shared" si="90"/>
        <v>0</v>
      </c>
      <c r="BN56" s="515">
        <f t="shared" si="91"/>
        <v>0</v>
      </c>
      <c r="BO56" s="515">
        <f t="shared" si="92"/>
        <v>0</v>
      </c>
      <c r="BP56" s="515">
        <f t="shared" si="93"/>
        <v>0</v>
      </c>
      <c r="BQ56" s="515">
        <f t="shared" si="94"/>
        <v>0</v>
      </c>
      <c r="BR56" s="515">
        <f t="shared" si="95"/>
        <v>0</v>
      </c>
      <c r="BS56" s="515">
        <f t="shared" si="96"/>
        <v>0</v>
      </c>
      <c r="BT56" s="515">
        <f t="shared" si="97"/>
        <v>0</v>
      </c>
      <c r="BU56" s="515">
        <f t="shared" si="98"/>
        <v>0</v>
      </c>
      <c r="BV56" s="515">
        <f t="shared" si="99"/>
        <v>0</v>
      </c>
      <c r="BW56" s="515">
        <f t="shared" si="100"/>
        <v>0</v>
      </c>
      <c r="BX56" s="515">
        <f t="shared" si="101"/>
        <v>0</v>
      </c>
      <c r="BY56" s="515">
        <f t="shared" si="102"/>
        <v>0</v>
      </c>
      <c r="BZ56" s="515">
        <f t="shared" si="103"/>
        <v>0</v>
      </c>
      <c r="CA56" s="515">
        <f t="shared" si="104"/>
        <v>0</v>
      </c>
      <c r="CB56" s="515">
        <f t="shared" si="105"/>
        <v>0</v>
      </c>
      <c r="CC56" s="515">
        <f t="shared" si="106"/>
        <v>0</v>
      </c>
      <c r="CD56" s="515">
        <f t="shared" si="107"/>
        <v>0</v>
      </c>
      <c r="CE56" s="515">
        <f t="shared" si="108"/>
        <v>0</v>
      </c>
      <c r="CF56" s="515">
        <f t="shared" si="109"/>
        <v>0</v>
      </c>
      <c r="CG56" s="515">
        <f t="shared" si="110"/>
        <v>0</v>
      </c>
      <c r="CH56" s="515">
        <f t="shared" si="111"/>
        <v>0</v>
      </c>
      <c r="CI56" s="515">
        <f t="shared" si="112"/>
        <v>0</v>
      </c>
      <c r="CJ56" s="515">
        <f t="shared" si="113"/>
        <v>0</v>
      </c>
      <c r="CK56" s="515">
        <f t="shared" si="127"/>
        <v>0</v>
      </c>
      <c r="CL56" s="515">
        <f t="shared" si="114"/>
        <v>0</v>
      </c>
      <c r="CM56" s="515">
        <f t="shared" si="115"/>
        <v>0</v>
      </c>
      <c r="CN56" s="515">
        <f t="shared" si="116"/>
        <v>0</v>
      </c>
      <c r="CO56" s="515">
        <f t="shared" si="117"/>
        <v>0</v>
      </c>
      <c r="CP56" s="515">
        <f t="shared" si="118"/>
        <v>0</v>
      </c>
      <c r="CQ56" s="515">
        <f t="shared" si="119"/>
        <v>0</v>
      </c>
      <c r="CR56" s="515">
        <f t="shared" si="120"/>
        <v>0</v>
      </c>
      <c r="CS56" s="515">
        <f t="shared" si="121"/>
        <v>0</v>
      </c>
      <c r="CT56" s="515">
        <f t="shared" si="122"/>
        <v>0</v>
      </c>
      <c r="CU56" s="515">
        <f t="shared" si="123"/>
        <v>0</v>
      </c>
      <c r="CV56" s="515">
        <f t="shared" si="124"/>
        <v>0</v>
      </c>
      <c r="CW56" s="515">
        <f t="shared" si="125"/>
        <v>0</v>
      </c>
      <c r="CX56" s="515">
        <f t="shared" si="126"/>
        <v>0</v>
      </c>
    </row>
    <row r="57" spans="2:102" x14ac:dyDescent="0.25">
      <c r="B57" s="509">
        <v>40</v>
      </c>
      <c r="C57" s="467">
        <f>'Student Entry'!C53</f>
        <v>211413205041</v>
      </c>
      <c r="D57" s="274" t="str">
        <f>'Student Entry'!D53</f>
        <v>JENIE MARIAM ZACHARIAH</v>
      </c>
      <c r="E57" s="468">
        <v>2</v>
      </c>
      <c r="F57" s="510">
        <v>2</v>
      </c>
      <c r="G57" s="510">
        <v>1</v>
      </c>
      <c r="H57" s="510">
        <v>2</v>
      </c>
      <c r="I57" s="510">
        <v>2</v>
      </c>
      <c r="J57" s="468">
        <v>1</v>
      </c>
      <c r="K57" s="510">
        <v>2</v>
      </c>
      <c r="L57" s="468">
        <v>1</v>
      </c>
      <c r="M57" s="468">
        <v>1</v>
      </c>
      <c r="N57" s="510">
        <v>2</v>
      </c>
      <c r="O57" s="511">
        <v>6</v>
      </c>
      <c r="P57" s="511">
        <v>7</v>
      </c>
      <c r="Q57" s="510"/>
      <c r="R57" s="510"/>
      <c r="S57" s="511">
        <v>15</v>
      </c>
      <c r="T57" s="511"/>
      <c r="U57" s="510"/>
      <c r="V57" s="510"/>
      <c r="W57" s="511" t="s">
        <v>1036</v>
      </c>
      <c r="X57" s="511"/>
      <c r="Y57" s="510">
        <v>12</v>
      </c>
      <c r="Z57" s="510"/>
      <c r="AA57" s="511">
        <v>7</v>
      </c>
      <c r="AB57" s="511">
        <v>6</v>
      </c>
      <c r="AC57" s="510"/>
      <c r="AD57" s="510"/>
      <c r="AE57" s="511" t="s">
        <v>1036</v>
      </c>
      <c r="AF57" s="511" t="s">
        <v>1036</v>
      </c>
      <c r="AG57" s="447">
        <v>5</v>
      </c>
      <c r="AH57" s="512">
        <v>7</v>
      </c>
      <c r="AI57" s="513">
        <f t="shared" ca="1" si="59"/>
        <v>24</v>
      </c>
      <c r="AJ57" s="513">
        <f t="shared" si="60"/>
        <v>30</v>
      </c>
      <c r="AK57" s="513">
        <f t="shared" si="61"/>
        <v>27</v>
      </c>
      <c r="AL57" s="513" t="str">
        <f t="shared" si="62"/>
        <v>NIL</v>
      </c>
      <c r="AM57" s="513" t="str">
        <f t="shared" si="67"/>
        <v>NIL</v>
      </c>
      <c r="AN57" s="513" t="str">
        <f t="shared" si="64"/>
        <v>NIL</v>
      </c>
      <c r="AO57" s="513"/>
      <c r="AP57" s="514">
        <f t="shared" si="66"/>
        <v>81</v>
      </c>
      <c r="AQ57" s="515">
        <f t="shared" si="68"/>
        <v>0</v>
      </c>
      <c r="AR57" s="515">
        <f t="shared" si="69"/>
        <v>0</v>
      </c>
      <c r="AS57" s="515">
        <f t="shared" si="70"/>
        <v>0</v>
      </c>
      <c r="AT57" s="515">
        <f t="shared" si="71"/>
        <v>0</v>
      </c>
      <c r="AU57" s="515">
        <f t="shared" si="72"/>
        <v>0</v>
      </c>
      <c r="AV57" s="515">
        <f t="shared" si="73"/>
        <v>0</v>
      </c>
      <c r="AW57" s="515">
        <f t="shared" si="74"/>
        <v>0</v>
      </c>
      <c r="AX57" s="515">
        <f t="shared" si="75"/>
        <v>0</v>
      </c>
      <c r="AY57" s="515">
        <f t="shared" si="76"/>
        <v>0</v>
      </c>
      <c r="AZ57" s="515">
        <f t="shared" si="77"/>
        <v>0</v>
      </c>
      <c r="BA57" s="515">
        <f t="shared" si="78"/>
        <v>0</v>
      </c>
      <c r="BB57" s="515">
        <f t="shared" si="79"/>
        <v>0</v>
      </c>
      <c r="BC57" s="515">
        <f t="shared" si="80"/>
        <v>0</v>
      </c>
      <c r="BD57" s="515">
        <f t="shared" si="81"/>
        <v>0</v>
      </c>
      <c r="BE57" s="515">
        <f t="shared" si="82"/>
        <v>0</v>
      </c>
      <c r="BF57" s="515">
        <f t="shared" si="83"/>
        <v>0</v>
      </c>
      <c r="BG57" s="515">
        <f t="shared" si="84"/>
        <v>0</v>
      </c>
      <c r="BH57" s="515">
        <f t="shared" si="85"/>
        <v>0</v>
      </c>
      <c r="BI57" s="515">
        <f t="shared" si="86"/>
        <v>0</v>
      </c>
      <c r="BJ57" s="515">
        <f t="shared" si="87"/>
        <v>0</v>
      </c>
      <c r="BK57" s="515">
        <f t="shared" si="88"/>
        <v>0</v>
      </c>
      <c r="BL57" s="515">
        <f t="shared" si="89"/>
        <v>0</v>
      </c>
      <c r="BM57" s="515">
        <f t="shared" si="90"/>
        <v>0</v>
      </c>
      <c r="BN57" s="515">
        <f t="shared" si="91"/>
        <v>0</v>
      </c>
      <c r="BO57" s="515">
        <f t="shared" si="92"/>
        <v>0</v>
      </c>
      <c r="BP57" s="515">
        <f t="shared" si="93"/>
        <v>0</v>
      </c>
      <c r="BQ57" s="515">
        <f t="shared" si="94"/>
        <v>0</v>
      </c>
      <c r="BR57" s="515">
        <f t="shared" si="95"/>
        <v>0</v>
      </c>
      <c r="BS57" s="515">
        <f t="shared" si="96"/>
        <v>0</v>
      </c>
      <c r="BT57" s="515">
        <f t="shared" si="97"/>
        <v>0</v>
      </c>
      <c r="BU57" s="515">
        <f t="shared" si="98"/>
        <v>0</v>
      </c>
      <c r="BV57" s="515">
        <f t="shared" si="99"/>
        <v>0</v>
      </c>
      <c r="BW57" s="515">
        <f t="shared" si="100"/>
        <v>0</v>
      </c>
      <c r="BX57" s="515">
        <f t="shared" si="101"/>
        <v>0</v>
      </c>
      <c r="BY57" s="515">
        <f t="shared" si="102"/>
        <v>0</v>
      </c>
      <c r="BZ57" s="515">
        <f t="shared" si="103"/>
        <v>0</v>
      </c>
      <c r="CA57" s="515">
        <f t="shared" si="104"/>
        <v>0</v>
      </c>
      <c r="CB57" s="515">
        <f t="shared" si="105"/>
        <v>0</v>
      </c>
      <c r="CC57" s="515">
        <f t="shared" si="106"/>
        <v>0</v>
      </c>
      <c r="CD57" s="515">
        <f t="shared" si="107"/>
        <v>0</v>
      </c>
      <c r="CE57" s="515">
        <f t="shared" si="108"/>
        <v>0</v>
      </c>
      <c r="CF57" s="515">
        <f t="shared" si="109"/>
        <v>0</v>
      </c>
      <c r="CG57" s="515">
        <f t="shared" si="110"/>
        <v>0</v>
      </c>
      <c r="CH57" s="515">
        <f t="shared" si="111"/>
        <v>0</v>
      </c>
      <c r="CI57" s="515">
        <f t="shared" si="112"/>
        <v>0</v>
      </c>
      <c r="CJ57" s="515">
        <f t="shared" si="113"/>
        <v>0</v>
      </c>
      <c r="CK57" s="515">
        <f t="shared" si="127"/>
        <v>0</v>
      </c>
      <c r="CL57" s="515">
        <f t="shared" si="114"/>
        <v>0</v>
      </c>
      <c r="CM57" s="515">
        <f t="shared" si="115"/>
        <v>0</v>
      </c>
      <c r="CN57" s="515">
        <f t="shared" si="116"/>
        <v>0</v>
      </c>
      <c r="CO57" s="515">
        <f t="shared" si="117"/>
        <v>0</v>
      </c>
      <c r="CP57" s="515">
        <f t="shared" si="118"/>
        <v>0</v>
      </c>
      <c r="CQ57" s="515">
        <f t="shared" si="119"/>
        <v>0</v>
      </c>
      <c r="CR57" s="515">
        <f t="shared" si="120"/>
        <v>0</v>
      </c>
      <c r="CS57" s="515">
        <f t="shared" si="121"/>
        <v>0</v>
      </c>
      <c r="CT57" s="515">
        <f t="shared" si="122"/>
        <v>0</v>
      </c>
      <c r="CU57" s="515">
        <f t="shared" si="123"/>
        <v>0</v>
      </c>
      <c r="CV57" s="515">
        <f t="shared" si="124"/>
        <v>0</v>
      </c>
      <c r="CW57" s="515">
        <f t="shared" si="125"/>
        <v>0</v>
      </c>
      <c r="CX57" s="515">
        <f t="shared" si="126"/>
        <v>0</v>
      </c>
    </row>
    <row r="58" spans="2:102" x14ac:dyDescent="0.25">
      <c r="B58" s="509">
        <v>41</v>
      </c>
      <c r="C58" s="467">
        <f>'Student Entry'!C54</f>
        <v>211413205042</v>
      </c>
      <c r="D58" s="274" t="str">
        <f>'Student Entry'!D54</f>
        <v>JOTHI.P</v>
      </c>
      <c r="E58" s="468">
        <v>1</v>
      </c>
      <c r="F58" s="510">
        <v>2</v>
      </c>
      <c r="G58" s="510">
        <v>2</v>
      </c>
      <c r="H58" s="510">
        <v>2</v>
      </c>
      <c r="I58" s="510">
        <v>2</v>
      </c>
      <c r="J58" s="468">
        <v>2</v>
      </c>
      <c r="K58" s="510">
        <v>2</v>
      </c>
      <c r="L58" s="468">
        <v>2</v>
      </c>
      <c r="M58" s="468">
        <v>2</v>
      </c>
      <c r="N58" s="510">
        <v>2</v>
      </c>
      <c r="O58" s="511">
        <v>6</v>
      </c>
      <c r="P58" s="511">
        <v>8</v>
      </c>
      <c r="Q58" s="510"/>
      <c r="R58" s="510"/>
      <c r="S58" s="511" t="s">
        <v>1036</v>
      </c>
      <c r="T58" s="511"/>
      <c r="U58" s="510">
        <v>9</v>
      </c>
      <c r="V58" s="510"/>
      <c r="W58" s="511">
        <v>10</v>
      </c>
      <c r="X58" s="511"/>
      <c r="Y58" s="510"/>
      <c r="Z58" s="510"/>
      <c r="AA58" s="511">
        <v>6</v>
      </c>
      <c r="AB58" s="511">
        <v>7</v>
      </c>
      <c r="AC58" s="510"/>
      <c r="AD58" s="510"/>
      <c r="AE58" s="511" t="s">
        <v>1036</v>
      </c>
      <c r="AF58" s="511" t="s">
        <v>1036</v>
      </c>
      <c r="AG58" s="447">
        <v>5</v>
      </c>
      <c r="AH58" s="512">
        <v>8</v>
      </c>
      <c r="AI58" s="513">
        <f t="shared" ca="1" si="59"/>
        <v>37</v>
      </c>
      <c r="AJ58" s="513">
        <f t="shared" si="60"/>
        <v>19</v>
      </c>
      <c r="AK58" s="513">
        <f t="shared" si="61"/>
        <v>22</v>
      </c>
      <c r="AL58" s="513" t="str">
        <f t="shared" si="62"/>
        <v>NIL</v>
      </c>
      <c r="AM58" s="513" t="str">
        <f t="shared" si="67"/>
        <v>NIL</v>
      </c>
      <c r="AN58" s="513" t="str">
        <f t="shared" si="64"/>
        <v>NIL</v>
      </c>
      <c r="AO58" s="513"/>
      <c r="AP58" s="514">
        <f t="shared" si="66"/>
        <v>78</v>
      </c>
      <c r="AQ58" s="515">
        <f t="shared" si="68"/>
        <v>0</v>
      </c>
      <c r="AR58" s="515">
        <f t="shared" si="69"/>
        <v>0</v>
      </c>
      <c r="AS58" s="515">
        <f t="shared" si="70"/>
        <v>0</v>
      </c>
      <c r="AT58" s="515">
        <f t="shared" si="71"/>
        <v>0</v>
      </c>
      <c r="AU58" s="515">
        <f t="shared" si="72"/>
        <v>0</v>
      </c>
      <c r="AV58" s="515">
        <f t="shared" si="73"/>
        <v>0</v>
      </c>
      <c r="AW58" s="515">
        <f t="shared" si="74"/>
        <v>0</v>
      </c>
      <c r="AX58" s="515">
        <f t="shared" si="75"/>
        <v>0</v>
      </c>
      <c r="AY58" s="515">
        <f t="shared" si="76"/>
        <v>0</v>
      </c>
      <c r="AZ58" s="515">
        <f t="shared" si="77"/>
        <v>0</v>
      </c>
      <c r="BA58" s="515">
        <f t="shared" si="78"/>
        <v>0</v>
      </c>
      <c r="BB58" s="515">
        <f t="shared" si="79"/>
        <v>0</v>
      </c>
      <c r="BC58" s="515">
        <f t="shared" si="80"/>
        <v>0</v>
      </c>
      <c r="BD58" s="515">
        <f t="shared" si="81"/>
        <v>0</v>
      </c>
      <c r="BE58" s="515">
        <f t="shared" si="82"/>
        <v>0</v>
      </c>
      <c r="BF58" s="515">
        <f t="shared" si="83"/>
        <v>0</v>
      </c>
      <c r="BG58" s="515">
        <f t="shared" si="84"/>
        <v>0</v>
      </c>
      <c r="BH58" s="515">
        <f t="shared" si="85"/>
        <v>0</v>
      </c>
      <c r="BI58" s="515">
        <f t="shared" si="86"/>
        <v>0</v>
      </c>
      <c r="BJ58" s="515">
        <f t="shared" si="87"/>
        <v>0</v>
      </c>
      <c r="BK58" s="515">
        <f t="shared" si="88"/>
        <v>0</v>
      </c>
      <c r="BL58" s="515">
        <f t="shared" si="89"/>
        <v>0</v>
      </c>
      <c r="BM58" s="515">
        <f t="shared" si="90"/>
        <v>0</v>
      </c>
      <c r="BN58" s="515">
        <f t="shared" si="91"/>
        <v>0</v>
      </c>
      <c r="BO58" s="515">
        <f t="shared" si="92"/>
        <v>0</v>
      </c>
      <c r="BP58" s="515">
        <f t="shared" si="93"/>
        <v>0</v>
      </c>
      <c r="BQ58" s="515">
        <f t="shared" si="94"/>
        <v>0</v>
      </c>
      <c r="BR58" s="515">
        <f t="shared" si="95"/>
        <v>0</v>
      </c>
      <c r="BS58" s="515">
        <f t="shared" si="96"/>
        <v>0</v>
      </c>
      <c r="BT58" s="515">
        <f t="shared" si="97"/>
        <v>0</v>
      </c>
      <c r="BU58" s="515">
        <f t="shared" si="98"/>
        <v>0</v>
      </c>
      <c r="BV58" s="515">
        <f t="shared" si="99"/>
        <v>0</v>
      </c>
      <c r="BW58" s="515">
        <f t="shared" si="100"/>
        <v>0</v>
      </c>
      <c r="BX58" s="515">
        <f t="shared" si="101"/>
        <v>0</v>
      </c>
      <c r="BY58" s="515">
        <f t="shared" si="102"/>
        <v>0</v>
      </c>
      <c r="BZ58" s="515">
        <f t="shared" si="103"/>
        <v>0</v>
      </c>
      <c r="CA58" s="515">
        <f t="shared" si="104"/>
        <v>0</v>
      </c>
      <c r="CB58" s="515">
        <f t="shared" si="105"/>
        <v>0</v>
      </c>
      <c r="CC58" s="515">
        <f t="shared" si="106"/>
        <v>0</v>
      </c>
      <c r="CD58" s="515">
        <f t="shared" si="107"/>
        <v>0</v>
      </c>
      <c r="CE58" s="515">
        <f t="shared" si="108"/>
        <v>0</v>
      </c>
      <c r="CF58" s="515">
        <f t="shared" si="109"/>
        <v>0</v>
      </c>
      <c r="CG58" s="515">
        <f t="shared" si="110"/>
        <v>0</v>
      </c>
      <c r="CH58" s="515">
        <f t="shared" si="111"/>
        <v>0</v>
      </c>
      <c r="CI58" s="515">
        <f t="shared" si="112"/>
        <v>0</v>
      </c>
      <c r="CJ58" s="515">
        <f t="shared" si="113"/>
        <v>0</v>
      </c>
      <c r="CK58" s="515">
        <f t="shared" si="127"/>
        <v>0</v>
      </c>
      <c r="CL58" s="515">
        <f t="shared" si="114"/>
        <v>0</v>
      </c>
      <c r="CM58" s="515">
        <f t="shared" si="115"/>
        <v>0</v>
      </c>
      <c r="CN58" s="515">
        <f t="shared" si="116"/>
        <v>0</v>
      </c>
      <c r="CO58" s="515">
        <f t="shared" si="117"/>
        <v>0</v>
      </c>
      <c r="CP58" s="515">
        <f t="shared" si="118"/>
        <v>0</v>
      </c>
      <c r="CQ58" s="515">
        <f t="shared" si="119"/>
        <v>0</v>
      </c>
      <c r="CR58" s="515">
        <f t="shared" si="120"/>
        <v>0</v>
      </c>
      <c r="CS58" s="515">
        <f t="shared" si="121"/>
        <v>0</v>
      </c>
      <c r="CT58" s="515">
        <f t="shared" si="122"/>
        <v>0</v>
      </c>
      <c r="CU58" s="515">
        <f t="shared" si="123"/>
        <v>0</v>
      </c>
      <c r="CV58" s="515">
        <f t="shared" si="124"/>
        <v>0</v>
      </c>
      <c r="CW58" s="515">
        <f t="shared" si="125"/>
        <v>0</v>
      </c>
      <c r="CX58" s="515">
        <f t="shared" si="126"/>
        <v>0</v>
      </c>
    </row>
    <row r="59" spans="2:102" x14ac:dyDescent="0.25">
      <c r="B59" s="509">
        <v>42</v>
      </c>
      <c r="C59" s="467">
        <f>'Student Entry'!C55</f>
        <v>211413205043</v>
      </c>
      <c r="D59" s="274" t="str">
        <f>'Student Entry'!D55</f>
        <v>KALAIMANI.P</v>
      </c>
      <c r="E59" s="468">
        <v>2</v>
      </c>
      <c r="F59" s="510">
        <v>2</v>
      </c>
      <c r="G59" s="510">
        <v>2</v>
      </c>
      <c r="H59" s="510">
        <v>2</v>
      </c>
      <c r="I59" s="510">
        <v>2</v>
      </c>
      <c r="J59" s="468">
        <v>2</v>
      </c>
      <c r="K59" s="510">
        <v>2</v>
      </c>
      <c r="L59" s="468">
        <v>1</v>
      </c>
      <c r="M59" s="468">
        <v>1</v>
      </c>
      <c r="N59" s="510">
        <v>2</v>
      </c>
      <c r="O59" s="511" t="s">
        <v>1036</v>
      </c>
      <c r="P59" s="511" t="s">
        <v>1036</v>
      </c>
      <c r="Q59" s="510">
        <v>12</v>
      </c>
      <c r="R59" s="510">
        <v>3</v>
      </c>
      <c r="S59" s="511" t="s">
        <v>1036</v>
      </c>
      <c r="T59" s="511"/>
      <c r="U59" s="510">
        <v>12</v>
      </c>
      <c r="V59" s="510"/>
      <c r="W59" s="511" t="s">
        <v>1036</v>
      </c>
      <c r="X59" s="511"/>
      <c r="Y59" s="510">
        <v>11</v>
      </c>
      <c r="Z59" s="510"/>
      <c r="AA59" s="511">
        <v>8</v>
      </c>
      <c r="AB59" s="511">
        <v>7</v>
      </c>
      <c r="AC59" s="510"/>
      <c r="AD59" s="510"/>
      <c r="AE59" s="511">
        <v>7</v>
      </c>
      <c r="AF59" s="511">
        <v>8</v>
      </c>
      <c r="AG59" s="447"/>
      <c r="AH59" s="512"/>
      <c r="AI59" s="513">
        <f t="shared" ca="1" si="59"/>
        <v>15</v>
      </c>
      <c r="AJ59" s="513">
        <f t="shared" si="60"/>
        <v>51</v>
      </c>
      <c r="AK59" s="513">
        <f t="shared" si="61"/>
        <v>20</v>
      </c>
      <c r="AL59" s="513" t="str">
        <f t="shared" si="62"/>
        <v>NIL</v>
      </c>
      <c r="AM59" s="513" t="str">
        <f t="shared" si="67"/>
        <v>NIL</v>
      </c>
      <c r="AN59" s="513" t="str">
        <f t="shared" si="64"/>
        <v>NIL</v>
      </c>
      <c r="AO59" s="513"/>
      <c r="AP59" s="514">
        <f t="shared" si="66"/>
        <v>86</v>
      </c>
      <c r="AQ59" s="515">
        <f t="shared" si="68"/>
        <v>0</v>
      </c>
      <c r="AR59" s="515">
        <f t="shared" si="69"/>
        <v>0</v>
      </c>
      <c r="AS59" s="515">
        <f t="shared" si="70"/>
        <v>0</v>
      </c>
      <c r="AT59" s="515">
        <f t="shared" si="71"/>
        <v>0</v>
      </c>
      <c r="AU59" s="515">
        <f t="shared" si="72"/>
        <v>0</v>
      </c>
      <c r="AV59" s="515">
        <f t="shared" si="73"/>
        <v>0</v>
      </c>
      <c r="AW59" s="515">
        <f t="shared" si="74"/>
        <v>0</v>
      </c>
      <c r="AX59" s="515">
        <f t="shared" si="75"/>
        <v>0</v>
      </c>
      <c r="AY59" s="515">
        <f t="shared" si="76"/>
        <v>0</v>
      </c>
      <c r="AZ59" s="515">
        <f t="shared" si="77"/>
        <v>0</v>
      </c>
      <c r="BA59" s="515">
        <f t="shared" si="78"/>
        <v>0</v>
      </c>
      <c r="BB59" s="515">
        <f t="shared" si="79"/>
        <v>0</v>
      </c>
      <c r="BC59" s="515">
        <f t="shared" si="80"/>
        <v>0</v>
      </c>
      <c r="BD59" s="515">
        <f t="shared" si="81"/>
        <v>0</v>
      </c>
      <c r="BE59" s="515">
        <f t="shared" si="82"/>
        <v>0</v>
      </c>
      <c r="BF59" s="515">
        <f t="shared" si="83"/>
        <v>0</v>
      </c>
      <c r="BG59" s="515">
        <f t="shared" si="84"/>
        <v>0</v>
      </c>
      <c r="BH59" s="515">
        <f t="shared" si="85"/>
        <v>0</v>
      </c>
      <c r="BI59" s="515">
        <f t="shared" si="86"/>
        <v>0</v>
      </c>
      <c r="BJ59" s="515">
        <f t="shared" si="87"/>
        <v>0</v>
      </c>
      <c r="BK59" s="515">
        <f t="shared" si="88"/>
        <v>0</v>
      </c>
      <c r="BL59" s="515">
        <f t="shared" si="89"/>
        <v>0</v>
      </c>
      <c r="BM59" s="515">
        <f t="shared" si="90"/>
        <v>0</v>
      </c>
      <c r="BN59" s="515">
        <f t="shared" si="91"/>
        <v>0</v>
      </c>
      <c r="BO59" s="515">
        <f t="shared" si="92"/>
        <v>0</v>
      </c>
      <c r="BP59" s="515">
        <f t="shared" si="93"/>
        <v>0</v>
      </c>
      <c r="BQ59" s="515">
        <f t="shared" si="94"/>
        <v>0</v>
      </c>
      <c r="BR59" s="515">
        <f t="shared" si="95"/>
        <v>0</v>
      </c>
      <c r="BS59" s="515">
        <f t="shared" si="96"/>
        <v>0</v>
      </c>
      <c r="BT59" s="515">
        <f t="shared" si="97"/>
        <v>0</v>
      </c>
      <c r="BU59" s="515">
        <f t="shared" si="98"/>
        <v>0</v>
      </c>
      <c r="BV59" s="515">
        <f t="shared" si="99"/>
        <v>0</v>
      </c>
      <c r="BW59" s="515">
        <f t="shared" si="100"/>
        <v>0</v>
      </c>
      <c r="BX59" s="515">
        <f t="shared" si="101"/>
        <v>0</v>
      </c>
      <c r="BY59" s="515">
        <f t="shared" si="102"/>
        <v>0</v>
      </c>
      <c r="BZ59" s="515">
        <f t="shared" si="103"/>
        <v>0</v>
      </c>
      <c r="CA59" s="515">
        <f t="shared" si="104"/>
        <v>0</v>
      </c>
      <c r="CB59" s="515">
        <f t="shared" si="105"/>
        <v>0</v>
      </c>
      <c r="CC59" s="515">
        <f t="shared" si="106"/>
        <v>0</v>
      </c>
      <c r="CD59" s="515">
        <f t="shared" si="107"/>
        <v>0</v>
      </c>
      <c r="CE59" s="515">
        <f t="shared" si="108"/>
        <v>0</v>
      </c>
      <c r="CF59" s="515">
        <f t="shared" si="109"/>
        <v>0</v>
      </c>
      <c r="CG59" s="515">
        <f t="shared" si="110"/>
        <v>0</v>
      </c>
      <c r="CH59" s="515">
        <f t="shared" si="111"/>
        <v>0</v>
      </c>
      <c r="CI59" s="515">
        <f t="shared" si="112"/>
        <v>0</v>
      </c>
      <c r="CJ59" s="515">
        <f t="shared" si="113"/>
        <v>0</v>
      </c>
      <c r="CK59" s="515">
        <f t="shared" si="127"/>
        <v>0</v>
      </c>
      <c r="CL59" s="515">
        <f t="shared" si="114"/>
        <v>0</v>
      </c>
      <c r="CM59" s="515">
        <f t="shared" si="115"/>
        <v>0</v>
      </c>
      <c r="CN59" s="515">
        <f t="shared" si="116"/>
        <v>0</v>
      </c>
      <c r="CO59" s="515">
        <f t="shared" si="117"/>
        <v>0</v>
      </c>
      <c r="CP59" s="515">
        <f t="shared" si="118"/>
        <v>0</v>
      </c>
      <c r="CQ59" s="515">
        <f t="shared" si="119"/>
        <v>0</v>
      </c>
      <c r="CR59" s="515">
        <f t="shared" si="120"/>
        <v>0</v>
      </c>
      <c r="CS59" s="515">
        <f t="shared" si="121"/>
        <v>0</v>
      </c>
      <c r="CT59" s="515">
        <f t="shared" si="122"/>
        <v>0</v>
      </c>
      <c r="CU59" s="515">
        <f t="shared" si="123"/>
        <v>0</v>
      </c>
      <c r="CV59" s="515">
        <f t="shared" si="124"/>
        <v>0</v>
      </c>
      <c r="CW59" s="515">
        <f t="shared" si="125"/>
        <v>0</v>
      </c>
      <c r="CX59" s="515">
        <f t="shared" si="126"/>
        <v>0</v>
      </c>
    </row>
    <row r="60" spans="2:102" x14ac:dyDescent="0.25">
      <c r="B60" s="509">
        <v>43</v>
      </c>
      <c r="C60" s="467">
        <f>'Student Entry'!C56</f>
        <v>211413205044</v>
      </c>
      <c r="D60" s="274" t="str">
        <f>'Student Entry'!D56</f>
        <v>KALAIVANI.N</v>
      </c>
      <c r="E60" s="468">
        <v>2</v>
      </c>
      <c r="F60" s="510">
        <v>2</v>
      </c>
      <c r="G60" s="510">
        <v>0</v>
      </c>
      <c r="H60" s="510">
        <v>2</v>
      </c>
      <c r="I60" s="510">
        <v>0</v>
      </c>
      <c r="J60" s="468">
        <v>2</v>
      </c>
      <c r="K60" s="510">
        <v>0</v>
      </c>
      <c r="L60" s="468">
        <v>2</v>
      </c>
      <c r="M60" s="468">
        <v>1</v>
      </c>
      <c r="N60" s="510">
        <v>0</v>
      </c>
      <c r="O60" s="511">
        <v>5</v>
      </c>
      <c r="P60" s="511">
        <v>8</v>
      </c>
      <c r="Q60" s="510"/>
      <c r="R60" s="510"/>
      <c r="S60" s="511">
        <v>12</v>
      </c>
      <c r="T60" s="511"/>
      <c r="U60" s="510"/>
      <c r="V60" s="510"/>
      <c r="W60" s="511">
        <v>10</v>
      </c>
      <c r="X60" s="511"/>
      <c r="Y60" s="510"/>
      <c r="Z60" s="510"/>
      <c r="AA60" s="511">
        <v>4</v>
      </c>
      <c r="AB60" s="511">
        <v>8</v>
      </c>
      <c r="AC60" s="510"/>
      <c r="AD60" s="510"/>
      <c r="AE60" s="511">
        <v>6</v>
      </c>
      <c r="AF60" s="511">
        <v>7</v>
      </c>
      <c r="AG60" s="447"/>
      <c r="AH60" s="512"/>
      <c r="AI60" s="513">
        <f t="shared" ca="1" si="59"/>
        <v>30</v>
      </c>
      <c r="AJ60" s="513">
        <f t="shared" si="60"/>
        <v>22</v>
      </c>
      <c r="AK60" s="513">
        <f t="shared" si="61"/>
        <v>19</v>
      </c>
      <c r="AL60" s="513" t="str">
        <f t="shared" si="62"/>
        <v>NIL</v>
      </c>
      <c r="AM60" s="513" t="str">
        <f t="shared" si="67"/>
        <v>NIL</v>
      </c>
      <c r="AN60" s="513" t="str">
        <f t="shared" si="64"/>
        <v>NIL</v>
      </c>
      <c r="AO60" s="513"/>
      <c r="AP60" s="514">
        <f t="shared" si="66"/>
        <v>71</v>
      </c>
      <c r="AQ60" s="515">
        <f t="shared" si="68"/>
        <v>0</v>
      </c>
      <c r="AR60" s="515">
        <f t="shared" si="69"/>
        <v>0</v>
      </c>
      <c r="AS60" s="515">
        <f t="shared" si="70"/>
        <v>0</v>
      </c>
      <c r="AT60" s="515">
        <f t="shared" si="71"/>
        <v>0</v>
      </c>
      <c r="AU60" s="515">
        <f t="shared" si="72"/>
        <v>0</v>
      </c>
      <c r="AV60" s="515">
        <f t="shared" si="73"/>
        <v>0</v>
      </c>
      <c r="AW60" s="515">
        <f t="shared" si="74"/>
        <v>0</v>
      </c>
      <c r="AX60" s="515">
        <f t="shared" si="75"/>
        <v>0</v>
      </c>
      <c r="AY60" s="515">
        <f t="shared" si="76"/>
        <v>0</v>
      </c>
      <c r="AZ60" s="515">
        <f t="shared" si="77"/>
        <v>0</v>
      </c>
      <c r="BA60" s="515">
        <f t="shared" si="78"/>
        <v>0</v>
      </c>
      <c r="BB60" s="515">
        <f t="shared" si="79"/>
        <v>0</v>
      </c>
      <c r="BC60" s="515">
        <f t="shared" si="80"/>
        <v>0</v>
      </c>
      <c r="BD60" s="515">
        <f t="shared" si="81"/>
        <v>0</v>
      </c>
      <c r="BE60" s="515">
        <f t="shared" si="82"/>
        <v>0</v>
      </c>
      <c r="BF60" s="515">
        <f t="shared" si="83"/>
        <v>0</v>
      </c>
      <c r="BG60" s="515">
        <f t="shared" si="84"/>
        <v>0</v>
      </c>
      <c r="BH60" s="515">
        <f t="shared" si="85"/>
        <v>0</v>
      </c>
      <c r="BI60" s="515">
        <f t="shared" si="86"/>
        <v>0</v>
      </c>
      <c r="BJ60" s="515">
        <f t="shared" si="87"/>
        <v>0</v>
      </c>
      <c r="BK60" s="515">
        <f t="shared" si="88"/>
        <v>0</v>
      </c>
      <c r="BL60" s="515">
        <f t="shared" si="89"/>
        <v>0</v>
      </c>
      <c r="BM60" s="515">
        <f t="shared" si="90"/>
        <v>0</v>
      </c>
      <c r="BN60" s="515">
        <f t="shared" si="91"/>
        <v>0</v>
      </c>
      <c r="BO60" s="515">
        <f t="shared" si="92"/>
        <v>0</v>
      </c>
      <c r="BP60" s="515">
        <f t="shared" si="93"/>
        <v>0</v>
      </c>
      <c r="BQ60" s="515">
        <f t="shared" si="94"/>
        <v>0</v>
      </c>
      <c r="BR60" s="515">
        <f t="shared" si="95"/>
        <v>0</v>
      </c>
      <c r="BS60" s="515">
        <f t="shared" si="96"/>
        <v>0</v>
      </c>
      <c r="BT60" s="515">
        <f t="shared" si="97"/>
        <v>0</v>
      </c>
      <c r="BU60" s="515">
        <f t="shared" si="98"/>
        <v>0</v>
      </c>
      <c r="BV60" s="515">
        <f t="shared" si="99"/>
        <v>0</v>
      </c>
      <c r="BW60" s="515">
        <f t="shared" si="100"/>
        <v>0</v>
      </c>
      <c r="BX60" s="515">
        <f t="shared" si="101"/>
        <v>0</v>
      </c>
      <c r="BY60" s="515">
        <f t="shared" si="102"/>
        <v>0</v>
      </c>
      <c r="BZ60" s="515">
        <f t="shared" si="103"/>
        <v>0</v>
      </c>
      <c r="CA60" s="515">
        <f t="shared" si="104"/>
        <v>0</v>
      </c>
      <c r="CB60" s="515">
        <f t="shared" si="105"/>
        <v>0</v>
      </c>
      <c r="CC60" s="515">
        <f t="shared" si="106"/>
        <v>0</v>
      </c>
      <c r="CD60" s="515">
        <f t="shared" si="107"/>
        <v>0</v>
      </c>
      <c r="CE60" s="515">
        <f t="shared" si="108"/>
        <v>0</v>
      </c>
      <c r="CF60" s="515">
        <f t="shared" si="109"/>
        <v>0</v>
      </c>
      <c r="CG60" s="515">
        <f t="shared" si="110"/>
        <v>0</v>
      </c>
      <c r="CH60" s="515">
        <f t="shared" si="111"/>
        <v>0</v>
      </c>
      <c r="CI60" s="515">
        <f t="shared" si="112"/>
        <v>0</v>
      </c>
      <c r="CJ60" s="515">
        <f t="shared" si="113"/>
        <v>0</v>
      </c>
      <c r="CK60" s="515">
        <f t="shared" si="127"/>
        <v>0</v>
      </c>
      <c r="CL60" s="515">
        <f t="shared" si="114"/>
        <v>0</v>
      </c>
      <c r="CM60" s="515">
        <f t="shared" si="115"/>
        <v>0</v>
      </c>
      <c r="CN60" s="515">
        <f t="shared" si="116"/>
        <v>0</v>
      </c>
      <c r="CO60" s="515">
        <f t="shared" si="117"/>
        <v>0</v>
      </c>
      <c r="CP60" s="515">
        <f t="shared" si="118"/>
        <v>0</v>
      </c>
      <c r="CQ60" s="515">
        <f t="shared" si="119"/>
        <v>0</v>
      </c>
      <c r="CR60" s="515">
        <f t="shared" si="120"/>
        <v>0</v>
      </c>
      <c r="CS60" s="515">
        <f t="shared" si="121"/>
        <v>0</v>
      </c>
      <c r="CT60" s="515">
        <f t="shared" si="122"/>
        <v>0</v>
      </c>
      <c r="CU60" s="515">
        <f t="shared" si="123"/>
        <v>0</v>
      </c>
      <c r="CV60" s="515">
        <f t="shared" si="124"/>
        <v>0</v>
      </c>
      <c r="CW60" s="515">
        <f t="shared" si="125"/>
        <v>0</v>
      </c>
      <c r="CX60" s="515">
        <f t="shared" si="126"/>
        <v>0</v>
      </c>
    </row>
    <row r="61" spans="2:102" x14ac:dyDescent="0.25">
      <c r="B61" s="509">
        <v>44</v>
      </c>
      <c r="C61" s="467">
        <f>'Student Entry'!C57</f>
        <v>211413205045</v>
      </c>
      <c r="D61" s="274" t="str">
        <f>'Student Entry'!D57</f>
        <v>KARTHI.N.G</v>
      </c>
      <c r="E61" s="468">
        <v>2</v>
      </c>
      <c r="F61" s="510">
        <v>2</v>
      </c>
      <c r="G61" s="510">
        <v>1</v>
      </c>
      <c r="H61" s="510">
        <v>2</v>
      </c>
      <c r="I61" s="510">
        <v>0</v>
      </c>
      <c r="J61" s="468">
        <v>1</v>
      </c>
      <c r="K61" s="510">
        <v>0</v>
      </c>
      <c r="L61" s="468">
        <v>2</v>
      </c>
      <c r="M61" s="468">
        <v>1</v>
      </c>
      <c r="N61" s="510">
        <v>0</v>
      </c>
      <c r="O61" s="511" t="s">
        <v>1036</v>
      </c>
      <c r="P61" s="511" t="s">
        <v>1036</v>
      </c>
      <c r="Q61" s="510">
        <v>12</v>
      </c>
      <c r="R61" s="510">
        <v>4</v>
      </c>
      <c r="S61" s="511" t="s">
        <v>1036</v>
      </c>
      <c r="T61" s="511"/>
      <c r="U61" s="510">
        <v>12</v>
      </c>
      <c r="V61" s="510"/>
      <c r="W61" s="511">
        <v>9</v>
      </c>
      <c r="X61" s="511"/>
      <c r="Y61" s="510"/>
      <c r="Z61" s="510"/>
      <c r="AA61" s="511">
        <v>7</v>
      </c>
      <c r="AB61" s="511">
        <v>6</v>
      </c>
      <c r="AC61" s="510"/>
      <c r="AD61" s="510"/>
      <c r="AE61" s="511" t="s">
        <v>1036</v>
      </c>
      <c r="AF61" s="511" t="s">
        <v>1036</v>
      </c>
      <c r="AG61" s="447">
        <v>7</v>
      </c>
      <c r="AH61" s="512">
        <v>6</v>
      </c>
      <c r="AI61" s="513">
        <f t="shared" ca="1" si="59"/>
        <v>21</v>
      </c>
      <c r="AJ61" s="513">
        <f t="shared" si="60"/>
        <v>28</v>
      </c>
      <c r="AK61" s="513">
        <f t="shared" si="61"/>
        <v>25</v>
      </c>
      <c r="AL61" s="513" t="str">
        <f t="shared" si="62"/>
        <v>NIL</v>
      </c>
      <c r="AM61" s="513" t="str">
        <f t="shared" si="67"/>
        <v>NIL</v>
      </c>
      <c r="AN61" s="513" t="str">
        <f t="shared" si="64"/>
        <v>NIL</v>
      </c>
      <c r="AO61" s="513"/>
      <c r="AP61" s="514">
        <f t="shared" si="66"/>
        <v>74</v>
      </c>
      <c r="AQ61" s="515">
        <f t="shared" si="68"/>
        <v>0</v>
      </c>
      <c r="AR61" s="515">
        <f t="shared" si="69"/>
        <v>0</v>
      </c>
      <c r="AS61" s="515">
        <f t="shared" si="70"/>
        <v>0</v>
      </c>
      <c r="AT61" s="515">
        <f t="shared" si="71"/>
        <v>0</v>
      </c>
      <c r="AU61" s="515">
        <f t="shared" si="72"/>
        <v>0</v>
      </c>
      <c r="AV61" s="515">
        <f t="shared" si="73"/>
        <v>0</v>
      </c>
      <c r="AW61" s="515">
        <f t="shared" si="74"/>
        <v>0</v>
      </c>
      <c r="AX61" s="515">
        <f t="shared" si="75"/>
        <v>0</v>
      </c>
      <c r="AY61" s="515">
        <f t="shared" si="76"/>
        <v>0</v>
      </c>
      <c r="AZ61" s="515">
        <f t="shared" si="77"/>
        <v>0</v>
      </c>
      <c r="BA61" s="515">
        <f t="shared" si="78"/>
        <v>0</v>
      </c>
      <c r="BB61" s="515">
        <f t="shared" si="79"/>
        <v>0</v>
      </c>
      <c r="BC61" s="515">
        <f t="shared" si="80"/>
        <v>0</v>
      </c>
      <c r="BD61" s="515">
        <f t="shared" si="81"/>
        <v>0</v>
      </c>
      <c r="BE61" s="515">
        <f t="shared" si="82"/>
        <v>0</v>
      </c>
      <c r="BF61" s="515">
        <f t="shared" si="83"/>
        <v>0</v>
      </c>
      <c r="BG61" s="515">
        <f t="shared" si="84"/>
        <v>0</v>
      </c>
      <c r="BH61" s="515">
        <f t="shared" si="85"/>
        <v>0</v>
      </c>
      <c r="BI61" s="515">
        <f t="shared" si="86"/>
        <v>0</v>
      </c>
      <c r="BJ61" s="515">
        <f t="shared" si="87"/>
        <v>0</v>
      </c>
      <c r="BK61" s="515">
        <f t="shared" si="88"/>
        <v>0</v>
      </c>
      <c r="BL61" s="515">
        <f t="shared" si="89"/>
        <v>0</v>
      </c>
      <c r="BM61" s="515">
        <f t="shared" si="90"/>
        <v>0</v>
      </c>
      <c r="BN61" s="515">
        <f t="shared" si="91"/>
        <v>0</v>
      </c>
      <c r="BO61" s="515">
        <f t="shared" si="92"/>
        <v>0</v>
      </c>
      <c r="BP61" s="515">
        <f t="shared" si="93"/>
        <v>0</v>
      </c>
      <c r="BQ61" s="515">
        <f t="shared" si="94"/>
        <v>0</v>
      </c>
      <c r="BR61" s="515">
        <f t="shared" si="95"/>
        <v>0</v>
      </c>
      <c r="BS61" s="515">
        <f t="shared" si="96"/>
        <v>0</v>
      </c>
      <c r="BT61" s="515">
        <f t="shared" si="97"/>
        <v>0</v>
      </c>
      <c r="BU61" s="515">
        <f t="shared" si="98"/>
        <v>0</v>
      </c>
      <c r="BV61" s="515">
        <f t="shared" si="99"/>
        <v>0</v>
      </c>
      <c r="BW61" s="515">
        <f t="shared" si="100"/>
        <v>0</v>
      </c>
      <c r="BX61" s="515">
        <f t="shared" si="101"/>
        <v>0</v>
      </c>
      <c r="BY61" s="515">
        <f t="shared" si="102"/>
        <v>0</v>
      </c>
      <c r="BZ61" s="515">
        <f t="shared" si="103"/>
        <v>0</v>
      </c>
      <c r="CA61" s="515">
        <f t="shared" si="104"/>
        <v>0</v>
      </c>
      <c r="CB61" s="515">
        <f t="shared" si="105"/>
        <v>0</v>
      </c>
      <c r="CC61" s="515">
        <f t="shared" si="106"/>
        <v>0</v>
      </c>
      <c r="CD61" s="515">
        <f t="shared" si="107"/>
        <v>0</v>
      </c>
      <c r="CE61" s="515">
        <f t="shared" si="108"/>
        <v>0</v>
      </c>
      <c r="CF61" s="515">
        <f t="shared" si="109"/>
        <v>0</v>
      </c>
      <c r="CG61" s="515">
        <f t="shared" si="110"/>
        <v>0</v>
      </c>
      <c r="CH61" s="515">
        <f t="shared" si="111"/>
        <v>0</v>
      </c>
      <c r="CI61" s="515">
        <f t="shared" si="112"/>
        <v>0</v>
      </c>
      <c r="CJ61" s="515">
        <f t="shared" si="113"/>
        <v>0</v>
      </c>
      <c r="CK61" s="515">
        <f t="shared" si="127"/>
        <v>0</v>
      </c>
      <c r="CL61" s="515">
        <f t="shared" si="114"/>
        <v>0</v>
      </c>
      <c r="CM61" s="515">
        <f t="shared" si="115"/>
        <v>0</v>
      </c>
      <c r="CN61" s="515">
        <f t="shared" si="116"/>
        <v>0</v>
      </c>
      <c r="CO61" s="515">
        <f t="shared" si="117"/>
        <v>0</v>
      </c>
      <c r="CP61" s="515">
        <f t="shared" si="118"/>
        <v>0</v>
      </c>
      <c r="CQ61" s="515">
        <f t="shared" si="119"/>
        <v>0</v>
      </c>
      <c r="CR61" s="515">
        <f t="shared" si="120"/>
        <v>0</v>
      </c>
      <c r="CS61" s="515">
        <f t="shared" si="121"/>
        <v>0</v>
      </c>
      <c r="CT61" s="515">
        <f t="shared" si="122"/>
        <v>0</v>
      </c>
      <c r="CU61" s="515">
        <f t="shared" si="123"/>
        <v>0</v>
      </c>
      <c r="CV61" s="515">
        <f t="shared" si="124"/>
        <v>0</v>
      </c>
      <c r="CW61" s="515">
        <f t="shared" si="125"/>
        <v>0</v>
      </c>
      <c r="CX61" s="515">
        <f t="shared" si="126"/>
        <v>0</v>
      </c>
    </row>
    <row r="62" spans="2:102" x14ac:dyDescent="0.25">
      <c r="B62" s="509">
        <v>45</v>
      </c>
      <c r="C62" s="467">
        <f>'Student Entry'!C58</f>
        <v>211413205046</v>
      </c>
      <c r="D62" s="274" t="str">
        <f>'Student Entry'!D58</f>
        <v>KARTHICK .B</v>
      </c>
      <c r="E62" s="468">
        <v>2</v>
      </c>
      <c r="F62" s="510">
        <v>2</v>
      </c>
      <c r="G62" s="510">
        <v>0</v>
      </c>
      <c r="H62" s="510">
        <v>2</v>
      </c>
      <c r="I62" s="510">
        <v>2</v>
      </c>
      <c r="J62" s="468">
        <v>2</v>
      </c>
      <c r="K62" s="510">
        <v>1</v>
      </c>
      <c r="L62" s="468">
        <v>1</v>
      </c>
      <c r="M62" s="468">
        <v>2</v>
      </c>
      <c r="N62" s="510">
        <v>0</v>
      </c>
      <c r="O62" s="511">
        <v>6</v>
      </c>
      <c r="P62" s="511">
        <v>8</v>
      </c>
      <c r="Q62" s="510"/>
      <c r="R62" s="510"/>
      <c r="S62" s="511">
        <v>15</v>
      </c>
      <c r="T62" s="511"/>
      <c r="U62" s="510"/>
      <c r="V62" s="510"/>
      <c r="W62" s="511" t="s">
        <v>1036</v>
      </c>
      <c r="X62" s="511"/>
      <c r="Y62" s="510">
        <v>10</v>
      </c>
      <c r="Z62" s="510"/>
      <c r="AA62" s="511" t="s">
        <v>1036</v>
      </c>
      <c r="AB62" s="511" t="s">
        <v>1036</v>
      </c>
      <c r="AC62" s="510">
        <v>7</v>
      </c>
      <c r="AD62" s="510">
        <v>8</v>
      </c>
      <c r="AE62" s="511">
        <v>5</v>
      </c>
      <c r="AF62" s="511">
        <v>7</v>
      </c>
      <c r="AG62" s="447"/>
      <c r="AH62" s="512"/>
      <c r="AI62" s="513">
        <f t="shared" ca="1" si="59"/>
        <v>23</v>
      </c>
      <c r="AJ62" s="513">
        <f t="shared" si="60"/>
        <v>35</v>
      </c>
      <c r="AK62" s="513">
        <f t="shared" si="61"/>
        <v>22</v>
      </c>
      <c r="AL62" s="513" t="str">
        <f t="shared" si="62"/>
        <v>NIL</v>
      </c>
      <c r="AM62" s="513" t="str">
        <f t="shared" si="67"/>
        <v>NIL</v>
      </c>
      <c r="AN62" s="513" t="str">
        <f t="shared" si="64"/>
        <v>NIL</v>
      </c>
      <c r="AO62" s="513"/>
      <c r="AP62" s="514">
        <f t="shared" si="66"/>
        <v>80</v>
      </c>
      <c r="AQ62" s="515">
        <f t="shared" si="68"/>
        <v>0</v>
      </c>
      <c r="AR62" s="515">
        <f t="shared" si="69"/>
        <v>0</v>
      </c>
      <c r="AS62" s="515">
        <f t="shared" si="70"/>
        <v>0</v>
      </c>
      <c r="AT62" s="515">
        <f t="shared" si="71"/>
        <v>0</v>
      </c>
      <c r="AU62" s="515">
        <f t="shared" si="72"/>
        <v>0</v>
      </c>
      <c r="AV62" s="515">
        <f t="shared" si="73"/>
        <v>0</v>
      </c>
      <c r="AW62" s="515">
        <f t="shared" si="74"/>
        <v>0</v>
      </c>
      <c r="AX62" s="515">
        <f t="shared" si="75"/>
        <v>0</v>
      </c>
      <c r="AY62" s="515">
        <f t="shared" si="76"/>
        <v>0</v>
      </c>
      <c r="AZ62" s="515">
        <f t="shared" si="77"/>
        <v>0</v>
      </c>
      <c r="BA62" s="515">
        <f t="shared" si="78"/>
        <v>0</v>
      </c>
      <c r="BB62" s="515">
        <f t="shared" si="79"/>
        <v>0</v>
      </c>
      <c r="BC62" s="515">
        <f t="shared" si="80"/>
        <v>0</v>
      </c>
      <c r="BD62" s="515">
        <f t="shared" si="81"/>
        <v>0</v>
      </c>
      <c r="BE62" s="515">
        <f t="shared" si="82"/>
        <v>0</v>
      </c>
      <c r="BF62" s="515">
        <f t="shared" si="83"/>
        <v>0</v>
      </c>
      <c r="BG62" s="515">
        <f t="shared" si="84"/>
        <v>0</v>
      </c>
      <c r="BH62" s="515">
        <f t="shared" si="85"/>
        <v>0</v>
      </c>
      <c r="BI62" s="515">
        <f t="shared" si="86"/>
        <v>0</v>
      </c>
      <c r="BJ62" s="515">
        <f t="shared" si="87"/>
        <v>0</v>
      </c>
      <c r="BK62" s="515">
        <f t="shared" si="88"/>
        <v>0</v>
      </c>
      <c r="BL62" s="515">
        <f t="shared" si="89"/>
        <v>0</v>
      </c>
      <c r="BM62" s="515">
        <f t="shared" si="90"/>
        <v>0</v>
      </c>
      <c r="BN62" s="515">
        <f t="shared" si="91"/>
        <v>0</v>
      </c>
      <c r="BO62" s="515">
        <f t="shared" si="92"/>
        <v>0</v>
      </c>
      <c r="BP62" s="515">
        <f t="shared" si="93"/>
        <v>0</v>
      </c>
      <c r="BQ62" s="515">
        <f t="shared" si="94"/>
        <v>0</v>
      </c>
      <c r="BR62" s="515">
        <f t="shared" si="95"/>
        <v>0</v>
      </c>
      <c r="BS62" s="515">
        <f t="shared" si="96"/>
        <v>0</v>
      </c>
      <c r="BT62" s="515">
        <f t="shared" si="97"/>
        <v>0</v>
      </c>
      <c r="BU62" s="515">
        <f t="shared" si="98"/>
        <v>0</v>
      </c>
      <c r="BV62" s="515">
        <f t="shared" si="99"/>
        <v>0</v>
      </c>
      <c r="BW62" s="515">
        <f t="shared" si="100"/>
        <v>0</v>
      </c>
      <c r="BX62" s="515">
        <f t="shared" si="101"/>
        <v>0</v>
      </c>
      <c r="BY62" s="515">
        <f t="shared" si="102"/>
        <v>0</v>
      </c>
      <c r="BZ62" s="515">
        <f t="shared" si="103"/>
        <v>0</v>
      </c>
      <c r="CA62" s="515">
        <f t="shared" si="104"/>
        <v>0</v>
      </c>
      <c r="CB62" s="515">
        <f t="shared" si="105"/>
        <v>0</v>
      </c>
      <c r="CC62" s="515">
        <f t="shared" si="106"/>
        <v>0</v>
      </c>
      <c r="CD62" s="515">
        <f t="shared" si="107"/>
        <v>0</v>
      </c>
      <c r="CE62" s="515">
        <f t="shared" si="108"/>
        <v>0</v>
      </c>
      <c r="CF62" s="515">
        <f t="shared" si="109"/>
        <v>0</v>
      </c>
      <c r="CG62" s="515">
        <f t="shared" si="110"/>
        <v>0</v>
      </c>
      <c r="CH62" s="515">
        <f t="shared" si="111"/>
        <v>0</v>
      </c>
      <c r="CI62" s="515">
        <f t="shared" si="112"/>
        <v>0</v>
      </c>
      <c r="CJ62" s="515">
        <f t="shared" si="113"/>
        <v>0</v>
      </c>
      <c r="CK62" s="515">
        <f t="shared" si="127"/>
        <v>0</v>
      </c>
      <c r="CL62" s="515">
        <f t="shared" si="114"/>
        <v>0</v>
      </c>
      <c r="CM62" s="515">
        <f t="shared" si="115"/>
        <v>0</v>
      </c>
      <c r="CN62" s="515">
        <f t="shared" si="116"/>
        <v>0</v>
      </c>
      <c r="CO62" s="515">
        <f t="shared" si="117"/>
        <v>0</v>
      </c>
      <c r="CP62" s="515">
        <f t="shared" si="118"/>
        <v>0</v>
      </c>
      <c r="CQ62" s="515">
        <f t="shared" si="119"/>
        <v>0</v>
      </c>
      <c r="CR62" s="515">
        <f t="shared" si="120"/>
        <v>0</v>
      </c>
      <c r="CS62" s="515">
        <f t="shared" si="121"/>
        <v>0</v>
      </c>
      <c r="CT62" s="515">
        <f t="shared" si="122"/>
        <v>0</v>
      </c>
      <c r="CU62" s="515">
        <f t="shared" si="123"/>
        <v>0</v>
      </c>
      <c r="CV62" s="515">
        <f t="shared" si="124"/>
        <v>0</v>
      </c>
      <c r="CW62" s="515">
        <f t="shared" si="125"/>
        <v>0</v>
      </c>
      <c r="CX62" s="515">
        <f t="shared" si="126"/>
        <v>0</v>
      </c>
    </row>
    <row r="63" spans="2:102" x14ac:dyDescent="0.25">
      <c r="B63" s="509">
        <v>46</v>
      </c>
      <c r="C63" s="467">
        <f>'Student Entry'!C59</f>
        <v>211413205047</v>
      </c>
      <c r="D63" s="274" t="str">
        <f>'Student Entry'!D59</f>
        <v>KAVIPRIYA.S</v>
      </c>
      <c r="E63" s="468">
        <v>1</v>
      </c>
      <c r="F63" s="510">
        <v>2</v>
      </c>
      <c r="G63" s="510">
        <v>2</v>
      </c>
      <c r="H63" s="510" t="s">
        <v>1036</v>
      </c>
      <c r="I63" s="510">
        <v>2</v>
      </c>
      <c r="J63" s="468">
        <v>2</v>
      </c>
      <c r="K63" s="510">
        <v>1</v>
      </c>
      <c r="L63" s="468">
        <v>2</v>
      </c>
      <c r="M63" s="468">
        <v>1</v>
      </c>
      <c r="N63" s="510">
        <v>2</v>
      </c>
      <c r="O63" s="511" t="s">
        <v>1036</v>
      </c>
      <c r="P63" s="511" t="s">
        <v>1036</v>
      </c>
      <c r="Q63" s="510">
        <v>10</v>
      </c>
      <c r="R63" s="510">
        <v>3</v>
      </c>
      <c r="S63" s="511">
        <v>12</v>
      </c>
      <c r="T63" s="511"/>
      <c r="U63" s="510"/>
      <c r="V63" s="510"/>
      <c r="W63" s="511">
        <v>10</v>
      </c>
      <c r="X63" s="511"/>
      <c r="Y63" s="510"/>
      <c r="Z63" s="510"/>
      <c r="AA63" s="511">
        <v>8</v>
      </c>
      <c r="AB63" s="511">
        <v>7</v>
      </c>
      <c r="AC63" s="510"/>
      <c r="AD63" s="510"/>
      <c r="AE63" s="511">
        <v>7</v>
      </c>
      <c r="AF63" s="511">
        <v>6</v>
      </c>
      <c r="AG63" s="447"/>
      <c r="AH63" s="512"/>
      <c r="AI63" s="513">
        <f t="shared" ca="1" si="59"/>
        <v>25</v>
      </c>
      <c r="AJ63" s="513">
        <f t="shared" si="60"/>
        <v>35</v>
      </c>
      <c r="AK63" s="513">
        <f t="shared" si="61"/>
        <v>18</v>
      </c>
      <c r="AL63" s="513" t="str">
        <f t="shared" si="62"/>
        <v>NIL</v>
      </c>
      <c r="AM63" s="513" t="str">
        <f t="shared" si="67"/>
        <v>NIL</v>
      </c>
      <c r="AN63" s="513" t="str">
        <f t="shared" si="64"/>
        <v>NIL</v>
      </c>
      <c r="AO63" s="513"/>
      <c r="AP63" s="514">
        <f t="shared" si="66"/>
        <v>78</v>
      </c>
      <c r="AQ63" s="515">
        <f t="shared" si="68"/>
        <v>0</v>
      </c>
      <c r="AR63" s="515">
        <f t="shared" si="69"/>
        <v>0</v>
      </c>
      <c r="AS63" s="515">
        <f t="shared" si="70"/>
        <v>0</v>
      </c>
      <c r="AT63" s="515">
        <f t="shared" si="71"/>
        <v>0</v>
      </c>
      <c r="AU63" s="515">
        <f t="shared" si="72"/>
        <v>0</v>
      </c>
      <c r="AV63" s="515">
        <f t="shared" si="73"/>
        <v>0</v>
      </c>
      <c r="AW63" s="515">
        <f t="shared" si="74"/>
        <v>0</v>
      </c>
      <c r="AX63" s="515">
        <f t="shared" si="75"/>
        <v>0</v>
      </c>
      <c r="AY63" s="515">
        <f t="shared" si="76"/>
        <v>0</v>
      </c>
      <c r="AZ63" s="515">
        <f t="shared" si="77"/>
        <v>0</v>
      </c>
      <c r="BA63" s="515">
        <f t="shared" si="78"/>
        <v>0</v>
      </c>
      <c r="BB63" s="515">
        <f t="shared" si="79"/>
        <v>0</v>
      </c>
      <c r="BC63" s="515">
        <f t="shared" si="80"/>
        <v>0</v>
      </c>
      <c r="BD63" s="515">
        <f t="shared" si="81"/>
        <v>0</v>
      </c>
      <c r="BE63" s="515">
        <f t="shared" si="82"/>
        <v>0</v>
      </c>
      <c r="BF63" s="515">
        <f t="shared" si="83"/>
        <v>0</v>
      </c>
      <c r="BG63" s="515">
        <f t="shared" si="84"/>
        <v>0</v>
      </c>
      <c r="BH63" s="515">
        <f t="shared" si="85"/>
        <v>0</v>
      </c>
      <c r="BI63" s="515">
        <f t="shared" si="86"/>
        <v>0</v>
      </c>
      <c r="BJ63" s="515">
        <f t="shared" si="87"/>
        <v>0</v>
      </c>
      <c r="BK63" s="515">
        <f t="shared" si="88"/>
        <v>0</v>
      </c>
      <c r="BL63" s="515">
        <f t="shared" si="89"/>
        <v>0</v>
      </c>
      <c r="BM63" s="515">
        <f t="shared" si="90"/>
        <v>0</v>
      </c>
      <c r="BN63" s="515">
        <f t="shared" si="91"/>
        <v>0</v>
      </c>
      <c r="BO63" s="515">
        <f t="shared" si="92"/>
        <v>0</v>
      </c>
      <c r="BP63" s="515">
        <f t="shared" si="93"/>
        <v>0</v>
      </c>
      <c r="BQ63" s="515">
        <f t="shared" si="94"/>
        <v>0</v>
      </c>
      <c r="BR63" s="515">
        <f t="shared" si="95"/>
        <v>0</v>
      </c>
      <c r="BS63" s="515">
        <f t="shared" si="96"/>
        <v>0</v>
      </c>
      <c r="BT63" s="515">
        <f t="shared" si="97"/>
        <v>0</v>
      </c>
      <c r="BU63" s="515">
        <f t="shared" si="98"/>
        <v>0</v>
      </c>
      <c r="BV63" s="515">
        <f t="shared" si="99"/>
        <v>0</v>
      </c>
      <c r="BW63" s="515">
        <f t="shared" si="100"/>
        <v>0</v>
      </c>
      <c r="BX63" s="515">
        <f t="shared" si="101"/>
        <v>0</v>
      </c>
      <c r="BY63" s="515">
        <f t="shared" si="102"/>
        <v>0</v>
      </c>
      <c r="BZ63" s="515">
        <f t="shared" si="103"/>
        <v>0</v>
      </c>
      <c r="CA63" s="515">
        <f t="shared" si="104"/>
        <v>0</v>
      </c>
      <c r="CB63" s="515">
        <f t="shared" si="105"/>
        <v>0</v>
      </c>
      <c r="CC63" s="515">
        <f t="shared" si="106"/>
        <v>0</v>
      </c>
      <c r="CD63" s="515">
        <f t="shared" si="107"/>
        <v>0</v>
      </c>
      <c r="CE63" s="515">
        <f t="shared" si="108"/>
        <v>0</v>
      </c>
      <c r="CF63" s="515">
        <f t="shared" si="109"/>
        <v>0</v>
      </c>
      <c r="CG63" s="515">
        <f t="shared" si="110"/>
        <v>0</v>
      </c>
      <c r="CH63" s="515">
        <f t="shared" si="111"/>
        <v>0</v>
      </c>
      <c r="CI63" s="515">
        <f t="shared" si="112"/>
        <v>0</v>
      </c>
      <c r="CJ63" s="515">
        <f t="shared" si="113"/>
        <v>0</v>
      </c>
      <c r="CK63" s="515">
        <f t="shared" si="127"/>
        <v>0</v>
      </c>
      <c r="CL63" s="515">
        <f t="shared" si="114"/>
        <v>0</v>
      </c>
      <c r="CM63" s="515">
        <f t="shared" si="115"/>
        <v>0</v>
      </c>
      <c r="CN63" s="515">
        <f t="shared" si="116"/>
        <v>0</v>
      </c>
      <c r="CO63" s="515">
        <f t="shared" si="117"/>
        <v>0</v>
      </c>
      <c r="CP63" s="515">
        <f t="shared" si="118"/>
        <v>0</v>
      </c>
      <c r="CQ63" s="515">
        <f t="shared" si="119"/>
        <v>0</v>
      </c>
      <c r="CR63" s="515">
        <f t="shared" si="120"/>
        <v>0</v>
      </c>
      <c r="CS63" s="515">
        <f t="shared" si="121"/>
        <v>0</v>
      </c>
      <c r="CT63" s="515">
        <f t="shared" si="122"/>
        <v>0</v>
      </c>
      <c r="CU63" s="515">
        <f t="shared" si="123"/>
        <v>0</v>
      </c>
      <c r="CV63" s="515">
        <f t="shared" si="124"/>
        <v>0</v>
      </c>
      <c r="CW63" s="515">
        <f t="shared" si="125"/>
        <v>0</v>
      </c>
      <c r="CX63" s="515">
        <f t="shared" si="126"/>
        <v>0</v>
      </c>
    </row>
    <row r="64" spans="2:102" x14ac:dyDescent="0.25">
      <c r="B64" s="509">
        <v>47</v>
      </c>
      <c r="C64" s="467">
        <f>'Student Entry'!C60</f>
        <v>211413205048</v>
      </c>
      <c r="D64" s="274" t="str">
        <f>'Student Entry'!D60</f>
        <v>KEERTHANA BALAJI</v>
      </c>
      <c r="E64" s="468">
        <v>2</v>
      </c>
      <c r="F64" s="510">
        <v>2</v>
      </c>
      <c r="G64" s="510">
        <v>0</v>
      </c>
      <c r="H64" s="510">
        <v>2</v>
      </c>
      <c r="I64" s="510">
        <v>0</v>
      </c>
      <c r="J64" s="468">
        <v>1</v>
      </c>
      <c r="K64" s="510">
        <v>2</v>
      </c>
      <c r="L64" s="468">
        <v>2</v>
      </c>
      <c r="M64" s="468">
        <v>2</v>
      </c>
      <c r="N64" s="510">
        <v>2</v>
      </c>
      <c r="O64" s="511">
        <v>4</v>
      </c>
      <c r="P64" s="511">
        <v>6</v>
      </c>
      <c r="Q64" s="510"/>
      <c r="R64" s="510"/>
      <c r="S64" s="511" t="s">
        <v>1036</v>
      </c>
      <c r="T64" s="511"/>
      <c r="U64" s="510">
        <v>10</v>
      </c>
      <c r="V64" s="510"/>
      <c r="W64" s="511" t="s">
        <v>1036</v>
      </c>
      <c r="X64" s="511"/>
      <c r="Y64" s="510">
        <v>11</v>
      </c>
      <c r="Z64" s="510"/>
      <c r="AA64" s="511">
        <v>7</v>
      </c>
      <c r="AB64" s="511">
        <v>6</v>
      </c>
      <c r="AC64" s="510"/>
      <c r="AD64" s="510"/>
      <c r="AE64" s="511">
        <v>5</v>
      </c>
      <c r="AF64" s="511">
        <v>7</v>
      </c>
      <c r="AG64" s="447"/>
      <c r="AH64" s="512"/>
      <c r="AI64" s="513">
        <f t="shared" ca="1" si="59"/>
        <v>20</v>
      </c>
      <c r="AJ64" s="513">
        <f t="shared" si="60"/>
        <v>34</v>
      </c>
      <c r="AK64" s="513">
        <f t="shared" si="61"/>
        <v>17</v>
      </c>
      <c r="AL64" s="513" t="str">
        <f t="shared" si="62"/>
        <v>NIL</v>
      </c>
      <c r="AM64" s="513" t="str">
        <f t="shared" si="67"/>
        <v>NIL</v>
      </c>
      <c r="AN64" s="513" t="str">
        <f t="shared" si="64"/>
        <v>NIL</v>
      </c>
      <c r="AO64" s="513"/>
      <c r="AP64" s="514">
        <f t="shared" si="66"/>
        <v>71</v>
      </c>
      <c r="AQ64" s="515">
        <f t="shared" si="68"/>
        <v>0</v>
      </c>
      <c r="AR64" s="515">
        <f t="shared" si="69"/>
        <v>0</v>
      </c>
      <c r="AS64" s="515">
        <f t="shared" si="70"/>
        <v>0</v>
      </c>
      <c r="AT64" s="515">
        <f t="shared" si="71"/>
        <v>0</v>
      </c>
      <c r="AU64" s="515">
        <f t="shared" si="72"/>
        <v>0</v>
      </c>
      <c r="AV64" s="515">
        <f t="shared" si="73"/>
        <v>0</v>
      </c>
      <c r="AW64" s="515">
        <f t="shared" si="74"/>
        <v>0</v>
      </c>
      <c r="AX64" s="515">
        <f t="shared" si="75"/>
        <v>0</v>
      </c>
      <c r="AY64" s="515">
        <f t="shared" si="76"/>
        <v>0</v>
      </c>
      <c r="AZ64" s="515">
        <f t="shared" si="77"/>
        <v>0</v>
      </c>
      <c r="BA64" s="515">
        <f t="shared" si="78"/>
        <v>0</v>
      </c>
      <c r="BB64" s="515">
        <f t="shared" si="79"/>
        <v>0</v>
      </c>
      <c r="BC64" s="515">
        <f t="shared" si="80"/>
        <v>0</v>
      </c>
      <c r="BD64" s="515">
        <f t="shared" si="81"/>
        <v>0</v>
      </c>
      <c r="BE64" s="515">
        <f t="shared" si="82"/>
        <v>0</v>
      </c>
      <c r="BF64" s="515">
        <f t="shared" si="83"/>
        <v>0</v>
      </c>
      <c r="BG64" s="515">
        <f t="shared" si="84"/>
        <v>0</v>
      </c>
      <c r="BH64" s="515">
        <f t="shared" si="85"/>
        <v>0</v>
      </c>
      <c r="BI64" s="515">
        <f t="shared" si="86"/>
        <v>0</v>
      </c>
      <c r="BJ64" s="515">
        <f t="shared" si="87"/>
        <v>0</v>
      </c>
      <c r="BK64" s="515">
        <f t="shared" si="88"/>
        <v>0</v>
      </c>
      <c r="BL64" s="515">
        <f t="shared" si="89"/>
        <v>0</v>
      </c>
      <c r="BM64" s="515">
        <f t="shared" si="90"/>
        <v>0</v>
      </c>
      <c r="BN64" s="515">
        <f t="shared" si="91"/>
        <v>0</v>
      </c>
      <c r="BO64" s="515">
        <f t="shared" si="92"/>
        <v>0</v>
      </c>
      <c r="BP64" s="515">
        <f t="shared" si="93"/>
        <v>0</v>
      </c>
      <c r="BQ64" s="515">
        <f t="shared" si="94"/>
        <v>0</v>
      </c>
      <c r="BR64" s="515">
        <f t="shared" si="95"/>
        <v>0</v>
      </c>
      <c r="BS64" s="515">
        <f t="shared" si="96"/>
        <v>0</v>
      </c>
      <c r="BT64" s="515">
        <f t="shared" si="97"/>
        <v>0</v>
      </c>
      <c r="BU64" s="515">
        <f t="shared" si="98"/>
        <v>0</v>
      </c>
      <c r="BV64" s="515">
        <f t="shared" si="99"/>
        <v>0</v>
      </c>
      <c r="BW64" s="515">
        <f t="shared" si="100"/>
        <v>0</v>
      </c>
      <c r="BX64" s="515">
        <f t="shared" si="101"/>
        <v>0</v>
      </c>
      <c r="BY64" s="515">
        <f t="shared" si="102"/>
        <v>0</v>
      </c>
      <c r="BZ64" s="515">
        <f t="shared" si="103"/>
        <v>0</v>
      </c>
      <c r="CA64" s="515">
        <f t="shared" si="104"/>
        <v>0</v>
      </c>
      <c r="CB64" s="515">
        <f t="shared" si="105"/>
        <v>0</v>
      </c>
      <c r="CC64" s="515">
        <f t="shared" si="106"/>
        <v>0</v>
      </c>
      <c r="CD64" s="515">
        <f t="shared" si="107"/>
        <v>0</v>
      </c>
      <c r="CE64" s="515">
        <f t="shared" si="108"/>
        <v>0</v>
      </c>
      <c r="CF64" s="515">
        <f t="shared" si="109"/>
        <v>0</v>
      </c>
      <c r="CG64" s="515">
        <f t="shared" si="110"/>
        <v>0</v>
      </c>
      <c r="CH64" s="515">
        <f t="shared" si="111"/>
        <v>0</v>
      </c>
      <c r="CI64" s="515">
        <f t="shared" si="112"/>
        <v>0</v>
      </c>
      <c r="CJ64" s="515">
        <f t="shared" si="113"/>
        <v>0</v>
      </c>
      <c r="CK64" s="515">
        <f t="shared" si="127"/>
        <v>0</v>
      </c>
      <c r="CL64" s="515">
        <f t="shared" si="114"/>
        <v>0</v>
      </c>
      <c r="CM64" s="515">
        <f t="shared" si="115"/>
        <v>0</v>
      </c>
      <c r="CN64" s="515">
        <f t="shared" si="116"/>
        <v>0</v>
      </c>
      <c r="CO64" s="515">
        <f t="shared" si="117"/>
        <v>0</v>
      </c>
      <c r="CP64" s="515">
        <f t="shared" si="118"/>
        <v>0</v>
      </c>
      <c r="CQ64" s="515">
        <f t="shared" si="119"/>
        <v>0</v>
      </c>
      <c r="CR64" s="515">
        <f t="shared" si="120"/>
        <v>0</v>
      </c>
      <c r="CS64" s="515">
        <f t="shared" si="121"/>
        <v>0</v>
      </c>
      <c r="CT64" s="515">
        <f t="shared" si="122"/>
        <v>0</v>
      </c>
      <c r="CU64" s="515">
        <f t="shared" si="123"/>
        <v>0</v>
      </c>
      <c r="CV64" s="515">
        <f t="shared" si="124"/>
        <v>0</v>
      </c>
      <c r="CW64" s="515">
        <f t="shared" si="125"/>
        <v>0</v>
      </c>
      <c r="CX64" s="515">
        <f t="shared" si="126"/>
        <v>0</v>
      </c>
    </row>
    <row r="65" spans="2:102" x14ac:dyDescent="0.25">
      <c r="B65" s="509">
        <v>48</v>
      </c>
      <c r="C65" s="467">
        <f>'Student Entry'!C61</f>
        <v>211413205049</v>
      </c>
      <c r="D65" s="274" t="str">
        <f>'Student Entry'!D61</f>
        <v>KIRTHANA.R</v>
      </c>
      <c r="E65" s="468">
        <v>2</v>
      </c>
      <c r="F65" s="510">
        <v>2</v>
      </c>
      <c r="G65" s="510">
        <v>2</v>
      </c>
      <c r="H65" s="510">
        <v>1</v>
      </c>
      <c r="I65" s="510">
        <v>2</v>
      </c>
      <c r="J65" s="468">
        <v>2</v>
      </c>
      <c r="K65" s="510">
        <v>1</v>
      </c>
      <c r="L65" s="468">
        <v>1</v>
      </c>
      <c r="M65" s="468">
        <v>1</v>
      </c>
      <c r="N65" s="510">
        <v>2</v>
      </c>
      <c r="O65" s="511" t="s">
        <v>1036</v>
      </c>
      <c r="P65" s="511" t="s">
        <v>1036</v>
      </c>
      <c r="Q65" s="510">
        <v>12</v>
      </c>
      <c r="R65" s="510">
        <v>4</v>
      </c>
      <c r="S65" s="511">
        <v>15</v>
      </c>
      <c r="T65" s="511"/>
      <c r="U65" s="510"/>
      <c r="V65" s="510"/>
      <c r="W65" s="511">
        <v>9</v>
      </c>
      <c r="X65" s="511"/>
      <c r="Y65" s="510"/>
      <c r="Z65" s="510"/>
      <c r="AA65" s="511">
        <v>6</v>
      </c>
      <c r="AB65" s="511">
        <v>7</v>
      </c>
      <c r="AC65" s="510"/>
      <c r="AD65" s="510"/>
      <c r="AE65" s="511">
        <v>6</v>
      </c>
      <c r="AF65" s="511">
        <v>6</v>
      </c>
      <c r="AG65" s="447"/>
      <c r="AH65" s="512"/>
      <c r="AI65" s="513">
        <f t="shared" ca="1" si="59"/>
        <v>25</v>
      </c>
      <c r="AJ65" s="513">
        <f t="shared" si="60"/>
        <v>35</v>
      </c>
      <c r="AK65" s="513">
        <f t="shared" si="61"/>
        <v>21</v>
      </c>
      <c r="AL65" s="513" t="str">
        <f t="shared" si="62"/>
        <v>NIL</v>
      </c>
      <c r="AM65" s="513" t="str">
        <f t="shared" si="67"/>
        <v>NIL</v>
      </c>
      <c r="AN65" s="513" t="str">
        <f t="shared" si="64"/>
        <v>NIL</v>
      </c>
      <c r="AO65" s="513"/>
      <c r="AP65" s="514">
        <f t="shared" si="66"/>
        <v>81</v>
      </c>
      <c r="AQ65" s="515">
        <f t="shared" si="68"/>
        <v>0</v>
      </c>
      <c r="AR65" s="515">
        <f t="shared" si="69"/>
        <v>0</v>
      </c>
      <c r="AS65" s="515">
        <f t="shared" si="70"/>
        <v>0</v>
      </c>
      <c r="AT65" s="515">
        <f t="shared" si="71"/>
        <v>0</v>
      </c>
      <c r="AU65" s="515">
        <f t="shared" si="72"/>
        <v>0</v>
      </c>
      <c r="AV65" s="515">
        <f t="shared" si="73"/>
        <v>0</v>
      </c>
      <c r="AW65" s="515">
        <f t="shared" si="74"/>
        <v>0</v>
      </c>
      <c r="AX65" s="515">
        <f t="shared" si="75"/>
        <v>0</v>
      </c>
      <c r="AY65" s="515">
        <f t="shared" si="76"/>
        <v>0</v>
      </c>
      <c r="AZ65" s="515">
        <f t="shared" si="77"/>
        <v>0</v>
      </c>
      <c r="BA65" s="515">
        <f t="shared" si="78"/>
        <v>0</v>
      </c>
      <c r="BB65" s="515">
        <f t="shared" si="79"/>
        <v>0</v>
      </c>
      <c r="BC65" s="515">
        <f t="shared" si="80"/>
        <v>0</v>
      </c>
      <c r="BD65" s="515">
        <f t="shared" si="81"/>
        <v>0</v>
      </c>
      <c r="BE65" s="515">
        <f t="shared" si="82"/>
        <v>0</v>
      </c>
      <c r="BF65" s="515">
        <f t="shared" si="83"/>
        <v>0</v>
      </c>
      <c r="BG65" s="515">
        <f t="shared" si="84"/>
        <v>0</v>
      </c>
      <c r="BH65" s="515">
        <f t="shared" si="85"/>
        <v>0</v>
      </c>
      <c r="BI65" s="515">
        <f t="shared" si="86"/>
        <v>0</v>
      </c>
      <c r="BJ65" s="515">
        <f t="shared" si="87"/>
        <v>0</v>
      </c>
      <c r="BK65" s="515">
        <f t="shared" si="88"/>
        <v>0</v>
      </c>
      <c r="BL65" s="515">
        <f t="shared" si="89"/>
        <v>0</v>
      </c>
      <c r="BM65" s="515">
        <f t="shared" si="90"/>
        <v>0</v>
      </c>
      <c r="BN65" s="515">
        <f t="shared" si="91"/>
        <v>0</v>
      </c>
      <c r="BO65" s="515">
        <f t="shared" si="92"/>
        <v>0</v>
      </c>
      <c r="BP65" s="515">
        <f t="shared" si="93"/>
        <v>0</v>
      </c>
      <c r="BQ65" s="515">
        <f t="shared" si="94"/>
        <v>0</v>
      </c>
      <c r="BR65" s="515">
        <f t="shared" si="95"/>
        <v>0</v>
      </c>
      <c r="BS65" s="515">
        <f t="shared" si="96"/>
        <v>0</v>
      </c>
      <c r="BT65" s="515">
        <f t="shared" si="97"/>
        <v>0</v>
      </c>
      <c r="BU65" s="515">
        <f t="shared" si="98"/>
        <v>0</v>
      </c>
      <c r="BV65" s="515">
        <f t="shared" si="99"/>
        <v>0</v>
      </c>
      <c r="BW65" s="515">
        <f t="shared" si="100"/>
        <v>0</v>
      </c>
      <c r="BX65" s="515">
        <f t="shared" si="101"/>
        <v>0</v>
      </c>
      <c r="BY65" s="515">
        <f t="shared" si="102"/>
        <v>0</v>
      </c>
      <c r="BZ65" s="515">
        <f t="shared" si="103"/>
        <v>0</v>
      </c>
      <c r="CA65" s="515">
        <f t="shared" si="104"/>
        <v>0</v>
      </c>
      <c r="CB65" s="515">
        <f t="shared" si="105"/>
        <v>0</v>
      </c>
      <c r="CC65" s="515">
        <f t="shared" si="106"/>
        <v>0</v>
      </c>
      <c r="CD65" s="515">
        <f t="shared" si="107"/>
        <v>0</v>
      </c>
      <c r="CE65" s="515">
        <f t="shared" si="108"/>
        <v>0</v>
      </c>
      <c r="CF65" s="515">
        <f t="shared" si="109"/>
        <v>0</v>
      </c>
      <c r="CG65" s="515">
        <f t="shared" si="110"/>
        <v>0</v>
      </c>
      <c r="CH65" s="515">
        <f t="shared" si="111"/>
        <v>0</v>
      </c>
      <c r="CI65" s="515">
        <f t="shared" si="112"/>
        <v>0</v>
      </c>
      <c r="CJ65" s="515">
        <f t="shared" si="113"/>
        <v>0</v>
      </c>
      <c r="CK65" s="515">
        <f t="shared" si="127"/>
        <v>0</v>
      </c>
      <c r="CL65" s="515">
        <f t="shared" si="114"/>
        <v>0</v>
      </c>
      <c r="CM65" s="515">
        <f t="shared" si="115"/>
        <v>0</v>
      </c>
      <c r="CN65" s="515">
        <f t="shared" si="116"/>
        <v>0</v>
      </c>
      <c r="CO65" s="515">
        <f t="shared" si="117"/>
        <v>0</v>
      </c>
      <c r="CP65" s="515">
        <f t="shared" si="118"/>
        <v>0</v>
      </c>
      <c r="CQ65" s="515">
        <f t="shared" si="119"/>
        <v>0</v>
      </c>
      <c r="CR65" s="515">
        <f t="shared" si="120"/>
        <v>0</v>
      </c>
      <c r="CS65" s="515">
        <f t="shared" si="121"/>
        <v>0</v>
      </c>
      <c r="CT65" s="515">
        <f t="shared" si="122"/>
        <v>0</v>
      </c>
      <c r="CU65" s="515">
        <f t="shared" si="123"/>
        <v>0</v>
      </c>
      <c r="CV65" s="515">
        <f t="shared" si="124"/>
        <v>0</v>
      </c>
      <c r="CW65" s="515">
        <f t="shared" si="125"/>
        <v>0</v>
      </c>
      <c r="CX65" s="515">
        <f t="shared" si="126"/>
        <v>0</v>
      </c>
    </row>
    <row r="66" spans="2:102" x14ac:dyDescent="0.25">
      <c r="B66" s="509">
        <v>49</v>
      </c>
      <c r="C66" s="467">
        <f>'Student Entry'!C62</f>
        <v>211413205050</v>
      </c>
      <c r="D66" s="274" t="str">
        <f>'Student Entry'!D62</f>
        <v>KIRUBHAKARAN.S</v>
      </c>
      <c r="E66" s="468">
        <v>2</v>
      </c>
      <c r="F66" s="510">
        <v>2</v>
      </c>
      <c r="G66" s="510">
        <v>2</v>
      </c>
      <c r="H66" s="510">
        <v>2</v>
      </c>
      <c r="I66" s="510">
        <v>2</v>
      </c>
      <c r="J66" s="468">
        <v>2</v>
      </c>
      <c r="K66" s="510">
        <v>2</v>
      </c>
      <c r="L66" s="468">
        <v>2</v>
      </c>
      <c r="M66" s="468">
        <v>2</v>
      </c>
      <c r="N66" s="510">
        <v>2</v>
      </c>
      <c r="O66" s="511">
        <v>6</v>
      </c>
      <c r="P66" s="511">
        <v>6</v>
      </c>
      <c r="Q66" s="510"/>
      <c r="R66" s="510"/>
      <c r="S66" s="511" t="s">
        <v>1036</v>
      </c>
      <c r="T66" s="511"/>
      <c r="U66" s="510">
        <v>12</v>
      </c>
      <c r="V66" s="510"/>
      <c r="W66" s="511">
        <v>10</v>
      </c>
      <c r="X66" s="511"/>
      <c r="Y66" s="510"/>
      <c r="Z66" s="510"/>
      <c r="AA66" s="511">
        <v>6</v>
      </c>
      <c r="AB66" s="511">
        <v>7</v>
      </c>
      <c r="AC66" s="510"/>
      <c r="AD66" s="510"/>
      <c r="AE66" s="511">
        <v>8</v>
      </c>
      <c r="AF66" s="511">
        <v>7</v>
      </c>
      <c r="AG66" s="447"/>
      <c r="AH66" s="512"/>
      <c r="AI66" s="513">
        <f t="shared" ca="1" si="59"/>
        <v>36</v>
      </c>
      <c r="AJ66" s="513">
        <f t="shared" si="60"/>
        <v>27</v>
      </c>
      <c r="AK66" s="513">
        <f t="shared" si="61"/>
        <v>19</v>
      </c>
      <c r="AL66" s="513" t="str">
        <f t="shared" si="62"/>
        <v>NIL</v>
      </c>
      <c r="AM66" s="513" t="str">
        <f t="shared" si="67"/>
        <v>NIL</v>
      </c>
      <c r="AN66" s="513" t="str">
        <f t="shared" si="64"/>
        <v>NIL</v>
      </c>
      <c r="AO66" s="513"/>
      <c r="AP66" s="514">
        <f t="shared" si="66"/>
        <v>82</v>
      </c>
      <c r="AQ66" s="515">
        <f t="shared" si="68"/>
        <v>0</v>
      </c>
      <c r="AR66" s="515">
        <f t="shared" si="69"/>
        <v>0</v>
      </c>
      <c r="AS66" s="515">
        <f t="shared" si="70"/>
        <v>0</v>
      </c>
      <c r="AT66" s="515">
        <f t="shared" si="71"/>
        <v>0</v>
      </c>
      <c r="AU66" s="515">
        <f t="shared" si="72"/>
        <v>0</v>
      </c>
      <c r="AV66" s="515">
        <f t="shared" si="73"/>
        <v>0</v>
      </c>
      <c r="AW66" s="515">
        <f t="shared" si="74"/>
        <v>0</v>
      </c>
      <c r="AX66" s="515">
        <f t="shared" si="75"/>
        <v>0</v>
      </c>
      <c r="AY66" s="515">
        <f t="shared" si="76"/>
        <v>0</v>
      </c>
      <c r="AZ66" s="515">
        <f t="shared" si="77"/>
        <v>0</v>
      </c>
      <c r="BA66" s="515">
        <f t="shared" si="78"/>
        <v>0</v>
      </c>
      <c r="BB66" s="515">
        <f t="shared" si="79"/>
        <v>0</v>
      </c>
      <c r="BC66" s="515">
        <f t="shared" si="80"/>
        <v>0</v>
      </c>
      <c r="BD66" s="515">
        <f t="shared" si="81"/>
        <v>0</v>
      </c>
      <c r="BE66" s="515">
        <f t="shared" si="82"/>
        <v>0</v>
      </c>
      <c r="BF66" s="515">
        <f t="shared" si="83"/>
        <v>0</v>
      </c>
      <c r="BG66" s="515">
        <f t="shared" si="84"/>
        <v>0</v>
      </c>
      <c r="BH66" s="515">
        <f t="shared" si="85"/>
        <v>0</v>
      </c>
      <c r="BI66" s="515">
        <f t="shared" si="86"/>
        <v>0</v>
      </c>
      <c r="BJ66" s="515">
        <f t="shared" si="87"/>
        <v>0</v>
      </c>
      <c r="BK66" s="515">
        <f t="shared" si="88"/>
        <v>0</v>
      </c>
      <c r="BL66" s="515">
        <f t="shared" si="89"/>
        <v>0</v>
      </c>
      <c r="BM66" s="515">
        <f t="shared" si="90"/>
        <v>0</v>
      </c>
      <c r="BN66" s="515">
        <f t="shared" si="91"/>
        <v>0</v>
      </c>
      <c r="BO66" s="515">
        <f t="shared" si="92"/>
        <v>0</v>
      </c>
      <c r="BP66" s="515">
        <f t="shared" si="93"/>
        <v>0</v>
      </c>
      <c r="BQ66" s="515">
        <f t="shared" si="94"/>
        <v>0</v>
      </c>
      <c r="BR66" s="515">
        <f t="shared" si="95"/>
        <v>0</v>
      </c>
      <c r="BS66" s="515">
        <f t="shared" si="96"/>
        <v>0</v>
      </c>
      <c r="BT66" s="515">
        <f t="shared" si="97"/>
        <v>0</v>
      </c>
      <c r="BU66" s="515">
        <f t="shared" si="98"/>
        <v>0</v>
      </c>
      <c r="BV66" s="515">
        <f t="shared" si="99"/>
        <v>0</v>
      </c>
      <c r="BW66" s="515">
        <f t="shared" si="100"/>
        <v>0</v>
      </c>
      <c r="BX66" s="515">
        <f t="shared" si="101"/>
        <v>0</v>
      </c>
      <c r="BY66" s="515">
        <f t="shared" si="102"/>
        <v>0</v>
      </c>
      <c r="BZ66" s="515">
        <f t="shared" si="103"/>
        <v>0</v>
      </c>
      <c r="CA66" s="515">
        <f t="shared" si="104"/>
        <v>0</v>
      </c>
      <c r="CB66" s="515">
        <f t="shared" si="105"/>
        <v>0</v>
      </c>
      <c r="CC66" s="515">
        <f t="shared" si="106"/>
        <v>0</v>
      </c>
      <c r="CD66" s="515">
        <f t="shared" si="107"/>
        <v>0</v>
      </c>
      <c r="CE66" s="515">
        <f t="shared" si="108"/>
        <v>0</v>
      </c>
      <c r="CF66" s="515">
        <f t="shared" si="109"/>
        <v>0</v>
      </c>
      <c r="CG66" s="515">
        <f t="shared" si="110"/>
        <v>0</v>
      </c>
      <c r="CH66" s="515">
        <f t="shared" si="111"/>
        <v>0</v>
      </c>
      <c r="CI66" s="515">
        <f t="shared" si="112"/>
        <v>0</v>
      </c>
      <c r="CJ66" s="515">
        <f t="shared" si="113"/>
        <v>0</v>
      </c>
      <c r="CK66" s="515">
        <f t="shared" si="127"/>
        <v>0</v>
      </c>
      <c r="CL66" s="515">
        <f t="shared" si="114"/>
        <v>0</v>
      </c>
      <c r="CM66" s="515">
        <f t="shared" si="115"/>
        <v>0</v>
      </c>
      <c r="CN66" s="515">
        <f t="shared" si="116"/>
        <v>0</v>
      </c>
      <c r="CO66" s="515">
        <f t="shared" si="117"/>
        <v>0</v>
      </c>
      <c r="CP66" s="515">
        <f t="shared" si="118"/>
        <v>0</v>
      </c>
      <c r="CQ66" s="515">
        <f t="shared" si="119"/>
        <v>0</v>
      </c>
      <c r="CR66" s="515">
        <f t="shared" si="120"/>
        <v>0</v>
      </c>
      <c r="CS66" s="515">
        <f t="shared" si="121"/>
        <v>0</v>
      </c>
      <c r="CT66" s="515">
        <f t="shared" si="122"/>
        <v>0</v>
      </c>
      <c r="CU66" s="515">
        <f t="shared" si="123"/>
        <v>0</v>
      </c>
      <c r="CV66" s="515">
        <f t="shared" si="124"/>
        <v>0</v>
      </c>
      <c r="CW66" s="515">
        <f t="shared" si="125"/>
        <v>0</v>
      </c>
      <c r="CX66" s="515">
        <f t="shared" si="126"/>
        <v>0</v>
      </c>
    </row>
    <row r="67" spans="2:102" x14ac:dyDescent="0.25">
      <c r="B67" s="509">
        <v>50</v>
      </c>
      <c r="C67" s="467">
        <f>'Student Entry'!C63</f>
        <v>211413205051</v>
      </c>
      <c r="D67" s="274" t="str">
        <f>'Student Entry'!D63</f>
        <v>LOGESWARI.U</v>
      </c>
      <c r="E67" s="468">
        <v>2</v>
      </c>
      <c r="F67" s="510">
        <v>2</v>
      </c>
      <c r="G67" s="510">
        <v>0</v>
      </c>
      <c r="H67" s="510">
        <v>2</v>
      </c>
      <c r="I67" s="510">
        <v>0</v>
      </c>
      <c r="J67" s="468">
        <v>1</v>
      </c>
      <c r="K67" s="510">
        <v>2</v>
      </c>
      <c r="L67" s="468">
        <v>1</v>
      </c>
      <c r="M67" s="468">
        <v>1</v>
      </c>
      <c r="N67" s="510">
        <v>2</v>
      </c>
      <c r="O67" s="511">
        <v>5</v>
      </c>
      <c r="P67" s="511">
        <v>7</v>
      </c>
      <c r="Q67" s="510"/>
      <c r="R67" s="510"/>
      <c r="S67" s="511">
        <v>10</v>
      </c>
      <c r="T67" s="511"/>
      <c r="U67" s="510">
        <v>10</v>
      </c>
      <c r="V67" s="510"/>
      <c r="W67" s="511" t="s">
        <v>1036</v>
      </c>
      <c r="X67" s="511"/>
      <c r="Y67" s="510">
        <v>10</v>
      </c>
      <c r="Z67" s="510"/>
      <c r="AA67" s="511">
        <v>7</v>
      </c>
      <c r="AB67" s="511">
        <v>6</v>
      </c>
      <c r="AC67" s="510"/>
      <c r="AD67" s="510"/>
      <c r="AE67" s="511">
        <v>4</v>
      </c>
      <c r="AF67" s="511">
        <v>7</v>
      </c>
      <c r="AG67" s="447"/>
      <c r="AH67" s="512"/>
      <c r="AI67" s="513">
        <f t="shared" ca="1" si="59"/>
        <v>20</v>
      </c>
      <c r="AJ67" s="513">
        <f t="shared" si="60"/>
        <v>32</v>
      </c>
      <c r="AK67" s="513">
        <f t="shared" si="61"/>
        <v>27</v>
      </c>
      <c r="AL67" s="513" t="str">
        <f t="shared" si="62"/>
        <v>NIL</v>
      </c>
      <c r="AM67" s="513" t="str">
        <f t="shared" si="67"/>
        <v>NIL</v>
      </c>
      <c r="AN67" s="513" t="str">
        <f t="shared" si="64"/>
        <v>NIL</v>
      </c>
      <c r="AO67" s="513"/>
      <c r="AP67" s="514">
        <f t="shared" si="66"/>
        <v>79</v>
      </c>
      <c r="AQ67" s="515">
        <f t="shared" si="68"/>
        <v>0</v>
      </c>
      <c r="AR67" s="515">
        <f t="shared" si="69"/>
        <v>0</v>
      </c>
      <c r="AS67" s="515">
        <f t="shared" si="70"/>
        <v>0</v>
      </c>
      <c r="AT67" s="515">
        <f t="shared" si="71"/>
        <v>0</v>
      </c>
      <c r="AU67" s="515">
        <f t="shared" si="72"/>
        <v>0</v>
      </c>
      <c r="AV67" s="515">
        <f t="shared" si="73"/>
        <v>0</v>
      </c>
      <c r="AW67" s="515">
        <f t="shared" si="74"/>
        <v>0</v>
      </c>
      <c r="AX67" s="515">
        <f t="shared" si="75"/>
        <v>0</v>
      </c>
      <c r="AY67" s="515">
        <f t="shared" si="76"/>
        <v>0</v>
      </c>
      <c r="AZ67" s="515">
        <f t="shared" si="77"/>
        <v>0</v>
      </c>
      <c r="BA67" s="515">
        <f t="shared" si="78"/>
        <v>0</v>
      </c>
      <c r="BB67" s="515">
        <f t="shared" si="79"/>
        <v>0</v>
      </c>
      <c r="BC67" s="515">
        <f t="shared" si="80"/>
        <v>0</v>
      </c>
      <c r="BD67" s="515">
        <f t="shared" si="81"/>
        <v>0</v>
      </c>
      <c r="BE67" s="515">
        <f t="shared" si="82"/>
        <v>0</v>
      </c>
      <c r="BF67" s="515">
        <f t="shared" si="83"/>
        <v>0</v>
      </c>
      <c r="BG67" s="515">
        <f t="shared" si="84"/>
        <v>0</v>
      </c>
      <c r="BH67" s="515">
        <f t="shared" si="85"/>
        <v>0</v>
      </c>
      <c r="BI67" s="515">
        <f t="shared" si="86"/>
        <v>0</v>
      </c>
      <c r="BJ67" s="515">
        <f t="shared" si="87"/>
        <v>0</v>
      </c>
      <c r="BK67" s="515">
        <f t="shared" si="88"/>
        <v>0</v>
      </c>
      <c r="BL67" s="515">
        <f t="shared" si="89"/>
        <v>0</v>
      </c>
      <c r="BM67" s="515">
        <f t="shared" si="90"/>
        <v>0</v>
      </c>
      <c r="BN67" s="515">
        <f t="shared" si="91"/>
        <v>0</v>
      </c>
      <c r="BO67" s="515">
        <f t="shared" si="92"/>
        <v>0</v>
      </c>
      <c r="BP67" s="515">
        <f t="shared" si="93"/>
        <v>0</v>
      </c>
      <c r="BQ67" s="515">
        <f t="shared" si="94"/>
        <v>0</v>
      </c>
      <c r="BR67" s="515">
        <f t="shared" si="95"/>
        <v>0</v>
      </c>
      <c r="BS67" s="515">
        <f t="shared" si="96"/>
        <v>0</v>
      </c>
      <c r="BT67" s="515">
        <f t="shared" si="97"/>
        <v>0</v>
      </c>
      <c r="BU67" s="515">
        <f t="shared" si="98"/>
        <v>0</v>
      </c>
      <c r="BV67" s="515">
        <f t="shared" si="99"/>
        <v>0</v>
      </c>
      <c r="BW67" s="515">
        <f t="shared" si="100"/>
        <v>0</v>
      </c>
      <c r="BX67" s="515">
        <f t="shared" si="101"/>
        <v>0</v>
      </c>
      <c r="BY67" s="515">
        <f t="shared" si="102"/>
        <v>0</v>
      </c>
      <c r="BZ67" s="515">
        <f t="shared" si="103"/>
        <v>0</v>
      </c>
      <c r="CA67" s="515">
        <f t="shared" si="104"/>
        <v>0</v>
      </c>
      <c r="CB67" s="515">
        <f t="shared" si="105"/>
        <v>0</v>
      </c>
      <c r="CC67" s="515">
        <f t="shared" si="106"/>
        <v>0</v>
      </c>
      <c r="CD67" s="515">
        <f t="shared" si="107"/>
        <v>0</v>
      </c>
      <c r="CE67" s="515">
        <f t="shared" si="108"/>
        <v>0</v>
      </c>
      <c r="CF67" s="515">
        <f t="shared" si="109"/>
        <v>0</v>
      </c>
      <c r="CG67" s="515">
        <f t="shared" si="110"/>
        <v>0</v>
      </c>
      <c r="CH67" s="515">
        <f t="shared" si="111"/>
        <v>0</v>
      </c>
      <c r="CI67" s="515">
        <f t="shared" si="112"/>
        <v>0</v>
      </c>
      <c r="CJ67" s="515">
        <f t="shared" si="113"/>
        <v>0</v>
      </c>
      <c r="CK67" s="515">
        <f t="shared" si="127"/>
        <v>0</v>
      </c>
      <c r="CL67" s="515">
        <f t="shared" si="114"/>
        <v>0</v>
      </c>
      <c r="CM67" s="515">
        <f t="shared" si="115"/>
        <v>0</v>
      </c>
      <c r="CN67" s="515">
        <f t="shared" si="116"/>
        <v>0</v>
      </c>
      <c r="CO67" s="515">
        <f t="shared" si="117"/>
        <v>0</v>
      </c>
      <c r="CP67" s="515">
        <f t="shared" si="118"/>
        <v>0</v>
      </c>
      <c r="CQ67" s="515">
        <f t="shared" si="119"/>
        <v>0</v>
      </c>
      <c r="CR67" s="515">
        <f t="shared" si="120"/>
        <v>0</v>
      </c>
      <c r="CS67" s="515">
        <f t="shared" si="121"/>
        <v>0</v>
      </c>
      <c r="CT67" s="515">
        <f t="shared" si="122"/>
        <v>0</v>
      </c>
      <c r="CU67" s="515">
        <f t="shared" si="123"/>
        <v>0</v>
      </c>
      <c r="CV67" s="515">
        <f t="shared" si="124"/>
        <v>0</v>
      </c>
      <c r="CW67" s="515">
        <f t="shared" si="125"/>
        <v>0</v>
      </c>
      <c r="CX67" s="515">
        <f t="shared" si="126"/>
        <v>0</v>
      </c>
    </row>
    <row r="68" spans="2:102" x14ac:dyDescent="0.25">
      <c r="B68" s="509">
        <v>51</v>
      </c>
      <c r="C68" s="467">
        <f>'Student Entry'!C64</f>
        <v>211413205052</v>
      </c>
      <c r="D68" s="274" t="str">
        <f>'Student Entry'!D64</f>
        <v>MAHESH.S</v>
      </c>
      <c r="E68" s="468">
        <v>2</v>
      </c>
      <c r="F68" s="510">
        <v>2</v>
      </c>
      <c r="G68" s="510">
        <v>2</v>
      </c>
      <c r="H68" s="510">
        <v>1</v>
      </c>
      <c r="I68" s="510">
        <v>2</v>
      </c>
      <c r="J68" s="468">
        <v>2</v>
      </c>
      <c r="K68" s="510">
        <v>2</v>
      </c>
      <c r="L68" s="468">
        <v>2</v>
      </c>
      <c r="M68" s="468">
        <v>1</v>
      </c>
      <c r="N68" s="510">
        <v>0</v>
      </c>
      <c r="O68" s="511">
        <v>5</v>
      </c>
      <c r="P68" s="511">
        <v>6</v>
      </c>
      <c r="Q68" s="510"/>
      <c r="R68" s="510"/>
      <c r="S68" s="511">
        <v>15</v>
      </c>
      <c r="T68" s="511"/>
      <c r="U68" s="510"/>
      <c r="V68" s="510"/>
      <c r="W68" s="511" t="s">
        <v>1036</v>
      </c>
      <c r="X68" s="511"/>
      <c r="Y68" s="510">
        <v>12</v>
      </c>
      <c r="Z68" s="510"/>
      <c r="AA68" s="511" t="s">
        <v>1036</v>
      </c>
      <c r="AB68" s="511" t="s">
        <v>1036</v>
      </c>
      <c r="AC68" s="447">
        <v>7</v>
      </c>
      <c r="AD68" s="512">
        <v>6</v>
      </c>
      <c r="AE68" s="511">
        <v>6</v>
      </c>
      <c r="AF68" s="511">
        <v>6</v>
      </c>
      <c r="AG68" s="447"/>
      <c r="AH68" s="512"/>
      <c r="AI68" s="513">
        <f t="shared" ca="1" si="59"/>
        <v>22</v>
      </c>
      <c r="AJ68" s="513">
        <f t="shared" si="60"/>
        <v>36</v>
      </c>
      <c r="AK68" s="513">
        <f t="shared" si="61"/>
        <v>21</v>
      </c>
      <c r="AL68" s="513" t="str">
        <f t="shared" si="62"/>
        <v>NIL</v>
      </c>
      <c r="AM68" s="513" t="str">
        <f t="shared" si="67"/>
        <v>NIL</v>
      </c>
      <c r="AN68" s="513" t="str">
        <f t="shared" si="64"/>
        <v>NIL</v>
      </c>
      <c r="AO68" s="513"/>
      <c r="AP68" s="514">
        <f t="shared" si="66"/>
        <v>79</v>
      </c>
      <c r="AQ68" s="515">
        <f t="shared" si="68"/>
        <v>0</v>
      </c>
      <c r="AR68" s="515">
        <f t="shared" si="69"/>
        <v>0</v>
      </c>
      <c r="AS68" s="515">
        <f t="shared" si="70"/>
        <v>0</v>
      </c>
      <c r="AT68" s="515">
        <f t="shared" si="71"/>
        <v>0</v>
      </c>
      <c r="AU68" s="515">
        <f t="shared" si="72"/>
        <v>0</v>
      </c>
      <c r="AV68" s="515">
        <f t="shared" si="73"/>
        <v>0</v>
      </c>
      <c r="AW68" s="515">
        <f t="shared" si="74"/>
        <v>0</v>
      </c>
      <c r="AX68" s="515">
        <f t="shared" si="75"/>
        <v>0</v>
      </c>
      <c r="AY68" s="515">
        <f t="shared" si="76"/>
        <v>0</v>
      </c>
      <c r="AZ68" s="515">
        <f t="shared" si="77"/>
        <v>0</v>
      </c>
      <c r="BA68" s="515">
        <f t="shared" si="78"/>
        <v>0</v>
      </c>
      <c r="BB68" s="515">
        <f t="shared" si="79"/>
        <v>0</v>
      </c>
      <c r="BC68" s="515">
        <f t="shared" si="80"/>
        <v>0</v>
      </c>
      <c r="BD68" s="515">
        <f t="shared" si="81"/>
        <v>0</v>
      </c>
      <c r="BE68" s="515">
        <f t="shared" si="82"/>
        <v>0</v>
      </c>
      <c r="BF68" s="515">
        <f t="shared" si="83"/>
        <v>0</v>
      </c>
      <c r="BG68" s="515">
        <f t="shared" si="84"/>
        <v>0</v>
      </c>
      <c r="BH68" s="515">
        <f t="shared" si="85"/>
        <v>0</v>
      </c>
      <c r="BI68" s="515">
        <f t="shared" si="86"/>
        <v>0</v>
      </c>
      <c r="BJ68" s="515">
        <f t="shared" si="87"/>
        <v>0</v>
      </c>
      <c r="BK68" s="515">
        <f t="shared" si="88"/>
        <v>0</v>
      </c>
      <c r="BL68" s="515">
        <f t="shared" si="89"/>
        <v>0</v>
      </c>
      <c r="BM68" s="515">
        <f t="shared" si="90"/>
        <v>0</v>
      </c>
      <c r="BN68" s="515">
        <f t="shared" si="91"/>
        <v>0</v>
      </c>
      <c r="BO68" s="515">
        <f t="shared" si="92"/>
        <v>0</v>
      </c>
      <c r="BP68" s="515">
        <f t="shared" si="93"/>
        <v>0</v>
      </c>
      <c r="BQ68" s="515">
        <f t="shared" si="94"/>
        <v>0</v>
      </c>
      <c r="BR68" s="515">
        <f t="shared" si="95"/>
        <v>0</v>
      </c>
      <c r="BS68" s="515">
        <f t="shared" si="96"/>
        <v>0</v>
      </c>
      <c r="BT68" s="515">
        <f t="shared" si="97"/>
        <v>0</v>
      </c>
      <c r="BU68" s="515">
        <f t="shared" si="98"/>
        <v>0</v>
      </c>
      <c r="BV68" s="515">
        <f t="shared" si="99"/>
        <v>0</v>
      </c>
      <c r="BW68" s="515">
        <f t="shared" si="100"/>
        <v>0</v>
      </c>
      <c r="BX68" s="515">
        <f t="shared" si="101"/>
        <v>0</v>
      </c>
      <c r="BY68" s="515">
        <f t="shared" si="102"/>
        <v>0</v>
      </c>
      <c r="BZ68" s="515">
        <f t="shared" si="103"/>
        <v>0</v>
      </c>
      <c r="CA68" s="515">
        <f t="shared" si="104"/>
        <v>0</v>
      </c>
      <c r="CB68" s="515">
        <f t="shared" si="105"/>
        <v>0</v>
      </c>
      <c r="CC68" s="515">
        <f t="shared" si="106"/>
        <v>0</v>
      </c>
      <c r="CD68" s="515">
        <f t="shared" si="107"/>
        <v>0</v>
      </c>
      <c r="CE68" s="515">
        <f t="shared" si="108"/>
        <v>0</v>
      </c>
      <c r="CF68" s="515">
        <f t="shared" si="109"/>
        <v>0</v>
      </c>
      <c r="CG68" s="515">
        <f t="shared" si="110"/>
        <v>0</v>
      </c>
      <c r="CH68" s="515">
        <f t="shared" si="111"/>
        <v>0</v>
      </c>
      <c r="CI68" s="515">
        <f t="shared" si="112"/>
        <v>0</v>
      </c>
      <c r="CJ68" s="515">
        <f t="shared" si="113"/>
        <v>0</v>
      </c>
      <c r="CK68" s="515">
        <f t="shared" si="127"/>
        <v>0</v>
      </c>
      <c r="CL68" s="515">
        <f t="shared" si="114"/>
        <v>0</v>
      </c>
      <c r="CM68" s="515">
        <f t="shared" si="115"/>
        <v>0</v>
      </c>
      <c r="CN68" s="515">
        <f t="shared" si="116"/>
        <v>0</v>
      </c>
      <c r="CO68" s="515">
        <f t="shared" si="117"/>
        <v>0</v>
      </c>
      <c r="CP68" s="515">
        <f t="shared" si="118"/>
        <v>0</v>
      </c>
      <c r="CQ68" s="515">
        <f t="shared" si="119"/>
        <v>0</v>
      </c>
      <c r="CR68" s="515">
        <f t="shared" si="120"/>
        <v>0</v>
      </c>
      <c r="CS68" s="515">
        <f t="shared" si="121"/>
        <v>0</v>
      </c>
      <c r="CT68" s="515">
        <f t="shared" si="122"/>
        <v>0</v>
      </c>
      <c r="CU68" s="515">
        <f t="shared" si="123"/>
        <v>0</v>
      </c>
      <c r="CV68" s="515">
        <f t="shared" si="124"/>
        <v>0</v>
      </c>
      <c r="CW68" s="515">
        <f t="shared" si="125"/>
        <v>0</v>
      </c>
      <c r="CX68" s="515">
        <f t="shared" si="126"/>
        <v>0</v>
      </c>
    </row>
    <row r="69" spans="2:102" x14ac:dyDescent="0.25">
      <c r="B69" s="509">
        <v>52</v>
      </c>
      <c r="C69" s="467">
        <f>'Student Entry'!C65</f>
        <v>211413205053</v>
      </c>
      <c r="D69" s="274" t="str">
        <f>'Student Entry'!D65</f>
        <v>MANASA.M.S</v>
      </c>
      <c r="E69" s="468">
        <v>2</v>
      </c>
      <c r="F69" s="510">
        <v>2</v>
      </c>
      <c r="G69" s="510">
        <v>0</v>
      </c>
      <c r="H69" s="510">
        <v>2</v>
      </c>
      <c r="I69" s="510">
        <v>2</v>
      </c>
      <c r="J69" s="468">
        <v>1</v>
      </c>
      <c r="K69" s="510">
        <v>2</v>
      </c>
      <c r="L69" s="468">
        <v>2</v>
      </c>
      <c r="M69" s="468">
        <v>1</v>
      </c>
      <c r="N69" s="510">
        <v>2</v>
      </c>
      <c r="O69" s="511" t="s">
        <v>1036</v>
      </c>
      <c r="P69" s="511" t="s">
        <v>1036</v>
      </c>
      <c r="Q69" s="510">
        <v>10</v>
      </c>
      <c r="R69" s="510">
        <v>3</v>
      </c>
      <c r="S69" s="511" t="s">
        <v>1036</v>
      </c>
      <c r="T69" s="511"/>
      <c r="U69" s="510">
        <v>12</v>
      </c>
      <c r="V69" s="510"/>
      <c r="W69" s="511">
        <v>13</v>
      </c>
      <c r="X69" s="511"/>
      <c r="Y69" s="510"/>
      <c r="Z69" s="510"/>
      <c r="AA69" s="511">
        <v>6</v>
      </c>
      <c r="AB69" s="511">
        <v>7</v>
      </c>
      <c r="AC69" s="510"/>
      <c r="AD69" s="510"/>
      <c r="AE69" s="511" t="s">
        <v>1036</v>
      </c>
      <c r="AF69" s="511" t="s">
        <v>1036</v>
      </c>
      <c r="AG69" s="447">
        <v>7</v>
      </c>
      <c r="AH69" s="512">
        <v>8</v>
      </c>
      <c r="AI69" s="513">
        <f t="shared" ca="1" si="59"/>
        <v>27</v>
      </c>
      <c r="AJ69" s="513">
        <f t="shared" si="60"/>
        <v>28</v>
      </c>
      <c r="AK69" s="513">
        <f t="shared" si="61"/>
        <v>27</v>
      </c>
      <c r="AL69" s="513" t="str">
        <f t="shared" si="62"/>
        <v>NIL</v>
      </c>
      <c r="AM69" s="513" t="str">
        <f t="shared" si="67"/>
        <v>NIL</v>
      </c>
      <c r="AN69" s="513" t="str">
        <f t="shared" si="64"/>
        <v>NIL</v>
      </c>
      <c r="AO69" s="513"/>
      <c r="AP69" s="514">
        <f t="shared" si="66"/>
        <v>82</v>
      </c>
      <c r="AQ69" s="515">
        <f t="shared" si="68"/>
        <v>0</v>
      </c>
      <c r="AR69" s="515">
        <f t="shared" si="69"/>
        <v>0</v>
      </c>
      <c r="AS69" s="515">
        <f t="shared" si="70"/>
        <v>0</v>
      </c>
      <c r="AT69" s="515">
        <f t="shared" si="71"/>
        <v>0</v>
      </c>
      <c r="AU69" s="515">
        <f t="shared" si="72"/>
        <v>0</v>
      </c>
      <c r="AV69" s="515">
        <f t="shared" si="73"/>
        <v>0</v>
      </c>
      <c r="AW69" s="515">
        <f t="shared" si="74"/>
        <v>0</v>
      </c>
      <c r="AX69" s="515">
        <f t="shared" si="75"/>
        <v>0</v>
      </c>
      <c r="AY69" s="515">
        <f t="shared" si="76"/>
        <v>0</v>
      </c>
      <c r="AZ69" s="515">
        <f t="shared" si="77"/>
        <v>0</v>
      </c>
      <c r="BA69" s="515">
        <f t="shared" si="78"/>
        <v>0</v>
      </c>
      <c r="BB69" s="515">
        <f t="shared" si="79"/>
        <v>0</v>
      </c>
      <c r="BC69" s="515">
        <f t="shared" si="80"/>
        <v>0</v>
      </c>
      <c r="BD69" s="515">
        <f t="shared" si="81"/>
        <v>0</v>
      </c>
      <c r="BE69" s="515">
        <f t="shared" si="82"/>
        <v>0</v>
      </c>
      <c r="BF69" s="515">
        <f t="shared" si="83"/>
        <v>0</v>
      </c>
      <c r="BG69" s="515">
        <f t="shared" si="84"/>
        <v>0</v>
      </c>
      <c r="BH69" s="515">
        <f t="shared" si="85"/>
        <v>0</v>
      </c>
      <c r="BI69" s="515">
        <f t="shared" si="86"/>
        <v>0</v>
      </c>
      <c r="BJ69" s="515">
        <f t="shared" si="87"/>
        <v>0</v>
      </c>
      <c r="BK69" s="515">
        <f t="shared" si="88"/>
        <v>0</v>
      </c>
      <c r="BL69" s="515">
        <f t="shared" si="89"/>
        <v>0</v>
      </c>
      <c r="BM69" s="515">
        <f t="shared" si="90"/>
        <v>0</v>
      </c>
      <c r="BN69" s="515">
        <f t="shared" si="91"/>
        <v>0</v>
      </c>
      <c r="BO69" s="515">
        <f t="shared" si="92"/>
        <v>0</v>
      </c>
      <c r="BP69" s="515">
        <f t="shared" si="93"/>
        <v>0</v>
      </c>
      <c r="BQ69" s="515">
        <f t="shared" si="94"/>
        <v>0</v>
      </c>
      <c r="BR69" s="515">
        <f t="shared" si="95"/>
        <v>0</v>
      </c>
      <c r="BS69" s="515">
        <f t="shared" si="96"/>
        <v>0</v>
      </c>
      <c r="BT69" s="515">
        <f t="shared" si="97"/>
        <v>0</v>
      </c>
      <c r="BU69" s="515">
        <f t="shared" si="98"/>
        <v>0</v>
      </c>
      <c r="BV69" s="515">
        <f t="shared" si="99"/>
        <v>0</v>
      </c>
      <c r="BW69" s="515">
        <f t="shared" si="100"/>
        <v>0</v>
      </c>
      <c r="BX69" s="515">
        <f t="shared" si="101"/>
        <v>0</v>
      </c>
      <c r="BY69" s="515">
        <f t="shared" si="102"/>
        <v>0</v>
      </c>
      <c r="BZ69" s="515">
        <f t="shared" si="103"/>
        <v>0</v>
      </c>
      <c r="CA69" s="515">
        <f t="shared" si="104"/>
        <v>0</v>
      </c>
      <c r="CB69" s="515">
        <f t="shared" si="105"/>
        <v>0</v>
      </c>
      <c r="CC69" s="515">
        <f t="shared" si="106"/>
        <v>0</v>
      </c>
      <c r="CD69" s="515">
        <f t="shared" si="107"/>
        <v>0</v>
      </c>
      <c r="CE69" s="515">
        <f t="shared" si="108"/>
        <v>0</v>
      </c>
      <c r="CF69" s="515">
        <f t="shared" si="109"/>
        <v>0</v>
      </c>
      <c r="CG69" s="515">
        <f t="shared" si="110"/>
        <v>0</v>
      </c>
      <c r="CH69" s="515">
        <f t="shared" si="111"/>
        <v>0</v>
      </c>
      <c r="CI69" s="515">
        <f t="shared" si="112"/>
        <v>0</v>
      </c>
      <c r="CJ69" s="515">
        <f t="shared" si="113"/>
        <v>0</v>
      </c>
      <c r="CK69" s="515">
        <f t="shared" si="127"/>
        <v>0</v>
      </c>
      <c r="CL69" s="515">
        <f t="shared" si="114"/>
        <v>0</v>
      </c>
      <c r="CM69" s="515">
        <f t="shared" si="115"/>
        <v>0</v>
      </c>
      <c r="CN69" s="515">
        <f t="shared" si="116"/>
        <v>0</v>
      </c>
      <c r="CO69" s="515">
        <f t="shared" si="117"/>
        <v>0</v>
      </c>
      <c r="CP69" s="515">
        <f t="shared" si="118"/>
        <v>0</v>
      </c>
      <c r="CQ69" s="515">
        <f t="shared" si="119"/>
        <v>0</v>
      </c>
      <c r="CR69" s="515">
        <f t="shared" si="120"/>
        <v>0</v>
      </c>
      <c r="CS69" s="515">
        <f t="shared" si="121"/>
        <v>0</v>
      </c>
      <c r="CT69" s="515">
        <f t="shared" si="122"/>
        <v>0</v>
      </c>
      <c r="CU69" s="515">
        <f t="shared" si="123"/>
        <v>0</v>
      </c>
      <c r="CV69" s="515">
        <f t="shared" si="124"/>
        <v>0</v>
      </c>
      <c r="CW69" s="515">
        <f t="shared" si="125"/>
        <v>0</v>
      </c>
      <c r="CX69" s="515">
        <f t="shared" si="126"/>
        <v>0</v>
      </c>
    </row>
    <row r="70" spans="2:102" x14ac:dyDescent="0.25">
      <c r="B70" s="509">
        <v>53</v>
      </c>
      <c r="C70" s="467">
        <f>'Student Entry'!C66</f>
        <v>211413205054</v>
      </c>
      <c r="D70" s="274" t="str">
        <f>'Student Entry'!D66</f>
        <v>MANIKANDARAJ.C.R</v>
      </c>
      <c r="E70" s="468">
        <v>2</v>
      </c>
      <c r="F70" s="510">
        <v>2</v>
      </c>
      <c r="G70" s="510">
        <v>2</v>
      </c>
      <c r="H70" s="510">
        <v>2</v>
      </c>
      <c r="I70" s="510">
        <v>2</v>
      </c>
      <c r="J70" s="468">
        <v>2</v>
      </c>
      <c r="K70" s="510">
        <v>1</v>
      </c>
      <c r="L70" s="468">
        <v>1</v>
      </c>
      <c r="M70" s="468">
        <v>2</v>
      </c>
      <c r="N70" s="510">
        <v>1</v>
      </c>
      <c r="O70" s="511">
        <v>4</v>
      </c>
      <c r="P70" s="511">
        <v>7</v>
      </c>
      <c r="Q70" s="510"/>
      <c r="R70" s="510"/>
      <c r="S70" s="511">
        <v>9</v>
      </c>
      <c r="T70" s="511"/>
      <c r="U70" s="510"/>
      <c r="V70" s="510"/>
      <c r="W70" s="511" t="s">
        <v>1036</v>
      </c>
      <c r="X70" s="511"/>
      <c r="Y70" s="510">
        <v>11</v>
      </c>
      <c r="Z70" s="510"/>
      <c r="AA70" s="511">
        <v>7</v>
      </c>
      <c r="AB70" s="511">
        <v>6</v>
      </c>
      <c r="AC70" s="510"/>
      <c r="AD70" s="510"/>
      <c r="AE70" s="511">
        <v>6</v>
      </c>
      <c r="AF70" s="511">
        <v>7</v>
      </c>
      <c r="AG70" s="447"/>
      <c r="AH70" s="512"/>
      <c r="AI70" s="513">
        <f t="shared" ca="1" si="59"/>
        <v>23</v>
      </c>
      <c r="AJ70" s="513">
        <f t="shared" si="60"/>
        <v>35</v>
      </c>
      <c r="AK70" s="513">
        <f t="shared" si="61"/>
        <v>16</v>
      </c>
      <c r="AL70" s="513" t="str">
        <f t="shared" si="62"/>
        <v>NIL</v>
      </c>
      <c r="AM70" s="513" t="str">
        <f t="shared" si="67"/>
        <v>NIL</v>
      </c>
      <c r="AN70" s="513" t="str">
        <f t="shared" si="64"/>
        <v>NIL</v>
      </c>
      <c r="AO70" s="513"/>
      <c r="AP70" s="514">
        <f t="shared" si="66"/>
        <v>74</v>
      </c>
      <c r="AQ70" s="515">
        <f t="shared" si="68"/>
        <v>0</v>
      </c>
      <c r="AR70" s="515">
        <f t="shared" si="69"/>
        <v>0</v>
      </c>
      <c r="AS70" s="515">
        <f t="shared" si="70"/>
        <v>0</v>
      </c>
      <c r="AT70" s="515">
        <f t="shared" si="71"/>
        <v>0</v>
      </c>
      <c r="AU70" s="515">
        <f t="shared" si="72"/>
        <v>0</v>
      </c>
      <c r="AV70" s="515">
        <f t="shared" si="73"/>
        <v>0</v>
      </c>
      <c r="AW70" s="515">
        <f t="shared" si="74"/>
        <v>0</v>
      </c>
      <c r="AX70" s="515">
        <f t="shared" si="75"/>
        <v>0</v>
      </c>
      <c r="AY70" s="515">
        <f t="shared" si="76"/>
        <v>0</v>
      </c>
      <c r="AZ70" s="515">
        <f t="shared" si="77"/>
        <v>0</v>
      </c>
      <c r="BA70" s="515">
        <f t="shared" si="78"/>
        <v>0</v>
      </c>
      <c r="BB70" s="515">
        <f t="shared" si="79"/>
        <v>0</v>
      </c>
      <c r="BC70" s="515">
        <f t="shared" si="80"/>
        <v>0</v>
      </c>
      <c r="BD70" s="515">
        <f t="shared" si="81"/>
        <v>0</v>
      </c>
      <c r="BE70" s="515">
        <f t="shared" si="82"/>
        <v>0</v>
      </c>
      <c r="BF70" s="515">
        <f t="shared" si="83"/>
        <v>0</v>
      </c>
      <c r="BG70" s="515">
        <f t="shared" si="84"/>
        <v>0</v>
      </c>
      <c r="BH70" s="515">
        <f t="shared" si="85"/>
        <v>0</v>
      </c>
      <c r="BI70" s="515">
        <f t="shared" si="86"/>
        <v>0</v>
      </c>
      <c r="BJ70" s="515">
        <f t="shared" si="87"/>
        <v>0</v>
      </c>
      <c r="BK70" s="515">
        <f t="shared" si="88"/>
        <v>0</v>
      </c>
      <c r="BL70" s="515">
        <f t="shared" si="89"/>
        <v>0</v>
      </c>
      <c r="BM70" s="515">
        <f t="shared" si="90"/>
        <v>0</v>
      </c>
      <c r="BN70" s="515">
        <f t="shared" si="91"/>
        <v>0</v>
      </c>
      <c r="BO70" s="515">
        <f t="shared" si="92"/>
        <v>0</v>
      </c>
      <c r="BP70" s="515">
        <f t="shared" si="93"/>
        <v>0</v>
      </c>
      <c r="BQ70" s="515">
        <f t="shared" si="94"/>
        <v>0</v>
      </c>
      <c r="BR70" s="515">
        <f t="shared" si="95"/>
        <v>0</v>
      </c>
      <c r="BS70" s="515">
        <f t="shared" si="96"/>
        <v>0</v>
      </c>
      <c r="BT70" s="515">
        <f t="shared" si="97"/>
        <v>0</v>
      </c>
      <c r="BU70" s="515">
        <f t="shared" si="98"/>
        <v>0</v>
      </c>
      <c r="BV70" s="515">
        <f t="shared" si="99"/>
        <v>0</v>
      </c>
      <c r="BW70" s="515">
        <f t="shared" si="100"/>
        <v>0</v>
      </c>
      <c r="BX70" s="515">
        <f t="shared" si="101"/>
        <v>0</v>
      </c>
      <c r="BY70" s="515">
        <f t="shared" si="102"/>
        <v>0</v>
      </c>
      <c r="BZ70" s="515">
        <f t="shared" si="103"/>
        <v>0</v>
      </c>
      <c r="CA70" s="515">
        <f t="shared" si="104"/>
        <v>0</v>
      </c>
      <c r="CB70" s="515">
        <f t="shared" si="105"/>
        <v>0</v>
      </c>
      <c r="CC70" s="515">
        <f t="shared" si="106"/>
        <v>0</v>
      </c>
      <c r="CD70" s="515">
        <f t="shared" si="107"/>
        <v>0</v>
      </c>
      <c r="CE70" s="515">
        <f t="shared" si="108"/>
        <v>0</v>
      </c>
      <c r="CF70" s="515">
        <f t="shared" si="109"/>
        <v>0</v>
      </c>
      <c r="CG70" s="515">
        <f t="shared" si="110"/>
        <v>0</v>
      </c>
      <c r="CH70" s="515">
        <f t="shared" si="111"/>
        <v>0</v>
      </c>
      <c r="CI70" s="515">
        <f t="shared" si="112"/>
        <v>0</v>
      </c>
      <c r="CJ70" s="515">
        <f t="shared" si="113"/>
        <v>0</v>
      </c>
      <c r="CK70" s="515">
        <f t="shared" si="127"/>
        <v>0</v>
      </c>
      <c r="CL70" s="515">
        <f t="shared" si="114"/>
        <v>0</v>
      </c>
      <c r="CM70" s="515">
        <f t="shared" si="115"/>
        <v>0</v>
      </c>
      <c r="CN70" s="515">
        <f t="shared" si="116"/>
        <v>0</v>
      </c>
      <c r="CO70" s="515">
        <f t="shared" si="117"/>
        <v>0</v>
      </c>
      <c r="CP70" s="515">
        <f t="shared" si="118"/>
        <v>0</v>
      </c>
      <c r="CQ70" s="515">
        <f t="shared" si="119"/>
        <v>0</v>
      </c>
      <c r="CR70" s="515">
        <f t="shared" si="120"/>
        <v>0</v>
      </c>
      <c r="CS70" s="515">
        <f t="shared" si="121"/>
        <v>0</v>
      </c>
      <c r="CT70" s="515">
        <f t="shared" si="122"/>
        <v>0</v>
      </c>
      <c r="CU70" s="515">
        <f t="shared" si="123"/>
        <v>0</v>
      </c>
      <c r="CV70" s="515">
        <f t="shared" si="124"/>
        <v>0</v>
      </c>
      <c r="CW70" s="515">
        <f t="shared" si="125"/>
        <v>0</v>
      </c>
      <c r="CX70" s="515">
        <f t="shared" si="126"/>
        <v>0</v>
      </c>
    </row>
    <row r="71" spans="2:102" x14ac:dyDescent="0.25">
      <c r="B71" s="509">
        <v>54</v>
      </c>
      <c r="C71" s="467">
        <f>'Student Entry'!C67</f>
        <v>211413205055</v>
      </c>
      <c r="D71" s="274" t="str">
        <f>'Student Entry'!D67</f>
        <v>MANJULA.A</v>
      </c>
      <c r="E71" s="468">
        <v>2</v>
      </c>
      <c r="F71" s="510">
        <v>2</v>
      </c>
      <c r="G71" s="510">
        <v>2</v>
      </c>
      <c r="H71" s="510">
        <v>1</v>
      </c>
      <c r="I71" s="510">
        <v>2</v>
      </c>
      <c r="J71" s="468">
        <v>1</v>
      </c>
      <c r="K71" s="510" t="s">
        <v>1036</v>
      </c>
      <c r="L71" s="468">
        <v>2</v>
      </c>
      <c r="M71" s="468">
        <v>2</v>
      </c>
      <c r="N71" s="510">
        <v>0</v>
      </c>
      <c r="O71" s="511">
        <v>5</v>
      </c>
      <c r="P71" s="511">
        <v>7</v>
      </c>
      <c r="Q71" s="510"/>
      <c r="R71" s="510"/>
      <c r="S71" s="511" t="s">
        <v>1036</v>
      </c>
      <c r="T71" s="511"/>
      <c r="U71" s="510">
        <v>12</v>
      </c>
      <c r="V71" s="510"/>
      <c r="W71" s="511">
        <v>13</v>
      </c>
      <c r="X71" s="511"/>
      <c r="Y71" s="510"/>
      <c r="Z71" s="510"/>
      <c r="AA71" s="511">
        <v>7</v>
      </c>
      <c r="AB71" s="511">
        <v>5</v>
      </c>
      <c r="AC71" s="510"/>
      <c r="AD71" s="510"/>
      <c r="AE71" s="511">
        <v>7</v>
      </c>
      <c r="AF71" s="511">
        <v>6</v>
      </c>
      <c r="AG71" s="447"/>
      <c r="AH71" s="512"/>
      <c r="AI71" s="513">
        <f t="shared" ca="1" si="59"/>
        <v>37</v>
      </c>
      <c r="AJ71" s="513">
        <f t="shared" si="60"/>
        <v>21</v>
      </c>
      <c r="AK71" s="513">
        <f t="shared" si="61"/>
        <v>18</v>
      </c>
      <c r="AL71" s="513" t="str">
        <f t="shared" si="62"/>
        <v>NIL</v>
      </c>
      <c r="AM71" s="513" t="str">
        <f t="shared" si="67"/>
        <v>NIL</v>
      </c>
      <c r="AN71" s="513" t="str">
        <f t="shared" si="64"/>
        <v>NIL</v>
      </c>
      <c r="AO71" s="513"/>
      <c r="AP71" s="514">
        <f t="shared" si="66"/>
        <v>76</v>
      </c>
      <c r="AQ71" s="515">
        <f t="shared" si="68"/>
        <v>0</v>
      </c>
      <c r="AR71" s="515">
        <f t="shared" si="69"/>
        <v>0</v>
      </c>
      <c r="AS71" s="515">
        <f t="shared" si="70"/>
        <v>0</v>
      </c>
      <c r="AT71" s="515">
        <f t="shared" si="71"/>
        <v>0</v>
      </c>
      <c r="AU71" s="515">
        <f t="shared" si="72"/>
        <v>0</v>
      </c>
      <c r="AV71" s="515">
        <f t="shared" si="73"/>
        <v>0</v>
      </c>
      <c r="AW71" s="515">
        <f t="shared" si="74"/>
        <v>0</v>
      </c>
      <c r="AX71" s="515">
        <f t="shared" si="75"/>
        <v>0</v>
      </c>
      <c r="AY71" s="515">
        <f t="shared" si="76"/>
        <v>0</v>
      </c>
      <c r="AZ71" s="515">
        <f t="shared" si="77"/>
        <v>0</v>
      </c>
      <c r="BA71" s="515">
        <f t="shared" si="78"/>
        <v>0</v>
      </c>
      <c r="BB71" s="515">
        <f t="shared" si="79"/>
        <v>0</v>
      </c>
      <c r="BC71" s="515">
        <f t="shared" si="80"/>
        <v>0</v>
      </c>
      <c r="BD71" s="515">
        <f t="shared" si="81"/>
        <v>0</v>
      </c>
      <c r="BE71" s="515">
        <f t="shared" si="82"/>
        <v>0</v>
      </c>
      <c r="BF71" s="515">
        <f t="shared" si="83"/>
        <v>0</v>
      </c>
      <c r="BG71" s="515">
        <f t="shared" si="84"/>
        <v>0</v>
      </c>
      <c r="BH71" s="515">
        <f t="shared" si="85"/>
        <v>0</v>
      </c>
      <c r="BI71" s="515">
        <f t="shared" si="86"/>
        <v>0</v>
      </c>
      <c r="BJ71" s="515">
        <f t="shared" si="87"/>
        <v>0</v>
      </c>
      <c r="BK71" s="515">
        <f t="shared" si="88"/>
        <v>0</v>
      </c>
      <c r="BL71" s="515">
        <f t="shared" si="89"/>
        <v>0</v>
      </c>
      <c r="BM71" s="515">
        <f t="shared" si="90"/>
        <v>0</v>
      </c>
      <c r="BN71" s="515">
        <f t="shared" si="91"/>
        <v>0</v>
      </c>
      <c r="BO71" s="515">
        <f t="shared" si="92"/>
        <v>0</v>
      </c>
      <c r="BP71" s="515">
        <f t="shared" si="93"/>
        <v>0</v>
      </c>
      <c r="BQ71" s="515">
        <f t="shared" si="94"/>
        <v>0</v>
      </c>
      <c r="BR71" s="515">
        <f t="shared" si="95"/>
        <v>0</v>
      </c>
      <c r="BS71" s="515">
        <f t="shared" si="96"/>
        <v>0</v>
      </c>
      <c r="BT71" s="515">
        <f t="shared" si="97"/>
        <v>0</v>
      </c>
      <c r="BU71" s="515">
        <f t="shared" si="98"/>
        <v>0</v>
      </c>
      <c r="BV71" s="515">
        <f t="shared" si="99"/>
        <v>0</v>
      </c>
      <c r="BW71" s="515">
        <f t="shared" si="100"/>
        <v>0</v>
      </c>
      <c r="BX71" s="515">
        <f t="shared" si="101"/>
        <v>0</v>
      </c>
      <c r="BY71" s="515">
        <f t="shared" si="102"/>
        <v>0</v>
      </c>
      <c r="BZ71" s="515">
        <f t="shared" si="103"/>
        <v>0</v>
      </c>
      <c r="CA71" s="515">
        <f t="shared" si="104"/>
        <v>0</v>
      </c>
      <c r="CB71" s="515">
        <f t="shared" si="105"/>
        <v>0</v>
      </c>
      <c r="CC71" s="515">
        <f t="shared" si="106"/>
        <v>0</v>
      </c>
      <c r="CD71" s="515">
        <f t="shared" si="107"/>
        <v>0</v>
      </c>
      <c r="CE71" s="515">
        <f t="shared" si="108"/>
        <v>0</v>
      </c>
      <c r="CF71" s="515">
        <f t="shared" si="109"/>
        <v>0</v>
      </c>
      <c r="CG71" s="515">
        <f t="shared" si="110"/>
        <v>0</v>
      </c>
      <c r="CH71" s="515">
        <f t="shared" si="111"/>
        <v>0</v>
      </c>
      <c r="CI71" s="515">
        <f t="shared" si="112"/>
        <v>0</v>
      </c>
      <c r="CJ71" s="515">
        <f t="shared" si="113"/>
        <v>0</v>
      </c>
      <c r="CK71" s="515">
        <f t="shared" si="127"/>
        <v>0</v>
      </c>
      <c r="CL71" s="515">
        <f t="shared" si="114"/>
        <v>0</v>
      </c>
      <c r="CM71" s="515">
        <f t="shared" si="115"/>
        <v>0</v>
      </c>
      <c r="CN71" s="515">
        <f t="shared" si="116"/>
        <v>0</v>
      </c>
      <c r="CO71" s="515">
        <f t="shared" si="117"/>
        <v>0</v>
      </c>
      <c r="CP71" s="515">
        <f t="shared" si="118"/>
        <v>0</v>
      </c>
      <c r="CQ71" s="515">
        <f t="shared" si="119"/>
        <v>0</v>
      </c>
      <c r="CR71" s="515">
        <f t="shared" si="120"/>
        <v>0</v>
      </c>
      <c r="CS71" s="515">
        <f t="shared" si="121"/>
        <v>0</v>
      </c>
      <c r="CT71" s="515">
        <f t="shared" si="122"/>
        <v>0</v>
      </c>
      <c r="CU71" s="515">
        <f t="shared" si="123"/>
        <v>0</v>
      </c>
      <c r="CV71" s="515">
        <f t="shared" si="124"/>
        <v>0</v>
      </c>
      <c r="CW71" s="515">
        <f t="shared" si="125"/>
        <v>0</v>
      </c>
      <c r="CX71" s="515">
        <f t="shared" si="126"/>
        <v>0</v>
      </c>
    </row>
    <row r="72" spans="2:102" x14ac:dyDescent="0.25">
      <c r="B72" s="509">
        <v>55</v>
      </c>
      <c r="C72" s="467">
        <f>'Student Entry'!C68</f>
        <v>211413205056</v>
      </c>
      <c r="D72" s="274" t="str">
        <f>'Student Entry'!D68</f>
        <v>MANOJKUMAR.P</v>
      </c>
      <c r="E72" s="468">
        <v>2</v>
      </c>
      <c r="F72" s="510">
        <v>2</v>
      </c>
      <c r="G72" s="510">
        <v>2</v>
      </c>
      <c r="H72" s="510">
        <v>2</v>
      </c>
      <c r="I72" s="510" t="s">
        <v>1036</v>
      </c>
      <c r="J72" s="468">
        <v>1</v>
      </c>
      <c r="K72" s="510">
        <v>1</v>
      </c>
      <c r="L72" s="468">
        <v>1</v>
      </c>
      <c r="M72" s="468">
        <v>1</v>
      </c>
      <c r="N72" s="510">
        <v>0</v>
      </c>
      <c r="O72" s="511" t="s">
        <v>1036</v>
      </c>
      <c r="P72" s="511" t="s">
        <v>1036</v>
      </c>
      <c r="Q72" s="510">
        <v>12</v>
      </c>
      <c r="R72" s="510">
        <v>4</v>
      </c>
      <c r="S72" s="511">
        <v>15</v>
      </c>
      <c r="T72" s="511"/>
      <c r="U72" s="510"/>
      <c r="V72" s="510"/>
      <c r="W72" s="511" t="s">
        <v>1036</v>
      </c>
      <c r="X72" s="511"/>
      <c r="Y72" s="510">
        <v>11</v>
      </c>
      <c r="Z72" s="510"/>
      <c r="AA72" s="511">
        <v>6</v>
      </c>
      <c r="AB72" s="511">
        <v>6</v>
      </c>
      <c r="AC72" s="510"/>
      <c r="AD72" s="510"/>
      <c r="AE72" s="511">
        <v>8</v>
      </c>
      <c r="AF72" s="511">
        <v>7</v>
      </c>
      <c r="AG72" s="447"/>
      <c r="AH72" s="512"/>
      <c r="AI72" s="513">
        <f t="shared" ca="1" si="59"/>
        <v>12</v>
      </c>
      <c r="AJ72" s="513">
        <f t="shared" si="60"/>
        <v>47</v>
      </c>
      <c r="AK72" s="513">
        <f t="shared" si="61"/>
        <v>22</v>
      </c>
      <c r="AL72" s="513" t="str">
        <f t="shared" si="62"/>
        <v>NIL</v>
      </c>
      <c r="AM72" s="513" t="str">
        <f t="shared" si="67"/>
        <v>NIL</v>
      </c>
      <c r="AN72" s="513" t="str">
        <f t="shared" si="64"/>
        <v>NIL</v>
      </c>
      <c r="AO72" s="513"/>
      <c r="AP72" s="514">
        <f t="shared" si="66"/>
        <v>81</v>
      </c>
      <c r="AQ72" s="515">
        <f t="shared" si="68"/>
        <v>0</v>
      </c>
      <c r="AR72" s="515">
        <f t="shared" si="69"/>
        <v>0</v>
      </c>
      <c r="AS72" s="515">
        <f t="shared" si="70"/>
        <v>0</v>
      </c>
      <c r="AT72" s="515">
        <f t="shared" si="71"/>
        <v>0</v>
      </c>
      <c r="AU72" s="515">
        <f t="shared" si="72"/>
        <v>0</v>
      </c>
      <c r="AV72" s="515">
        <f t="shared" si="73"/>
        <v>0</v>
      </c>
      <c r="AW72" s="515">
        <f t="shared" si="74"/>
        <v>0</v>
      </c>
      <c r="AX72" s="515">
        <f t="shared" si="75"/>
        <v>0</v>
      </c>
      <c r="AY72" s="515">
        <f t="shared" si="76"/>
        <v>0</v>
      </c>
      <c r="AZ72" s="515">
        <f t="shared" si="77"/>
        <v>0</v>
      </c>
      <c r="BA72" s="515">
        <f t="shared" si="78"/>
        <v>0</v>
      </c>
      <c r="BB72" s="515">
        <f t="shared" si="79"/>
        <v>0</v>
      </c>
      <c r="BC72" s="515">
        <f t="shared" si="80"/>
        <v>0</v>
      </c>
      <c r="BD72" s="515">
        <f t="shared" si="81"/>
        <v>0</v>
      </c>
      <c r="BE72" s="515">
        <f t="shared" si="82"/>
        <v>0</v>
      </c>
      <c r="BF72" s="515">
        <f t="shared" si="83"/>
        <v>0</v>
      </c>
      <c r="BG72" s="515">
        <f t="shared" si="84"/>
        <v>0</v>
      </c>
      <c r="BH72" s="515">
        <f t="shared" si="85"/>
        <v>0</v>
      </c>
      <c r="BI72" s="515">
        <f t="shared" si="86"/>
        <v>0</v>
      </c>
      <c r="BJ72" s="515">
        <f t="shared" si="87"/>
        <v>0</v>
      </c>
      <c r="BK72" s="515">
        <f t="shared" si="88"/>
        <v>0</v>
      </c>
      <c r="BL72" s="515">
        <f t="shared" si="89"/>
        <v>0</v>
      </c>
      <c r="BM72" s="515">
        <f t="shared" si="90"/>
        <v>0</v>
      </c>
      <c r="BN72" s="515">
        <f t="shared" si="91"/>
        <v>0</v>
      </c>
      <c r="BO72" s="515">
        <f t="shared" si="92"/>
        <v>0</v>
      </c>
      <c r="BP72" s="515">
        <f t="shared" si="93"/>
        <v>0</v>
      </c>
      <c r="BQ72" s="515">
        <f t="shared" si="94"/>
        <v>0</v>
      </c>
      <c r="BR72" s="515">
        <f t="shared" si="95"/>
        <v>0</v>
      </c>
      <c r="BS72" s="515">
        <f t="shared" si="96"/>
        <v>0</v>
      </c>
      <c r="BT72" s="515">
        <f t="shared" si="97"/>
        <v>0</v>
      </c>
      <c r="BU72" s="515">
        <f t="shared" si="98"/>
        <v>0</v>
      </c>
      <c r="BV72" s="515">
        <f t="shared" si="99"/>
        <v>0</v>
      </c>
      <c r="BW72" s="515">
        <f t="shared" si="100"/>
        <v>0</v>
      </c>
      <c r="BX72" s="515">
        <f t="shared" si="101"/>
        <v>0</v>
      </c>
      <c r="BY72" s="515">
        <f t="shared" si="102"/>
        <v>0</v>
      </c>
      <c r="BZ72" s="515">
        <f t="shared" si="103"/>
        <v>0</v>
      </c>
      <c r="CA72" s="515">
        <f t="shared" si="104"/>
        <v>0</v>
      </c>
      <c r="CB72" s="515">
        <f t="shared" si="105"/>
        <v>0</v>
      </c>
      <c r="CC72" s="515">
        <f t="shared" si="106"/>
        <v>0</v>
      </c>
      <c r="CD72" s="515">
        <f t="shared" si="107"/>
        <v>0</v>
      </c>
      <c r="CE72" s="515">
        <f t="shared" si="108"/>
        <v>0</v>
      </c>
      <c r="CF72" s="515">
        <f t="shared" si="109"/>
        <v>0</v>
      </c>
      <c r="CG72" s="515">
        <f t="shared" si="110"/>
        <v>0</v>
      </c>
      <c r="CH72" s="515">
        <f t="shared" si="111"/>
        <v>0</v>
      </c>
      <c r="CI72" s="515">
        <f t="shared" si="112"/>
        <v>0</v>
      </c>
      <c r="CJ72" s="515">
        <f t="shared" si="113"/>
        <v>0</v>
      </c>
      <c r="CK72" s="515">
        <f t="shared" si="127"/>
        <v>0</v>
      </c>
      <c r="CL72" s="515">
        <f t="shared" si="114"/>
        <v>0</v>
      </c>
      <c r="CM72" s="515">
        <f t="shared" si="115"/>
        <v>0</v>
      </c>
      <c r="CN72" s="515">
        <f t="shared" si="116"/>
        <v>0</v>
      </c>
      <c r="CO72" s="515">
        <f t="shared" si="117"/>
        <v>0</v>
      </c>
      <c r="CP72" s="515">
        <f t="shared" si="118"/>
        <v>0</v>
      </c>
      <c r="CQ72" s="515">
        <f t="shared" si="119"/>
        <v>0</v>
      </c>
      <c r="CR72" s="515">
        <f t="shared" si="120"/>
        <v>0</v>
      </c>
      <c r="CS72" s="515">
        <f t="shared" si="121"/>
        <v>0</v>
      </c>
      <c r="CT72" s="515">
        <f t="shared" si="122"/>
        <v>0</v>
      </c>
      <c r="CU72" s="515">
        <f t="shared" si="123"/>
        <v>0</v>
      </c>
      <c r="CV72" s="515">
        <f t="shared" si="124"/>
        <v>0</v>
      </c>
      <c r="CW72" s="515">
        <f t="shared" si="125"/>
        <v>0</v>
      </c>
      <c r="CX72" s="515">
        <f t="shared" si="126"/>
        <v>0</v>
      </c>
    </row>
    <row r="73" spans="2:102" x14ac:dyDescent="0.25">
      <c r="B73" s="509">
        <v>56</v>
      </c>
      <c r="C73" s="467">
        <f>'Student Entry'!C69</f>
        <v>211413205058</v>
      </c>
      <c r="D73" s="274" t="str">
        <f>'Student Entry'!D69</f>
        <v>MATHIVANI.M</v>
      </c>
      <c r="E73" s="468">
        <v>2</v>
      </c>
      <c r="F73" s="510">
        <v>2</v>
      </c>
      <c r="G73" s="510">
        <v>2</v>
      </c>
      <c r="H73" s="510">
        <v>2</v>
      </c>
      <c r="I73" s="510">
        <v>0</v>
      </c>
      <c r="J73" s="468">
        <v>2</v>
      </c>
      <c r="K73" s="510">
        <v>1</v>
      </c>
      <c r="L73" s="468">
        <v>2</v>
      </c>
      <c r="M73" s="468">
        <v>2</v>
      </c>
      <c r="N73" s="510">
        <v>2</v>
      </c>
      <c r="O73" s="511">
        <v>6</v>
      </c>
      <c r="P73" s="511">
        <v>7</v>
      </c>
      <c r="Q73" s="510"/>
      <c r="R73" s="510"/>
      <c r="S73" s="511" t="s">
        <v>1036</v>
      </c>
      <c r="T73" s="511"/>
      <c r="U73" s="510">
        <v>10</v>
      </c>
      <c r="V73" s="510"/>
      <c r="W73" s="511">
        <v>13</v>
      </c>
      <c r="X73" s="511"/>
      <c r="Y73" s="510"/>
      <c r="Z73" s="510"/>
      <c r="AA73" s="511" t="s">
        <v>1036</v>
      </c>
      <c r="AB73" s="511" t="s">
        <v>1036</v>
      </c>
      <c r="AC73" s="447">
        <v>7</v>
      </c>
      <c r="AD73" s="512">
        <v>6</v>
      </c>
      <c r="AE73" s="511">
        <v>4</v>
      </c>
      <c r="AF73" s="511">
        <v>6</v>
      </c>
      <c r="AG73" s="447"/>
      <c r="AH73" s="512"/>
      <c r="AI73" s="513">
        <f t="shared" ca="1" si="59"/>
        <v>38</v>
      </c>
      <c r="AJ73" s="513">
        <f t="shared" si="60"/>
        <v>22</v>
      </c>
      <c r="AK73" s="513">
        <f t="shared" si="61"/>
        <v>16</v>
      </c>
      <c r="AL73" s="513" t="str">
        <f t="shared" si="62"/>
        <v>NIL</v>
      </c>
      <c r="AM73" s="513" t="str">
        <f t="shared" si="67"/>
        <v>NIL</v>
      </c>
      <c r="AN73" s="513" t="str">
        <f t="shared" si="64"/>
        <v>NIL</v>
      </c>
      <c r="AO73" s="513"/>
      <c r="AP73" s="514">
        <f t="shared" si="66"/>
        <v>76</v>
      </c>
      <c r="AQ73" s="515">
        <f t="shared" si="68"/>
        <v>0</v>
      </c>
      <c r="AR73" s="515">
        <f t="shared" si="69"/>
        <v>0</v>
      </c>
      <c r="AS73" s="515">
        <f t="shared" si="70"/>
        <v>0</v>
      </c>
      <c r="AT73" s="515">
        <f t="shared" si="71"/>
        <v>0</v>
      </c>
      <c r="AU73" s="515">
        <f t="shared" si="72"/>
        <v>0</v>
      </c>
      <c r="AV73" s="515">
        <f t="shared" si="73"/>
        <v>0</v>
      </c>
      <c r="AW73" s="515">
        <f t="shared" si="74"/>
        <v>0</v>
      </c>
      <c r="AX73" s="515">
        <f t="shared" si="75"/>
        <v>0</v>
      </c>
      <c r="AY73" s="515">
        <f t="shared" si="76"/>
        <v>0</v>
      </c>
      <c r="AZ73" s="515">
        <f t="shared" si="77"/>
        <v>0</v>
      </c>
      <c r="BA73" s="515">
        <f t="shared" si="78"/>
        <v>0</v>
      </c>
      <c r="BB73" s="515">
        <f t="shared" si="79"/>
        <v>0</v>
      </c>
      <c r="BC73" s="515">
        <f t="shared" si="80"/>
        <v>0</v>
      </c>
      <c r="BD73" s="515">
        <f t="shared" si="81"/>
        <v>0</v>
      </c>
      <c r="BE73" s="515">
        <f t="shared" si="82"/>
        <v>0</v>
      </c>
      <c r="BF73" s="515">
        <f t="shared" si="83"/>
        <v>0</v>
      </c>
      <c r="BG73" s="515">
        <f t="shared" si="84"/>
        <v>0</v>
      </c>
      <c r="BH73" s="515">
        <f t="shared" si="85"/>
        <v>0</v>
      </c>
      <c r="BI73" s="515">
        <f t="shared" si="86"/>
        <v>0</v>
      </c>
      <c r="BJ73" s="515">
        <f t="shared" si="87"/>
        <v>0</v>
      </c>
      <c r="BK73" s="515">
        <f t="shared" si="88"/>
        <v>0</v>
      </c>
      <c r="BL73" s="515">
        <f t="shared" si="89"/>
        <v>0</v>
      </c>
      <c r="BM73" s="515">
        <f t="shared" si="90"/>
        <v>0</v>
      </c>
      <c r="BN73" s="515">
        <f t="shared" si="91"/>
        <v>0</v>
      </c>
      <c r="BO73" s="515">
        <f t="shared" si="92"/>
        <v>0</v>
      </c>
      <c r="BP73" s="515">
        <f t="shared" si="93"/>
        <v>0</v>
      </c>
      <c r="BQ73" s="515">
        <f t="shared" si="94"/>
        <v>0</v>
      </c>
      <c r="BR73" s="515">
        <f t="shared" si="95"/>
        <v>0</v>
      </c>
      <c r="BS73" s="515">
        <f t="shared" si="96"/>
        <v>0</v>
      </c>
      <c r="BT73" s="515">
        <f t="shared" si="97"/>
        <v>0</v>
      </c>
      <c r="BU73" s="515">
        <f t="shared" si="98"/>
        <v>0</v>
      </c>
      <c r="BV73" s="515">
        <f t="shared" si="99"/>
        <v>0</v>
      </c>
      <c r="BW73" s="515">
        <f t="shared" si="100"/>
        <v>0</v>
      </c>
      <c r="BX73" s="515">
        <f t="shared" si="101"/>
        <v>0</v>
      </c>
      <c r="BY73" s="515">
        <f t="shared" si="102"/>
        <v>0</v>
      </c>
      <c r="BZ73" s="515">
        <f t="shared" si="103"/>
        <v>0</v>
      </c>
      <c r="CA73" s="515">
        <f t="shared" si="104"/>
        <v>0</v>
      </c>
      <c r="CB73" s="515">
        <f t="shared" si="105"/>
        <v>0</v>
      </c>
      <c r="CC73" s="515">
        <f t="shared" si="106"/>
        <v>0</v>
      </c>
      <c r="CD73" s="515">
        <f t="shared" si="107"/>
        <v>0</v>
      </c>
      <c r="CE73" s="515">
        <f t="shared" si="108"/>
        <v>0</v>
      </c>
      <c r="CF73" s="515">
        <f t="shared" si="109"/>
        <v>0</v>
      </c>
      <c r="CG73" s="515">
        <f t="shared" si="110"/>
        <v>0</v>
      </c>
      <c r="CH73" s="515">
        <f t="shared" si="111"/>
        <v>0</v>
      </c>
      <c r="CI73" s="515">
        <f t="shared" si="112"/>
        <v>0</v>
      </c>
      <c r="CJ73" s="515">
        <f t="shared" si="113"/>
        <v>0</v>
      </c>
      <c r="CK73" s="515">
        <f t="shared" si="127"/>
        <v>0</v>
      </c>
      <c r="CL73" s="515">
        <f t="shared" si="114"/>
        <v>0</v>
      </c>
      <c r="CM73" s="515">
        <f t="shared" si="115"/>
        <v>0</v>
      </c>
      <c r="CN73" s="515">
        <f t="shared" si="116"/>
        <v>0</v>
      </c>
      <c r="CO73" s="515">
        <f t="shared" si="117"/>
        <v>0</v>
      </c>
      <c r="CP73" s="515">
        <f t="shared" si="118"/>
        <v>0</v>
      </c>
      <c r="CQ73" s="515">
        <f t="shared" si="119"/>
        <v>0</v>
      </c>
      <c r="CR73" s="515">
        <f t="shared" si="120"/>
        <v>0</v>
      </c>
      <c r="CS73" s="515">
        <f t="shared" si="121"/>
        <v>0</v>
      </c>
      <c r="CT73" s="515">
        <f t="shared" si="122"/>
        <v>0</v>
      </c>
      <c r="CU73" s="515">
        <f t="shared" si="123"/>
        <v>0</v>
      </c>
      <c r="CV73" s="515">
        <f t="shared" si="124"/>
        <v>0</v>
      </c>
      <c r="CW73" s="515">
        <f t="shared" si="125"/>
        <v>0</v>
      </c>
      <c r="CX73" s="515">
        <f t="shared" si="126"/>
        <v>0</v>
      </c>
    </row>
    <row r="74" spans="2:102" x14ac:dyDescent="0.25">
      <c r="B74" s="509">
        <v>57</v>
      </c>
      <c r="C74" s="467">
        <f>'Student Entry'!C70</f>
        <v>211413205059</v>
      </c>
      <c r="D74" s="274" t="str">
        <f>'Student Entry'!D70</f>
        <v>MEENA.A</v>
      </c>
      <c r="E74" s="468">
        <v>2</v>
      </c>
      <c r="F74" s="510">
        <v>2</v>
      </c>
      <c r="G74" s="510">
        <v>2</v>
      </c>
      <c r="H74" s="510">
        <v>1</v>
      </c>
      <c r="I74" s="510">
        <v>1</v>
      </c>
      <c r="J74" s="468">
        <v>2</v>
      </c>
      <c r="K74" s="510">
        <v>2</v>
      </c>
      <c r="L74" s="468">
        <v>1</v>
      </c>
      <c r="M74" s="468">
        <v>1</v>
      </c>
      <c r="N74" s="510">
        <v>2</v>
      </c>
      <c r="O74" s="511">
        <v>5</v>
      </c>
      <c r="P74" s="511" t="s">
        <v>1036</v>
      </c>
      <c r="Q74" s="510">
        <v>10</v>
      </c>
      <c r="R74" s="510">
        <v>3</v>
      </c>
      <c r="S74" s="511">
        <v>8</v>
      </c>
      <c r="T74" s="511"/>
      <c r="U74" s="510"/>
      <c r="V74" s="510"/>
      <c r="W74" s="511" t="s">
        <v>1036</v>
      </c>
      <c r="X74" s="511"/>
      <c r="Y74" s="510">
        <v>15</v>
      </c>
      <c r="Z74" s="510"/>
      <c r="AA74" s="511">
        <v>6</v>
      </c>
      <c r="AB74" s="511">
        <v>7</v>
      </c>
      <c r="AC74" s="510"/>
      <c r="AD74" s="510"/>
      <c r="AE74" s="511">
        <v>5</v>
      </c>
      <c r="AF74" s="511">
        <v>7</v>
      </c>
      <c r="AG74" s="447"/>
      <c r="AH74" s="512"/>
      <c r="AI74" s="513">
        <f t="shared" ca="1" si="59"/>
        <v>19</v>
      </c>
      <c r="AJ74" s="513">
        <f t="shared" si="60"/>
        <v>48</v>
      </c>
      <c r="AK74" s="513">
        <f t="shared" si="61"/>
        <v>15</v>
      </c>
      <c r="AL74" s="513" t="str">
        <f t="shared" si="62"/>
        <v>NIL</v>
      </c>
      <c r="AM74" s="513" t="str">
        <f t="shared" si="67"/>
        <v>NIL</v>
      </c>
      <c r="AN74" s="513" t="str">
        <f t="shared" si="64"/>
        <v>NIL</v>
      </c>
      <c r="AO74" s="513"/>
      <c r="AP74" s="514">
        <f t="shared" si="66"/>
        <v>82</v>
      </c>
      <c r="AQ74" s="515">
        <f t="shared" si="68"/>
        <v>0</v>
      </c>
      <c r="AR74" s="515">
        <f t="shared" si="69"/>
        <v>0</v>
      </c>
      <c r="AS74" s="515">
        <f t="shared" si="70"/>
        <v>0</v>
      </c>
      <c r="AT74" s="515">
        <f t="shared" si="71"/>
        <v>0</v>
      </c>
      <c r="AU74" s="515">
        <f t="shared" si="72"/>
        <v>0</v>
      </c>
      <c r="AV74" s="515">
        <f t="shared" si="73"/>
        <v>0</v>
      </c>
      <c r="AW74" s="515">
        <f t="shared" si="74"/>
        <v>0</v>
      </c>
      <c r="AX74" s="515">
        <f t="shared" si="75"/>
        <v>0</v>
      </c>
      <c r="AY74" s="515">
        <f t="shared" si="76"/>
        <v>0</v>
      </c>
      <c r="AZ74" s="515">
        <f t="shared" si="77"/>
        <v>0</v>
      </c>
      <c r="BA74" s="515">
        <f t="shared" si="78"/>
        <v>0</v>
      </c>
      <c r="BB74" s="515">
        <f t="shared" si="79"/>
        <v>0</v>
      </c>
      <c r="BC74" s="515">
        <f t="shared" si="80"/>
        <v>0</v>
      </c>
      <c r="BD74" s="515">
        <f t="shared" si="81"/>
        <v>0</v>
      </c>
      <c r="BE74" s="515">
        <f t="shared" si="82"/>
        <v>0</v>
      </c>
      <c r="BF74" s="515">
        <f t="shared" si="83"/>
        <v>0</v>
      </c>
      <c r="BG74" s="515">
        <f t="shared" si="84"/>
        <v>0</v>
      </c>
      <c r="BH74" s="515">
        <f t="shared" si="85"/>
        <v>0</v>
      </c>
      <c r="BI74" s="515">
        <f t="shared" si="86"/>
        <v>0</v>
      </c>
      <c r="BJ74" s="515">
        <f t="shared" si="87"/>
        <v>0</v>
      </c>
      <c r="BK74" s="515">
        <f t="shared" si="88"/>
        <v>0</v>
      </c>
      <c r="BL74" s="515">
        <f t="shared" si="89"/>
        <v>0</v>
      </c>
      <c r="BM74" s="515">
        <f t="shared" si="90"/>
        <v>0</v>
      </c>
      <c r="BN74" s="515">
        <f t="shared" si="91"/>
        <v>0</v>
      </c>
      <c r="BO74" s="515">
        <f t="shared" si="92"/>
        <v>0</v>
      </c>
      <c r="BP74" s="515">
        <f t="shared" si="93"/>
        <v>0</v>
      </c>
      <c r="BQ74" s="515">
        <f t="shared" si="94"/>
        <v>0</v>
      </c>
      <c r="BR74" s="515">
        <f t="shared" si="95"/>
        <v>0</v>
      </c>
      <c r="BS74" s="515">
        <f t="shared" si="96"/>
        <v>0</v>
      </c>
      <c r="BT74" s="515">
        <f t="shared" si="97"/>
        <v>0</v>
      </c>
      <c r="BU74" s="515">
        <f t="shared" si="98"/>
        <v>0</v>
      </c>
      <c r="BV74" s="515">
        <f t="shared" si="99"/>
        <v>0</v>
      </c>
      <c r="BW74" s="515">
        <f t="shared" si="100"/>
        <v>0</v>
      </c>
      <c r="BX74" s="515">
        <f t="shared" si="101"/>
        <v>0</v>
      </c>
      <c r="BY74" s="515">
        <f t="shared" si="102"/>
        <v>0</v>
      </c>
      <c r="BZ74" s="515">
        <f t="shared" si="103"/>
        <v>0</v>
      </c>
      <c r="CA74" s="515">
        <f t="shared" si="104"/>
        <v>0</v>
      </c>
      <c r="CB74" s="515">
        <f t="shared" si="105"/>
        <v>0</v>
      </c>
      <c r="CC74" s="515">
        <f t="shared" si="106"/>
        <v>0</v>
      </c>
      <c r="CD74" s="515">
        <f t="shared" si="107"/>
        <v>0</v>
      </c>
      <c r="CE74" s="515">
        <f t="shared" si="108"/>
        <v>0</v>
      </c>
      <c r="CF74" s="515">
        <f t="shared" si="109"/>
        <v>0</v>
      </c>
      <c r="CG74" s="515">
        <f t="shared" si="110"/>
        <v>0</v>
      </c>
      <c r="CH74" s="515">
        <f t="shared" si="111"/>
        <v>0</v>
      </c>
      <c r="CI74" s="515">
        <f t="shared" si="112"/>
        <v>0</v>
      </c>
      <c r="CJ74" s="515">
        <f t="shared" si="113"/>
        <v>0</v>
      </c>
      <c r="CK74" s="515">
        <f t="shared" si="127"/>
        <v>0</v>
      </c>
      <c r="CL74" s="515">
        <f t="shared" si="114"/>
        <v>0</v>
      </c>
      <c r="CM74" s="515">
        <f t="shared" si="115"/>
        <v>0</v>
      </c>
      <c r="CN74" s="515">
        <f t="shared" si="116"/>
        <v>0</v>
      </c>
      <c r="CO74" s="515">
        <f t="shared" si="117"/>
        <v>0</v>
      </c>
      <c r="CP74" s="515">
        <f t="shared" si="118"/>
        <v>0</v>
      </c>
      <c r="CQ74" s="515">
        <f t="shared" si="119"/>
        <v>0</v>
      </c>
      <c r="CR74" s="515">
        <f t="shared" si="120"/>
        <v>0</v>
      </c>
      <c r="CS74" s="515">
        <f t="shared" si="121"/>
        <v>0</v>
      </c>
      <c r="CT74" s="515">
        <f t="shared" si="122"/>
        <v>0</v>
      </c>
      <c r="CU74" s="515">
        <f t="shared" si="123"/>
        <v>0</v>
      </c>
      <c r="CV74" s="515">
        <f t="shared" si="124"/>
        <v>0</v>
      </c>
      <c r="CW74" s="515">
        <f t="shared" si="125"/>
        <v>0</v>
      </c>
      <c r="CX74" s="515">
        <f t="shared" si="126"/>
        <v>0</v>
      </c>
    </row>
    <row r="75" spans="2:102" x14ac:dyDescent="0.25">
      <c r="B75" s="509">
        <v>58</v>
      </c>
      <c r="C75" s="467">
        <f>'Student Entry'!C71</f>
        <v>211413205060</v>
      </c>
      <c r="D75" s="274" t="str">
        <f>'Student Entry'!D71</f>
        <v>MITHILESH.N</v>
      </c>
      <c r="E75" s="468">
        <v>2</v>
      </c>
      <c r="F75" s="510">
        <v>2</v>
      </c>
      <c r="G75" s="510">
        <v>0</v>
      </c>
      <c r="H75" s="510">
        <v>2</v>
      </c>
      <c r="I75" s="510">
        <v>0</v>
      </c>
      <c r="J75" s="468">
        <v>1</v>
      </c>
      <c r="K75" s="510">
        <v>2</v>
      </c>
      <c r="L75" s="468">
        <v>2</v>
      </c>
      <c r="M75" s="468">
        <v>2</v>
      </c>
      <c r="N75" s="510">
        <v>0</v>
      </c>
      <c r="O75" s="511">
        <v>4</v>
      </c>
      <c r="P75" s="511">
        <v>7</v>
      </c>
      <c r="Q75" s="510"/>
      <c r="R75" s="510"/>
      <c r="S75" s="511" t="s">
        <v>1036</v>
      </c>
      <c r="T75" s="511"/>
      <c r="U75" s="510">
        <v>12</v>
      </c>
      <c r="V75" s="510"/>
      <c r="W75" s="511">
        <v>13</v>
      </c>
      <c r="X75" s="511"/>
      <c r="Y75" s="510"/>
      <c r="Z75" s="510"/>
      <c r="AA75" s="511">
        <v>7</v>
      </c>
      <c r="AB75" s="511">
        <v>5</v>
      </c>
      <c r="AC75" s="510"/>
      <c r="AD75" s="510"/>
      <c r="AE75" s="511" t="s">
        <v>1036</v>
      </c>
      <c r="AF75" s="511" t="s">
        <v>1036</v>
      </c>
      <c r="AG75" s="447">
        <v>7</v>
      </c>
      <c r="AH75" s="512">
        <v>6</v>
      </c>
      <c r="AI75" s="513">
        <f t="shared" ca="1" si="59"/>
        <v>32</v>
      </c>
      <c r="AJ75" s="513">
        <f t="shared" si="60"/>
        <v>17</v>
      </c>
      <c r="AK75" s="513">
        <f t="shared" si="61"/>
        <v>25</v>
      </c>
      <c r="AL75" s="513" t="str">
        <f t="shared" si="62"/>
        <v>NIL</v>
      </c>
      <c r="AM75" s="513" t="str">
        <f t="shared" si="67"/>
        <v>NIL</v>
      </c>
      <c r="AN75" s="513" t="str">
        <f t="shared" si="64"/>
        <v>NIL</v>
      </c>
      <c r="AO75" s="513"/>
      <c r="AP75" s="514">
        <f t="shared" si="66"/>
        <v>74</v>
      </c>
      <c r="AQ75" s="515">
        <f t="shared" si="68"/>
        <v>0</v>
      </c>
      <c r="AR75" s="515">
        <f t="shared" si="69"/>
        <v>0</v>
      </c>
      <c r="AS75" s="515">
        <f t="shared" si="70"/>
        <v>0</v>
      </c>
      <c r="AT75" s="515">
        <f t="shared" si="71"/>
        <v>0</v>
      </c>
      <c r="AU75" s="515">
        <f t="shared" si="72"/>
        <v>0</v>
      </c>
      <c r="AV75" s="515">
        <f t="shared" si="73"/>
        <v>0</v>
      </c>
      <c r="AW75" s="515">
        <f t="shared" si="74"/>
        <v>0</v>
      </c>
      <c r="AX75" s="515">
        <f t="shared" si="75"/>
        <v>0</v>
      </c>
      <c r="AY75" s="515">
        <f t="shared" si="76"/>
        <v>0</v>
      </c>
      <c r="AZ75" s="515">
        <f t="shared" si="77"/>
        <v>0</v>
      </c>
      <c r="BA75" s="515">
        <f t="shared" si="78"/>
        <v>0</v>
      </c>
      <c r="BB75" s="515">
        <f t="shared" si="79"/>
        <v>0</v>
      </c>
      <c r="BC75" s="515">
        <f t="shared" si="80"/>
        <v>0</v>
      </c>
      <c r="BD75" s="515">
        <f t="shared" si="81"/>
        <v>0</v>
      </c>
      <c r="BE75" s="515">
        <f t="shared" si="82"/>
        <v>0</v>
      </c>
      <c r="BF75" s="515">
        <f t="shared" si="83"/>
        <v>0</v>
      </c>
      <c r="BG75" s="515">
        <f t="shared" si="84"/>
        <v>0</v>
      </c>
      <c r="BH75" s="515">
        <f t="shared" si="85"/>
        <v>0</v>
      </c>
      <c r="BI75" s="515">
        <f t="shared" si="86"/>
        <v>0</v>
      </c>
      <c r="BJ75" s="515">
        <f t="shared" si="87"/>
        <v>0</v>
      </c>
      <c r="BK75" s="515">
        <f t="shared" si="88"/>
        <v>0</v>
      </c>
      <c r="BL75" s="515">
        <f t="shared" si="89"/>
        <v>0</v>
      </c>
      <c r="BM75" s="515">
        <f t="shared" si="90"/>
        <v>0</v>
      </c>
      <c r="BN75" s="515">
        <f t="shared" si="91"/>
        <v>0</v>
      </c>
      <c r="BO75" s="515">
        <f t="shared" si="92"/>
        <v>0</v>
      </c>
      <c r="BP75" s="515">
        <f t="shared" si="93"/>
        <v>0</v>
      </c>
      <c r="BQ75" s="515">
        <f t="shared" si="94"/>
        <v>0</v>
      </c>
      <c r="BR75" s="515">
        <f t="shared" si="95"/>
        <v>0</v>
      </c>
      <c r="BS75" s="515">
        <f t="shared" si="96"/>
        <v>0</v>
      </c>
      <c r="BT75" s="515">
        <f t="shared" si="97"/>
        <v>0</v>
      </c>
      <c r="BU75" s="515">
        <f t="shared" si="98"/>
        <v>0</v>
      </c>
      <c r="BV75" s="515">
        <f t="shared" si="99"/>
        <v>0</v>
      </c>
      <c r="BW75" s="515">
        <f t="shared" si="100"/>
        <v>0</v>
      </c>
      <c r="BX75" s="515">
        <f t="shared" si="101"/>
        <v>0</v>
      </c>
      <c r="BY75" s="515">
        <f t="shared" si="102"/>
        <v>0</v>
      </c>
      <c r="BZ75" s="515">
        <f t="shared" si="103"/>
        <v>0</v>
      </c>
      <c r="CA75" s="515">
        <f t="shared" si="104"/>
        <v>0</v>
      </c>
      <c r="CB75" s="515">
        <f t="shared" si="105"/>
        <v>0</v>
      </c>
      <c r="CC75" s="515">
        <f t="shared" si="106"/>
        <v>0</v>
      </c>
      <c r="CD75" s="515">
        <f t="shared" si="107"/>
        <v>0</v>
      </c>
      <c r="CE75" s="515">
        <f t="shared" si="108"/>
        <v>0</v>
      </c>
      <c r="CF75" s="515">
        <f t="shared" si="109"/>
        <v>0</v>
      </c>
      <c r="CG75" s="515">
        <f t="shared" si="110"/>
        <v>0</v>
      </c>
      <c r="CH75" s="515">
        <f t="shared" si="111"/>
        <v>0</v>
      </c>
      <c r="CI75" s="515">
        <f t="shared" si="112"/>
        <v>0</v>
      </c>
      <c r="CJ75" s="515">
        <f t="shared" si="113"/>
        <v>0</v>
      </c>
      <c r="CK75" s="515">
        <f t="shared" si="127"/>
        <v>0</v>
      </c>
      <c r="CL75" s="515">
        <f t="shared" si="114"/>
        <v>0</v>
      </c>
      <c r="CM75" s="515">
        <f t="shared" si="115"/>
        <v>0</v>
      </c>
      <c r="CN75" s="515">
        <f t="shared" si="116"/>
        <v>0</v>
      </c>
      <c r="CO75" s="515">
        <f t="shared" si="117"/>
        <v>0</v>
      </c>
      <c r="CP75" s="515">
        <f t="shared" si="118"/>
        <v>0</v>
      </c>
      <c r="CQ75" s="515">
        <f t="shared" si="119"/>
        <v>0</v>
      </c>
      <c r="CR75" s="515">
        <f t="shared" si="120"/>
        <v>0</v>
      </c>
      <c r="CS75" s="515">
        <f t="shared" si="121"/>
        <v>0</v>
      </c>
      <c r="CT75" s="515">
        <f t="shared" si="122"/>
        <v>0</v>
      </c>
      <c r="CU75" s="515">
        <f t="shared" si="123"/>
        <v>0</v>
      </c>
      <c r="CV75" s="515">
        <f t="shared" si="124"/>
        <v>0</v>
      </c>
      <c r="CW75" s="515">
        <f t="shared" si="125"/>
        <v>0</v>
      </c>
      <c r="CX75" s="515">
        <f t="shared" si="126"/>
        <v>0</v>
      </c>
    </row>
    <row r="76" spans="2:102" x14ac:dyDescent="0.25">
      <c r="B76" s="509">
        <v>59</v>
      </c>
      <c r="C76" s="467">
        <f>'Student Entry'!C72</f>
        <v>211413205061</v>
      </c>
      <c r="D76" s="274" t="str">
        <f>'Student Entry'!D72</f>
        <v>MONICA.M</v>
      </c>
      <c r="E76" s="468">
        <v>2</v>
      </c>
      <c r="F76" s="510" t="s">
        <v>1036</v>
      </c>
      <c r="G76" s="510">
        <v>2</v>
      </c>
      <c r="H76" s="510">
        <v>2</v>
      </c>
      <c r="I76" s="510">
        <v>2</v>
      </c>
      <c r="J76" s="468">
        <v>1</v>
      </c>
      <c r="K76" s="510">
        <v>2</v>
      </c>
      <c r="L76" s="468">
        <v>2</v>
      </c>
      <c r="M76" s="468">
        <v>1</v>
      </c>
      <c r="N76" s="510">
        <v>1</v>
      </c>
      <c r="O76" s="511">
        <v>5</v>
      </c>
      <c r="P76" s="511">
        <v>6</v>
      </c>
      <c r="Q76" s="510"/>
      <c r="R76" s="510"/>
      <c r="S76" s="511">
        <v>15</v>
      </c>
      <c r="T76" s="511"/>
      <c r="U76" s="510"/>
      <c r="V76" s="510"/>
      <c r="W76" s="511">
        <v>13</v>
      </c>
      <c r="X76" s="511"/>
      <c r="Y76" s="510"/>
      <c r="Z76" s="510"/>
      <c r="AA76" s="511">
        <v>7</v>
      </c>
      <c r="AB76" s="511">
        <v>6</v>
      </c>
      <c r="AC76" s="510"/>
      <c r="AD76" s="510"/>
      <c r="AE76" s="511">
        <v>3</v>
      </c>
      <c r="AF76" s="511">
        <v>7</v>
      </c>
      <c r="AG76" s="447"/>
      <c r="AH76" s="512"/>
      <c r="AI76" s="513">
        <f t="shared" ca="1" si="59"/>
        <v>34</v>
      </c>
      <c r="AJ76" s="513">
        <f t="shared" si="60"/>
        <v>21</v>
      </c>
      <c r="AK76" s="513">
        <f t="shared" si="61"/>
        <v>22</v>
      </c>
      <c r="AL76" s="513" t="str">
        <f t="shared" si="62"/>
        <v>NIL</v>
      </c>
      <c r="AM76" s="513" t="str">
        <f t="shared" si="67"/>
        <v>NIL</v>
      </c>
      <c r="AN76" s="513" t="str">
        <f t="shared" si="64"/>
        <v>NIL</v>
      </c>
      <c r="AO76" s="513"/>
      <c r="AP76" s="514">
        <f t="shared" si="66"/>
        <v>77</v>
      </c>
      <c r="AQ76" s="515">
        <f t="shared" si="68"/>
        <v>0</v>
      </c>
      <c r="AR76" s="515">
        <f t="shared" si="69"/>
        <v>0</v>
      </c>
      <c r="AS76" s="515">
        <f t="shared" si="70"/>
        <v>0</v>
      </c>
      <c r="AT76" s="515">
        <f t="shared" si="71"/>
        <v>0</v>
      </c>
      <c r="AU76" s="515">
        <f t="shared" si="72"/>
        <v>0</v>
      </c>
      <c r="AV76" s="515">
        <f t="shared" si="73"/>
        <v>0</v>
      </c>
      <c r="AW76" s="515">
        <f t="shared" si="74"/>
        <v>0</v>
      </c>
      <c r="AX76" s="515">
        <f t="shared" si="75"/>
        <v>0</v>
      </c>
      <c r="AY76" s="515">
        <f t="shared" si="76"/>
        <v>0</v>
      </c>
      <c r="AZ76" s="515">
        <f t="shared" si="77"/>
        <v>0</v>
      </c>
      <c r="BA76" s="515">
        <f t="shared" si="78"/>
        <v>0</v>
      </c>
      <c r="BB76" s="515">
        <f t="shared" si="79"/>
        <v>0</v>
      </c>
      <c r="BC76" s="515">
        <f t="shared" si="80"/>
        <v>0</v>
      </c>
      <c r="BD76" s="515">
        <f t="shared" si="81"/>
        <v>0</v>
      </c>
      <c r="BE76" s="515">
        <f t="shared" si="82"/>
        <v>0</v>
      </c>
      <c r="BF76" s="515">
        <f t="shared" si="83"/>
        <v>0</v>
      </c>
      <c r="BG76" s="515">
        <f t="shared" si="84"/>
        <v>0</v>
      </c>
      <c r="BH76" s="515">
        <f t="shared" si="85"/>
        <v>0</v>
      </c>
      <c r="BI76" s="515">
        <f t="shared" si="86"/>
        <v>0</v>
      </c>
      <c r="BJ76" s="515">
        <f t="shared" si="87"/>
        <v>0</v>
      </c>
      <c r="BK76" s="515">
        <f t="shared" si="88"/>
        <v>0</v>
      </c>
      <c r="BL76" s="515">
        <f t="shared" si="89"/>
        <v>0</v>
      </c>
      <c r="BM76" s="515">
        <f t="shared" si="90"/>
        <v>0</v>
      </c>
      <c r="BN76" s="515">
        <f t="shared" si="91"/>
        <v>0</v>
      </c>
      <c r="BO76" s="515">
        <f t="shared" si="92"/>
        <v>0</v>
      </c>
      <c r="BP76" s="515">
        <f t="shared" si="93"/>
        <v>0</v>
      </c>
      <c r="BQ76" s="515">
        <f t="shared" si="94"/>
        <v>0</v>
      </c>
      <c r="BR76" s="515">
        <f t="shared" si="95"/>
        <v>0</v>
      </c>
      <c r="BS76" s="515">
        <f t="shared" si="96"/>
        <v>0</v>
      </c>
      <c r="BT76" s="515">
        <f t="shared" si="97"/>
        <v>0</v>
      </c>
      <c r="BU76" s="515">
        <f t="shared" si="98"/>
        <v>0</v>
      </c>
      <c r="BV76" s="515">
        <f t="shared" si="99"/>
        <v>0</v>
      </c>
      <c r="BW76" s="515">
        <f t="shared" si="100"/>
        <v>0</v>
      </c>
      <c r="BX76" s="515">
        <f t="shared" si="101"/>
        <v>0</v>
      </c>
      <c r="BY76" s="515">
        <f t="shared" si="102"/>
        <v>0</v>
      </c>
      <c r="BZ76" s="515">
        <f t="shared" si="103"/>
        <v>0</v>
      </c>
      <c r="CA76" s="515">
        <f t="shared" si="104"/>
        <v>0</v>
      </c>
      <c r="CB76" s="515">
        <f t="shared" si="105"/>
        <v>0</v>
      </c>
      <c r="CC76" s="515">
        <f t="shared" si="106"/>
        <v>0</v>
      </c>
      <c r="CD76" s="515">
        <f t="shared" si="107"/>
        <v>0</v>
      </c>
      <c r="CE76" s="515">
        <f t="shared" si="108"/>
        <v>0</v>
      </c>
      <c r="CF76" s="515">
        <f t="shared" si="109"/>
        <v>0</v>
      </c>
      <c r="CG76" s="515">
        <f t="shared" si="110"/>
        <v>0</v>
      </c>
      <c r="CH76" s="515">
        <f t="shared" si="111"/>
        <v>0</v>
      </c>
      <c r="CI76" s="515">
        <f t="shared" si="112"/>
        <v>0</v>
      </c>
      <c r="CJ76" s="515">
        <f t="shared" si="113"/>
        <v>0</v>
      </c>
      <c r="CK76" s="515">
        <f t="shared" si="127"/>
        <v>0</v>
      </c>
      <c r="CL76" s="515">
        <f t="shared" si="114"/>
        <v>0</v>
      </c>
      <c r="CM76" s="515">
        <f t="shared" si="115"/>
        <v>0</v>
      </c>
      <c r="CN76" s="515">
        <f t="shared" si="116"/>
        <v>0</v>
      </c>
      <c r="CO76" s="515">
        <f t="shared" si="117"/>
        <v>0</v>
      </c>
      <c r="CP76" s="515">
        <f t="shared" si="118"/>
        <v>0</v>
      </c>
      <c r="CQ76" s="515">
        <f t="shared" si="119"/>
        <v>0</v>
      </c>
      <c r="CR76" s="515">
        <f t="shared" si="120"/>
        <v>0</v>
      </c>
      <c r="CS76" s="515">
        <f t="shared" si="121"/>
        <v>0</v>
      </c>
      <c r="CT76" s="515">
        <f t="shared" si="122"/>
        <v>0</v>
      </c>
      <c r="CU76" s="515">
        <f t="shared" si="123"/>
        <v>0</v>
      </c>
      <c r="CV76" s="515">
        <f t="shared" si="124"/>
        <v>0</v>
      </c>
      <c r="CW76" s="515">
        <f t="shared" si="125"/>
        <v>0</v>
      </c>
      <c r="CX76" s="515">
        <f t="shared" si="126"/>
        <v>0</v>
      </c>
    </row>
    <row r="77" spans="2:102" x14ac:dyDescent="0.25">
      <c r="B77" s="509">
        <v>60</v>
      </c>
      <c r="C77" s="467">
        <f>'Student Entry'!C73</f>
        <v>211413205062</v>
      </c>
      <c r="D77" s="274" t="str">
        <f>'Student Entry'!D73</f>
        <v>MONIKA.S</v>
      </c>
      <c r="E77" s="468">
        <v>2</v>
      </c>
      <c r="F77" s="510">
        <v>2</v>
      </c>
      <c r="G77" s="510">
        <v>2</v>
      </c>
      <c r="H77" s="510">
        <v>2</v>
      </c>
      <c r="I77" s="510">
        <v>2</v>
      </c>
      <c r="J77" s="468">
        <v>2</v>
      </c>
      <c r="K77" s="510">
        <v>2</v>
      </c>
      <c r="L77" s="468">
        <v>1</v>
      </c>
      <c r="M77" s="468">
        <v>2</v>
      </c>
      <c r="N77" s="510">
        <v>1</v>
      </c>
      <c r="O77" s="511">
        <v>4</v>
      </c>
      <c r="P77" s="511">
        <v>8</v>
      </c>
      <c r="Q77" s="510"/>
      <c r="R77" s="510"/>
      <c r="S77" s="511" t="s">
        <v>1036</v>
      </c>
      <c r="T77" s="511"/>
      <c r="U77" s="510">
        <v>10</v>
      </c>
      <c r="V77" s="510"/>
      <c r="W77" s="511" t="s">
        <v>1036</v>
      </c>
      <c r="X77" s="511"/>
      <c r="Y77" s="510">
        <v>10</v>
      </c>
      <c r="Z77" s="510"/>
      <c r="AA77" s="511">
        <v>8</v>
      </c>
      <c r="AB77" s="511">
        <v>6</v>
      </c>
      <c r="AC77" s="510"/>
      <c r="AD77" s="510"/>
      <c r="AE77" s="511">
        <v>0</v>
      </c>
      <c r="AF77" s="511">
        <v>6</v>
      </c>
      <c r="AG77" s="447"/>
      <c r="AH77" s="512"/>
      <c r="AI77" s="513">
        <f t="shared" ca="1" si="59"/>
        <v>24</v>
      </c>
      <c r="AJ77" s="513">
        <f t="shared" si="60"/>
        <v>30</v>
      </c>
      <c r="AK77" s="513">
        <f t="shared" si="61"/>
        <v>16</v>
      </c>
      <c r="AL77" s="513" t="str">
        <f t="shared" si="62"/>
        <v>NIL</v>
      </c>
      <c r="AM77" s="513" t="str">
        <f t="shared" si="67"/>
        <v>NIL</v>
      </c>
      <c r="AN77" s="513" t="str">
        <f t="shared" si="64"/>
        <v>NIL</v>
      </c>
      <c r="AO77" s="513"/>
      <c r="AP77" s="514">
        <f t="shared" si="66"/>
        <v>70</v>
      </c>
      <c r="AQ77" s="515">
        <f t="shared" si="68"/>
        <v>0</v>
      </c>
      <c r="AR77" s="515">
        <f t="shared" si="69"/>
        <v>0</v>
      </c>
      <c r="AS77" s="515">
        <f t="shared" si="70"/>
        <v>0</v>
      </c>
      <c r="AT77" s="515">
        <f t="shared" si="71"/>
        <v>0</v>
      </c>
      <c r="AU77" s="515">
        <f t="shared" si="72"/>
        <v>0</v>
      </c>
      <c r="AV77" s="515">
        <f t="shared" si="73"/>
        <v>0</v>
      </c>
      <c r="AW77" s="515">
        <f t="shared" si="74"/>
        <v>0</v>
      </c>
      <c r="AX77" s="515">
        <f t="shared" si="75"/>
        <v>0</v>
      </c>
      <c r="AY77" s="515">
        <f t="shared" si="76"/>
        <v>0</v>
      </c>
      <c r="AZ77" s="515">
        <f t="shared" si="77"/>
        <v>0</v>
      </c>
      <c r="BA77" s="515">
        <f t="shared" si="78"/>
        <v>0</v>
      </c>
      <c r="BB77" s="515">
        <f t="shared" si="79"/>
        <v>0</v>
      </c>
      <c r="BC77" s="515">
        <f t="shared" si="80"/>
        <v>0</v>
      </c>
      <c r="BD77" s="515">
        <f t="shared" si="81"/>
        <v>0</v>
      </c>
      <c r="BE77" s="515">
        <f t="shared" si="82"/>
        <v>0</v>
      </c>
      <c r="BF77" s="515">
        <f t="shared" si="83"/>
        <v>0</v>
      </c>
      <c r="BG77" s="515">
        <f t="shared" si="84"/>
        <v>0</v>
      </c>
      <c r="BH77" s="515">
        <f t="shared" si="85"/>
        <v>0</v>
      </c>
      <c r="BI77" s="515">
        <f t="shared" si="86"/>
        <v>0</v>
      </c>
      <c r="BJ77" s="515">
        <f t="shared" si="87"/>
        <v>0</v>
      </c>
      <c r="BK77" s="515">
        <f t="shared" si="88"/>
        <v>0</v>
      </c>
      <c r="BL77" s="515">
        <f t="shared" si="89"/>
        <v>0</v>
      </c>
      <c r="BM77" s="515">
        <f t="shared" si="90"/>
        <v>0</v>
      </c>
      <c r="BN77" s="515">
        <f t="shared" si="91"/>
        <v>0</v>
      </c>
      <c r="BO77" s="515">
        <f t="shared" si="92"/>
        <v>0</v>
      </c>
      <c r="BP77" s="515">
        <f t="shared" si="93"/>
        <v>0</v>
      </c>
      <c r="BQ77" s="515">
        <f t="shared" si="94"/>
        <v>0</v>
      </c>
      <c r="BR77" s="515">
        <f t="shared" si="95"/>
        <v>0</v>
      </c>
      <c r="BS77" s="515">
        <f t="shared" si="96"/>
        <v>0</v>
      </c>
      <c r="BT77" s="515">
        <f t="shared" si="97"/>
        <v>0</v>
      </c>
      <c r="BU77" s="515">
        <f t="shared" si="98"/>
        <v>0</v>
      </c>
      <c r="BV77" s="515">
        <f t="shared" si="99"/>
        <v>0</v>
      </c>
      <c r="BW77" s="515">
        <f t="shared" si="100"/>
        <v>0</v>
      </c>
      <c r="BX77" s="515">
        <f t="shared" si="101"/>
        <v>0</v>
      </c>
      <c r="BY77" s="515">
        <f t="shared" si="102"/>
        <v>0</v>
      </c>
      <c r="BZ77" s="515">
        <f t="shared" si="103"/>
        <v>0</v>
      </c>
      <c r="CA77" s="515">
        <f t="shared" si="104"/>
        <v>0</v>
      </c>
      <c r="CB77" s="515">
        <f t="shared" si="105"/>
        <v>0</v>
      </c>
      <c r="CC77" s="515">
        <f t="shared" si="106"/>
        <v>0</v>
      </c>
      <c r="CD77" s="515">
        <f t="shared" si="107"/>
        <v>0</v>
      </c>
      <c r="CE77" s="515">
        <f t="shared" si="108"/>
        <v>0</v>
      </c>
      <c r="CF77" s="515">
        <f t="shared" si="109"/>
        <v>0</v>
      </c>
      <c r="CG77" s="515">
        <f t="shared" si="110"/>
        <v>0</v>
      </c>
      <c r="CH77" s="515">
        <f t="shared" si="111"/>
        <v>0</v>
      </c>
      <c r="CI77" s="515">
        <f t="shared" si="112"/>
        <v>0</v>
      </c>
      <c r="CJ77" s="515">
        <f t="shared" si="113"/>
        <v>0</v>
      </c>
      <c r="CK77" s="515">
        <f t="shared" si="127"/>
        <v>0</v>
      </c>
      <c r="CL77" s="515">
        <f t="shared" si="114"/>
        <v>0</v>
      </c>
      <c r="CM77" s="515">
        <f t="shared" si="115"/>
        <v>0</v>
      </c>
      <c r="CN77" s="515">
        <f t="shared" si="116"/>
        <v>0</v>
      </c>
      <c r="CO77" s="515">
        <f t="shared" si="117"/>
        <v>0</v>
      </c>
      <c r="CP77" s="515">
        <f t="shared" si="118"/>
        <v>0</v>
      </c>
      <c r="CQ77" s="515">
        <f t="shared" si="119"/>
        <v>0</v>
      </c>
      <c r="CR77" s="515">
        <f t="shared" si="120"/>
        <v>0</v>
      </c>
      <c r="CS77" s="515">
        <f t="shared" si="121"/>
        <v>0</v>
      </c>
      <c r="CT77" s="515">
        <f t="shared" si="122"/>
        <v>0</v>
      </c>
      <c r="CU77" s="515">
        <f t="shared" si="123"/>
        <v>0</v>
      </c>
      <c r="CV77" s="515">
        <f t="shared" si="124"/>
        <v>0</v>
      </c>
      <c r="CW77" s="515">
        <f t="shared" si="125"/>
        <v>0</v>
      </c>
      <c r="CX77" s="515">
        <f t="shared" si="126"/>
        <v>0</v>
      </c>
    </row>
    <row r="78" spans="2:102" x14ac:dyDescent="0.25">
      <c r="B78" s="509">
        <v>61</v>
      </c>
      <c r="C78" s="467">
        <f>'Student Entry'!C74</f>
        <v>211413205063</v>
      </c>
      <c r="D78" s="274" t="str">
        <f>'Student Entry'!D74</f>
        <v>MONISHA.B</v>
      </c>
      <c r="E78" s="468">
        <v>2</v>
      </c>
      <c r="F78" s="510">
        <v>2</v>
      </c>
      <c r="G78" s="510">
        <v>0</v>
      </c>
      <c r="H78" s="510">
        <v>1</v>
      </c>
      <c r="I78" s="510">
        <v>2</v>
      </c>
      <c r="J78" s="468">
        <v>2</v>
      </c>
      <c r="K78" s="510">
        <v>1</v>
      </c>
      <c r="L78" s="468">
        <v>2</v>
      </c>
      <c r="M78" s="468">
        <v>1</v>
      </c>
      <c r="N78" s="510">
        <v>0</v>
      </c>
      <c r="O78" s="511" t="s">
        <v>1036</v>
      </c>
      <c r="P78" s="511" t="s">
        <v>1036</v>
      </c>
      <c r="Q78" s="510">
        <v>10</v>
      </c>
      <c r="R78" s="510">
        <v>3</v>
      </c>
      <c r="S78" s="511">
        <v>12</v>
      </c>
      <c r="T78" s="511"/>
      <c r="U78" s="510"/>
      <c r="V78" s="510"/>
      <c r="W78" s="511">
        <v>13</v>
      </c>
      <c r="X78" s="511"/>
      <c r="Y78" s="510"/>
      <c r="Z78" s="510"/>
      <c r="AA78" s="511">
        <v>7</v>
      </c>
      <c r="AB78" s="511">
        <v>5</v>
      </c>
      <c r="AC78" s="510"/>
      <c r="AD78" s="510"/>
      <c r="AE78" s="511" t="s">
        <v>1036</v>
      </c>
      <c r="AF78" s="511" t="s">
        <v>1036</v>
      </c>
      <c r="AG78" s="447">
        <v>7</v>
      </c>
      <c r="AH78" s="512">
        <v>6</v>
      </c>
      <c r="AI78" s="513">
        <f t="shared" ca="1" si="59"/>
        <v>25</v>
      </c>
      <c r="AJ78" s="513">
        <f t="shared" si="60"/>
        <v>26</v>
      </c>
      <c r="AK78" s="513">
        <f t="shared" si="61"/>
        <v>25</v>
      </c>
      <c r="AL78" s="513" t="str">
        <f t="shared" si="62"/>
        <v>NIL</v>
      </c>
      <c r="AM78" s="513" t="str">
        <f t="shared" si="67"/>
        <v>NIL</v>
      </c>
      <c r="AN78" s="513" t="str">
        <f t="shared" si="64"/>
        <v>NIL</v>
      </c>
      <c r="AO78" s="513"/>
      <c r="AP78" s="514">
        <f t="shared" si="66"/>
        <v>76</v>
      </c>
      <c r="AQ78" s="515">
        <f t="shared" si="68"/>
        <v>0</v>
      </c>
      <c r="AR78" s="515">
        <f t="shared" si="69"/>
        <v>0</v>
      </c>
      <c r="AS78" s="515">
        <f t="shared" si="70"/>
        <v>0</v>
      </c>
      <c r="AT78" s="515">
        <f t="shared" si="71"/>
        <v>0</v>
      </c>
      <c r="AU78" s="515">
        <f t="shared" si="72"/>
        <v>0</v>
      </c>
      <c r="AV78" s="515">
        <f t="shared" si="73"/>
        <v>0</v>
      </c>
      <c r="AW78" s="515">
        <f t="shared" si="74"/>
        <v>0</v>
      </c>
      <c r="AX78" s="515">
        <f t="shared" si="75"/>
        <v>0</v>
      </c>
      <c r="AY78" s="515">
        <f t="shared" si="76"/>
        <v>0</v>
      </c>
      <c r="AZ78" s="515">
        <f t="shared" si="77"/>
        <v>0</v>
      </c>
      <c r="BA78" s="515">
        <f t="shared" si="78"/>
        <v>0</v>
      </c>
      <c r="BB78" s="515">
        <f t="shared" si="79"/>
        <v>0</v>
      </c>
      <c r="BC78" s="515">
        <f t="shared" si="80"/>
        <v>0</v>
      </c>
      <c r="BD78" s="515">
        <f t="shared" si="81"/>
        <v>0</v>
      </c>
      <c r="BE78" s="515">
        <f t="shared" si="82"/>
        <v>0</v>
      </c>
      <c r="BF78" s="515">
        <f t="shared" si="83"/>
        <v>0</v>
      </c>
      <c r="BG78" s="515">
        <f t="shared" si="84"/>
        <v>0</v>
      </c>
      <c r="BH78" s="515">
        <f t="shared" si="85"/>
        <v>0</v>
      </c>
      <c r="BI78" s="515">
        <f t="shared" si="86"/>
        <v>0</v>
      </c>
      <c r="BJ78" s="515">
        <f t="shared" si="87"/>
        <v>0</v>
      </c>
      <c r="BK78" s="515">
        <f t="shared" si="88"/>
        <v>0</v>
      </c>
      <c r="BL78" s="515">
        <f t="shared" si="89"/>
        <v>0</v>
      </c>
      <c r="BM78" s="515">
        <f t="shared" si="90"/>
        <v>0</v>
      </c>
      <c r="BN78" s="515">
        <f t="shared" si="91"/>
        <v>0</v>
      </c>
      <c r="BO78" s="515">
        <f t="shared" si="92"/>
        <v>0</v>
      </c>
      <c r="BP78" s="515">
        <f t="shared" si="93"/>
        <v>0</v>
      </c>
      <c r="BQ78" s="515">
        <f t="shared" si="94"/>
        <v>0</v>
      </c>
      <c r="BR78" s="515">
        <f t="shared" si="95"/>
        <v>0</v>
      </c>
      <c r="BS78" s="515">
        <f t="shared" si="96"/>
        <v>0</v>
      </c>
      <c r="BT78" s="515">
        <f t="shared" si="97"/>
        <v>0</v>
      </c>
      <c r="BU78" s="515">
        <f t="shared" si="98"/>
        <v>0</v>
      </c>
      <c r="BV78" s="515">
        <f t="shared" si="99"/>
        <v>0</v>
      </c>
      <c r="BW78" s="515">
        <f t="shared" si="100"/>
        <v>0</v>
      </c>
      <c r="BX78" s="515">
        <f t="shared" si="101"/>
        <v>0</v>
      </c>
      <c r="BY78" s="515">
        <f t="shared" si="102"/>
        <v>0</v>
      </c>
      <c r="BZ78" s="515">
        <f t="shared" si="103"/>
        <v>0</v>
      </c>
      <c r="CA78" s="515">
        <f t="shared" si="104"/>
        <v>0</v>
      </c>
      <c r="CB78" s="515">
        <f t="shared" si="105"/>
        <v>0</v>
      </c>
      <c r="CC78" s="515">
        <f t="shared" si="106"/>
        <v>0</v>
      </c>
      <c r="CD78" s="515">
        <f t="shared" si="107"/>
        <v>0</v>
      </c>
      <c r="CE78" s="515">
        <f t="shared" si="108"/>
        <v>0</v>
      </c>
      <c r="CF78" s="515">
        <f t="shared" si="109"/>
        <v>0</v>
      </c>
      <c r="CG78" s="515">
        <f t="shared" si="110"/>
        <v>0</v>
      </c>
      <c r="CH78" s="515">
        <f t="shared" si="111"/>
        <v>0</v>
      </c>
      <c r="CI78" s="515">
        <f t="shared" si="112"/>
        <v>0</v>
      </c>
      <c r="CJ78" s="515">
        <f t="shared" si="113"/>
        <v>0</v>
      </c>
      <c r="CK78" s="515">
        <f t="shared" si="127"/>
        <v>0</v>
      </c>
      <c r="CL78" s="515">
        <f t="shared" si="114"/>
        <v>0</v>
      </c>
      <c r="CM78" s="515">
        <f t="shared" si="115"/>
        <v>0</v>
      </c>
      <c r="CN78" s="515">
        <f t="shared" si="116"/>
        <v>0</v>
      </c>
      <c r="CO78" s="515">
        <f t="shared" si="117"/>
        <v>0</v>
      </c>
      <c r="CP78" s="515">
        <f t="shared" si="118"/>
        <v>0</v>
      </c>
      <c r="CQ78" s="515">
        <f t="shared" si="119"/>
        <v>0</v>
      </c>
      <c r="CR78" s="515">
        <f t="shared" si="120"/>
        <v>0</v>
      </c>
      <c r="CS78" s="515">
        <f t="shared" si="121"/>
        <v>0</v>
      </c>
      <c r="CT78" s="515">
        <f t="shared" si="122"/>
        <v>0</v>
      </c>
      <c r="CU78" s="515">
        <f t="shared" si="123"/>
        <v>0</v>
      </c>
      <c r="CV78" s="515">
        <f t="shared" si="124"/>
        <v>0</v>
      </c>
      <c r="CW78" s="515">
        <f t="shared" si="125"/>
        <v>0</v>
      </c>
      <c r="CX78" s="515">
        <f t="shared" si="126"/>
        <v>0</v>
      </c>
    </row>
    <row r="79" spans="2:102" x14ac:dyDescent="0.25">
      <c r="B79" s="509">
        <v>62</v>
      </c>
      <c r="C79" s="467">
        <f>'Student Entry'!C75</f>
        <v>211413205064</v>
      </c>
      <c r="D79" s="274" t="str">
        <f>'Student Entry'!D75</f>
        <v>MOWNIKA.A</v>
      </c>
      <c r="E79" s="468">
        <v>2</v>
      </c>
      <c r="F79" s="510">
        <v>2</v>
      </c>
      <c r="G79" s="510">
        <v>2</v>
      </c>
      <c r="H79" s="510">
        <v>2</v>
      </c>
      <c r="I79" s="510">
        <v>0</v>
      </c>
      <c r="J79" s="468">
        <v>1</v>
      </c>
      <c r="K79" s="510">
        <v>2</v>
      </c>
      <c r="L79" s="468">
        <v>1</v>
      </c>
      <c r="M79" s="468">
        <v>2</v>
      </c>
      <c r="N79" s="510">
        <v>0</v>
      </c>
      <c r="O79" s="511">
        <v>5</v>
      </c>
      <c r="P79" s="511">
        <v>6</v>
      </c>
      <c r="Q79" s="510"/>
      <c r="R79" s="510"/>
      <c r="S79" s="511" t="s">
        <v>1036</v>
      </c>
      <c r="T79" s="511"/>
      <c r="U79" s="510">
        <v>13</v>
      </c>
      <c r="V79" s="510"/>
      <c r="W79" s="511" t="s">
        <v>1036</v>
      </c>
      <c r="X79" s="511"/>
      <c r="Y79" s="510">
        <v>11</v>
      </c>
      <c r="Z79" s="510"/>
      <c r="AA79" s="511" t="s">
        <v>1036</v>
      </c>
      <c r="AB79" s="511" t="s">
        <v>1036</v>
      </c>
      <c r="AC79" s="447">
        <v>7</v>
      </c>
      <c r="AD79" s="512">
        <v>6</v>
      </c>
      <c r="AE79" s="511">
        <v>0</v>
      </c>
      <c r="AF79" s="511">
        <v>6</v>
      </c>
      <c r="AG79" s="447"/>
      <c r="AH79" s="512"/>
      <c r="AI79" s="513">
        <f t="shared" ca="1" si="59"/>
        <v>20</v>
      </c>
      <c r="AJ79" s="513">
        <f t="shared" si="60"/>
        <v>29</v>
      </c>
      <c r="AK79" s="513">
        <f t="shared" si="61"/>
        <v>19</v>
      </c>
      <c r="AL79" s="513" t="str">
        <f t="shared" si="62"/>
        <v>NIL</v>
      </c>
      <c r="AM79" s="513" t="str">
        <f t="shared" si="67"/>
        <v>NIL</v>
      </c>
      <c r="AN79" s="513" t="str">
        <f t="shared" si="64"/>
        <v>NIL</v>
      </c>
      <c r="AO79" s="513"/>
      <c r="AP79" s="514">
        <f t="shared" si="66"/>
        <v>68</v>
      </c>
      <c r="AQ79" s="515">
        <f t="shared" si="68"/>
        <v>0</v>
      </c>
      <c r="AR79" s="515">
        <f t="shared" si="69"/>
        <v>0</v>
      </c>
      <c r="AS79" s="515">
        <f t="shared" si="70"/>
        <v>0</v>
      </c>
      <c r="AT79" s="515">
        <f t="shared" si="71"/>
        <v>0</v>
      </c>
      <c r="AU79" s="515">
        <f t="shared" si="72"/>
        <v>0</v>
      </c>
      <c r="AV79" s="515">
        <f t="shared" si="73"/>
        <v>0</v>
      </c>
      <c r="AW79" s="515">
        <f t="shared" si="74"/>
        <v>0</v>
      </c>
      <c r="AX79" s="515">
        <f t="shared" si="75"/>
        <v>0</v>
      </c>
      <c r="AY79" s="515">
        <f t="shared" si="76"/>
        <v>0</v>
      </c>
      <c r="AZ79" s="515">
        <f t="shared" si="77"/>
        <v>0</v>
      </c>
      <c r="BA79" s="515">
        <f t="shared" si="78"/>
        <v>0</v>
      </c>
      <c r="BB79" s="515">
        <f t="shared" si="79"/>
        <v>0</v>
      </c>
      <c r="BC79" s="515">
        <f t="shared" si="80"/>
        <v>0</v>
      </c>
      <c r="BD79" s="515">
        <f t="shared" si="81"/>
        <v>0</v>
      </c>
      <c r="BE79" s="515">
        <f t="shared" si="82"/>
        <v>0</v>
      </c>
      <c r="BF79" s="515">
        <f t="shared" si="83"/>
        <v>0</v>
      </c>
      <c r="BG79" s="515">
        <f t="shared" si="84"/>
        <v>0</v>
      </c>
      <c r="BH79" s="515">
        <f t="shared" si="85"/>
        <v>0</v>
      </c>
      <c r="BI79" s="515">
        <f t="shared" si="86"/>
        <v>0</v>
      </c>
      <c r="BJ79" s="515">
        <f t="shared" si="87"/>
        <v>0</v>
      </c>
      <c r="BK79" s="515">
        <f t="shared" si="88"/>
        <v>0</v>
      </c>
      <c r="BL79" s="515">
        <f t="shared" si="89"/>
        <v>0</v>
      </c>
      <c r="BM79" s="515">
        <f t="shared" si="90"/>
        <v>0</v>
      </c>
      <c r="BN79" s="515">
        <f t="shared" si="91"/>
        <v>0</v>
      </c>
      <c r="BO79" s="515">
        <f t="shared" si="92"/>
        <v>0</v>
      </c>
      <c r="BP79" s="515">
        <f t="shared" si="93"/>
        <v>0</v>
      </c>
      <c r="BQ79" s="515">
        <f t="shared" si="94"/>
        <v>0</v>
      </c>
      <c r="BR79" s="515">
        <f t="shared" si="95"/>
        <v>0</v>
      </c>
      <c r="BS79" s="515">
        <f t="shared" si="96"/>
        <v>0</v>
      </c>
      <c r="BT79" s="515">
        <f t="shared" si="97"/>
        <v>0</v>
      </c>
      <c r="BU79" s="515">
        <f t="shared" si="98"/>
        <v>0</v>
      </c>
      <c r="BV79" s="515">
        <f t="shared" si="99"/>
        <v>0</v>
      </c>
      <c r="BW79" s="515">
        <f t="shared" si="100"/>
        <v>0</v>
      </c>
      <c r="BX79" s="515">
        <f t="shared" si="101"/>
        <v>0</v>
      </c>
      <c r="BY79" s="515">
        <f t="shared" si="102"/>
        <v>0</v>
      </c>
      <c r="BZ79" s="515">
        <f t="shared" si="103"/>
        <v>0</v>
      </c>
      <c r="CA79" s="515">
        <f t="shared" si="104"/>
        <v>0</v>
      </c>
      <c r="CB79" s="515">
        <f t="shared" si="105"/>
        <v>0</v>
      </c>
      <c r="CC79" s="515">
        <f t="shared" si="106"/>
        <v>0</v>
      </c>
      <c r="CD79" s="515">
        <f t="shared" si="107"/>
        <v>0</v>
      </c>
      <c r="CE79" s="515">
        <f t="shared" si="108"/>
        <v>0</v>
      </c>
      <c r="CF79" s="515">
        <f t="shared" si="109"/>
        <v>0</v>
      </c>
      <c r="CG79" s="515">
        <f t="shared" si="110"/>
        <v>0</v>
      </c>
      <c r="CH79" s="515">
        <f t="shared" si="111"/>
        <v>0</v>
      </c>
      <c r="CI79" s="515">
        <f t="shared" si="112"/>
        <v>0</v>
      </c>
      <c r="CJ79" s="515">
        <f t="shared" si="113"/>
        <v>0</v>
      </c>
      <c r="CK79" s="515">
        <f t="shared" si="127"/>
        <v>0</v>
      </c>
      <c r="CL79" s="515">
        <f t="shared" si="114"/>
        <v>0</v>
      </c>
      <c r="CM79" s="515">
        <f t="shared" si="115"/>
        <v>0</v>
      </c>
      <c r="CN79" s="515">
        <f t="shared" si="116"/>
        <v>0</v>
      </c>
      <c r="CO79" s="515">
        <f t="shared" si="117"/>
        <v>0</v>
      </c>
      <c r="CP79" s="515">
        <f t="shared" si="118"/>
        <v>0</v>
      </c>
      <c r="CQ79" s="515">
        <f t="shared" si="119"/>
        <v>0</v>
      </c>
      <c r="CR79" s="515">
        <f t="shared" si="120"/>
        <v>0</v>
      </c>
      <c r="CS79" s="515">
        <f t="shared" si="121"/>
        <v>0</v>
      </c>
      <c r="CT79" s="515">
        <f t="shared" si="122"/>
        <v>0</v>
      </c>
      <c r="CU79" s="515">
        <f t="shared" si="123"/>
        <v>0</v>
      </c>
      <c r="CV79" s="515">
        <f t="shared" si="124"/>
        <v>0</v>
      </c>
      <c r="CW79" s="515">
        <f t="shared" si="125"/>
        <v>0</v>
      </c>
      <c r="CX79" s="515">
        <f t="shared" si="126"/>
        <v>0</v>
      </c>
    </row>
    <row r="80" spans="2:102" x14ac:dyDescent="0.25">
      <c r="B80" s="509">
        <v>63</v>
      </c>
      <c r="C80" s="467">
        <f>'Student Entry'!C76</f>
        <v>211413205065</v>
      </c>
      <c r="D80" s="274" t="str">
        <f>'Student Entry'!D76</f>
        <v>NANDHIDHA.G</v>
      </c>
      <c r="E80" s="468">
        <v>2</v>
      </c>
      <c r="F80" s="510" t="s">
        <v>1036</v>
      </c>
      <c r="G80" s="510">
        <v>2</v>
      </c>
      <c r="H80" s="510">
        <v>2</v>
      </c>
      <c r="I80" s="510">
        <v>0</v>
      </c>
      <c r="J80" s="468">
        <v>2</v>
      </c>
      <c r="K80" s="510">
        <v>2</v>
      </c>
      <c r="L80" s="468">
        <v>2</v>
      </c>
      <c r="M80" s="468">
        <v>1</v>
      </c>
      <c r="N80" s="510">
        <v>0</v>
      </c>
      <c r="O80" s="511">
        <v>4</v>
      </c>
      <c r="P80" s="511">
        <v>5</v>
      </c>
      <c r="Q80" s="510"/>
      <c r="R80" s="510"/>
      <c r="S80" s="511">
        <v>15</v>
      </c>
      <c r="T80" s="511"/>
      <c r="U80" s="510"/>
      <c r="V80" s="510"/>
      <c r="W80" s="511" t="s">
        <v>1036</v>
      </c>
      <c r="X80" s="511"/>
      <c r="Y80" s="510">
        <v>13</v>
      </c>
      <c r="Z80" s="510"/>
      <c r="AA80" s="511">
        <v>6</v>
      </c>
      <c r="AB80" s="511">
        <v>7</v>
      </c>
      <c r="AC80" s="510"/>
      <c r="AD80" s="510"/>
      <c r="AE80" s="511">
        <v>5</v>
      </c>
      <c r="AF80" s="511">
        <v>7</v>
      </c>
      <c r="AG80" s="447"/>
      <c r="AH80" s="512"/>
      <c r="AI80" s="513">
        <f t="shared" ca="1" si="59"/>
        <v>16</v>
      </c>
      <c r="AJ80" s="513">
        <f t="shared" si="60"/>
        <v>37</v>
      </c>
      <c r="AK80" s="513">
        <f t="shared" si="61"/>
        <v>22</v>
      </c>
      <c r="AL80" s="513" t="str">
        <f t="shared" si="62"/>
        <v>NIL</v>
      </c>
      <c r="AM80" s="513" t="str">
        <f t="shared" si="67"/>
        <v>NIL</v>
      </c>
      <c r="AN80" s="513" t="str">
        <f t="shared" si="64"/>
        <v>NIL</v>
      </c>
      <c r="AO80" s="513"/>
      <c r="AP80" s="514">
        <f t="shared" si="66"/>
        <v>75</v>
      </c>
      <c r="AQ80" s="515">
        <f t="shared" si="68"/>
        <v>0</v>
      </c>
      <c r="AR80" s="515">
        <f t="shared" si="69"/>
        <v>0</v>
      </c>
      <c r="AS80" s="515">
        <f t="shared" si="70"/>
        <v>0</v>
      </c>
      <c r="AT80" s="515">
        <f t="shared" si="71"/>
        <v>0</v>
      </c>
      <c r="AU80" s="515">
        <f t="shared" si="72"/>
        <v>0</v>
      </c>
      <c r="AV80" s="515">
        <f t="shared" si="73"/>
        <v>0</v>
      </c>
      <c r="AW80" s="515">
        <f t="shared" si="74"/>
        <v>0</v>
      </c>
      <c r="AX80" s="515">
        <f t="shared" si="75"/>
        <v>0</v>
      </c>
      <c r="AY80" s="515">
        <f t="shared" si="76"/>
        <v>0</v>
      </c>
      <c r="AZ80" s="515">
        <f t="shared" si="77"/>
        <v>0</v>
      </c>
      <c r="BA80" s="515">
        <f t="shared" si="78"/>
        <v>0</v>
      </c>
      <c r="BB80" s="515">
        <f t="shared" si="79"/>
        <v>0</v>
      </c>
      <c r="BC80" s="515">
        <f t="shared" si="80"/>
        <v>0</v>
      </c>
      <c r="BD80" s="515">
        <f t="shared" si="81"/>
        <v>0</v>
      </c>
      <c r="BE80" s="515">
        <f t="shared" si="82"/>
        <v>0</v>
      </c>
      <c r="BF80" s="515">
        <f t="shared" si="83"/>
        <v>0</v>
      </c>
      <c r="BG80" s="515">
        <f t="shared" si="84"/>
        <v>0</v>
      </c>
      <c r="BH80" s="515">
        <f t="shared" si="85"/>
        <v>0</v>
      </c>
      <c r="BI80" s="515">
        <f t="shared" si="86"/>
        <v>0</v>
      </c>
      <c r="BJ80" s="515">
        <f t="shared" si="87"/>
        <v>0</v>
      </c>
      <c r="BK80" s="515">
        <f t="shared" si="88"/>
        <v>0</v>
      </c>
      <c r="BL80" s="515">
        <f t="shared" si="89"/>
        <v>0</v>
      </c>
      <c r="BM80" s="515">
        <f t="shared" si="90"/>
        <v>0</v>
      </c>
      <c r="BN80" s="515">
        <f t="shared" si="91"/>
        <v>0</v>
      </c>
      <c r="BO80" s="515">
        <f t="shared" si="92"/>
        <v>0</v>
      </c>
      <c r="BP80" s="515">
        <f t="shared" si="93"/>
        <v>0</v>
      </c>
      <c r="BQ80" s="515">
        <f t="shared" si="94"/>
        <v>0</v>
      </c>
      <c r="BR80" s="515">
        <f t="shared" si="95"/>
        <v>0</v>
      </c>
      <c r="BS80" s="515">
        <f t="shared" si="96"/>
        <v>0</v>
      </c>
      <c r="BT80" s="515">
        <f t="shared" si="97"/>
        <v>0</v>
      </c>
      <c r="BU80" s="515">
        <f t="shared" si="98"/>
        <v>0</v>
      </c>
      <c r="BV80" s="515">
        <f t="shared" si="99"/>
        <v>0</v>
      </c>
      <c r="BW80" s="515">
        <f t="shared" si="100"/>
        <v>0</v>
      </c>
      <c r="BX80" s="515">
        <f t="shared" si="101"/>
        <v>0</v>
      </c>
      <c r="BY80" s="515">
        <f t="shared" si="102"/>
        <v>0</v>
      </c>
      <c r="BZ80" s="515">
        <f t="shared" si="103"/>
        <v>0</v>
      </c>
      <c r="CA80" s="515">
        <f t="shared" si="104"/>
        <v>0</v>
      </c>
      <c r="CB80" s="515">
        <f t="shared" si="105"/>
        <v>0</v>
      </c>
      <c r="CC80" s="515">
        <f t="shared" si="106"/>
        <v>0</v>
      </c>
      <c r="CD80" s="515">
        <f t="shared" si="107"/>
        <v>0</v>
      </c>
      <c r="CE80" s="515">
        <f t="shared" si="108"/>
        <v>0</v>
      </c>
      <c r="CF80" s="515">
        <f t="shared" si="109"/>
        <v>0</v>
      </c>
      <c r="CG80" s="515">
        <f t="shared" si="110"/>
        <v>0</v>
      </c>
      <c r="CH80" s="515">
        <f t="shared" si="111"/>
        <v>0</v>
      </c>
      <c r="CI80" s="515">
        <f t="shared" si="112"/>
        <v>0</v>
      </c>
      <c r="CJ80" s="515">
        <f t="shared" si="113"/>
        <v>0</v>
      </c>
      <c r="CK80" s="515">
        <f t="shared" si="127"/>
        <v>0</v>
      </c>
      <c r="CL80" s="515">
        <f t="shared" si="114"/>
        <v>0</v>
      </c>
      <c r="CM80" s="515">
        <f t="shared" si="115"/>
        <v>0</v>
      </c>
      <c r="CN80" s="515">
        <f t="shared" si="116"/>
        <v>0</v>
      </c>
      <c r="CO80" s="515">
        <f t="shared" si="117"/>
        <v>0</v>
      </c>
      <c r="CP80" s="515">
        <f t="shared" si="118"/>
        <v>0</v>
      </c>
      <c r="CQ80" s="515">
        <f t="shared" si="119"/>
        <v>0</v>
      </c>
      <c r="CR80" s="515">
        <f t="shared" si="120"/>
        <v>0</v>
      </c>
      <c r="CS80" s="515">
        <f t="shared" si="121"/>
        <v>0</v>
      </c>
      <c r="CT80" s="515">
        <f t="shared" si="122"/>
        <v>0</v>
      </c>
      <c r="CU80" s="515">
        <f t="shared" si="123"/>
        <v>0</v>
      </c>
      <c r="CV80" s="515">
        <f t="shared" si="124"/>
        <v>0</v>
      </c>
      <c r="CW80" s="515">
        <f t="shared" si="125"/>
        <v>0</v>
      </c>
      <c r="CX80" s="515">
        <f t="shared" si="126"/>
        <v>0</v>
      </c>
    </row>
    <row r="81" spans="2:102" x14ac:dyDescent="0.25">
      <c r="B81" s="509">
        <v>64</v>
      </c>
      <c r="C81" s="467">
        <f>'Student Entry'!C77</f>
        <v>211413205066</v>
      </c>
      <c r="D81" s="274" t="str">
        <f>'Student Entry'!D77</f>
        <v>NARAYANAN.K</v>
      </c>
      <c r="E81" s="468">
        <v>2</v>
      </c>
      <c r="F81" s="510">
        <v>2</v>
      </c>
      <c r="G81" s="510">
        <v>0</v>
      </c>
      <c r="H81" s="510">
        <v>1</v>
      </c>
      <c r="I81" s="510">
        <v>0</v>
      </c>
      <c r="J81" s="468">
        <v>2</v>
      </c>
      <c r="K81" s="510">
        <v>2</v>
      </c>
      <c r="L81" s="468">
        <v>1</v>
      </c>
      <c r="M81" s="468">
        <v>2</v>
      </c>
      <c r="N81" s="510">
        <v>0</v>
      </c>
      <c r="O81" s="511">
        <v>5</v>
      </c>
      <c r="P81" s="511">
        <v>6</v>
      </c>
      <c r="Q81" s="510"/>
      <c r="R81" s="510"/>
      <c r="S81" s="511">
        <v>10</v>
      </c>
      <c r="T81" s="511"/>
      <c r="U81" s="510"/>
      <c r="V81" s="510"/>
      <c r="W81" s="511">
        <v>13</v>
      </c>
      <c r="X81" s="511"/>
      <c r="Y81" s="510"/>
      <c r="Z81" s="510"/>
      <c r="AA81" s="511">
        <v>7</v>
      </c>
      <c r="AB81" s="511">
        <v>6</v>
      </c>
      <c r="AC81" s="510"/>
      <c r="AD81" s="510"/>
      <c r="AE81" s="511" t="s">
        <v>1036</v>
      </c>
      <c r="AF81" s="511" t="s">
        <v>1036</v>
      </c>
      <c r="AG81" s="447">
        <v>8</v>
      </c>
      <c r="AH81" s="512">
        <v>7</v>
      </c>
      <c r="AI81" s="513">
        <f t="shared" ca="1" si="59"/>
        <v>31</v>
      </c>
      <c r="AJ81" s="513">
        <f t="shared" si="60"/>
        <v>18</v>
      </c>
      <c r="AK81" s="513">
        <f t="shared" si="61"/>
        <v>25</v>
      </c>
      <c r="AL81" s="513" t="str">
        <f t="shared" si="62"/>
        <v>NIL</v>
      </c>
      <c r="AM81" s="513" t="str">
        <f t="shared" si="67"/>
        <v>NIL</v>
      </c>
      <c r="AN81" s="513" t="str">
        <f t="shared" si="64"/>
        <v>NIL</v>
      </c>
      <c r="AO81" s="513"/>
      <c r="AP81" s="514">
        <f t="shared" si="66"/>
        <v>74</v>
      </c>
      <c r="AQ81" s="515">
        <f t="shared" si="68"/>
        <v>0</v>
      </c>
      <c r="AR81" s="515">
        <f t="shared" si="69"/>
        <v>0</v>
      </c>
      <c r="AS81" s="515">
        <f t="shared" si="70"/>
        <v>0</v>
      </c>
      <c r="AT81" s="515">
        <f t="shared" si="71"/>
        <v>0</v>
      </c>
      <c r="AU81" s="515">
        <f t="shared" si="72"/>
        <v>0</v>
      </c>
      <c r="AV81" s="515">
        <f t="shared" si="73"/>
        <v>0</v>
      </c>
      <c r="AW81" s="515">
        <f t="shared" si="74"/>
        <v>0</v>
      </c>
      <c r="AX81" s="515">
        <f t="shared" si="75"/>
        <v>0</v>
      </c>
      <c r="AY81" s="515">
        <f t="shared" si="76"/>
        <v>0</v>
      </c>
      <c r="AZ81" s="515">
        <f t="shared" si="77"/>
        <v>0</v>
      </c>
      <c r="BA81" s="515">
        <f t="shared" si="78"/>
        <v>0</v>
      </c>
      <c r="BB81" s="515">
        <f t="shared" si="79"/>
        <v>0</v>
      </c>
      <c r="BC81" s="515">
        <f t="shared" si="80"/>
        <v>0</v>
      </c>
      <c r="BD81" s="515">
        <f t="shared" si="81"/>
        <v>0</v>
      </c>
      <c r="BE81" s="515">
        <f t="shared" si="82"/>
        <v>0</v>
      </c>
      <c r="BF81" s="515">
        <f t="shared" si="83"/>
        <v>0</v>
      </c>
      <c r="BG81" s="515">
        <f t="shared" si="84"/>
        <v>0</v>
      </c>
      <c r="BH81" s="515">
        <f t="shared" si="85"/>
        <v>0</v>
      </c>
      <c r="BI81" s="515">
        <f t="shared" si="86"/>
        <v>0</v>
      </c>
      <c r="BJ81" s="515">
        <f t="shared" si="87"/>
        <v>0</v>
      </c>
      <c r="BK81" s="515">
        <f t="shared" si="88"/>
        <v>0</v>
      </c>
      <c r="BL81" s="515">
        <f t="shared" si="89"/>
        <v>0</v>
      </c>
      <c r="BM81" s="515">
        <f t="shared" si="90"/>
        <v>0</v>
      </c>
      <c r="BN81" s="515">
        <f t="shared" si="91"/>
        <v>0</v>
      </c>
      <c r="BO81" s="515">
        <f t="shared" si="92"/>
        <v>0</v>
      </c>
      <c r="BP81" s="515">
        <f t="shared" si="93"/>
        <v>0</v>
      </c>
      <c r="BQ81" s="515">
        <f t="shared" si="94"/>
        <v>0</v>
      </c>
      <c r="BR81" s="515">
        <f t="shared" si="95"/>
        <v>0</v>
      </c>
      <c r="BS81" s="515">
        <f t="shared" si="96"/>
        <v>0</v>
      </c>
      <c r="BT81" s="515">
        <f t="shared" si="97"/>
        <v>0</v>
      </c>
      <c r="BU81" s="515">
        <f t="shared" si="98"/>
        <v>0</v>
      </c>
      <c r="BV81" s="515">
        <f t="shared" si="99"/>
        <v>0</v>
      </c>
      <c r="BW81" s="515">
        <f t="shared" si="100"/>
        <v>0</v>
      </c>
      <c r="BX81" s="515">
        <f t="shared" si="101"/>
        <v>0</v>
      </c>
      <c r="BY81" s="515">
        <f t="shared" si="102"/>
        <v>0</v>
      </c>
      <c r="BZ81" s="515">
        <f t="shared" si="103"/>
        <v>0</v>
      </c>
      <c r="CA81" s="515">
        <f t="shared" si="104"/>
        <v>0</v>
      </c>
      <c r="CB81" s="515">
        <f t="shared" si="105"/>
        <v>0</v>
      </c>
      <c r="CC81" s="515">
        <f t="shared" si="106"/>
        <v>0</v>
      </c>
      <c r="CD81" s="515">
        <f t="shared" si="107"/>
        <v>0</v>
      </c>
      <c r="CE81" s="515">
        <f t="shared" si="108"/>
        <v>0</v>
      </c>
      <c r="CF81" s="515">
        <f t="shared" si="109"/>
        <v>0</v>
      </c>
      <c r="CG81" s="515">
        <f t="shared" si="110"/>
        <v>0</v>
      </c>
      <c r="CH81" s="515">
        <f t="shared" si="111"/>
        <v>0</v>
      </c>
      <c r="CI81" s="515">
        <f t="shared" si="112"/>
        <v>0</v>
      </c>
      <c r="CJ81" s="515">
        <f t="shared" si="113"/>
        <v>0</v>
      </c>
      <c r="CK81" s="515">
        <f t="shared" si="127"/>
        <v>0</v>
      </c>
      <c r="CL81" s="515">
        <f t="shared" si="114"/>
        <v>0</v>
      </c>
      <c r="CM81" s="515">
        <f t="shared" si="115"/>
        <v>0</v>
      </c>
      <c r="CN81" s="515">
        <f t="shared" si="116"/>
        <v>0</v>
      </c>
      <c r="CO81" s="515">
        <f t="shared" si="117"/>
        <v>0</v>
      </c>
      <c r="CP81" s="515">
        <f t="shared" si="118"/>
        <v>0</v>
      </c>
      <c r="CQ81" s="515">
        <f t="shared" si="119"/>
        <v>0</v>
      </c>
      <c r="CR81" s="515">
        <f t="shared" si="120"/>
        <v>0</v>
      </c>
      <c r="CS81" s="515">
        <f t="shared" si="121"/>
        <v>0</v>
      </c>
      <c r="CT81" s="515">
        <f t="shared" si="122"/>
        <v>0</v>
      </c>
      <c r="CU81" s="515">
        <f t="shared" si="123"/>
        <v>0</v>
      </c>
      <c r="CV81" s="515">
        <f t="shared" si="124"/>
        <v>0</v>
      </c>
      <c r="CW81" s="515">
        <f t="shared" si="125"/>
        <v>0</v>
      </c>
      <c r="CX81" s="515">
        <f t="shared" si="126"/>
        <v>0</v>
      </c>
    </row>
    <row r="82" spans="2:102" x14ac:dyDescent="0.25">
      <c r="B82" s="509">
        <v>65</v>
      </c>
      <c r="C82" s="467">
        <f>'Student Entry'!C78</f>
        <v>211413205067</v>
      </c>
      <c r="D82" s="274" t="str">
        <f>'Student Entry'!D78</f>
        <v>NIRANJANA.K</v>
      </c>
      <c r="E82" s="468">
        <v>2</v>
      </c>
      <c r="F82" s="510">
        <v>2</v>
      </c>
      <c r="G82" s="510">
        <v>0</v>
      </c>
      <c r="H82" s="510">
        <v>2</v>
      </c>
      <c r="I82" s="510">
        <v>1</v>
      </c>
      <c r="J82" s="468">
        <v>2</v>
      </c>
      <c r="K82" s="510">
        <v>2</v>
      </c>
      <c r="L82" s="468">
        <v>2</v>
      </c>
      <c r="M82" s="468">
        <v>1</v>
      </c>
      <c r="N82" s="510">
        <v>0</v>
      </c>
      <c r="O82" s="511" t="s">
        <v>1036</v>
      </c>
      <c r="P82" s="511" t="s">
        <v>1036</v>
      </c>
      <c r="Q82" s="510">
        <v>10</v>
      </c>
      <c r="R82" s="510">
        <v>3</v>
      </c>
      <c r="S82" s="511" t="s">
        <v>1036</v>
      </c>
      <c r="T82" s="511"/>
      <c r="U82" s="510">
        <v>12</v>
      </c>
      <c r="V82" s="510"/>
      <c r="W82" s="511">
        <v>13</v>
      </c>
      <c r="X82" s="511"/>
      <c r="Y82" s="510"/>
      <c r="Z82" s="510"/>
      <c r="AA82" s="511">
        <v>8</v>
      </c>
      <c r="AB82" s="511">
        <v>6</v>
      </c>
      <c r="AC82" s="510"/>
      <c r="AD82" s="510"/>
      <c r="AE82" s="511">
        <v>6</v>
      </c>
      <c r="AF82" s="511">
        <v>7</v>
      </c>
      <c r="AG82" s="447"/>
      <c r="AH82" s="512"/>
      <c r="AI82" s="513">
        <f t="shared" ca="1" si="59"/>
        <v>24</v>
      </c>
      <c r="AJ82" s="513">
        <f t="shared" si="60"/>
        <v>36</v>
      </c>
      <c r="AK82" s="513">
        <f t="shared" si="61"/>
        <v>19</v>
      </c>
      <c r="AL82" s="513" t="str">
        <f t="shared" si="62"/>
        <v>NIL</v>
      </c>
      <c r="AM82" s="513" t="str">
        <f t="shared" si="67"/>
        <v>NIL</v>
      </c>
      <c r="AN82" s="513" t="str">
        <f t="shared" si="64"/>
        <v>NIL</v>
      </c>
      <c r="AO82" s="513"/>
      <c r="AP82" s="514">
        <f t="shared" si="66"/>
        <v>79</v>
      </c>
      <c r="AQ82" s="515">
        <f t="shared" ref="AQ82:AQ113" si="128">SUMIFS($D82:$AG82,$D$17:$AG$17,"CO1",$D$18:$AG$18,"PO1",$D$33:$AG$33,"&lt;&gt;")</f>
        <v>0</v>
      </c>
      <c r="AR82" s="515">
        <f t="shared" ref="AR82:AR113" si="129">SUMIFS($D82:$AG82,$D$17:$AG$17,"CO1",$D$19:$AG$19,"PO2",$D$33:$AG$33,"&lt;&gt;")</f>
        <v>0</v>
      </c>
      <c r="AS82" s="515">
        <f t="shared" ref="AS82:AS113" si="130">SUMIFS($D82:$AG82,$D$17:$AG$17,"CO1",$D$20:$AG$20,"PO3",$D$33:$AG$33,"&lt;&gt;")</f>
        <v>0</v>
      </c>
      <c r="AT82" s="515">
        <f t="shared" ref="AT82:AT113" si="131">SUMIFS($D82:$AG82,$D$17:$AG$17,"CO1",$D$21:$AG$21,"PO4",$D$33:$AG$33,"&lt;&gt;")</f>
        <v>0</v>
      </c>
      <c r="AU82" s="515">
        <f t="shared" ref="AU82:AU113" si="132">SUMIFS($D82:$AG82,$D$17:$AG$17,"CO1",$D$22:$AG$22,"PO5",$D$33:$AG$33,"&lt;&gt;")</f>
        <v>0</v>
      </c>
      <c r="AV82" s="515">
        <f t="shared" ref="AV82:AV113" si="133">SUMIFS($D82:$AG82,$D$17:$AG$17,"CO1",$D$23:$AG$23,"PO6",$D$33:$AG$33,"&lt;&gt;")</f>
        <v>0</v>
      </c>
      <c r="AW82" s="515">
        <f t="shared" ref="AW82:AW113" si="134">SUMIFS($D82:$AG82,$D$17:$AG$17,"CO1",$D$24:$AG$24,"PO7",$D$33:$AG$33,"&lt;&gt;")</f>
        <v>0</v>
      </c>
      <c r="AX82" s="515">
        <f t="shared" ref="AX82:AX113" si="135">SUMIFS($D82:$AG82,$D$17:$AG$17,"CO1",$D$25:$AG$25,"PO8",$D$33:$AG$33,"&lt;&gt;")</f>
        <v>0</v>
      </c>
      <c r="AY82" s="515">
        <f t="shared" ref="AY82:AY113" si="136">SUMIFS($D82:$AG82,$D$17:$AG$17,"CO1",$D$26:$AG$26,"PO9",$D$33:$AG$33,"&lt;&gt;")</f>
        <v>0</v>
      </c>
      <c r="AZ82" s="515">
        <f t="shared" ref="AZ82:AZ113" si="137">SUMIFS($D82:$AG82,$D$17:$AG$17,"CO1",$D$27:$AG$27,"PO10",$D$33:$AG$33,"&lt;&gt;")</f>
        <v>0</v>
      </c>
      <c r="BA82" s="515">
        <f t="shared" ref="BA82:BA113" si="138">SUMIFS($D82:$AG82,$D$17:$AG$17,"CO1",$D$28:$AG$28,"PO11",$D$33:$AG$33,"&lt;&gt;")</f>
        <v>0</v>
      </c>
      <c r="BB82" s="515">
        <f t="shared" ref="BB82:BB113" si="139">SUMIFS($D82:$AG82,$D$17:$AG$17,"CO1",$D$29:$AG$29,"PO12",$D$33:$AG$33,"&lt;&gt;")</f>
        <v>0</v>
      </c>
      <c r="BC82" s="515">
        <f t="shared" ref="BC82:BC113" si="140">SUMIFS($D82:$AG82,$D$17:$AG$17,"CO2",$D$18:$AG$18,"PO1",$D$33:$AG$33,"&lt;&gt;")</f>
        <v>0</v>
      </c>
      <c r="BD82" s="515">
        <f t="shared" ref="BD82:BD113" si="141">SUMIFS($D82:$AG82,$D$17:$AG$17,"CO2",$D$19:$AG$19,"PO2",$D$33:$AG$33,"&lt;&gt;")</f>
        <v>0</v>
      </c>
      <c r="BE82" s="515">
        <f t="shared" ref="BE82:BE113" si="142">SUMIFS($D82:$AG82,$D$17:$AG$17,"CO2",$D$20:$AG$20,"PO3",$D$33:$AG$33,"&lt;&gt;")</f>
        <v>0</v>
      </c>
      <c r="BF82" s="515">
        <f t="shared" ref="BF82:BF113" si="143">SUMIFS($D82:$AG82,$D$17:$AG$17,"CO2",$D$21:$AG$21,"PO4",$D$33:$AG$33,"&lt;&gt;")</f>
        <v>0</v>
      </c>
      <c r="BG82" s="515">
        <f t="shared" ref="BG82:BG113" si="144">SUMIFS($D82:$AG82,$D$17:$AG$17,"CO2",$D$22:$AG$22,"PO5",$D$33:$AG$33,"&lt;&gt;")</f>
        <v>0</v>
      </c>
      <c r="BH82" s="515">
        <f t="shared" ref="BH82:BH113" si="145">SUMIFS($D82:$AG82,$D$17:$AG$17,"CO2",$D$23:$AG$23,"PO6",$D$33:$AG$33,"&lt;&gt;")</f>
        <v>0</v>
      </c>
      <c r="BI82" s="515">
        <f t="shared" ref="BI82:BI113" si="146">SUMIFS($D82:$AG82,$D$17:$AG$17,"CO2",$D$24:$AG$24,"PO7",$D$33:$AG$33,"&lt;&gt;")</f>
        <v>0</v>
      </c>
      <c r="BJ82" s="515">
        <f t="shared" ref="BJ82:BJ113" si="147">SUMIFS($D82:$AG82,$D$17:$AG$17,"CO2",$D$25:$AG$25,"PO8",$D$33:$AG$33,"&lt;&gt;")</f>
        <v>0</v>
      </c>
      <c r="BK82" s="515">
        <f t="shared" ref="BK82:BK113" si="148">SUMIFS($D82:$AG82,$D$17:$AG$17,"CO2",$D$26:$AG$26,"PO9",$D$33:$AG$33,"&lt;&gt;")</f>
        <v>0</v>
      </c>
      <c r="BL82" s="515">
        <f t="shared" ref="BL82:BL113" si="149">SUMIFS($D82:$AG82,$D$17:$AG$17,"CO2",$D$27:$AG$27,"PO10",$D$33:$AG$33,"&lt;&gt;")</f>
        <v>0</v>
      </c>
      <c r="BM82" s="515">
        <f t="shared" ref="BM82:BM113" si="150">SUMIFS($D82:$AG82,$D$17:$AG$17,"CO2",$D$28:$AG$28,"PO11",$D$33:$AG$33,"&lt;&gt;")</f>
        <v>0</v>
      </c>
      <c r="BN82" s="515">
        <f t="shared" ref="BN82:BN113" si="151">SUMIFS($D82:$AG82,$D$17:$AG$17,"CO2",$D$29:$AG$29,"PO12",$D$33:$AG$33,"&lt;&gt;")</f>
        <v>0</v>
      </c>
      <c r="BO82" s="515">
        <f t="shared" ref="BO82:BO113" si="152">SUMIFS($D82:$AG82,$D$17:$AG$17,"CO3",$D$18:$AG$18,"PO1",$D$33:$AG$33,"&lt;&gt;")</f>
        <v>0</v>
      </c>
      <c r="BP82" s="515">
        <f t="shared" ref="BP82:BP113" si="153">SUMIFS($D82:$AG82,$D$17:$AG$17,"CO3",$D$19:$AG$19,"PO2",$D$33:$AG$33,"&lt;&gt;")</f>
        <v>0</v>
      </c>
      <c r="BQ82" s="515">
        <f t="shared" ref="BQ82:BQ113" si="154">SUMIFS($D82:$AG82,$D$17:$AG$17,"CO3",$D$20:$AG$20,"PO3",$D$33:$AG$33,"&lt;&gt;")</f>
        <v>0</v>
      </c>
      <c r="BR82" s="515">
        <f t="shared" ref="BR82:BR113" si="155">SUMIFS($D82:$AG82,$D$17:$AG$17,"CO3",$D$21:$AG$21,"PO4",$D$33:$AG$33,"&lt;&gt;")</f>
        <v>0</v>
      </c>
      <c r="BS82" s="515">
        <f t="shared" ref="BS82:BS113" si="156">SUMIFS($D82:$AG82,$D$17:$AG$17,"CO3",$D$22:$AG$22,"PO5",$D$33:$AG$33,"&lt;&gt;")</f>
        <v>0</v>
      </c>
      <c r="BT82" s="515">
        <f t="shared" ref="BT82:BT113" si="157">SUMIFS($D82:$AG82,$D$17:$AG$17,"CO3",$D$23:$AG$23,"PO6",$D$33:$AG$33,"&lt;&gt;")</f>
        <v>0</v>
      </c>
      <c r="BU82" s="515">
        <f t="shared" ref="BU82:BU113" si="158">SUMIFS($D82:$AG82,$D$17:$AG$17,"CO3",$D$24:$AG$24,"PO7",$D$33:$AG$33,"&lt;&gt;")</f>
        <v>0</v>
      </c>
      <c r="BV82" s="515">
        <f t="shared" ref="BV82:BV113" si="159">SUMIFS($D82:$AG82,$D$17:$AG$17,"CO3",$D$25:$AG$25,"PO8",$D$33:$AG$33,"&lt;&gt;")</f>
        <v>0</v>
      </c>
      <c r="BW82" s="515">
        <f t="shared" ref="BW82:BW113" si="160">SUMIFS($D82:$AG82,$D$17:$AG$17,"CO3",$D$26:$AG$26,"PO9",$D$33:$AG$33,"&lt;&gt;")</f>
        <v>0</v>
      </c>
      <c r="BX82" s="515">
        <f t="shared" ref="BX82:BX113" si="161">SUMIFS($D82:$AG82,$D$17:$AG$17,"CO3",$D$27:$AG$27,"PO10",$D$33:$AG$33,"&lt;&gt;")</f>
        <v>0</v>
      </c>
      <c r="BY82" s="515">
        <f t="shared" ref="BY82:BY113" si="162">SUMIFS($D82:$AG82,$D$17:$AG$17,"CO3",$D$28:$AG$28,"PO11",$D$33:$AG$33,"&lt;&gt;")</f>
        <v>0</v>
      </c>
      <c r="BZ82" s="515">
        <f t="shared" ref="BZ82:BZ113" si="163">SUMIFS($D82:$AG82,$D$17:$AG$17,"CO3",$D$29:$AG$29,"PO12",$D$33:$AG$33,"&lt;&gt;")</f>
        <v>0</v>
      </c>
      <c r="CA82" s="515">
        <f t="shared" ref="CA82:CA113" si="164">SUMIFS($D82:$AG82,$D$17:$AG$17,"CO4",$D$18:$AG$18,"PO1",$D$33:$AG$33,"&lt;&gt;")</f>
        <v>0</v>
      </c>
      <c r="CB82" s="515">
        <f t="shared" ref="CB82:CB113" si="165">SUMIFS($D82:$AG82,$D$17:$AG$17,"CO4",$D$19:$AG$19,"PO2",$D$33:$AG$33,"&lt;&gt;")</f>
        <v>0</v>
      </c>
      <c r="CC82" s="515">
        <f t="shared" ref="CC82:CC113" si="166">SUMIFS($D82:$AG82,$D$17:$AG$17,"CO4",$D$20:$AG$20,"PO3",$D$33:$AG$33,"&lt;&gt;")</f>
        <v>0</v>
      </c>
      <c r="CD82" s="515">
        <f t="shared" ref="CD82:CD113" si="167">SUMIFS($D82:$AG82,$D$17:$AG$17,"CO4",$D$21:$AG$21,"PO4",$D$33:$AG$33,"&lt;&gt;")</f>
        <v>0</v>
      </c>
      <c r="CE82" s="515">
        <f t="shared" ref="CE82:CE113" si="168">SUMIFS($D82:$AG82,$D$17:$AG$17,"CO4",$D$22:$AG$22,"PO5",$D$33:$AG$33,"&lt;&gt;")</f>
        <v>0</v>
      </c>
      <c r="CF82" s="515">
        <f t="shared" ref="CF82:CF113" si="169">SUMIFS($D82:$AG82,$D$17:$AG$17,"CO4",$D$23:$AG$23,"PO6",$D$33:$AG$33,"&lt;&gt;")</f>
        <v>0</v>
      </c>
      <c r="CG82" s="515">
        <f t="shared" ref="CG82:CG113" si="170">SUMIFS($D82:$AG82,$D$17:$AG$17,"CO4",$D$24:$AG$24,"PO7",$D$33:$AG$33,"&lt;&gt;")</f>
        <v>0</v>
      </c>
      <c r="CH82" s="515">
        <f t="shared" ref="CH82:CH113" si="171">SUMIFS($D82:$AG82,$D$17:$AG$17,"CO4",$D$25:$AG$25,"PO8",$D$33:$AG$33,"&lt;&gt;")</f>
        <v>0</v>
      </c>
      <c r="CI82" s="515">
        <f t="shared" ref="CI82:CI113" si="172">SUMIFS($D82:$AG82,$D$17:$AG$17,"CO4",$D$26:$AG$26,"PO9",$D$33:$AG$33,"&lt;&gt;")</f>
        <v>0</v>
      </c>
      <c r="CJ82" s="515">
        <f t="shared" ref="CJ82:CJ113" si="173">SUMIFS($D82:$AG82,$D$17:$AG$17,"CO4",$D$27:$AG$27,"PO10",$D$33:$AG$33,"&lt;&gt;")</f>
        <v>0</v>
      </c>
      <c r="CK82" s="515">
        <f t="shared" si="127"/>
        <v>0</v>
      </c>
      <c r="CL82" s="515">
        <f t="shared" ref="CL82:CL113" si="174">SUMIFS($D82:$AG82,$D$17:$AG$17,"CO4",$D$29:$AG$29,"PO12",$D$33:$AG$33,"&lt;&gt;")</f>
        <v>0</v>
      </c>
      <c r="CM82" s="515">
        <f t="shared" ref="CM82:CM113" si="175">SUMIFS($D82:$AG82,$D$17:$AG$17,"CO5",$D$18:$AG$18,"PO1",$D$33:$AG$33,"&lt;&gt;")</f>
        <v>0</v>
      </c>
      <c r="CN82" s="515">
        <f t="shared" ref="CN82:CN113" si="176">SUMIFS($D82:$AG82,$D$17:$AG$17,"CO5",$D$19:$AG$19,"PO2",$D$33:$AG$33,"&lt;&gt;")</f>
        <v>0</v>
      </c>
      <c r="CO82" s="515">
        <f t="shared" ref="CO82:CO113" si="177">SUMIFS($D82:$AG82,$D$17:$AG$17,"CO5",$D$20:$AG$20,"PO3",$D$33:$AG$33,"&lt;&gt;")</f>
        <v>0</v>
      </c>
      <c r="CP82" s="515">
        <f t="shared" ref="CP82:CP113" si="178">SUMIFS($D82:$AG82,$D$17:$AG$17,"CO5",$D$21:$AG$21,"PO4",$D$33:$AG$33,"&lt;&gt;")</f>
        <v>0</v>
      </c>
      <c r="CQ82" s="515">
        <f t="shared" ref="CQ82:CQ113" si="179">SUMIFS($D82:$AG82,$D$17:$AG$17,"CO5",$D$22:$AG$22,"PO5",$D$33:$AG$33,"&lt;&gt;")</f>
        <v>0</v>
      </c>
      <c r="CR82" s="515">
        <f t="shared" ref="CR82:CR113" si="180">SUMIFS($D82:$AG82,$D$17:$AG$17,"CO5",$D$23:$AG$23,"PO6",$D$33:$AG$33,"&lt;&gt;")</f>
        <v>0</v>
      </c>
      <c r="CS82" s="515">
        <f t="shared" ref="CS82:CS113" si="181">SUMIFS($D82:$AG82,$D$17:$AG$17,"CO5",$D$24:$AG$24,"PO7",$D$33:$AG$33,"&lt;&gt;")</f>
        <v>0</v>
      </c>
      <c r="CT82" s="515">
        <f t="shared" ref="CT82:CT113" si="182">SUMIFS($D82:$AG82,$D$17:$AG$17,"CO5",$D$25:$AG$25,"PO8",$D$33:$AG$33,"&lt;&gt;")</f>
        <v>0</v>
      </c>
      <c r="CU82" s="515">
        <f t="shared" ref="CU82:CU113" si="183">SUMIFS($D82:$AG82,$D$17:$AG$17,"CO5",$D$26:$AG$26,"PO9",$D$33:$AG$33,"&lt;&gt;")</f>
        <v>0</v>
      </c>
      <c r="CV82" s="515">
        <f t="shared" ref="CV82:CV113" si="184">SUMIFS($D82:$AG82,$D$17:$AG$17,"CO5",$D$27:$AG$27,"PO10",$D$33:$AG$33,"&lt;&gt;")</f>
        <v>0</v>
      </c>
      <c r="CW82" s="515">
        <f t="shared" ref="CW82:CW113" si="185">SUMIFS($D82:$AG82,$D$17:$AG$17,"CO5",$D$28:$AG$28,"PO11",$D$33:$AG$33,"&lt;&gt;")</f>
        <v>0</v>
      </c>
      <c r="CX82" s="515">
        <f t="shared" ref="CX82:CX113" si="186">SUMIFS($D82:$AG82,$D$17:$AG$17,"CO5",$D$29:$AG$29,"PO12",$D$33:$AG$33,"&lt;&gt;")</f>
        <v>0</v>
      </c>
    </row>
    <row r="83" spans="2:102" x14ac:dyDescent="0.25">
      <c r="B83" s="509">
        <v>66</v>
      </c>
      <c r="C83" s="467">
        <f>'Student Entry'!C79</f>
        <v>211413205068</v>
      </c>
      <c r="D83" s="274" t="str">
        <f>'Student Entry'!D79</f>
        <v>NIVEDHA.J.M</v>
      </c>
      <c r="E83" s="468">
        <v>2</v>
      </c>
      <c r="F83" s="510">
        <v>2</v>
      </c>
      <c r="G83" s="510">
        <v>2</v>
      </c>
      <c r="H83" s="510">
        <v>2</v>
      </c>
      <c r="I83" s="510">
        <v>2</v>
      </c>
      <c r="J83" s="468">
        <v>1</v>
      </c>
      <c r="K83" s="510">
        <v>2</v>
      </c>
      <c r="L83" s="468">
        <v>2</v>
      </c>
      <c r="M83" s="468">
        <v>2</v>
      </c>
      <c r="N83" s="510">
        <v>0</v>
      </c>
      <c r="O83" s="511">
        <v>5</v>
      </c>
      <c r="P83" s="511">
        <v>8</v>
      </c>
      <c r="Q83" s="510"/>
      <c r="R83" s="510"/>
      <c r="S83" s="511">
        <v>15</v>
      </c>
      <c r="T83" s="511"/>
      <c r="U83" s="510"/>
      <c r="V83" s="510"/>
      <c r="W83" s="511">
        <v>13</v>
      </c>
      <c r="X83" s="511"/>
      <c r="Y83" s="510"/>
      <c r="Z83" s="510"/>
      <c r="AA83" s="511">
        <v>6</v>
      </c>
      <c r="AB83" s="511">
        <v>8</v>
      </c>
      <c r="AC83" s="510"/>
      <c r="AD83" s="510"/>
      <c r="AE83" s="511">
        <v>7</v>
      </c>
      <c r="AF83" s="511">
        <v>6</v>
      </c>
      <c r="AG83" s="447"/>
      <c r="AH83" s="512"/>
      <c r="AI83" s="513">
        <f t="shared" ref="AI83:AI146" ca="1" si="187">IF((SUMIF($E$16:$AH$16,"=CO1",E83:AG83)),SUMIF($E$16:$AH$16,"=CO1",E83:AG83),"NIL")</f>
        <v>38</v>
      </c>
      <c r="AJ83" s="513">
        <f t="shared" ref="AJ83:AJ146" si="188">IF((SUMIF($E$16:$AH$16,"=CO2",E83:AH83)),SUMIF($E$16:$AH$16,"=CO2",E83:AH83),"NIL")</f>
        <v>26</v>
      </c>
      <c r="AK83" s="513">
        <f t="shared" ref="AK83:AK146" si="189">IF((SUMIF($E$16:$AH$16,"=CO3",E83:AH83)),SUMIF($E$16:$AH$16,"=CO3",E83:AH83),"NIL")</f>
        <v>21</v>
      </c>
      <c r="AL83" s="513" t="str">
        <f t="shared" ref="AL83:AL146" si="190">IF((SUMIF($E$16:$AH$16,"=CO4",E83:AH83)),SUMIF($E$16:$AH$16,"=CO1",E83:AH83),"NIL")</f>
        <v>NIL</v>
      </c>
      <c r="AM83" s="513" t="str">
        <f t="shared" si="67"/>
        <v>NIL</v>
      </c>
      <c r="AN83" s="513" t="str">
        <f t="shared" ref="AN83:AN146" si="191">IF((SUMIF($E$16:$AH$16,"=CO5",E83:AH83)),SUMIF($E$16:$AH$16,"=CO5",E83:AH83),"NIL")</f>
        <v>NIL</v>
      </c>
      <c r="AO83" s="513"/>
      <c r="AP83" s="514">
        <f t="shared" ref="AP83:AP145" si="192">SUM(E83:AH83)</f>
        <v>85</v>
      </c>
      <c r="AQ83" s="515">
        <f t="shared" si="128"/>
        <v>0</v>
      </c>
      <c r="AR83" s="515">
        <f t="shared" si="129"/>
        <v>0</v>
      </c>
      <c r="AS83" s="515">
        <f t="shared" si="130"/>
        <v>0</v>
      </c>
      <c r="AT83" s="515">
        <f t="shared" si="131"/>
        <v>0</v>
      </c>
      <c r="AU83" s="515">
        <f t="shared" si="132"/>
        <v>0</v>
      </c>
      <c r="AV83" s="515">
        <f t="shared" si="133"/>
        <v>0</v>
      </c>
      <c r="AW83" s="515">
        <f t="shared" si="134"/>
        <v>0</v>
      </c>
      <c r="AX83" s="515">
        <f t="shared" si="135"/>
        <v>0</v>
      </c>
      <c r="AY83" s="515">
        <f t="shared" si="136"/>
        <v>0</v>
      </c>
      <c r="AZ83" s="515">
        <f t="shared" si="137"/>
        <v>0</v>
      </c>
      <c r="BA83" s="515">
        <f t="shared" si="138"/>
        <v>0</v>
      </c>
      <c r="BB83" s="515">
        <f t="shared" si="139"/>
        <v>0</v>
      </c>
      <c r="BC83" s="515">
        <f t="shared" si="140"/>
        <v>0</v>
      </c>
      <c r="BD83" s="515">
        <f t="shared" si="141"/>
        <v>0</v>
      </c>
      <c r="BE83" s="515">
        <f t="shared" si="142"/>
        <v>0</v>
      </c>
      <c r="BF83" s="515">
        <f t="shared" si="143"/>
        <v>0</v>
      </c>
      <c r="BG83" s="515">
        <f t="shared" si="144"/>
        <v>0</v>
      </c>
      <c r="BH83" s="515">
        <f t="shared" si="145"/>
        <v>0</v>
      </c>
      <c r="BI83" s="515">
        <f t="shared" si="146"/>
        <v>0</v>
      </c>
      <c r="BJ83" s="515">
        <f t="shared" si="147"/>
        <v>0</v>
      </c>
      <c r="BK83" s="515">
        <f t="shared" si="148"/>
        <v>0</v>
      </c>
      <c r="BL83" s="515">
        <f t="shared" si="149"/>
        <v>0</v>
      </c>
      <c r="BM83" s="515">
        <f t="shared" si="150"/>
        <v>0</v>
      </c>
      <c r="BN83" s="515">
        <f t="shared" si="151"/>
        <v>0</v>
      </c>
      <c r="BO83" s="515">
        <f t="shared" si="152"/>
        <v>0</v>
      </c>
      <c r="BP83" s="515">
        <f t="shared" si="153"/>
        <v>0</v>
      </c>
      <c r="BQ83" s="515">
        <f t="shared" si="154"/>
        <v>0</v>
      </c>
      <c r="BR83" s="515">
        <f t="shared" si="155"/>
        <v>0</v>
      </c>
      <c r="BS83" s="515">
        <f t="shared" si="156"/>
        <v>0</v>
      </c>
      <c r="BT83" s="515">
        <f t="shared" si="157"/>
        <v>0</v>
      </c>
      <c r="BU83" s="515">
        <f t="shared" si="158"/>
        <v>0</v>
      </c>
      <c r="BV83" s="515">
        <f t="shared" si="159"/>
        <v>0</v>
      </c>
      <c r="BW83" s="515">
        <f t="shared" si="160"/>
        <v>0</v>
      </c>
      <c r="BX83" s="515">
        <f t="shared" si="161"/>
        <v>0</v>
      </c>
      <c r="BY83" s="515">
        <f t="shared" si="162"/>
        <v>0</v>
      </c>
      <c r="BZ83" s="515">
        <f t="shared" si="163"/>
        <v>0</v>
      </c>
      <c r="CA83" s="515">
        <f t="shared" si="164"/>
        <v>0</v>
      </c>
      <c r="CB83" s="515">
        <f t="shared" si="165"/>
        <v>0</v>
      </c>
      <c r="CC83" s="515">
        <f t="shared" si="166"/>
        <v>0</v>
      </c>
      <c r="CD83" s="515">
        <f t="shared" si="167"/>
        <v>0</v>
      </c>
      <c r="CE83" s="515">
        <f t="shared" si="168"/>
        <v>0</v>
      </c>
      <c r="CF83" s="515">
        <f t="shared" si="169"/>
        <v>0</v>
      </c>
      <c r="CG83" s="515">
        <f t="shared" si="170"/>
        <v>0</v>
      </c>
      <c r="CH83" s="515">
        <f t="shared" si="171"/>
        <v>0</v>
      </c>
      <c r="CI83" s="515">
        <f t="shared" si="172"/>
        <v>0</v>
      </c>
      <c r="CJ83" s="515">
        <f t="shared" si="173"/>
        <v>0</v>
      </c>
      <c r="CK83" s="515">
        <f t="shared" ref="CK83:CK114" si="193">SUMIFS($D83:$AG83,$D$17:$AG$17,"CO5",$D$28:$AG$28,"PO11",$D$33:$AG$33,"&lt;&gt;")</f>
        <v>0</v>
      </c>
      <c r="CL83" s="515">
        <f t="shared" si="174"/>
        <v>0</v>
      </c>
      <c r="CM83" s="515">
        <f t="shared" si="175"/>
        <v>0</v>
      </c>
      <c r="CN83" s="515">
        <f t="shared" si="176"/>
        <v>0</v>
      </c>
      <c r="CO83" s="515">
        <f t="shared" si="177"/>
        <v>0</v>
      </c>
      <c r="CP83" s="515">
        <f t="shared" si="178"/>
        <v>0</v>
      </c>
      <c r="CQ83" s="515">
        <f t="shared" si="179"/>
        <v>0</v>
      </c>
      <c r="CR83" s="515">
        <f t="shared" si="180"/>
        <v>0</v>
      </c>
      <c r="CS83" s="515">
        <f t="shared" si="181"/>
        <v>0</v>
      </c>
      <c r="CT83" s="515">
        <f t="shared" si="182"/>
        <v>0</v>
      </c>
      <c r="CU83" s="515">
        <f t="shared" si="183"/>
        <v>0</v>
      </c>
      <c r="CV83" s="515">
        <f t="shared" si="184"/>
        <v>0</v>
      </c>
      <c r="CW83" s="515">
        <f t="shared" si="185"/>
        <v>0</v>
      </c>
      <c r="CX83" s="515">
        <f t="shared" si="186"/>
        <v>0</v>
      </c>
    </row>
    <row r="84" spans="2:102" x14ac:dyDescent="0.25">
      <c r="B84" s="509">
        <v>67</v>
      </c>
      <c r="C84" s="467">
        <f>'Student Entry'!C80</f>
        <v>211413205069</v>
      </c>
      <c r="D84" s="274" t="str">
        <f>'Student Entry'!D80</f>
        <v>NIVEDITA.N</v>
      </c>
      <c r="E84" s="468">
        <v>2</v>
      </c>
      <c r="F84" s="510">
        <v>2</v>
      </c>
      <c r="G84" s="510">
        <v>2</v>
      </c>
      <c r="H84" s="510">
        <v>1</v>
      </c>
      <c r="I84" s="510">
        <v>2</v>
      </c>
      <c r="J84" s="468">
        <v>2</v>
      </c>
      <c r="K84" s="510">
        <v>1</v>
      </c>
      <c r="L84" s="468">
        <v>1</v>
      </c>
      <c r="M84" s="468">
        <v>2</v>
      </c>
      <c r="N84" s="510">
        <v>0</v>
      </c>
      <c r="O84" s="511" t="s">
        <v>1036</v>
      </c>
      <c r="P84" s="511" t="s">
        <v>1036</v>
      </c>
      <c r="Q84" s="510">
        <v>10</v>
      </c>
      <c r="R84" s="510">
        <v>3</v>
      </c>
      <c r="S84" s="511" t="s">
        <v>1036</v>
      </c>
      <c r="T84" s="511"/>
      <c r="U84" s="510">
        <v>12</v>
      </c>
      <c r="V84" s="510"/>
      <c r="W84" s="511" t="s">
        <v>1036</v>
      </c>
      <c r="X84" s="511"/>
      <c r="Y84" s="510">
        <v>10</v>
      </c>
      <c r="Z84" s="510"/>
      <c r="AA84" s="511" t="s">
        <v>1036</v>
      </c>
      <c r="AB84" s="511" t="s">
        <v>1036</v>
      </c>
      <c r="AC84" s="510">
        <v>7</v>
      </c>
      <c r="AD84" s="510">
        <v>6</v>
      </c>
      <c r="AE84" s="511">
        <v>8</v>
      </c>
      <c r="AF84" s="511">
        <v>6</v>
      </c>
      <c r="AG84" s="447"/>
      <c r="AH84" s="512"/>
      <c r="AI84" s="513">
        <f t="shared" ca="1" si="187"/>
        <v>14</v>
      </c>
      <c r="AJ84" s="513">
        <f t="shared" si="188"/>
        <v>45</v>
      </c>
      <c r="AK84" s="513">
        <f t="shared" si="189"/>
        <v>18</v>
      </c>
      <c r="AL84" s="513" t="str">
        <f t="shared" si="190"/>
        <v>NIL</v>
      </c>
      <c r="AM84" s="513" t="str">
        <f t="shared" si="67"/>
        <v>NIL</v>
      </c>
      <c r="AN84" s="513" t="str">
        <f t="shared" si="191"/>
        <v>NIL</v>
      </c>
      <c r="AO84" s="513"/>
      <c r="AP84" s="514">
        <f t="shared" si="192"/>
        <v>77</v>
      </c>
      <c r="AQ84" s="515">
        <f t="shared" si="128"/>
        <v>0</v>
      </c>
      <c r="AR84" s="515">
        <f t="shared" si="129"/>
        <v>0</v>
      </c>
      <c r="AS84" s="515">
        <f t="shared" si="130"/>
        <v>0</v>
      </c>
      <c r="AT84" s="515">
        <f t="shared" si="131"/>
        <v>0</v>
      </c>
      <c r="AU84" s="515">
        <f t="shared" si="132"/>
        <v>0</v>
      </c>
      <c r="AV84" s="515">
        <f t="shared" si="133"/>
        <v>0</v>
      </c>
      <c r="AW84" s="515">
        <f t="shared" si="134"/>
        <v>0</v>
      </c>
      <c r="AX84" s="515">
        <f t="shared" si="135"/>
        <v>0</v>
      </c>
      <c r="AY84" s="515">
        <f t="shared" si="136"/>
        <v>0</v>
      </c>
      <c r="AZ84" s="515">
        <f t="shared" si="137"/>
        <v>0</v>
      </c>
      <c r="BA84" s="515">
        <f t="shared" si="138"/>
        <v>0</v>
      </c>
      <c r="BB84" s="515">
        <f t="shared" si="139"/>
        <v>0</v>
      </c>
      <c r="BC84" s="515">
        <f t="shared" si="140"/>
        <v>0</v>
      </c>
      <c r="BD84" s="515">
        <f t="shared" si="141"/>
        <v>0</v>
      </c>
      <c r="BE84" s="515">
        <f t="shared" si="142"/>
        <v>0</v>
      </c>
      <c r="BF84" s="515">
        <f t="shared" si="143"/>
        <v>0</v>
      </c>
      <c r="BG84" s="515">
        <f t="shared" si="144"/>
        <v>0</v>
      </c>
      <c r="BH84" s="515">
        <f t="shared" si="145"/>
        <v>0</v>
      </c>
      <c r="BI84" s="515">
        <f t="shared" si="146"/>
        <v>0</v>
      </c>
      <c r="BJ84" s="515">
        <f t="shared" si="147"/>
        <v>0</v>
      </c>
      <c r="BK84" s="515">
        <f t="shared" si="148"/>
        <v>0</v>
      </c>
      <c r="BL84" s="515">
        <f t="shared" si="149"/>
        <v>0</v>
      </c>
      <c r="BM84" s="515">
        <f t="shared" si="150"/>
        <v>0</v>
      </c>
      <c r="BN84" s="515">
        <f t="shared" si="151"/>
        <v>0</v>
      </c>
      <c r="BO84" s="515">
        <f t="shared" si="152"/>
        <v>0</v>
      </c>
      <c r="BP84" s="515">
        <f t="shared" si="153"/>
        <v>0</v>
      </c>
      <c r="BQ84" s="515">
        <f t="shared" si="154"/>
        <v>0</v>
      </c>
      <c r="BR84" s="515">
        <f t="shared" si="155"/>
        <v>0</v>
      </c>
      <c r="BS84" s="515">
        <f t="shared" si="156"/>
        <v>0</v>
      </c>
      <c r="BT84" s="515">
        <f t="shared" si="157"/>
        <v>0</v>
      </c>
      <c r="BU84" s="515">
        <f t="shared" si="158"/>
        <v>0</v>
      </c>
      <c r="BV84" s="515">
        <f t="shared" si="159"/>
        <v>0</v>
      </c>
      <c r="BW84" s="515">
        <f t="shared" si="160"/>
        <v>0</v>
      </c>
      <c r="BX84" s="515">
        <f t="shared" si="161"/>
        <v>0</v>
      </c>
      <c r="BY84" s="515">
        <f t="shared" si="162"/>
        <v>0</v>
      </c>
      <c r="BZ84" s="515">
        <f t="shared" si="163"/>
        <v>0</v>
      </c>
      <c r="CA84" s="515">
        <f t="shared" si="164"/>
        <v>0</v>
      </c>
      <c r="CB84" s="515">
        <f t="shared" si="165"/>
        <v>0</v>
      </c>
      <c r="CC84" s="515">
        <f t="shared" si="166"/>
        <v>0</v>
      </c>
      <c r="CD84" s="515">
        <f t="shared" si="167"/>
        <v>0</v>
      </c>
      <c r="CE84" s="515">
        <f t="shared" si="168"/>
        <v>0</v>
      </c>
      <c r="CF84" s="515">
        <f t="shared" si="169"/>
        <v>0</v>
      </c>
      <c r="CG84" s="515">
        <f t="shared" si="170"/>
        <v>0</v>
      </c>
      <c r="CH84" s="515">
        <f t="shared" si="171"/>
        <v>0</v>
      </c>
      <c r="CI84" s="515">
        <f t="shared" si="172"/>
        <v>0</v>
      </c>
      <c r="CJ84" s="515">
        <f t="shared" si="173"/>
        <v>0</v>
      </c>
      <c r="CK84" s="515">
        <f t="shared" si="193"/>
        <v>0</v>
      </c>
      <c r="CL84" s="515">
        <f t="shared" si="174"/>
        <v>0</v>
      </c>
      <c r="CM84" s="515">
        <f t="shared" si="175"/>
        <v>0</v>
      </c>
      <c r="CN84" s="515">
        <f t="shared" si="176"/>
        <v>0</v>
      </c>
      <c r="CO84" s="515">
        <f t="shared" si="177"/>
        <v>0</v>
      </c>
      <c r="CP84" s="515">
        <f t="shared" si="178"/>
        <v>0</v>
      </c>
      <c r="CQ84" s="515">
        <f t="shared" si="179"/>
        <v>0</v>
      </c>
      <c r="CR84" s="515">
        <f t="shared" si="180"/>
        <v>0</v>
      </c>
      <c r="CS84" s="515">
        <f t="shared" si="181"/>
        <v>0</v>
      </c>
      <c r="CT84" s="515">
        <f t="shared" si="182"/>
        <v>0</v>
      </c>
      <c r="CU84" s="515">
        <f t="shared" si="183"/>
        <v>0</v>
      </c>
      <c r="CV84" s="515">
        <f t="shared" si="184"/>
        <v>0</v>
      </c>
      <c r="CW84" s="515">
        <f t="shared" si="185"/>
        <v>0</v>
      </c>
      <c r="CX84" s="515">
        <f t="shared" si="186"/>
        <v>0</v>
      </c>
    </row>
    <row r="85" spans="2:102" x14ac:dyDescent="0.25">
      <c r="B85" s="509">
        <v>68</v>
      </c>
      <c r="C85" s="467">
        <f>'Student Entry'!C81</f>
        <v>211413205070</v>
      </c>
      <c r="D85" s="274" t="str">
        <f>'Student Entry'!D81</f>
        <v>NIVETHA.S</v>
      </c>
      <c r="E85" s="468">
        <v>2</v>
      </c>
      <c r="F85" s="510">
        <v>2</v>
      </c>
      <c r="G85" s="510">
        <v>1</v>
      </c>
      <c r="H85" s="510">
        <v>2</v>
      </c>
      <c r="I85" s="510">
        <v>0</v>
      </c>
      <c r="J85" s="468">
        <v>1</v>
      </c>
      <c r="K85" s="510">
        <v>2</v>
      </c>
      <c r="L85" s="468">
        <v>1</v>
      </c>
      <c r="M85" s="468">
        <v>1</v>
      </c>
      <c r="N85" s="510">
        <v>0</v>
      </c>
      <c r="O85" s="511">
        <v>4</v>
      </c>
      <c r="P85" s="511">
        <v>3</v>
      </c>
      <c r="Q85" s="510"/>
      <c r="R85" s="510"/>
      <c r="S85" s="511">
        <v>15</v>
      </c>
      <c r="T85" s="511"/>
      <c r="U85" s="510"/>
      <c r="V85" s="510"/>
      <c r="W85" s="511">
        <v>6</v>
      </c>
      <c r="X85" s="511"/>
      <c r="Y85" s="510"/>
      <c r="Z85" s="510"/>
      <c r="AA85" s="511">
        <v>7</v>
      </c>
      <c r="AB85" s="511">
        <v>6</v>
      </c>
      <c r="AC85" s="510"/>
      <c r="AD85" s="510"/>
      <c r="AE85" s="511">
        <v>7</v>
      </c>
      <c r="AF85" s="511" t="s">
        <v>1036</v>
      </c>
      <c r="AG85" s="511" t="s">
        <v>1036</v>
      </c>
      <c r="AH85" s="447">
        <v>7</v>
      </c>
      <c r="AI85" s="513">
        <f t="shared" ca="1" si="187"/>
        <v>20</v>
      </c>
      <c r="AJ85" s="513">
        <f t="shared" si="188"/>
        <v>25</v>
      </c>
      <c r="AK85" s="513">
        <f t="shared" si="189"/>
        <v>22</v>
      </c>
      <c r="AL85" s="513" t="str">
        <f t="shared" si="190"/>
        <v>NIL</v>
      </c>
      <c r="AM85" s="513" t="str">
        <f t="shared" si="67"/>
        <v>NIL</v>
      </c>
      <c r="AN85" s="513" t="str">
        <f t="shared" si="191"/>
        <v>NIL</v>
      </c>
      <c r="AO85" s="513"/>
      <c r="AP85" s="514">
        <f t="shared" si="192"/>
        <v>67</v>
      </c>
      <c r="AQ85" s="515">
        <f t="shared" si="128"/>
        <v>0</v>
      </c>
      <c r="AR85" s="515">
        <f t="shared" si="129"/>
        <v>0</v>
      </c>
      <c r="AS85" s="515">
        <f t="shared" si="130"/>
        <v>0</v>
      </c>
      <c r="AT85" s="515">
        <f t="shared" si="131"/>
        <v>0</v>
      </c>
      <c r="AU85" s="515">
        <f t="shared" si="132"/>
        <v>0</v>
      </c>
      <c r="AV85" s="515">
        <f t="shared" si="133"/>
        <v>0</v>
      </c>
      <c r="AW85" s="515">
        <f t="shared" si="134"/>
        <v>0</v>
      </c>
      <c r="AX85" s="515">
        <f t="shared" si="135"/>
        <v>0</v>
      </c>
      <c r="AY85" s="515">
        <f t="shared" si="136"/>
        <v>0</v>
      </c>
      <c r="AZ85" s="515">
        <f t="shared" si="137"/>
        <v>0</v>
      </c>
      <c r="BA85" s="515">
        <f t="shared" si="138"/>
        <v>0</v>
      </c>
      <c r="BB85" s="515">
        <f t="shared" si="139"/>
        <v>0</v>
      </c>
      <c r="BC85" s="515">
        <f t="shared" si="140"/>
        <v>0</v>
      </c>
      <c r="BD85" s="515">
        <f t="shared" si="141"/>
        <v>0</v>
      </c>
      <c r="BE85" s="515">
        <f t="shared" si="142"/>
        <v>0</v>
      </c>
      <c r="BF85" s="515">
        <f t="shared" si="143"/>
        <v>0</v>
      </c>
      <c r="BG85" s="515">
        <f t="shared" si="144"/>
        <v>0</v>
      </c>
      <c r="BH85" s="515">
        <f t="shared" si="145"/>
        <v>0</v>
      </c>
      <c r="BI85" s="515">
        <f t="shared" si="146"/>
        <v>0</v>
      </c>
      <c r="BJ85" s="515">
        <f t="shared" si="147"/>
        <v>0</v>
      </c>
      <c r="BK85" s="515">
        <f t="shared" si="148"/>
        <v>0</v>
      </c>
      <c r="BL85" s="515">
        <f t="shared" si="149"/>
        <v>0</v>
      </c>
      <c r="BM85" s="515">
        <f t="shared" si="150"/>
        <v>0</v>
      </c>
      <c r="BN85" s="515">
        <f t="shared" si="151"/>
        <v>0</v>
      </c>
      <c r="BO85" s="515">
        <f t="shared" si="152"/>
        <v>0</v>
      </c>
      <c r="BP85" s="515">
        <f t="shared" si="153"/>
        <v>0</v>
      </c>
      <c r="BQ85" s="515">
        <f t="shared" si="154"/>
        <v>0</v>
      </c>
      <c r="BR85" s="515">
        <f t="shared" si="155"/>
        <v>0</v>
      </c>
      <c r="BS85" s="515">
        <f t="shared" si="156"/>
        <v>0</v>
      </c>
      <c r="BT85" s="515">
        <f t="shared" si="157"/>
        <v>0</v>
      </c>
      <c r="BU85" s="515">
        <f t="shared" si="158"/>
        <v>0</v>
      </c>
      <c r="BV85" s="515">
        <f t="shared" si="159"/>
        <v>0</v>
      </c>
      <c r="BW85" s="515">
        <f t="shared" si="160"/>
        <v>0</v>
      </c>
      <c r="BX85" s="515">
        <f t="shared" si="161"/>
        <v>0</v>
      </c>
      <c r="BY85" s="515">
        <f t="shared" si="162"/>
        <v>0</v>
      </c>
      <c r="BZ85" s="515">
        <f t="shared" si="163"/>
        <v>0</v>
      </c>
      <c r="CA85" s="515">
        <f t="shared" si="164"/>
        <v>0</v>
      </c>
      <c r="CB85" s="515">
        <f t="shared" si="165"/>
        <v>0</v>
      </c>
      <c r="CC85" s="515">
        <f t="shared" si="166"/>
        <v>0</v>
      </c>
      <c r="CD85" s="515">
        <f t="shared" si="167"/>
        <v>0</v>
      </c>
      <c r="CE85" s="515">
        <f t="shared" si="168"/>
        <v>0</v>
      </c>
      <c r="CF85" s="515">
        <f t="shared" si="169"/>
        <v>0</v>
      </c>
      <c r="CG85" s="515">
        <f t="shared" si="170"/>
        <v>0</v>
      </c>
      <c r="CH85" s="515">
        <f t="shared" si="171"/>
        <v>0</v>
      </c>
      <c r="CI85" s="515">
        <f t="shared" si="172"/>
        <v>0</v>
      </c>
      <c r="CJ85" s="515">
        <f t="shared" si="173"/>
        <v>0</v>
      </c>
      <c r="CK85" s="515">
        <f t="shared" si="193"/>
        <v>0</v>
      </c>
      <c r="CL85" s="515">
        <f t="shared" si="174"/>
        <v>0</v>
      </c>
      <c r="CM85" s="515">
        <f t="shared" si="175"/>
        <v>0</v>
      </c>
      <c r="CN85" s="515">
        <f t="shared" si="176"/>
        <v>0</v>
      </c>
      <c r="CO85" s="515">
        <f t="shared" si="177"/>
        <v>0</v>
      </c>
      <c r="CP85" s="515">
        <f t="shared" si="178"/>
        <v>0</v>
      </c>
      <c r="CQ85" s="515">
        <f t="shared" si="179"/>
        <v>0</v>
      </c>
      <c r="CR85" s="515">
        <f t="shared" si="180"/>
        <v>0</v>
      </c>
      <c r="CS85" s="515">
        <f t="shared" si="181"/>
        <v>0</v>
      </c>
      <c r="CT85" s="515">
        <f t="shared" si="182"/>
        <v>0</v>
      </c>
      <c r="CU85" s="515">
        <f t="shared" si="183"/>
        <v>0</v>
      </c>
      <c r="CV85" s="515">
        <f t="shared" si="184"/>
        <v>0</v>
      </c>
      <c r="CW85" s="515">
        <f t="shared" si="185"/>
        <v>0</v>
      </c>
      <c r="CX85" s="515">
        <f t="shared" si="186"/>
        <v>0</v>
      </c>
    </row>
    <row r="86" spans="2:102" x14ac:dyDescent="0.25">
      <c r="B86" s="509">
        <v>69</v>
      </c>
      <c r="C86" s="467">
        <f>'Student Entry'!C82</f>
        <v>211413205071</v>
      </c>
      <c r="D86" s="274" t="str">
        <f>'Student Entry'!D82</f>
        <v>POOJA.G</v>
      </c>
      <c r="E86" s="468">
        <v>2</v>
      </c>
      <c r="F86" s="510">
        <v>2</v>
      </c>
      <c r="G86" s="510">
        <v>2</v>
      </c>
      <c r="H86" s="510">
        <v>2</v>
      </c>
      <c r="I86" s="510">
        <v>2</v>
      </c>
      <c r="J86" s="468">
        <v>2</v>
      </c>
      <c r="K86" s="510">
        <v>1</v>
      </c>
      <c r="L86" s="468">
        <v>1</v>
      </c>
      <c r="M86" s="468">
        <v>2</v>
      </c>
      <c r="N86" s="510">
        <v>0</v>
      </c>
      <c r="O86" s="511" t="s">
        <v>1036</v>
      </c>
      <c r="P86" s="511" t="s">
        <v>1036</v>
      </c>
      <c r="Q86" s="510">
        <v>10</v>
      </c>
      <c r="R86" s="510">
        <v>3</v>
      </c>
      <c r="S86" s="511" t="s">
        <v>1036</v>
      </c>
      <c r="T86" s="511"/>
      <c r="U86" s="510">
        <v>12</v>
      </c>
      <c r="V86" s="510"/>
      <c r="W86" s="511">
        <v>6</v>
      </c>
      <c r="X86" s="511"/>
      <c r="Y86" s="510"/>
      <c r="Z86" s="510"/>
      <c r="AA86" s="511">
        <v>8</v>
      </c>
      <c r="AB86" s="511">
        <v>7</v>
      </c>
      <c r="AC86" s="510"/>
      <c r="AD86" s="510"/>
      <c r="AE86" s="511">
        <v>7</v>
      </c>
      <c r="AF86" s="511">
        <v>7</v>
      </c>
      <c r="AG86" s="447"/>
      <c r="AH86" s="512"/>
      <c r="AI86" s="513">
        <f t="shared" ca="1" si="187"/>
        <v>20</v>
      </c>
      <c r="AJ86" s="513">
        <f t="shared" si="188"/>
        <v>37</v>
      </c>
      <c r="AK86" s="513">
        <f t="shared" si="189"/>
        <v>19</v>
      </c>
      <c r="AL86" s="513" t="str">
        <f t="shared" si="190"/>
        <v>NIL</v>
      </c>
      <c r="AM86" s="513" t="str">
        <f t="shared" ref="AM86:AM103" si="194">IF((SUMIF($E$16:$AH$16,"=CO5",E86:AH86)),SUMIF($E$16:$AH$16,"=CO5",E86:AH86),"NIL")</f>
        <v>NIL</v>
      </c>
      <c r="AN86" s="513" t="str">
        <f t="shared" si="191"/>
        <v>NIL</v>
      </c>
      <c r="AO86" s="513"/>
      <c r="AP86" s="514">
        <f t="shared" si="192"/>
        <v>76</v>
      </c>
      <c r="AQ86" s="515">
        <f t="shared" si="128"/>
        <v>0</v>
      </c>
      <c r="AR86" s="515">
        <f t="shared" si="129"/>
        <v>0</v>
      </c>
      <c r="AS86" s="515">
        <f t="shared" si="130"/>
        <v>0</v>
      </c>
      <c r="AT86" s="515">
        <f t="shared" si="131"/>
        <v>0</v>
      </c>
      <c r="AU86" s="515">
        <f t="shared" si="132"/>
        <v>0</v>
      </c>
      <c r="AV86" s="515">
        <f t="shared" si="133"/>
        <v>0</v>
      </c>
      <c r="AW86" s="515">
        <f t="shared" si="134"/>
        <v>0</v>
      </c>
      <c r="AX86" s="515">
        <f t="shared" si="135"/>
        <v>0</v>
      </c>
      <c r="AY86" s="515">
        <f t="shared" si="136"/>
        <v>0</v>
      </c>
      <c r="AZ86" s="515">
        <f t="shared" si="137"/>
        <v>0</v>
      </c>
      <c r="BA86" s="515">
        <f t="shared" si="138"/>
        <v>0</v>
      </c>
      <c r="BB86" s="515">
        <f t="shared" si="139"/>
        <v>0</v>
      </c>
      <c r="BC86" s="515">
        <f t="shared" si="140"/>
        <v>0</v>
      </c>
      <c r="BD86" s="515">
        <f t="shared" si="141"/>
        <v>0</v>
      </c>
      <c r="BE86" s="515">
        <f t="shared" si="142"/>
        <v>0</v>
      </c>
      <c r="BF86" s="515">
        <f t="shared" si="143"/>
        <v>0</v>
      </c>
      <c r="BG86" s="515">
        <f t="shared" si="144"/>
        <v>0</v>
      </c>
      <c r="BH86" s="515">
        <f t="shared" si="145"/>
        <v>0</v>
      </c>
      <c r="BI86" s="515">
        <f t="shared" si="146"/>
        <v>0</v>
      </c>
      <c r="BJ86" s="515">
        <f t="shared" si="147"/>
        <v>0</v>
      </c>
      <c r="BK86" s="515">
        <f t="shared" si="148"/>
        <v>0</v>
      </c>
      <c r="BL86" s="515">
        <f t="shared" si="149"/>
        <v>0</v>
      </c>
      <c r="BM86" s="515">
        <f t="shared" si="150"/>
        <v>0</v>
      </c>
      <c r="BN86" s="515">
        <f t="shared" si="151"/>
        <v>0</v>
      </c>
      <c r="BO86" s="515">
        <f t="shared" si="152"/>
        <v>0</v>
      </c>
      <c r="BP86" s="515">
        <f t="shared" si="153"/>
        <v>0</v>
      </c>
      <c r="BQ86" s="515">
        <f t="shared" si="154"/>
        <v>0</v>
      </c>
      <c r="BR86" s="515">
        <f t="shared" si="155"/>
        <v>0</v>
      </c>
      <c r="BS86" s="515">
        <f t="shared" si="156"/>
        <v>0</v>
      </c>
      <c r="BT86" s="515">
        <f t="shared" si="157"/>
        <v>0</v>
      </c>
      <c r="BU86" s="515">
        <f t="shared" si="158"/>
        <v>0</v>
      </c>
      <c r="BV86" s="515">
        <f t="shared" si="159"/>
        <v>0</v>
      </c>
      <c r="BW86" s="515">
        <f t="shared" si="160"/>
        <v>0</v>
      </c>
      <c r="BX86" s="515">
        <f t="shared" si="161"/>
        <v>0</v>
      </c>
      <c r="BY86" s="515">
        <f t="shared" si="162"/>
        <v>0</v>
      </c>
      <c r="BZ86" s="515">
        <f t="shared" si="163"/>
        <v>0</v>
      </c>
      <c r="CA86" s="515">
        <f t="shared" si="164"/>
        <v>0</v>
      </c>
      <c r="CB86" s="515">
        <f t="shared" si="165"/>
        <v>0</v>
      </c>
      <c r="CC86" s="515">
        <f t="shared" si="166"/>
        <v>0</v>
      </c>
      <c r="CD86" s="515">
        <f t="shared" si="167"/>
        <v>0</v>
      </c>
      <c r="CE86" s="515">
        <f t="shared" si="168"/>
        <v>0</v>
      </c>
      <c r="CF86" s="515">
        <f t="shared" si="169"/>
        <v>0</v>
      </c>
      <c r="CG86" s="515">
        <f t="shared" si="170"/>
        <v>0</v>
      </c>
      <c r="CH86" s="515">
        <f t="shared" si="171"/>
        <v>0</v>
      </c>
      <c r="CI86" s="515">
        <f t="shared" si="172"/>
        <v>0</v>
      </c>
      <c r="CJ86" s="515">
        <f t="shared" si="173"/>
        <v>0</v>
      </c>
      <c r="CK86" s="515">
        <f t="shared" si="193"/>
        <v>0</v>
      </c>
      <c r="CL86" s="515">
        <f t="shared" si="174"/>
        <v>0</v>
      </c>
      <c r="CM86" s="515">
        <f t="shared" si="175"/>
        <v>0</v>
      </c>
      <c r="CN86" s="515">
        <f t="shared" si="176"/>
        <v>0</v>
      </c>
      <c r="CO86" s="515">
        <f t="shared" si="177"/>
        <v>0</v>
      </c>
      <c r="CP86" s="515">
        <f t="shared" si="178"/>
        <v>0</v>
      </c>
      <c r="CQ86" s="515">
        <f t="shared" si="179"/>
        <v>0</v>
      </c>
      <c r="CR86" s="515">
        <f t="shared" si="180"/>
        <v>0</v>
      </c>
      <c r="CS86" s="515">
        <f t="shared" si="181"/>
        <v>0</v>
      </c>
      <c r="CT86" s="515">
        <f t="shared" si="182"/>
        <v>0</v>
      </c>
      <c r="CU86" s="515">
        <f t="shared" si="183"/>
        <v>0</v>
      </c>
      <c r="CV86" s="515">
        <f t="shared" si="184"/>
        <v>0</v>
      </c>
      <c r="CW86" s="515">
        <f t="shared" si="185"/>
        <v>0</v>
      </c>
      <c r="CX86" s="515">
        <f t="shared" si="186"/>
        <v>0</v>
      </c>
    </row>
    <row r="87" spans="2:102" x14ac:dyDescent="0.25">
      <c r="B87" s="509">
        <v>70</v>
      </c>
      <c r="C87" s="467">
        <f>'Student Entry'!C83</f>
        <v>211413205072</v>
      </c>
      <c r="D87" s="274" t="str">
        <f>'Student Entry'!D83</f>
        <v>POOJA.R</v>
      </c>
      <c r="E87" s="468">
        <v>2</v>
      </c>
      <c r="F87" s="510">
        <v>2</v>
      </c>
      <c r="G87" s="510">
        <v>1</v>
      </c>
      <c r="H87" s="510">
        <v>2</v>
      </c>
      <c r="I87" s="510">
        <v>0</v>
      </c>
      <c r="J87" s="468">
        <v>2</v>
      </c>
      <c r="K87" s="510">
        <v>1</v>
      </c>
      <c r="L87" s="468">
        <v>2</v>
      </c>
      <c r="M87" s="468">
        <v>1</v>
      </c>
      <c r="N87" s="510">
        <v>0</v>
      </c>
      <c r="O87" s="511">
        <v>6</v>
      </c>
      <c r="P87" s="511">
        <v>8</v>
      </c>
      <c r="Q87" s="510"/>
      <c r="R87" s="510"/>
      <c r="S87" s="511">
        <v>15</v>
      </c>
      <c r="T87" s="511"/>
      <c r="U87" s="510"/>
      <c r="V87" s="510"/>
      <c r="W87" s="511" t="s">
        <v>1036</v>
      </c>
      <c r="X87" s="511"/>
      <c r="Y87" s="510">
        <v>12</v>
      </c>
      <c r="Z87" s="510"/>
      <c r="AA87" s="511">
        <v>7</v>
      </c>
      <c r="AB87" s="511">
        <v>6</v>
      </c>
      <c r="AC87" s="510"/>
      <c r="AD87" s="510"/>
      <c r="AE87" s="511">
        <v>6</v>
      </c>
      <c r="AF87" s="511">
        <v>5</v>
      </c>
      <c r="AG87" s="447"/>
      <c r="AH87" s="512"/>
      <c r="AI87" s="513">
        <f t="shared" ca="1" si="187"/>
        <v>22</v>
      </c>
      <c r="AJ87" s="513">
        <f t="shared" si="188"/>
        <v>36</v>
      </c>
      <c r="AK87" s="513">
        <f t="shared" si="189"/>
        <v>20</v>
      </c>
      <c r="AL87" s="513" t="str">
        <f t="shared" si="190"/>
        <v>NIL</v>
      </c>
      <c r="AM87" s="513" t="str">
        <f t="shared" si="194"/>
        <v>NIL</v>
      </c>
      <c r="AN87" s="513" t="str">
        <f t="shared" si="191"/>
        <v>NIL</v>
      </c>
      <c r="AO87" s="513"/>
      <c r="AP87" s="514">
        <f t="shared" si="192"/>
        <v>78</v>
      </c>
      <c r="AQ87" s="515">
        <f t="shared" si="128"/>
        <v>0</v>
      </c>
      <c r="AR87" s="515">
        <f t="shared" si="129"/>
        <v>0</v>
      </c>
      <c r="AS87" s="515">
        <f t="shared" si="130"/>
        <v>0</v>
      </c>
      <c r="AT87" s="515">
        <f t="shared" si="131"/>
        <v>0</v>
      </c>
      <c r="AU87" s="515">
        <f t="shared" si="132"/>
        <v>0</v>
      </c>
      <c r="AV87" s="515">
        <f t="shared" si="133"/>
        <v>0</v>
      </c>
      <c r="AW87" s="515">
        <f t="shared" si="134"/>
        <v>0</v>
      </c>
      <c r="AX87" s="515">
        <f t="shared" si="135"/>
        <v>0</v>
      </c>
      <c r="AY87" s="515">
        <f t="shared" si="136"/>
        <v>0</v>
      </c>
      <c r="AZ87" s="515">
        <f t="shared" si="137"/>
        <v>0</v>
      </c>
      <c r="BA87" s="515">
        <f t="shared" si="138"/>
        <v>0</v>
      </c>
      <c r="BB87" s="515">
        <f t="shared" si="139"/>
        <v>0</v>
      </c>
      <c r="BC87" s="515">
        <f t="shared" si="140"/>
        <v>0</v>
      </c>
      <c r="BD87" s="515">
        <f t="shared" si="141"/>
        <v>0</v>
      </c>
      <c r="BE87" s="515">
        <f t="shared" si="142"/>
        <v>0</v>
      </c>
      <c r="BF87" s="515">
        <f t="shared" si="143"/>
        <v>0</v>
      </c>
      <c r="BG87" s="515">
        <f t="shared" si="144"/>
        <v>0</v>
      </c>
      <c r="BH87" s="515">
        <f t="shared" si="145"/>
        <v>0</v>
      </c>
      <c r="BI87" s="515">
        <f t="shared" si="146"/>
        <v>0</v>
      </c>
      <c r="BJ87" s="515">
        <f t="shared" si="147"/>
        <v>0</v>
      </c>
      <c r="BK87" s="515">
        <f t="shared" si="148"/>
        <v>0</v>
      </c>
      <c r="BL87" s="515">
        <f t="shared" si="149"/>
        <v>0</v>
      </c>
      <c r="BM87" s="515">
        <f t="shared" si="150"/>
        <v>0</v>
      </c>
      <c r="BN87" s="515">
        <f t="shared" si="151"/>
        <v>0</v>
      </c>
      <c r="BO87" s="515">
        <f t="shared" si="152"/>
        <v>0</v>
      </c>
      <c r="BP87" s="515">
        <f t="shared" si="153"/>
        <v>0</v>
      </c>
      <c r="BQ87" s="515">
        <f t="shared" si="154"/>
        <v>0</v>
      </c>
      <c r="BR87" s="515">
        <f t="shared" si="155"/>
        <v>0</v>
      </c>
      <c r="BS87" s="515">
        <f t="shared" si="156"/>
        <v>0</v>
      </c>
      <c r="BT87" s="515">
        <f t="shared" si="157"/>
        <v>0</v>
      </c>
      <c r="BU87" s="515">
        <f t="shared" si="158"/>
        <v>0</v>
      </c>
      <c r="BV87" s="515">
        <f t="shared" si="159"/>
        <v>0</v>
      </c>
      <c r="BW87" s="515">
        <f t="shared" si="160"/>
        <v>0</v>
      </c>
      <c r="BX87" s="515">
        <f t="shared" si="161"/>
        <v>0</v>
      </c>
      <c r="BY87" s="515">
        <f t="shared" si="162"/>
        <v>0</v>
      </c>
      <c r="BZ87" s="515">
        <f t="shared" si="163"/>
        <v>0</v>
      </c>
      <c r="CA87" s="515">
        <f t="shared" si="164"/>
        <v>0</v>
      </c>
      <c r="CB87" s="515">
        <f t="shared" si="165"/>
        <v>0</v>
      </c>
      <c r="CC87" s="515">
        <f t="shared" si="166"/>
        <v>0</v>
      </c>
      <c r="CD87" s="515">
        <f t="shared" si="167"/>
        <v>0</v>
      </c>
      <c r="CE87" s="515">
        <f t="shared" si="168"/>
        <v>0</v>
      </c>
      <c r="CF87" s="515">
        <f t="shared" si="169"/>
        <v>0</v>
      </c>
      <c r="CG87" s="515">
        <f t="shared" si="170"/>
        <v>0</v>
      </c>
      <c r="CH87" s="515">
        <f t="shared" si="171"/>
        <v>0</v>
      </c>
      <c r="CI87" s="515">
        <f t="shared" si="172"/>
        <v>0</v>
      </c>
      <c r="CJ87" s="515">
        <f t="shared" si="173"/>
        <v>0</v>
      </c>
      <c r="CK87" s="515">
        <f t="shared" si="193"/>
        <v>0</v>
      </c>
      <c r="CL87" s="515">
        <f t="shared" si="174"/>
        <v>0</v>
      </c>
      <c r="CM87" s="515">
        <f t="shared" si="175"/>
        <v>0</v>
      </c>
      <c r="CN87" s="515">
        <f t="shared" si="176"/>
        <v>0</v>
      </c>
      <c r="CO87" s="515">
        <f t="shared" si="177"/>
        <v>0</v>
      </c>
      <c r="CP87" s="515">
        <f t="shared" si="178"/>
        <v>0</v>
      </c>
      <c r="CQ87" s="515">
        <f t="shared" si="179"/>
        <v>0</v>
      </c>
      <c r="CR87" s="515">
        <f t="shared" si="180"/>
        <v>0</v>
      </c>
      <c r="CS87" s="515">
        <f t="shared" si="181"/>
        <v>0</v>
      </c>
      <c r="CT87" s="515">
        <f t="shared" si="182"/>
        <v>0</v>
      </c>
      <c r="CU87" s="515">
        <f t="shared" si="183"/>
        <v>0</v>
      </c>
      <c r="CV87" s="515">
        <f t="shared" si="184"/>
        <v>0</v>
      </c>
      <c r="CW87" s="515">
        <f t="shared" si="185"/>
        <v>0</v>
      </c>
      <c r="CX87" s="515">
        <f t="shared" si="186"/>
        <v>0</v>
      </c>
    </row>
    <row r="88" spans="2:102" x14ac:dyDescent="0.25">
      <c r="B88" s="509">
        <v>71</v>
      </c>
      <c r="C88" s="467">
        <f>'Student Entry'!C84</f>
        <v>211413205073</v>
      </c>
      <c r="D88" s="274" t="str">
        <f>'Student Entry'!D84</f>
        <v>PRATHIBA.S</v>
      </c>
      <c r="E88" s="468">
        <v>2</v>
      </c>
      <c r="F88" s="510">
        <v>2</v>
      </c>
      <c r="G88" s="510">
        <v>0</v>
      </c>
      <c r="H88" s="510">
        <v>2</v>
      </c>
      <c r="I88" s="510">
        <v>0</v>
      </c>
      <c r="J88" s="468">
        <v>2</v>
      </c>
      <c r="K88" s="510">
        <v>1</v>
      </c>
      <c r="L88" s="468">
        <v>2</v>
      </c>
      <c r="M88" s="468">
        <v>1</v>
      </c>
      <c r="N88" s="510">
        <v>0</v>
      </c>
      <c r="O88" s="511" t="s">
        <v>1036</v>
      </c>
      <c r="P88" s="511" t="s">
        <v>1036</v>
      </c>
      <c r="Q88" s="510">
        <v>12</v>
      </c>
      <c r="R88" s="510">
        <v>3</v>
      </c>
      <c r="S88" s="511" t="s">
        <v>1036</v>
      </c>
      <c r="T88" s="511"/>
      <c r="U88" s="510">
        <v>10</v>
      </c>
      <c r="V88" s="510"/>
      <c r="W88" s="511" t="s">
        <v>1036</v>
      </c>
      <c r="X88" s="511"/>
      <c r="Y88" s="510">
        <v>11</v>
      </c>
      <c r="Z88" s="510"/>
      <c r="AA88" s="511" t="s">
        <v>1036</v>
      </c>
      <c r="AB88" s="511" t="s">
        <v>1036</v>
      </c>
      <c r="AC88" s="510">
        <v>6</v>
      </c>
      <c r="AD88" s="510">
        <v>7</v>
      </c>
      <c r="AE88" s="511">
        <v>6</v>
      </c>
      <c r="AF88" s="511">
        <v>7</v>
      </c>
      <c r="AG88" s="447"/>
      <c r="AH88" s="512"/>
      <c r="AI88" s="513">
        <f t="shared" ca="1" si="187"/>
        <v>10</v>
      </c>
      <c r="AJ88" s="513">
        <f t="shared" si="188"/>
        <v>47</v>
      </c>
      <c r="AK88" s="513">
        <f t="shared" si="189"/>
        <v>17</v>
      </c>
      <c r="AL88" s="513" t="str">
        <f t="shared" si="190"/>
        <v>NIL</v>
      </c>
      <c r="AM88" s="513" t="str">
        <f t="shared" si="194"/>
        <v>NIL</v>
      </c>
      <c r="AN88" s="513" t="str">
        <f t="shared" si="191"/>
        <v>NIL</v>
      </c>
      <c r="AO88" s="513"/>
      <c r="AP88" s="514">
        <f t="shared" si="192"/>
        <v>74</v>
      </c>
      <c r="AQ88" s="515">
        <f t="shared" si="128"/>
        <v>0</v>
      </c>
      <c r="AR88" s="515">
        <f t="shared" si="129"/>
        <v>0</v>
      </c>
      <c r="AS88" s="515">
        <f t="shared" si="130"/>
        <v>0</v>
      </c>
      <c r="AT88" s="515">
        <f t="shared" si="131"/>
        <v>0</v>
      </c>
      <c r="AU88" s="515">
        <f t="shared" si="132"/>
        <v>0</v>
      </c>
      <c r="AV88" s="515">
        <f t="shared" si="133"/>
        <v>0</v>
      </c>
      <c r="AW88" s="515">
        <f t="shared" si="134"/>
        <v>0</v>
      </c>
      <c r="AX88" s="515">
        <f t="shared" si="135"/>
        <v>0</v>
      </c>
      <c r="AY88" s="515">
        <f t="shared" si="136"/>
        <v>0</v>
      </c>
      <c r="AZ88" s="515">
        <f t="shared" si="137"/>
        <v>0</v>
      </c>
      <c r="BA88" s="515">
        <f t="shared" si="138"/>
        <v>0</v>
      </c>
      <c r="BB88" s="515">
        <f t="shared" si="139"/>
        <v>0</v>
      </c>
      <c r="BC88" s="515">
        <f t="shared" si="140"/>
        <v>0</v>
      </c>
      <c r="BD88" s="515">
        <f t="shared" si="141"/>
        <v>0</v>
      </c>
      <c r="BE88" s="515">
        <f t="shared" si="142"/>
        <v>0</v>
      </c>
      <c r="BF88" s="515">
        <f t="shared" si="143"/>
        <v>0</v>
      </c>
      <c r="BG88" s="515">
        <f t="shared" si="144"/>
        <v>0</v>
      </c>
      <c r="BH88" s="515">
        <f t="shared" si="145"/>
        <v>0</v>
      </c>
      <c r="BI88" s="515">
        <f t="shared" si="146"/>
        <v>0</v>
      </c>
      <c r="BJ88" s="515">
        <f t="shared" si="147"/>
        <v>0</v>
      </c>
      <c r="BK88" s="515">
        <f t="shared" si="148"/>
        <v>0</v>
      </c>
      <c r="BL88" s="515">
        <f t="shared" si="149"/>
        <v>0</v>
      </c>
      <c r="BM88" s="515">
        <f t="shared" si="150"/>
        <v>0</v>
      </c>
      <c r="BN88" s="515">
        <f t="shared" si="151"/>
        <v>0</v>
      </c>
      <c r="BO88" s="515">
        <f t="shared" si="152"/>
        <v>0</v>
      </c>
      <c r="BP88" s="515">
        <f t="shared" si="153"/>
        <v>0</v>
      </c>
      <c r="BQ88" s="515">
        <f t="shared" si="154"/>
        <v>0</v>
      </c>
      <c r="BR88" s="515">
        <f t="shared" si="155"/>
        <v>0</v>
      </c>
      <c r="BS88" s="515">
        <f t="shared" si="156"/>
        <v>0</v>
      </c>
      <c r="BT88" s="515">
        <f t="shared" si="157"/>
        <v>0</v>
      </c>
      <c r="BU88" s="515">
        <f t="shared" si="158"/>
        <v>0</v>
      </c>
      <c r="BV88" s="515">
        <f t="shared" si="159"/>
        <v>0</v>
      </c>
      <c r="BW88" s="515">
        <f t="shared" si="160"/>
        <v>0</v>
      </c>
      <c r="BX88" s="515">
        <f t="shared" si="161"/>
        <v>0</v>
      </c>
      <c r="BY88" s="515">
        <f t="shared" si="162"/>
        <v>0</v>
      </c>
      <c r="BZ88" s="515">
        <f t="shared" si="163"/>
        <v>0</v>
      </c>
      <c r="CA88" s="515">
        <f t="shared" si="164"/>
        <v>0</v>
      </c>
      <c r="CB88" s="515">
        <f t="shared" si="165"/>
        <v>0</v>
      </c>
      <c r="CC88" s="515">
        <f t="shared" si="166"/>
        <v>0</v>
      </c>
      <c r="CD88" s="515">
        <f t="shared" si="167"/>
        <v>0</v>
      </c>
      <c r="CE88" s="515">
        <f t="shared" si="168"/>
        <v>0</v>
      </c>
      <c r="CF88" s="515">
        <f t="shared" si="169"/>
        <v>0</v>
      </c>
      <c r="CG88" s="515">
        <f t="shared" si="170"/>
        <v>0</v>
      </c>
      <c r="CH88" s="515">
        <f t="shared" si="171"/>
        <v>0</v>
      </c>
      <c r="CI88" s="515">
        <f t="shared" si="172"/>
        <v>0</v>
      </c>
      <c r="CJ88" s="515">
        <f t="shared" si="173"/>
        <v>0</v>
      </c>
      <c r="CK88" s="515">
        <f t="shared" si="193"/>
        <v>0</v>
      </c>
      <c r="CL88" s="515">
        <f t="shared" si="174"/>
        <v>0</v>
      </c>
      <c r="CM88" s="515">
        <f t="shared" si="175"/>
        <v>0</v>
      </c>
      <c r="CN88" s="515">
        <f t="shared" si="176"/>
        <v>0</v>
      </c>
      <c r="CO88" s="515">
        <f t="shared" si="177"/>
        <v>0</v>
      </c>
      <c r="CP88" s="515">
        <f t="shared" si="178"/>
        <v>0</v>
      </c>
      <c r="CQ88" s="515">
        <f t="shared" si="179"/>
        <v>0</v>
      </c>
      <c r="CR88" s="515">
        <f t="shared" si="180"/>
        <v>0</v>
      </c>
      <c r="CS88" s="515">
        <f t="shared" si="181"/>
        <v>0</v>
      </c>
      <c r="CT88" s="515">
        <f t="shared" si="182"/>
        <v>0</v>
      </c>
      <c r="CU88" s="515">
        <f t="shared" si="183"/>
        <v>0</v>
      </c>
      <c r="CV88" s="515">
        <f t="shared" si="184"/>
        <v>0</v>
      </c>
      <c r="CW88" s="515">
        <f t="shared" si="185"/>
        <v>0</v>
      </c>
      <c r="CX88" s="515">
        <f t="shared" si="186"/>
        <v>0</v>
      </c>
    </row>
    <row r="89" spans="2:102" x14ac:dyDescent="0.25">
      <c r="B89" s="509">
        <v>72</v>
      </c>
      <c r="C89" s="467">
        <f>'Student Entry'!C85</f>
        <v>211413205074</v>
      </c>
      <c r="D89" s="274" t="str">
        <f>'Student Entry'!D85</f>
        <v>PREETHI.S</v>
      </c>
      <c r="E89" s="468">
        <v>2</v>
      </c>
      <c r="F89" s="510">
        <v>2</v>
      </c>
      <c r="G89" s="510">
        <v>2</v>
      </c>
      <c r="H89" s="510">
        <v>2</v>
      </c>
      <c r="I89" s="510">
        <v>2</v>
      </c>
      <c r="J89" s="468">
        <v>1</v>
      </c>
      <c r="K89" s="510">
        <v>2</v>
      </c>
      <c r="L89" s="468">
        <v>1</v>
      </c>
      <c r="M89" s="468">
        <v>2</v>
      </c>
      <c r="N89" s="510">
        <v>0</v>
      </c>
      <c r="O89" s="511">
        <v>6</v>
      </c>
      <c r="P89" s="511">
        <v>8</v>
      </c>
      <c r="Q89" s="510"/>
      <c r="R89" s="510"/>
      <c r="S89" s="511">
        <v>15</v>
      </c>
      <c r="T89" s="511"/>
      <c r="U89" s="510"/>
      <c r="V89" s="510"/>
      <c r="W89" s="511">
        <v>6</v>
      </c>
      <c r="X89" s="511"/>
      <c r="Y89" s="510"/>
      <c r="Z89" s="510"/>
      <c r="AA89" s="511" t="s">
        <v>1036</v>
      </c>
      <c r="AB89" s="511" t="s">
        <v>1036</v>
      </c>
      <c r="AC89" s="510">
        <v>6</v>
      </c>
      <c r="AD89" s="510">
        <v>5</v>
      </c>
      <c r="AE89" s="511">
        <v>7</v>
      </c>
      <c r="AF89" s="511">
        <v>5</v>
      </c>
      <c r="AG89" s="447"/>
      <c r="AH89" s="512"/>
      <c r="AI89" s="513">
        <f t="shared" ca="1" si="187"/>
        <v>31</v>
      </c>
      <c r="AJ89" s="513">
        <f t="shared" si="188"/>
        <v>23</v>
      </c>
      <c r="AK89" s="513">
        <f t="shared" si="189"/>
        <v>20</v>
      </c>
      <c r="AL89" s="513" t="str">
        <f t="shared" si="190"/>
        <v>NIL</v>
      </c>
      <c r="AM89" s="513" t="str">
        <f t="shared" si="194"/>
        <v>NIL</v>
      </c>
      <c r="AN89" s="513" t="str">
        <f t="shared" si="191"/>
        <v>NIL</v>
      </c>
      <c r="AO89" s="513"/>
      <c r="AP89" s="514">
        <f t="shared" si="192"/>
        <v>74</v>
      </c>
      <c r="AQ89" s="515">
        <f t="shared" si="128"/>
        <v>0</v>
      </c>
      <c r="AR89" s="515">
        <f t="shared" si="129"/>
        <v>0</v>
      </c>
      <c r="AS89" s="515">
        <f t="shared" si="130"/>
        <v>0</v>
      </c>
      <c r="AT89" s="515">
        <f t="shared" si="131"/>
        <v>0</v>
      </c>
      <c r="AU89" s="515">
        <f t="shared" si="132"/>
        <v>0</v>
      </c>
      <c r="AV89" s="515">
        <f t="shared" si="133"/>
        <v>0</v>
      </c>
      <c r="AW89" s="515">
        <f t="shared" si="134"/>
        <v>0</v>
      </c>
      <c r="AX89" s="515">
        <f t="shared" si="135"/>
        <v>0</v>
      </c>
      <c r="AY89" s="515">
        <f t="shared" si="136"/>
        <v>0</v>
      </c>
      <c r="AZ89" s="515">
        <f t="shared" si="137"/>
        <v>0</v>
      </c>
      <c r="BA89" s="515">
        <f t="shared" si="138"/>
        <v>0</v>
      </c>
      <c r="BB89" s="515">
        <f t="shared" si="139"/>
        <v>0</v>
      </c>
      <c r="BC89" s="515">
        <f t="shared" si="140"/>
        <v>0</v>
      </c>
      <c r="BD89" s="515">
        <f t="shared" si="141"/>
        <v>0</v>
      </c>
      <c r="BE89" s="515">
        <f t="shared" si="142"/>
        <v>0</v>
      </c>
      <c r="BF89" s="515">
        <f t="shared" si="143"/>
        <v>0</v>
      </c>
      <c r="BG89" s="515">
        <f t="shared" si="144"/>
        <v>0</v>
      </c>
      <c r="BH89" s="515">
        <f t="shared" si="145"/>
        <v>0</v>
      </c>
      <c r="BI89" s="515">
        <f t="shared" si="146"/>
        <v>0</v>
      </c>
      <c r="BJ89" s="515">
        <f t="shared" si="147"/>
        <v>0</v>
      </c>
      <c r="BK89" s="515">
        <f t="shared" si="148"/>
        <v>0</v>
      </c>
      <c r="BL89" s="515">
        <f t="shared" si="149"/>
        <v>0</v>
      </c>
      <c r="BM89" s="515">
        <f t="shared" si="150"/>
        <v>0</v>
      </c>
      <c r="BN89" s="515">
        <f t="shared" si="151"/>
        <v>0</v>
      </c>
      <c r="BO89" s="515">
        <f t="shared" si="152"/>
        <v>0</v>
      </c>
      <c r="BP89" s="515">
        <f t="shared" si="153"/>
        <v>0</v>
      </c>
      <c r="BQ89" s="515">
        <f t="shared" si="154"/>
        <v>0</v>
      </c>
      <c r="BR89" s="515">
        <f t="shared" si="155"/>
        <v>0</v>
      </c>
      <c r="BS89" s="515">
        <f t="shared" si="156"/>
        <v>0</v>
      </c>
      <c r="BT89" s="515">
        <f t="shared" si="157"/>
        <v>0</v>
      </c>
      <c r="BU89" s="515">
        <f t="shared" si="158"/>
        <v>0</v>
      </c>
      <c r="BV89" s="515">
        <f t="shared" si="159"/>
        <v>0</v>
      </c>
      <c r="BW89" s="515">
        <f t="shared" si="160"/>
        <v>0</v>
      </c>
      <c r="BX89" s="515">
        <f t="shared" si="161"/>
        <v>0</v>
      </c>
      <c r="BY89" s="515">
        <f t="shared" si="162"/>
        <v>0</v>
      </c>
      <c r="BZ89" s="515">
        <f t="shared" si="163"/>
        <v>0</v>
      </c>
      <c r="CA89" s="515">
        <f t="shared" si="164"/>
        <v>0</v>
      </c>
      <c r="CB89" s="515">
        <f t="shared" si="165"/>
        <v>0</v>
      </c>
      <c r="CC89" s="515">
        <f t="shared" si="166"/>
        <v>0</v>
      </c>
      <c r="CD89" s="515">
        <f t="shared" si="167"/>
        <v>0</v>
      </c>
      <c r="CE89" s="515">
        <f t="shared" si="168"/>
        <v>0</v>
      </c>
      <c r="CF89" s="515">
        <f t="shared" si="169"/>
        <v>0</v>
      </c>
      <c r="CG89" s="515">
        <f t="shared" si="170"/>
        <v>0</v>
      </c>
      <c r="CH89" s="515">
        <f t="shared" si="171"/>
        <v>0</v>
      </c>
      <c r="CI89" s="515">
        <f t="shared" si="172"/>
        <v>0</v>
      </c>
      <c r="CJ89" s="515">
        <f t="shared" si="173"/>
        <v>0</v>
      </c>
      <c r="CK89" s="515">
        <f t="shared" si="193"/>
        <v>0</v>
      </c>
      <c r="CL89" s="515">
        <f t="shared" si="174"/>
        <v>0</v>
      </c>
      <c r="CM89" s="515">
        <f t="shared" si="175"/>
        <v>0</v>
      </c>
      <c r="CN89" s="515">
        <f t="shared" si="176"/>
        <v>0</v>
      </c>
      <c r="CO89" s="515">
        <f t="shared" si="177"/>
        <v>0</v>
      </c>
      <c r="CP89" s="515">
        <f t="shared" si="178"/>
        <v>0</v>
      </c>
      <c r="CQ89" s="515">
        <f t="shared" si="179"/>
        <v>0</v>
      </c>
      <c r="CR89" s="515">
        <f t="shared" si="180"/>
        <v>0</v>
      </c>
      <c r="CS89" s="515">
        <f t="shared" si="181"/>
        <v>0</v>
      </c>
      <c r="CT89" s="515">
        <f t="shared" si="182"/>
        <v>0</v>
      </c>
      <c r="CU89" s="515">
        <f t="shared" si="183"/>
        <v>0</v>
      </c>
      <c r="CV89" s="515">
        <f t="shared" si="184"/>
        <v>0</v>
      </c>
      <c r="CW89" s="515">
        <f t="shared" si="185"/>
        <v>0</v>
      </c>
      <c r="CX89" s="515">
        <f t="shared" si="186"/>
        <v>0</v>
      </c>
    </row>
    <row r="90" spans="2:102" x14ac:dyDescent="0.25">
      <c r="B90" s="509">
        <v>73</v>
      </c>
      <c r="C90" s="467">
        <f>'Student Entry'!C86</f>
        <v>211413205075</v>
      </c>
      <c r="D90" s="274" t="str">
        <f>'Student Entry'!D86</f>
        <v>PRIYANGA.N</v>
      </c>
      <c r="E90" s="468">
        <v>2</v>
      </c>
      <c r="F90" s="510">
        <v>0</v>
      </c>
      <c r="G90" s="510">
        <v>2</v>
      </c>
      <c r="H90" s="510" t="s">
        <v>1036</v>
      </c>
      <c r="I90" s="510">
        <v>2</v>
      </c>
      <c r="J90" s="468">
        <v>2</v>
      </c>
      <c r="K90" s="510">
        <v>1</v>
      </c>
      <c r="L90" s="468">
        <v>2</v>
      </c>
      <c r="M90" s="468">
        <v>2</v>
      </c>
      <c r="N90" s="510">
        <v>0</v>
      </c>
      <c r="O90" s="511">
        <v>5</v>
      </c>
      <c r="P90" s="511">
        <v>6</v>
      </c>
      <c r="Q90" s="510"/>
      <c r="R90" s="510"/>
      <c r="S90" s="511">
        <v>12</v>
      </c>
      <c r="T90" s="511"/>
      <c r="U90" s="510"/>
      <c r="V90" s="510"/>
      <c r="W90" s="511" t="s">
        <v>1036</v>
      </c>
      <c r="X90" s="511"/>
      <c r="Y90" s="510">
        <v>12</v>
      </c>
      <c r="Z90" s="510"/>
      <c r="AA90" s="511">
        <v>0</v>
      </c>
      <c r="AB90" s="511">
        <v>7</v>
      </c>
      <c r="AC90" s="510"/>
      <c r="AD90" s="510"/>
      <c r="AE90" s="511" t="s">
        <v>1036</v>
      </c>
      <c r="AF90" s="511" t="s">
        <v>1036</v>
      </c>
      <c r="AG90" s="447">
        <v>7</v>
      </c>
      <c r="AH90" s="512">
        <v>6</v>
      </c>
      <c r="AI90" s="513">
        <f t="shared" ca="1" si="187"/>
        <v>21</v>
      </c>
      <c r="AJ90" s="513">
        <f t="shared" si="188"/>
        <v>22</v>
      </c>
      <c r="AK90" s="513">
        <f t="shared" si="189"/>
        <v>25</v>
      </c>
      <c r="AL90" s="513" t="str">
        <f t="shared" si="190"/>
        <v>NIL</v>
      </c>
      <c r="AM90" s="513" t="str">
        <f t="shared" si="194"/>
        <v>NIL</v>
      </c>
      <c r="AN90" s="513" t="str">
        <f t="shared" si="191"/>
        <v>NIL</v>
      </c>
      <c r="AO90" s="513"/>
      <c r="AP90" s="514">
        <f t="shared" si="192"/>
        <v>68</v>
      </c>
      <c r="AQ90" s="515">
        <f t="shared" si="128"/>
        <v>0</v>
      </c>
      <c r="AR90" s="515">
        <f t="shared" si="129"/>
        <v>0</v>
      </c>
      <c r="AS90" s="515">
        <f t="shared" si="130"/>
        <v>0</v>
      </c>
      <c r="AT90" s="515">
        <f t="shared" si="131"/>
        <v>0</v>
      </c>
      <c r="AU90" s="515">
        <f t="shared" si="132"/>
        <v>0</v>
      </c>
      <c r="AV90" s="515">
        <f t="shared" si="133"/>
        <v>0</v>
      </c>
      <c r="AW90" s="515">
        <f t="shared" si="134"/>
        <v>0</v>
      </c>
      <c r="AX90" s="515">
        <f t="shared" si="135"/>
        <v>0</v>
      </c>
      <c r="AY90" s="515">
        <f t="shared" si="136"/>
        <v>0</v>
      </c>
      <c r="AZ90" s="515">
        <f t="shared" si="137"/>
        <v>0</v>
      </c>
      <c r="BA90" s="515">
        <f t="shared" si="138"/>
        <v>0</v>
      </c>
      <c r="BB90" s="515">
        <f t="shared" si="139"/>
        <v>0</v>
      </c>
      <c r="BC90" s="515">
        <f t="shared" si="140"/>
        <v>0</v>
      </c>
      <c r="BD90" s="515">
        <f t="shared" si="141"/>
        <v>0</v>
      </c>
      <c r="BE90" s="515">
        <f t="shared" si="142"/>
        <v>0</v>
      </c>
      <c r="BF90" s="515">
        <f t="shared" si="143"/>
        <v>0</v>
      </c>
      <c r="BG90" s="515">
        <f t="shared" si="144"/>
        <v>0</v>
      </c>
      <c r="BH90" s="515">
        <f t="shared" si="145"/>
        <v>0</v>
      </c>
      <c r="BI90" s="515">
        <f t="shared" si="146"/>
        <v>0</v>
      </c>
      <c r="BJ90" s="515">
        <f t="shared" si="147"/>
        <v>0</v>
      </c>
      <c r="BK90" s="515">
        <f t="shared" si="148"/>
        <v>0</v>
      </c>
      <c r="BL90" s="515">
        <f t="shared" si="149"/>
        <v>0</v>
      </c>
      <c r="BM90" s="515">
        <f t="shared" si="150"/>
        <v>0</v>
      </c>
      <c r="BN90" s="515">
        <f t="shared" si="151"/>
        <v>0</v>
      </c>
      <c r="BO90" s="515">
        <f t="shared" si="152"/>
        <v>0</v>
      </c>
      <c r="BP90" s="515">
        <f t="shared" si="153"/>
        <v>0</v>
      </c>
      <c r="BQ90" s="515">
        <f t="shared" si="154"/>
        <v>0</v>
      </c>
      <c r="BR90" s="515">
        <f t="shared" si="155"/>
        <v>0</v>
      </c>
      <c r="BS90" s="515">
        <f t="shared" si="156"/>
        <v>0</v>
      </c>
      <c r="BT90" s="515">
        <f t="shared" si="157"/>
        <v>0</v>
      </c>
      <c r="BU90" s="515">
        <f t="shared" si="158"/>
        <v>0</v>
      </c>
      <c r="BV90" s="515">
        <f t="shared" si="159"/>
        <v>0</v>
      </c>
      <c r="BW90" s="515">
        <f t="shared" si="160"/>
        <v>0</v>
      </c>
      <c r="BX90" s="515">
        <f t="shared" si="161"/>
        <v>0</v>
      </c>
      <c r="BY90" s="515">
        <f t="shared" si="162"/>
        <v>0</v>
      </c>
      <c r="BZ90" s="515">
        <f t="shared" si="163"/>
        <v>0</v>
      </c>
      <c r="CA90" s="515">
        <f t="shared" si="164"/>
        <v>0</v>
      </c>
      <c r="CB90" s="515">
        <f t="shared" si="165"/>
        <v>0</v>
      </c>
      <c r="CC90" s="515">
        <f t="shared" si="166"/>
        <v>0</v>
      </c>
      <c r="CD90" s="515">
        <f t="shared" si="167"/>
        <v>0</v>
      </c>
      <c r="CE90" s="515">
        <f t="shared" si="168"/>
        <v>0</v>
      </c>
      <c r="CF90" s="515">
        <f t="shared" si="169"/>
        <v>0</v>
      </c>
      <c r="CG90" s="515">
        <f t="shared" si="170"/>
        <v>0</v>
      </c>
      <c r="CH90" s="515">
        <f t="shared" si="171"/>
        <v>0</v>
      </c>
      <c r="CI90" s="515">
        <f t="shared" si="172"/>
        <v>0</v>
      </c>
      <c r="CJ90" s="515">
        <f t="shared" si="173"/>
        <v>0</v>
      </c>
      <c r="CK90" s="515">
        <f t="shared" si="193"/>
        <v>0</v>
      </c>
      <c r="CL90" s="515">
        <f t="shared" si="174"/>
        <v>0</v>
      </c>
      <c r="CM90" s="515">
        <f t="shared" si="175"/>
        <v>0</v>
      </c>
      <c r="CN90" s="515">
        <f t="shared" si="176"/>
        <v>0</v>
      </c>
      <c r="CO90" s="515">
        <f t="shared" si="177"/>
        <v>0</v>
      </c>
      <c r="CP90" s="515">
        <f t="shared" si="178"/>
        <v>0</v>
      </c>
      <c r="CQ90" s="515">
        <f t="shared" si="179"/>
        <v>0</v>
      </c>
      <c r="CR90" s="515">
        <f t="shared" si="180"/>
        <v>0</v>
      </c>
      <c r="CS90" s="515">
        <f t="shared" si="181"/>
        <v>0</v>
      </c>
      <c r="CT90" s="515">
        <f t="shared" si="182"/>
        <v>0</v>
      </c>
      <c r="CU90" s="515">
        <f t="shared" si="183"/>
        <v>0</v>
      </c>
      <c r="CV90" s="515">
        <f t="shared" si="184"/>
        <v>0</v>
      </c>
      <c r="CW90" s="515">
        <f t="shared" si="185"/>
        <v>0</v>
      </c>
      <c r="CX90" s="515">
        <f t="shared" si="186"/>
        <v>0</v>
      </c>
    </row>
    <row r="91" spans="2:102" x14ac:dyDescent="0.25">
      <c r="B91" s="509">
        <v>74</v>
      </c>
      <c r="C91" s="467">
        <f>'Student Entry'!C87</f>
        <v>211413205076</v>
      </c>
      <c r="D91" s="274" t="str">
        <f>'Student Entry'!D87</f>
        <v>PRIYANGA SIVAPRASAD</v>
      </c>
      <c r="E91" s="468">
        <v>1</v>
      </c>
      <c r="F91" s="510">
        <v>2</v>
      </c>
      <c r="G91" s="510">
        <v>1</v>
      </c>
      <c r="H91" s="510">
        <v>2</v>
      </c>
      <c r="I91" s="510">
        <v>1</v>
      </c>
      <c r="J91" s="468">
        <v>1</v>
      </c>
      <c r="K91" s="510">
        <v>2</v>
      </c>
      <c r="L91" s="468">
        <v>2</v>
      </c>
      <c r="M91" s="468">
        <v>2</v>
      </c>
      <c r="N91" s="510">
        <v>0</v>
      </c>
      <c r="O91" s="511" t="s">
        <v>1036</v>
      </c>
      <c r="P91" s="511" t="s">
        <v>1036</v>
      </c>
      <c r="Q91" s="510">
        <v>11</v>
      </c>
      <c r="R91" s="510">
        <v>3</v>
      </c>
      <c r="S91" s="511" t="s">
        <v>1036</v>
      </c>
      <c r="T91" s="511"/>
      <c r="U91" s="510">
        <v>12</v>
      </c>
      <c r="V91" s="510"/>
      <c r="W91" s="511">
        <v>8</v>
      </c>
      <c r="X91" s="511"/>
      <c r="Y91" s="510"/>
      <c r="Z91" s="510"/>
      <c r="AA91" s="511">
        <v>7</v>
      </c>
      <c r="AB91" s="511">
        <v>7</v>
      </c>
      <c r="AC91" s="510"/>
      <c r="AD91" s="510"/>
      <c r="AE91" s="511">
        <v>5</v>
      </c>
      <c r="AF91" s="511">
        <v>8</v>
      </c>
      <c r="AG91" s="447"/>
      <c r="AH91" s="512"/>
      <c r="AI91" s="513">
        <f t="shared" ca="1" si="187"/>
        <v>20</v>
      </c>
      <c r="AJ91" s="513">
        <f t="shared" si="188"/>
        <v>35</v>
      </c>
      <c r="AK91" s="513">
        <f t="shared" si="189"/>
        <v>20</v>
      </c>
      <c r="AL91" s="513" t="str">
        <f t="shared" si="190"/>
        <v>NIL</v>
      </c>
      <c r="AM91" s="513" t="str">
        <f t="shared" si="194"/>
        <v>NIL</v>
      </c>
      <c r="AN91" s="513" t="str">
        <f t="shared" si="191"/>
        <v>NIL</v>
      </c>
      <c r="AO91" s="513"/>
      <c r="AP91" s="514">
        <f t="shared" si="192"/>
        <v>75</v>
      </c>
      <c r="AQ91" s="515">
        <f t="shared" si="128"/>
        <v>0</v>
      </c>
      <c r="AR91" s="515">
        <f t="shared" si="129"/>
        <v>0</v>
      </c>
      <c r="AS91" s="515">
        <f t="shared" si="130"/>
        <v>0</v>
      </c>
      <c r="AT91" s="515">
        <f t="shared" si="131"/>
        <v>0</v>
      </c>
      <c r="AU91" s="515">
        <f t="shared" si="132"/>
        <v>0</v>
      </c>
      <c r="AV91" s="515">
        <f t="shared" si="133"/>
        <v>0</v>
      </c>
      <c r="AW91" s="515">
        <f t="shared" si="134"/>
        <v>0</v>
      </c>
      <c r="AX91" s="515">
        <f t="shared" si="135"/>
        <v>0</v>
      </c>
      <c r="AY91" s="515">
        <f t="shared" si="136"/>
        <v>0</v>
      </c>
      <c r="AZ91" s="515">
        <f t="shared" si="137"/>
        <v>0</v>
      </c>
      <c r="BA91" s="515">
        <f t="shared" si="138"/>
        <v>0</v>
      </c>
      <c r="BB91" s="515">
        <f t="shared" si="139"/>
        <v>0</v>
      </c>
      <c r="BC91" s="515">
        <f t="shared" si="140"/>
        <v>0</v>
      </c>
      <c r="BD91" s="515">
        <f t="shared" si="141"/>
        <v>0</v>
      </c>
      <c r="BE91" s="515">
        <f t="shared" si="142"/>
        <v>0</v>
      </c>
      <c r="BF91" s="515">
        <f t="shared" si="143"/>
        <v>0</v>
      </c>
      <c r="BG91" s="515">
        <f t="shared" si="144"/>
        <v>0</v>
      </c>
      <c r="BH91" s="515">
        <f t="shared" si="145"/>
        <v>0</v>
      </c>
      <c r="BI91" s="515">
        <f t="shared" si="146"/>
        <v>0</v>
      </c>
      <c r="BJ91" s="515">
        <f t="shared" si="147"/>
        <v>0</v>
      </c>
      <c r="BK91" s="515">
        <f t="shared" si="148"/>
        <v>0</v>
      </c>
      <c r="BL91" s="515">
        <f t="shared" si="149"/>
        <v>0</v>
      </c>
      <c r="BM91" s="515">
        <f t="shared" si="150"/>
        <v>0</v>
      </c>
      <c r="BN91" s="515">
        <f t="shared" si="151"/>
        <v>0</v>
      </c>
      <c r="BO91" s="515">
        <f t="shared" si="152"/>
        <v>0</v>
      </c>
      <c r="BP91" s="515">
        <f t="shared" si="153"/>
        <v>0</v>
      </c>
      <c r="BQ91" s="515">
        <f t="shared" si="154"/>
        <v>0</v>
      </c>
      <c r="BR91" s="515">
        <f t="shared" si="155"/>
        <v>0</v>
      </c>
      <c r="BS91" s="515">
        <f t="shared" si="156"/>
        <v>0</v>
      </c>
      <c r="BT91" s="515">
        <f t="shared" si="157"/>
        <v>0</v>
      </c>
      <c r="BU91" s="515">
        <f t="shared" si="158"/>
        <v>0</v>
      </c>
      <c r="BV91" s="515">
        <f t="shared" si="159"/>
        <v>0</v>
      </c>
      <c r="BW91" s="515">
        <f t="shared" si="160"/>
        <v>0</v>
      </c>
      <c r="BX91" s="515">
        <f t="shared" si="161"/>
        <v>0</v>
      </c>
      <c r="BY91" s="515">
        <f t="shared" si="162"/>
        <v>0</v>
      </c>
      <c r="BZ91" s="515">
        <f t="shared" si="163"/>
        <v>0</v>
      </c>
      <c r="CA91" s="515">
        <f t="shared" si="164"/>
        <v>0</v>
      </c>
      <c r="CB91" s="515">
        <f t="shared" si="165"/>
        <v>0</v>
      </c>
      <c r="CC91" s="515">
        <f t="shared" si="166"/>
        <v>0</v>
      </c>
      <c r="CD91" s="515">
        <f t="shared" si="167"/>
        <v>0</v>
      </c>
      <c r="CE91" s="515">
        <f t="shared" si="168"/>
        <v>0</v>
      </c>
      <c r="CF91" s="515">
        <f t="shared" si="169"/>
        <v>0</v>
      </c>
      <c r="CG91" s="515">
        <f t="shared" si="170"/>
        <v>0</v>
      </c>
      <c r="CH91" s="515">
        <f t="shared" si="171"/>
        <v>0</v>
      </c>
      <c r="CI91" s="515">
        <f t="shared" si="172"/>
        <v>0</v>
      </c>
      <c r="CJ91" s="515">
        <f t="shared" si="173"/>
        <v>0</v>
      </c>
      <c r="CK91" s="515">
        <f t="shared" si="193"/>
        <v>0</v>
      </c>
      <c r="CL91" s="515">
        <f t="shared" si="174"/>
        <v>0</v>
      </c>
      <c r="CM91" s="515">
        <f t="shared" si="175"/>
        <v>0</v>
      </c>
      <c r="CN91" s="515">
        <f t="shared" si="176"/>
        <v>0</v>
      </c>
      <c r="CO91" s="515">
        <f t="shared" si="177"/>
        <v>0</v>
      </c>
      <c r="CP91" s="515">
        <f t="shared" si="178"/>
        <v>0</v>
      </c>
      <c r="CQ91" s="515">
        <f t="shared" si="179"/>
        <v>0</v>
      </c>
      <c r="CR91" s="515">
        <f t="shared" si="180"/>
        <v>0</v>
      </c>
      <c r="CS91" s="515">
        <f t="shared" si="181"/>
        <v>0</v>
      </c>
      <c r="CT91" s="515">
        <f t="shared" si="182"/>
        <v>0</v>
      </c>
      <c r="CU91" s="515">
        <f t="shared" si="183"/>
        <v>0</v>
      </c>
      <c r="CV91" s="515">
        <f t="shared" si="184"/>
        <v>0</v>
      </c>
      <c r="CW91" s="515">
        <f t="shared" si="185"/>
        <v>0</v>
      </c>
      <c r="CX91" s="515">
        <f t="shared" si="186"/>
        <v>0</v>
      </c>
    </row>
    <row r="92" spans="2:102" x14ac:dyDescent="0.25">
      <c r="B92" s="509">
        <v>75</v>
      </c>
      <c r="C92" s="467">
        <f>'Student Entry'!C88</f>
        <v>211413205077</v>
      </c>
      <c r="D92" s="274" t="str">
        <f>'Student Entry'!D88</f>
        <v>PRIYANKA.M</v>
      </c>
      <c r="E92" s="468">
        <v>2</v>
      </c>
      <c r="F92" s="510">
        <v>2</v>
      </c>
      <c r="G92" s="510">
        <v>2</v>
      </c>
      <c r="H92" s="510">
        <v>2</v>
      </c>
      <c r="I92" s="510">
        <v>2</v>
      </c>
      <c r="J92" s="468">
        <v>2</v>
      </c>
      <c r="K92" s="510">
        <v>2</v>
      </c>
      <c r="L92" s="468">
        <v>1</v>
      </c>
      <c r="M92" s="468">
        <v>2</v>
      </c>
      <c r="N92" s="510">
        <v>2</v>
      </c>
      <c r="O92" s="511">
        <v>6</v>
      </c>
      <c r="P92" s="511">
        <v>8</v>
      </c>
      <c r="Q92" s="510"/>
      <c r="R92" s="510"/>
      <c r="S92" s="511">
        <v>15</v>
      </c>
      <c r="T92" s="511"/>
      <c r="U92" s="510"/>
      <c r="V92" s="510"/>
      <c r="W92" s="511" t="s">
        <v>1036</v>
      </c>
      <c r="X92" s="511"/>
      <c r="Y92" s="510">
        <v>11</v>
      </c>
      <c r="Z92" s="510"/>
      <c r="AA92" s="511">
        <v>6</v>
      </c>
      <c r="AB92" s="511">
        <v>7</v>
      </c>
      <c r="AC92" s="510"/>
      <c r="AD92" s="510"/>
      <c r="AE92" s="511">
        <v>4</v>
      </c>
      <c r="AF92" s="511">
        <v>7</v>
      </c>
      <c r="AG92" s="447"/>
      <c r="AH92" s="512"/>
      <c r="AI92" s="513">
        <f t="shared" ca="1" si="187"/>
        <v>27</v>
      </c>
      <c r="AJ92" s="513">
        <f t="shared" si="188"/>
        <v>34</v>
      </c>
      <c r="AK92" s="513">
        <f t="shared" si="189"/>
        <v>22</v>
      </c>
      <c r="AL92" s="513" t="str">
        <f t="shared" si="190"/>
        <v>NIL</v>
      </c>
      <c r="AM92" s="513" t="str">
        <f t="shared" si="194"/>
        <v>NIL</v>
      </c>
      <c r="AN92" s="513" t="str">
        <f t="shared" si="191"/>
        <v>NIL</v>
      </c>
      <c r="AO92" s="513"/>
      <c r="AP92" s="514">
        <f t="shared" si="192"/>
        <v>83</v>
      </c>
      <c r="AQ92" s="515">
        <f t="shared" si="128"/>
        <v>0</v>
      </c>
      <c r="AR92" s="515">
        <f t="shared" si="129"/>
        <v>0</v>
      </c>
      <c r="AS92" s="515">
        <f t="shared" si="130"/>
        <v>0</v>
      </c>
      <c r="AT92" s="515">
        <f t="shared" si="131"/>
        <v>0</v>
      </c>
      <c r="AU92" s="515">
        <f t="shared" si="132"/>
        <v>0</v>
      </c>
      <c r="AV92" s="515">
        <f t="shared" si="133"/>
        <v>0</v>
      </c>
      <c r="AW92" s="515">
        <f t="shared" si="134"/>
        <v>0</v>
      </c>
      <c r="AX92" s="515">
        <f t="shared" si="135"/>
        <v>0</v>
      </c>
      <c r="AY92" s="515">
        <f t="shared" si="136"/>
        <v>0</v>
      </c>
      <c r="AZ92" s="515">
        <f t="shared" si="137"/>
        <v>0</v>
      </c>
      <c r="BA92" s="515">
        <f t="shared" si="138"/>
        <v>0</v>
      </c>
      <c r="BB92" s="515">
        <f t="shared" si="139"/>
        <v>0</v>
      </c>
      <c r="BC92" s="515">
        <f t="shared" si="140"/>
        <v>0</v>
      </c>
      <c r="BD92" s="515">
        <f t="shared" si="141"/>
        <v>0</v>
      </c>
      <c r="BE92" s="515">
        <f t="shared" si="142"/>
        <v>0</v>
      </c>
      <c r="BF92" s="515">
        <f t="shared" si="143"/>
        <v>0</v>
      </c>
      <c r="BG92" s="515">
        <f t="shared" si="144"/>
        <v>0</v>
      </c>
      <c r="BH92" s="515">
        <f t="shared" si="145"/>
        <v>0</v>
      </c>
      <c r="BI92" s="515">
        <f t="shared" si="146"/>
        <v>0</v>
      </c>
      <c r="BJ92" s="515">
        <f t="shared" si="147"/>
        <v>0</v>
      </c>
      <c r="BK92" s="515">
        <f t="shared" si="148"/>
        <v>0</v>
      </c>
      <c r="BL92" s="515">
        <f t="shared" si="149"/>
        <v>0</v>
      </c>
      <c r="BM92" s="515">
        <f t="shared" si="150"/>
        <v>0</v>
      </c>
      <c r="BN92" s="515">
        <f t="shared" si="151"/>
        <v>0</v>
      </c>
      <c r="BO92" s="515">
        <f t="shared" si="152"/>
        <v>0</v>
      </c>
      <c r="BP92" s="515">
        <f t="shared" si="153"/>
        <v>0</v>
      </c>
      <c r="BQ92" s="515">
        <f t="shared" si="154"/>
        <v>0</v>
      </c>
      <c r="BR92" s="515">
        <f t="shared" si="155"/>
        <v>0</v>
      </c>
      <c r="BS92" s="515">
        <f t="shared" si="156"/>
        <v>0</v>
      </c>
      <c r="BT92" s="515">
        <f t="shared" si="157"/>
        <v>0</v>
      </c>
      <c r="BU92" s="515">
        <f t="shared" si="158"/>
        <v>0</v>
      </c>
      <c r="BV92" s="515">
        <f t="shared" si="159"/>
        <v>0</v>
      </c>
      <c r="BW92" s="515">
        <f t="shared" si="160"/>
        <v>0</v>
      </c>
      <c r="BX92" s="515">
        <f t="shared" si="161"/>
        <v>0</v>
      </c>
      <c r="BY92" s="515">
        <f t="shared" si="162"/>
        <v>0</v>
      </c>
      <c r="BZ92" s="515">
        <f t="shared" si="163"/>
        <v>0</v>
      </c>
      <c r="CA92" s="515">
        <f t="shared" si="164"/>
        <v>0</v>
      </c>
      <c r="CB92" s="515">
        <f t="shared" si="165"/>
        <v>0</v>
      </c>
      <c r="CC92" s="515">
        <f t="shared" si="166"/>
        <v>0</v>
      </c>
      <c r="CD92" s="515">
        <f t="shared" si="167"/>
        <v>0</v>
      </c>
      <c r="CE92" s="515">
        <f t="shared" si="168"/>
        <v>0</v>
      </c>
      <c r="CF92" s="515">
        <f t="shared" si="169"/>
        <v>0</v>
      </c>
      <c r="CG92" s="515">
        <f t="shared" si="170"/>
        <v>0</v>
      </c>
      <c r="CH92" s="515">
        <f t="shared" si="171"/>
        <v>0</v>
      </c>
      <c r="CI92" s="515">
        <f t="shared" si="172"/>
        <v>0</v>
      </c>
      <c r="CJ92" s="515">
        <f t="shared" si="173"/>
        <v>0</v>
      </c>
      <c r="CK92" s="515">
        <f t="shared" si="193"/>
        <v>0</v>
      </c>
      <c r="CL92" s="515">
        <f t="shared" si="174"/>
        <v>0</v>
      </c>
      <c r="CM92" s="515">
        <f t="shared" si="175"/>
        <v>0</v>
      </c>
      <c r="CN92" s="515">
        <f t="shared" si="176"/>
        <v>0</v>
      </c>
      <c r="CO92" s="515">
        <f t="shared" si="177"/>
        <v>0</v>
      </c>
      <c r="CP92" s="515">
        <f t="shared" si="178"/>
        <v>0</v>
      </c>
      <c r="CQ92" s="515">
        <f t="shared" si="179"/>
        <v>0</v>
      </c>
      <c r="CR92" s="515">
        <f t="shared" si="180"/>
        <v>0</v>
      </c>
      <c r="CS92" s="515">
        <f t="shared" si="181"/>
        <v>0</v>
      </c>
      <c r="CT92" s="515">
        <f t="shared" si="182"/>
        <v>0</v>
      </c>
      <c r="CU92" s="515">
        <f t="shared" si="183"/>
        <v>0</v>
      </c>
      <c r="CV92" s="515">
        <f t="shared" si="184"/>
        <v>0</v>
      </c>
      <c r="CW92" s="515">
        <f t="shared" si="185"/>
        <v>0</v>
      </c>
      <c r="CX92" s="515">
        <f t="shared" si="186"/>
        <v>0</v>
      </c>
    </row>
    <row r="93" spans="2:102" x14ac:dyDescent="0.25">
      <c r="B93" s="509">
        <v>76</v>
      </c>
      <c r="C93" s="467">
        <f>'Student Entry'!C89</f>
        <v>211413205078</v>
      </c>
      <c r="D93" s="274" t="str">
        <f>'Student Entry'!D89</f>
        <v>RAHUL.K.C</v>
      </c>
      <c r="E93" s="468">
        <v>2</v>
      </c>
      <c r="F93" s="510">
        <v>2</v>
      </c>
      <c r="G93" s="510">
        <v>2</v>
      </c>
      <c r="H93" s="510">
        <v>2</v>
      </c>
      <c r="I93" s="510">
        <v>2</v>
      </c>
      <c r="J93" s="468">
        <v>2</v>
      </c>
      <c r="K93" s="510">
        <v>1</v>
      </c>
      <c r="L93" s="468">
        <v>2</v>
      </c>
      <c r="M93" s="468">
        <v>2</v>
      </c>
      <c r="N93" s="510">
        <v>0</v>
      </c>
      <c r="O93" s="511">
        <v>4</v>
      </c>
      <c r="P93" s="511">
        <v>8</v>
      </c>
      <c r="Q93" s="510"/>
      <c r="R93" s="510"/>
      <c r="S93" s="511" t="s">
        <v>1036</v>
      </c>
      <c r="T93" s="511"/>
      <c r="U93" s="510">
        <v>14</v>
      </c>
      <c r="V93" s="510"/>
      <c r="W93" s="511">
        <v>8</v>
      </c>
      <c r="X93" s="511"/>
      <c r="Y93" s="510"/>
      <c r="Z93" s="510"/>
      <c r="AA93" s="511" t="s">
        <v>1036</v>
      </c>
      <c r="AB93" s="511" t="s">
        <v>1036</v>
      </c>
      <c r="AC93" s="510">
        <v>6</v>
      </c>
      <c r="AD93" s="510">
        <v>7</v>
      </c>
      <c r="AE93" s="511" t="s">
        <v>1036</v>
      </c>
      <c r="AF93" s="511" t="s">
        <v>1036</v>
      </c>
      <c r="AG93" s="447">
        <v>8</v>
      </c>
      <c r="AH93" s="512">
        <v>7</v>
      </c>
      <c r="AI93" s="513">
        <f t="shared" ca="1" si="187"/>
        <v>32</v>
      </c>
      <c r="AJ93" s="513">
        <f t="shared" si="188"/>
        <v>18</v>
      </c>
      <c r="AK93" s="513">
        <f t="shared" si="189"/>
        <v>29</v>
      </c>
      <c r="AL93" s="513" t="str">
        <f t="shared" si="190"/>
        <v>NIL</v>
      </c>
      <c r="AM93" s="513" t="str">
        <f t="shared" si="194"/>
        <v>NIL</v>
      </c>
      <c r="AN93" s="513" t="str">
        <f t="shared" si="191"/>
        <v>NIL</v>
      </c>
      <c r="AO93" s="513"/>
      <c r="AP93" s="514">
        <f t="shared" si="192"/>
        <v>79</v>
      </c>
      <c r="AQ93" s="515">
        <f t="shared" si="128"/>
        <v>0</v>
      </c>
      <c r="AR93" s="515">
        <f t="shared" si="129"/>
        <v>0</v>
      </c>
      <c r="AS93" s="515">
        <f t="shared" si="130"/>
        <v>0</v>
      </c>
      <c r="AT93" s="515">
        <f t="shared" si="131"/>
        <v>0</v>
      </c>
      <c r="AU93" s="515">
        <f t="shared" si="132"/>
        <v>0</v>
      </c>
      <c r="AV93" s="515">
        <f t="shared" si="133"/>
        <v>0</v>
      </c>
      <c r="AW93" s="515">
        <f t="shared" si="134"/>
        <v>0</v>
      </c>
      <c r="AX93" s="515">
        <f t="shared" si="135"/>
        <v>0</v>
      </c>
      <c r="AY93" s="515">
        <f t="shared" si="136"/>
        <v>0</v>
      </c>
      <c r="AZ93" s="515">
        <f t="shared" si="137"/>
        <v>0</v>
      </c>
      <c r="BA93" s="515">
        <f t="shared" si="138"/>
        <v>0</v>
      </c>
      <c r="BB93" s="515">
        <f t="shared" si="139"/>
        <v>0</v>
      </c>
      <c r="BC93" s="515">
        <f t="shared" si="140"/>
        <v>0</v>
      </c>
      <c r="BD93" s="515">
        <f t="shared" si="141"/>
        <v>0</v>
      </c>
      <c r="BE93" s="515">
        <f t="shared" si="142"/>
        <v>0</v>
      </c>
      <c r="BF93" s="515">
        <f t="shared" si="143"/>
        <v>0</v>
      </c>
      <c r="BG93" s="515">
        <f t="shared" si="144"/>
        <v>0</v>
      </c>
      <c r="BH93" s="515">
        <f t="shared" si="145"/>
        <v>0</v>
      </c>
      <c r="BI93" s="515">
        <f t="shared" si="146"/>
        <v>0</v>
      </c>
      <c r="BJ93" s="515">
        <f t="shared" si="147"/>
        <v>0</v>
      </c>
      <c r="BK93" s="515">
        <f t="shared" si="148"/>
        <v>0</v>
      </c>
      <c r="BL93" s="515">
        <f t="shared" si="149"/>
        <v>0</v>
      </c>
      <c r="BM93" s="515">
        <f t="shared" si="150"/>
        <v>0</v>
      </c>
      <c r="BN93" s="515">
        <f t="shared" si="151"/>
        <v>0</v>
      </c>
      <c r="BO93" s="515">
        <f t="shared" si="152"/>
        <v>0</v>
      </c>
      <c r="BP93" s="515">
        <f t="shared" si="153"/>
        <v>0</v>
      </c>
      <c r="BQ93" s="515">
        <f t="shared" si="154"/>
        <v>0</v>
      </c>
      <c r="BR93" s="515">
        <f t="shared" si="155"/>
        <v>0</v>
      </c>
      <c r="BS93" s="515">
        <f t="shared" si="156"/>
        <v>0</v>
      </c>
      <c r="BT93" s="515">
        <f t="shared" si="157"/>
        <v>0</v>
      </c>
      <c r="BU93" s="515">
        <f t="shared" si="158"/>
        <v>0</v>
      </c>
      <c r="BV93" s="515">
        <f t="shared" si="159"/>
        <v>0</v>
      </c>
      <c r="BW93" s="515">
        <f t="shared" si="160"/>
        <v>0</v>
      </c>
      <c r="BX93" s="515">
        <f t="shared" si="161"/>
        <v>0</v>
      </c>
      <c r="BY93" s="515">
        <f t="shared" si="162"/>
        <v>0</v>
      </c>
      <c r="BZ93" s="515">
        <f t="shared" si="163"/>
        <v>0</v>
      </c>
      <c r="CA93" s="515">
        <f t="shared" si="164"/>
        <v>0</v>
      </c>
      <c r="CB93" s="515">
        <f t="shared" si="165"/>
        <v>0</v>
      </c>
      <c r="CC93" s="515">
        <f t="shared" si="166"/>
        <v>0</v>
      </c>
      <c r="CD93" s="515">
        <f t="shared" si="167"/>
        <v>0</v>
      </c>
      <c r="CE93" s="515">
        <f t="shared" si="168"/>
        <v>0</v>
      </c>
      <c r="CF93" s="515">
        <f t="shared" si="169"/>
        <v>0</v>
      </c>
      <c r="CG93" s="515">
        <f t="shared" si="170"/>
        <v>0</v>
      </c>
      <c r="CH93" s="515">
        <f t="shared" si="171"/>
        <v>0</v>
      </c>
      <c r="CI93" s="515">
        <f t="shared" si="172"/>
        <v>0</v>
      </c>
      <c r="CJ93" s="515">
        <f t="shared" si="173"/>
        <v>0</v>
      </c>
      <c r="CK93" s="515">
        <f t="shared" si="193"/>
        <v>0</v>
      </c>
      <c r="CL93" s="515">
        <f t="shared" si="174"/>
        <v>0</v>
      </c>
      <c r="CM93" s="515">
        <f t="shared" si="175"/>
        <v>0</v>
      </c>
      <c r="CN93" s="515">
        <f t="shared" si="176"/>
        <v>0</v>
      </c>
      <c r="CO93" s="515">
        <f t="shared" si="177"/>
        <v>0</v>
      </c>
      <c r="CP93" s="515">
        <f t="shared" si="178"/>
        <v>0</v>
      </c>
      <c r="CQ93" s="515">
        <f t="shared" si="179"/>
        <v>0</v>
      </c>
      <c r="CR93" s="515">
        <f t="shared" si="180"/>
        <v>0</v>
      </c>
      <c r="CS93" s="515">
        <f t="shared" si="181"/>
        <v>0</v>
      </c>
      <c r="CT93" s="515">
        <f t="shared" si="182"/>
        <v>0</v>
      </c>
      <c r="CU93" s="515">
        <f t="shared" si="183"/>
        <v>0</v>
      </c>
      <c r="CV93" s="515">
        <f t="shared" si="184"/>
        <v>0</v>
      </c>
      <c r="CW93" s="515">
        <f t="shared" si="185"/>
        <v>0</v>
      </c>
      <c r="CX93" s="515">
        <f t="shared" si="186"/>
        <v>0</v>
      </c>
    </row>
    <row r="94" spans="2:102" x14ac:dyDescent="0.25">
      <c r="B94" s="509">
        <v>77</v>
      </c>
      <c r="C94" s="467">
        <f>'Student Entry'!C90</f>
        <v>211413205079</v>
      </c>
      <c r="D94" s="274" t="str">
        <f>'Student Entry'!D90</f>
        <v>RAJESWARI.M.P</v>
      </c>
      <c r="E94" s="468">
        <v>1</v>
      </c>
      <c r="F94" s="510">
        <v>2</v>
      </c>
      <c r="G94" s="510">
        <v>1</v>
      </c>
      <c r="H94" s="510">
        <v>2</v>
      </c>
      <c r="I94" s="510">
        <v>2</v>
      </c>
      <c r="J94" s="468">
        <v>2</v>
      </c>
      <c r="K94" s="510">
        <v>2</v>
      </c>
      <c r="L94" s="468">
        <v>2</v>
      </c>
      <c r="M94" s="468">
        <v>2</v>
      </c>
      <c r="N94" s="510">
        <v>0</v>
      </c>
      <c r="O94" s="511" t="s">
        <v>1036</v>
      </c>
      <c r="P94" s="511" t="s">
        <v>1036</v>
      </c>
      <c r="Q94" s="510">
        <v>12</v>
      </c>
      <c r="R94" s="510">
        <v>4</v>
      </c>
      <c r="S94" s="511">
        <v>15</v>
      </c>
      <c r="T94" s="511"/>
      <c r="U94" s="510"/>
      <c r="V94" s="510"/>
      <c r="W94" s="511" t="s">
        <v>1036</v>
      </c>
      <c r="X94" s="511"/>
      <c r="Y94" s="510">
        <v>14</v>
      </c>
      <c r="Z94" s="510"/>
      <c r="AA94" s="511">
        <v>7</v>
      </c>
      <c r="AB94" s="511">
        <v>7</v>
      </c>
      <c r="AC94" s="510"/>
      <c r="AD94" s="510"/>
      <c r="AE94" s="511"/>
      <c r="AF94" s="511"/>
      <c r="AG94" s="447">
        <v>7</v>
      </c>
      <c r="AH94" s="512">
        <v>8</v>
      </c>
      <c r="AI94" s="513">
        <f t="shared" ca="1" si="187"/>
        <v>14</v>
      </c>
      <c r="AJ94" s="513">
        <f t="shared" si="188"/>
        <v>46</v>
      </c>
      <c r="AK94" s="513">
        <f t="shared" si="189"/>
        <v>30</v>
      </c>
      <c r="AL94" s="513" t="str">
        <f t="shared" si="190"/>
        <v>NIL</v>
      </c>
      <c r="AM94" s="513" t="str">
        <f t="shared" si="194"/>
        <v>NIL</v>
      </c>
      <c r="AN94" s="513" t="str">
        <f t="shared" si="191"/>
        <v>NIL</v>
      </c>
      <c r="AO94" s="513"/>
      <c r="AP94" s="514">
        <f t="shared" si="192"/>
        <v>90</v>
      </c>
      <c r="AQ94" s="515">
        <f t="shared" si="128"/>
        <v>0</v>
      </c>
      <c r="AR94" s="515">
        <f t="shared" si="129"/>
        <v>0</v>
      </c>
      <c r="AS94" s="515">
        <f t="shared" si="130"/>
        <v>0</v>
      </c>
      <c r="AT94" s="515">
        <f t="shared" si="131"/>
        <v>0</v>
      </c>
      <c r="AU94" s="515">
        <f t="shared" si="132"/>
        <v>0</v>
      </c>
      <c r="AV94" s="515">
        <f t="shared" si="133"/>
        <v>0</v>
      </c>
      <c r="AW94" s="515">
        <f t="shared" si="134"/>
        <v>0</v>
      </c>
      <c r="AX94" s="515">
        <f t="shared" si="135"/>
        <v>0</v>
      </c>
      <c r="AY94" s="515">
        <f t="shared" si="136"/>
        <v>0</v>
      </c>
      <c r="AZ94" s="515">
        <f t="shared" si="137"/>
        <v>0</v>
      </c>
      <c r="BA94" s="515">
        <f t="shared" si="138"/>
        <v>0</v>
      </c>
      <c r="BB94" s="515">
        <f t="shared" si="139"/>
        <v>0</v>
      </c>
      <c r="BC94" s="515">
        <f t="shared" si="140"/>
        <v>0</v>
      </c>
      <c r="BD94" s="515">
        <f t="shared" si="141"/>
        <v>0</v>
      </c>
      <c r="BE94" s="515">
        <f t="shared" si="142"/>
        <v>0</v>
      </c>
      <c r="BF94" s="515">
        <f t="shared" si="143"/>
        <v>0</v>
      </c>
      <c r="BG94" s="515">
        <f t="shared" si="144"/>
        <v>0</v>
      </c>
      <c r="BH94" s="515">
        <f t="shared" si="145"/>
        <v>0</v>
      </c>
      <c r="BI94" s="515">
        <f t="shared" si="146"/>
        <v>0</v>
      </c>
      <c r="BJ94" s="515">
        <f t="shared" si="147"/>
        <v>0</v>
      </c>
      <c r="BK94" s="515">
        <f t="shared" si="148"/>
        <v>0</v>
      </c>
      <c r="BL94" s="515">
        <f t="shared" si="149"/>
        <v>0</v>
      </c>
      <c r="BM94" s="515">
        <f t="shared" si="150"/>
        <v>0</v>
      </c>
      <c r="BN94" s="515">
        <f t="shared" si="151"/>
        <v>0</v>
      </c>
      <c r="BO94" s="515">
        <f t="shared" si="152"/>
        <v>0</v>
      </c>
      <c r="BP94" s="515">
        <f t="shared" si="153"/>
        <v>0</v>
      </c>
      <c r="BQ94" s="515">
        <f t="shared" si="154"/>
        <v>0</v>
      </c>
      <c r="BR94" s="515">
        <f t="shared" si="155"/>
        <v>0</v>
      </c>
      <c r="BS94" s="515">
        <f t="shared" si="156"/>
        <v>0</v>
      </c>
      <c r="BT94" s="515">
        <f t="shared" si="157"/>
        <v>0</v>
      </c>
      <c r="BU94" s="515">
        <f t="shared" si="158"/>
        <v>0</v>
      </c>
      <c r="BV94" s="515">
        <f t="shared" si="159"/>
        <v>0</v>
      </c>
      <c r="BW94" s="515">
        <f t="shared" si="160"/>
        <v>0</v>
      </c>
      <c r="BX94" s="515">
        <f t="shared" si="161"/>
        <v>0</v>
      </c>
      <c r="BY94" s="515">
        <f t="shared" si="162"/>
        <v>0</v>
      </c>
      <c r="BZ94" s="515">
        <f t="shared" si="163"/>
        <v>0</v>
      </c>
      <c r="CA94" s="515">
        <f t="shared" si="164"/>
        <v>0</v>
      </c>
      <c r="CB94" s="515">
        <f t="shared" si="165"/>
        <v>0</v>
      </c>
      <c r="CC94" s="515">
        <f t="shared" si="166"/>
        <v>0</v>
      </c>
      <c r="CD94" s="515">
        <f t="shared" si="167"/>
        <v>0</v>
      </c>
      <c r="CE94" s="515">
        <f t="shared" si="168"/>
        <v>0</v>
      </c>
      <c r="CF94" s="515">
        <f t="shared" si="169"/>
        <v>0</v>
      </c>
      <c r="CG94" s="515">
        <f t="shared" si="170"/>
        <v>0</v>
      </c>
      <c r="CH94" s="515">
        <f t="shared" si="171"/>
        <v>0</v>
      </c>
      <c r="CI94" s="515">
        <f t="shared" si="172"/>
        <v>0</v>
      </c>
      <c r="CJ94" s="515">
        <f t="shared" si="173"/>
        <v>0</v>
      </c>
      <c r="CK94" s="515">
        <f t="shared" si="193"/>
        <v>0</v>
      </c>
      <c r="CL94" s="515">
        <f t="shared" si="174"/>
        <v>0</v>
      </c>
      <c r="CM94" s="515">
        <f t="shared" si="175"/>
        <v>0</v>
      </c>
      <c r="CN94" s="515">
        <f t="shared" si="176"/>
        <v>0</v>
      </c>
      <c r="CO94" s="515">
        <f t="shared" si="177"/>
        <v>0</v>
      </c>
      <c r="CP94" s="515">
        <f t="shared" si="178"/>
        <v>0</v>
      </c>
      <c r="CQ94" s="515">
        <f t="shared" si="179"/>
        <v>0</v>
      </c>
      <c r="CR94" s="515">
        <f t="shared" si="180"/>
        <v>0</v>
      </c>
      <c r="CS94" s="515">
        <f t="shared" si="181"/>
        <v>0</v>
      </c>
      <c r="CT94" s="515">
        <f t="shared" si="182"/>
        <v>0</v>
      </c>
      <c r="CU94" s="515">
        <f t="shared" si="183"/>
        <v>0</v>
      </c>
      <c r="CV94" s="515">
        <f t="shared" si="184"/>
        <v>0</v>
      </c>
      <c r="CW94" s="515">
        <f t="shared" si="185"/>
        <v>0</v>
      </c>
      <c r="CX94" s="515">
        <f t="shared" si="186"/>
        <v>0</v>
      </c>
    </row>
    <row r="95" spans="2:102" x14ac:dyDescent="0.25">
      <c r="B95" s="509">
        <v>78</v>
      </c>
      <c r="C95" s="467">
        <f>'Student Entry'!C91</f>
        <v>211413205080</v>
      </c>
      <c r="D95" s="274" t="str">
        <f>'Student Entry'!D91</f>
        <v>RAJ MOHAN.D</v>
      </c>
      <c r="E95" s="468">
        <v>2</v>
      </c>
      <c r="F95" s="510">
        <v>0</v>
      </c>
      <c r="G95" s="510">
        <v>2</v>
      </c>
      <c r="H95" s="510">
        <v>0</v>
      </c>
      <c r="I95" s="510">
        <v>2</v>
      </c>
      <c r="J95" s="468" t="s">
        <v>1036</v>
      </c>
      <c r="K95" s="510">
        <v>2</v>
      </c>
      <c r="L95" s="468">
        <v>1</v>
      </c>
      <c r="M95" s="468">
        <v>2</v>
      </c>
      <c r="N95" s="510">
        <v>0</v>
      </c>
      <c r="O95" s="511">
        <v>6</v>
      </c>
      <c r="P95" s="511">
        <v>8</v>
      </c>
      <c r="Q95" s="510"/>
      <c r="R95" s="510"/>
      <c r="S95" s="511">
        <v>12</v>
      </c>
      <c r="T95" s="511"/>
      <c r="U95" s="510"/>
      <c r="V95" s="510"/>
      <c r="W95" s="511">
        <v>5</v>
      </c>
      <c r="X95" s="511"/>
      <c r="Y95" s="510"/>
      <c r="Z95" s="510"/>
      <c r="AA95" s="511">
        <v>7</v>
      </c>
      <c r="AB95" s="511">
        <v>6</v>
      </c>
      <c r="AC95" s="510"/>
      <c r="AD95" s="510"/>
      <c r="AE95" s="511">
        <v>5</v>
      </c>
      <c r="AF95" s="511">
        <v>7</v>
      </c>
      <c r="AG95" s="447"/>
      <c r="AH95" s="512"/>
      <c r="AI95" s="513">
        <f t="shared" ca="1" si="187"/>
        <v>28</v>
      </c>
      <c r="AJ95" s="513">
        <f t="shared" si="188"/>
        <v>20</v>
      </c>
      <c r="AK95" s="513">
        <f t="shared" si="189"/>
        <v>19</v>
      </c>
      <c r="AL95" s="513" t="str">
        <f t="shared" si="190"/>
        <v>NIL</v>
      </c>
      <c r="AM95" s="513" t="str">
        <f t="shared" si="194"/>
        <v>NIL</v>
      </c>
      <c r="AN95" s="513" t="str">
        <f t="shared" si="191"/>
        <v>NIL</v>
      </c>
      <c r="AO95" s="513"/>
      <c r="AP95" s="514">
        <f t="shared" si="192"/>
        <v>67</v>
      </c>
      <c r="AQ95" s="515">
        <f t="shared" si="128"/>
        <v>0</v>
      </c>
      <c r="AR95" s="515">
        <f t="shared" si="129"/>
        <v>0</v>
      </c>
      <c r="AS95" s="515">
        <f t="shared" si="130"/>
        <v>0</v>
      </c>
      <c r="AT95" s="515">
        <f t="shared" si="131"/>
        <v>0</v>
      </c>
      <c r="AU95" s="515">
        <f t="shared" si="132"/>
        <v>0</v>
      </c>
      <c r="AV95" s="515">
        <f t="shared" si="133"/>
        <v>0</v>
      </c>
      <c r="AW95" s="515">
        <f t="shared" si="134"/>
        <v>0</v>
      </c>
      <c r="AX95" s="515">
        <f t="shared" si="135"/>
        <v>0</v>
      </c>
      <c r="AY95" s="515">
        <f t="shared" si="136"/>
        <v>0</v>
      </c>
      <c r="AZ95" s="515">
        <f t="shared" si="137"/>
        <v>0</v>
      </c>
      <c r="BA95" s="515">
        <f t="shared" si="138"/>
        <v>0</v>
      </c>
      <c r="BB95" s="515">
        <f t="shared" si="139"/>
        <v>0</v>
      </c>
      <c r="BC95" s="515">
        <f t="shared" si="140"/>
        <v>0</v>
      </c>
      <c r="BD95" s="515">
        <f t="shared" si="141"/>
        <v>0</v>
      </c>
      <c r="BE95" s="515">
        <f t="shared" si="142"/>
        <v>0</v>
      </c>
      <c r="BF95" s="515">
        <f t="shared" si="143"/>
        <v>0</v>
      </c>
      <c r="BG95" s="515">
        <f t="shared" si="144"/>
        <v>0</v>
      </c>
      <c r="BH95" s="515">
        <f t="shared" si="145"/>
        <v>0</v>
      </c>
      <c r="BI95" s="515">
        <f t="shared" si="146"/>
        <v>0</v>
      </c>
      <c r="BJ95" s="515">
        <f t="shared" si="147"/>
        <v>0</v>
      </c>
      <c r="BK95" s="515">
        <f t="shared" si="148"/>
        <v>0</v>
      </c>
      <c r="BL95" s="515">
        <f t="shared" si="149"/>
        <v>0</v>
      </c>
      <c r="BM95" s="515">
        <f t="shared" si="150"/>
        <v>0</v>
      </c>
      <c r="BN95" s="515">
        <f t="shared" si="151"/>
        <v>0</v>
      </c>
      <c r="BO95" s="515">
        <f t="shared" si="152"/>
        <v>0</v>
      </c>
      <c r="BP95" s="515">
        <f t="shared" si="153"/>
        <v>0</v>
      </c>
      <c r="BQ95" s="515">
        <f t="shared" si="154"/>
        <v>0</v>
      </c>
      <c r="BR95" s="515">
        <f t="shared" si="155"/>
        <v>0</v>
      </c>
      <c r="BS95" s="515">
        <f t="shared" si="156"/>
        <v>0</v>
      </c>
      <c r="BT95" s="515">
        <f t="shared" si="157"/>
        <v>0</v>
      </c>
      <c r="BU95" s="515">
        <f t="shared" si="158"/>
        <v>0</v>
      </c>
      <c r="BV95" s="515">
        <f t="shared" si="159"/>
        <v>0</v>
      </c>
      <c r="BW95" s="515">
        <f t="shared" si="160"/>
        <v>0</v>
      </c>
      <c r="BX95" s="515">
        <f t="shared" si="161"/>
        <v>0</v>
      </c>
      <c r="BY95" s="515">
        <f t="shared" si="162"/>
        <v>0</v>
      </c>
      <c r="BZ95" s="515">
        <f t="shared" si="163"/>
        <v>0</v>
      </c>
      <c r="CA95" s="515">
        <f t="shared" si="164"/>
        <v>0</v>
      </c>
      <c r="CB95" s="515">
        <f t="shared" si="165"/>
        <v>0</v>
      </c>
      <c r="CC95" s="515">
        <f t="shared" si="166"/>
        <v>0</v>
      </c>
      <c r="CD95" s="515">
        <f t="shared" si="167"/>
        <v>0</v>
      </c>
      <c r="CE95" s="515">
        <f t="shared" si="168"/>
        <v>0</v>
      </c>
      <c r="CF95" s="515">
        <f t="shared" si="169"/>
        <v>0</v>
      </c>
      <c r="CG95" s="515">
        <f t="shared" si="170"/>
        <v>0</v>
      </c>
      <c r="CH95" s="515">
        <f t="shared" si="171"/>
        <v>0</v>
      </c>
      <c r="CI95" s="515">
        <f t="shared" si="172"/>
        <v>0</v>
      </c>
      <c r="CJ95" s="515">
        <f t="shared" si="173"/>
        <v>0</v>
      </c>
      <c r="CK95" s="515">
        <f t="shared" si="193"/>
        <v>0</v>
      </c>
      <c r="CL95" s="515">
        <f t="shared" si="174"/>
        <v>0</v>
      </c>
      <c r="CM95" s="515">
        <f t="shared" si="175"/>
        <v>0</v>
      </c>
      <c r="CN95" s="515">
        <f t="shared" si="176"/>
        <v>0</v>
      </c>
      <c r="CO95" s="515">
        <f t="shared" si="177"/>
        <v>0</v>
      </c>
      <c r="CP95" s="515">
        <f t="shared" si="178"/>
        <v>0</v>
      </c>
      <c r="CQ95" s="515">
        <f t="shared" si="179"/>
        <v>0</v>
      </c>
      <c r="CR95" s="515">
        <f t="shared" si="180"/>
        <v>0</v>
      </c>
      <c r="CS95" s="515">
        <f t="shared" si="181"/>
        <v>0</v>
      </c>
      <c r="CT95" s="515">
        <f t="shared" si="182"/>
        <v>0</v>
      </c>
      <c r="CU95" s="515">
        <f t="shared" si="183"/>
        <v>0</v>
      </c>
      <c r="CV95" s="515">
        <f t="shared" si="184"/>
        <v>0</v>
      </c>
      <c r="CW95" s="515">
        <f t="shared" si="185"/>
        <v>0</v>
      </c>
      <c r="CX95" s="515">
        <f t="shared" si="186"/>
        <v>0</v>
      </c>
    </row>
    <row r="96" spans="2:102" x14ac:dyDescent="0.25">
      <c r="B96" s="509">
        <v>79</v>
      </c>
      <c r="C96" s="467">
        <f>'Student Entry'!C92</f>
        <v>211413205081</v>
      </c>
      <c r="D96" s="274" t="str">
        <f>'Student Entry'!D92</f>
        <v>RANGEELA.D</v>
      </c>
      <c r="E96" s="468">
        <v>2</v>
      </c>
      <c r="F96" s="510">
        <v>2</v>
      </c>
      <c r="G96" s="510">
        <v>2</v>
      </c>
      <c r="H96" s="510">
        <v>2</v>
      </c>
      <c r="I96" s="510">
        <v>2</v>
      </c>
      <c r="J96" s="468">
        <v>2</v>
      </c>
      <c r="K96" s="510">
        <v>2</v>
      </c>
      <c r="L96" s="468">
        <v>2</v>
      </c>
      <c r="M96" s="468">
        <v>1</v>
      </c>
      <c r="N96" s="510">
        <v>0</v>
      </c>
      <c r="O96" s="511">
        <v>5</v>
      </c>
      <c r="P96" s="511">
        <v>7</v>
      </c>
      <c r="Q96" s="510"/>
      <c r="R96" s="510"/>
      <c r="S96" s="511" t="s">
        <v>1036</v>
      </c>
      <c r="T96" s="511"/>
      <c r="U96" s="510">
        <v>12</v>
      </c>
      <c r="V96" s="510"/>
      <c r="W96" s="511" t="s">
        <v>1036</v>
      </c>
      <c r="X96" s="511"/>
      <c r="Y96" s="510">
        <v>11</v>
      </c>
      <c r="Z96" s="510"/>
      <c r="AA96" s="511" t="s">
        <v>1036</v>
      </c>
      <c r="AB96" s="511" t="s">
        <v>1036</v>
      </c>
      <c r="AC96" s="447">
        <v>7</v>
      </c>
      <c r="AD96" s="512">
        <v>6</v>
      </c>
      <c r="AE96" s="511">
        <v>6</v>
      </c>
      <c r="AF96" s="511">
        <v>8</v>
      </c>
      <c r="AG96" s="447"/>
      <c r="AH96" s="512"/>
      <c r="AI96" s="513">
        <f t="shared" ca="1" si="187"/>
        <v>23</v>
      </c>
      <c r="AJ96" s="513">
        <f t="shared" si="188"/>
        <v>36</v>
      </c>
      <c r="AK96" s="513">
        <f t="shared" si="189"/>
        <v>20</v>
      </c>
      <c r="AL96" s="513" t="str">
        <f t="shared" si="190"/>
        <v>NIL</v>
      </c>
      <c r="AM96" s="513" t="str">
        <f t="shared" si="194"/>
        <v>NIL</v>
      </c>
      <c r="AN96" s="513" t="str">
        <f t="shared" si="191"/>
        <v>NIL</v>
      </c>
      <c r="AO96" s="513"/>
      <c r="AP96" s="514">
        <f t="shared" si="192"/>
        <v>79</v>
      </c>
      <c r="AQ96" s="515">
        <f t="shared" si="128"/>
        <v>0</v>
      </c>
      <c r="AR96" s="515">
        <f t="shared" si="129"/>
        <v>0</v>
      </c>
      <c r="AS96" s="515">
        <f t="shared" si="130"/>
        <v>0</v>
      </c>
      <c r="AT96" s="515">
        <f t="shared" si="131"/>
        <v>0</v>
      </c>
      <c r="AU96" s="515">
        <f t="shared" si="132"/>
        <v>0</v>
      </c>
      <c r="AV96" s="515">
        <f t="shared" si="133"/>
        <v>0</v>
      </c>
      <c r="AW96" s="515">
        <f t="shared" si="134"/>
        <v>0</v>
      </c>
      <c r="AX96" s="515">
        <f t="shared" si="135"/>
        <v>0</v>
      </c>
      <c r="AY96" s="515">
        <f t="shared" si="136"/>
        <v>0</v>
      </c>
      <c r="AZ96" s="515">
        <f t="shared" si="137"/>
        <v>0</v>
      </c>
      <c r="BA96" s="515">
        <f t="shared" si="138"/>
        <v>0</v>
      </c>
      <c r="BB96" s="515">
        <f t="shared" si="139"/>
        <v>0</v>
      </c>
      <c r="BC96" s="515">
        <f t="shared" si="140"/>
        <v>0</v>
      </c>
      <c r="BD96" s="515">
        <f t="shared" si="141"/>
        <v>0</v>
      </c>
      <c r="BE96" s="515">
        <f t="shared" si="142"/>
        <v>0</v>
      </c>
      <c r="BF96" s="515">
        <f t="shared" si="143"/>
        <v>0</v>
      </c>
      <c r="BG96" s="515">
        <f t="shared" si="144"/>
        <v>0</v>
      </c>
      <c r="BH96" s="515">
        <f t="shared" si="145"/>
        <v>0</v>
      </c>
      <c r="BI96" s="515">
        <f t="shared" si="146"/>
        <v>0</v>
      </c>
      <c r="BJ96" s="515">
        <f t="shared" si="147"/>
        <v>0</v>
      </c>
      <c r="BK96" s="515">
        <f t="shared" si="148"/>
        <v>0</v>
      </c>
      <c r="BL96" s="515">
        <f t="shared" si="149"/>
        <v>0</v>
      </c>
      <c r="BM96" s="515">
        <f t="shared" si="150"/>
        <v>0</v>
      </c>
      <c r="BN96" s="515">
        <f t="shared" si="151"/>
        <v>0</v>
      </c>
      <c r="BO96" s="515">
        <f t="shared" si="152"/>
        <v>0</v>
      </c>
      <c r="BP96" s="515">
        <f t="shared" si="153"/>
        <v>0</v>
      </c>
      <c r="BQ96" s="515">
        <f t="shared" si="154"/>
        <v>0</v>
      </c>
      <c r="BR96" s="515">
        <f t="shared" si="155"/>
        <v>0</v>
      </c>
      <c r="BS96" s="515">
        <f t="shared" si="156"/>
        <v>0</v>
      </c>
      <c r="BT96" s="515">
        <f t="shared" si="157"/>
        <v>0</v>
      </c>
      <c r="BU96" s="515">
        <f t="shared" si="158"/>
        <v>0</v>
      </c>
      <c r="BV96" s="515">
        <f t="shared" si="159"/>
        <v>0</v>
      </c>
      <c r="BW96" s="515">
        <f t="shared" si="160"/>
        <v>0</v>
      </c>
      <c r="BX96" s="515">
        <f t="shared" si="161"/>
        <v>0</v>
      </c>
      <c r="BY96" s="515">
        <f t="shared" si="162"/>
        <v>0</v>
      </c>
      <c r="BZ96" s="515">
        <f t="shared" si="163"/>
        <v>0</v>
      </c>
      <c r="CA96" s="515">
        <f t="shared" si="164"/>
        <v>0</v>
      </c>
      <c r="CB96" s="515">
        <f t="shared" si="165"/>
        <v>0</v>
      </c>
      <c r="CC96" s="515">
        <f t="shared" si="166"/>
        <v>0</v>
      </c>
      <c r="CD96" s="515">
        <f t="shared" si="167"/>
        <v>0</v>
      </c>
      <c r="CE96" s="515">
        <f t="shared" si="168"/>
        <v>0</v>
      </c>
      <c r="CF96" s="515">
        <f t="shared" si="169"/>
        <v>0</v>
      </c>
      <c r="CG96" s="515">
        <f t="shared" si="170"/>
        <v>0</v>
      </c>
      <c r="CH96" s="515">
        <f t="shared" si="171"/>
        <v>0</v>
      </c>
      <c r="CI96" s="515">
        <f t="shared" si="172"/>
        <v>0</v>
      </c>
      <c r="CJ96" s="515">
        <f t="shared" si="173"/>
        <v>0</v>
      </c>
      <c r="CK96" s="515">
        <f t="shared" si="193"/>
        <v>0</v>
      </c>
      <c r="CL96" s="515">
        <f t="shared" si="174"/>
        <v>0</v>
      </c>
      <c r="CM96" s="515">
        <f t="shared" si="175"/>
        <v>0</v>
      </c>
      <c r="CN96" s="515">
        <f t="shared" si="176"/>
        <v>0</v>
      </c>
      <c r="CO96" s="515">
        <f t="shared" si="177"/>
        <v>0</v>
      </c>
      <c r="CP96" s="515">
        <f t="shared" si="178"/>
        <v>0</v>
      </c>
      <c r="CQ96" s="515">
        <f t="shared" si="179"/>
        <v>0</v>
      </c>
      <c r="CR96" s="515">
        <f t="shared" si="180"/>
        <v>0</v>
      </c>
      <c r="CS96" s="515">
        <f t="shared" si="181"/>
        <v>0</v>
      </c>
      <c r="CT96" s="515">
        <f t="shared" si="182"/>
        <v>0</v>
      </c>
      <c r="CU96" s="515">
        <f t="shared" si="183"/>
        <v>0</v>
      </c>
      <c r="CV96" s="515">
        <f t="shared" si="184"/>
        <v>0</v>
      </c>
      <c r="CW96" s="515">
        <f t="shared" si="185"/>
        <v>0</v>
      </c>
      <c r="CX96" s="515">
        <f t="shared" si="186"/>
        <v>0</v>
      </c>
    </row>
    <row r="97" spans="2:102" x14ac:dyDescent="0.25">
      <c r="B97" s="509">
        <v>80</v>
      </c>
      <c r="C97" s="467">
        <f>'Student Entry'!C93</f>
        <v>211413205082</v>
      </c>
      <c r="D97" s="274" t="str">
        <f>'Student Entry'!D93</f>
        <v>RATHI.J</v>
      </c>
      <c r="E97" s="468">
        <v>2</v>
      </c>
      <c r="F97" s="510">
        <v>2</v>
      </c>
      <c r="G97" s="510">
        <v>2</v>
      </c>
      <c r="H97" s="510">
        <v>1</v>
      </c>
      <c r="I97" s="510">
        <v>2</v>
      </c>
      <c r="J97" s="468">
        <v>2</v>
      </c>
      <c r="K97" s="510">
        <v>2</v>
      </c>
      <c r="L97" s="468">
        <v>2</v>
      </c>
      <c r="M97" s="468">
        <v>2</v>
      </c>
      <c r="N97" s="510">
        <v>0</v>
      </c>
      <c r="O97" s="511">
        <v>6</v>
      </c>
      <c r="P97" s="511">
        <v>6</v>
      </c>
      <c r="Q97" s="510"/>
      <c r="R97" s="510"/>
      <c r="S97" s="511">
        <v>15</v>
      </c>
      <c r="T97" s="511"/>
      <c r="U97" s="510"/>
      <c r="V97" s="510"/>
      <c r="W97" s="511">
        <v>5</v>
      </c>
      <c r="X97" s="511"/>
      <c r="Y97" s="510"/>
      <c r="Z97" s="510"/>
      <c r="AA97" s="511">
        <v>6</v>
      </c>
      <c r="AB97" s="511">
        <v>5</v>
      </c>
      <c r="AC97" s="510"/>
      <c r="AD97" s="510"/>
      <c r="AE97" s="511" t="s">
        <v>1036</v>
      </c>
      <c r="AF97" s="511" t="s">
        <v>1036</v>
      </c>
      <c r="AG97" s="447">
        <v>8</v>
      </c>
      <c r="AH97" s="512">
        <v>8</v>
      </c>
      <c r="AI97" s="513">
        <f t="shared" ca="1" si="187"/>
        <v>29</v>
      </c>
      <c r="AJ97" s="513">
        <f t="shared" si="188"/>
        <v>16</v>
      </c>
      <c r="AK97" s="513">
        <f t="shared" si="189"/>
        <v>31</v>
      </c>
      <c r="AL97" s="513" t="str">
        <f t="shared" si="190"/>
        <v>NIL</v>
      </c>
      <c r="AM97" s="513" t="str">
        <f t="shared" si="194"/>
        <v>NIL</v>
      </c>
      <c r="AN97" s="513" t="str">
        <f t="shared" si="191"/>
        <v>NIL</v>
      </c>
      <c r="AO97" s="513"/>
      <c r="AP97" s="514">
        <f t="shared" si="192"/>
        <v>76</v>
      </c>
      <c r="AQ97" s="515">
        <f t="shared" si="128"/>
        <v>0</v>
      </c>
      <c r="AR97" s="515">
        <f t="shared" si="129"/>
        <v>0</v>
      </c>
      <c r="AS97" s="515">
        <f t="shared" si="130"/>
        <v>0</v>
      </c>
      <c r="AT97" s="515">
        <f t="shared" si="131"/>
        <v>0</v>
      </c>
      <c r="AU97" s="515">
        <f t="shared" si="132"/>
        <v>0</v>
      </c>
      <c r="AV97" s="515">
        <f t="shared" si="133"/>
        <v>0</v>
      </c>
      <c r="AW97" s="515">
        <f t="shared" si="134"/>
        <v>0</v>
      </c>
      <c r="AX97" s="515">
        <f t="shared" si="135"/>
        <v>0</v>
      </c>
      <c r="AY97" s="515">
        <f t="shared" si="136"/>
        <v>0</v>
      </c>
      <c r="AZ97" s="515">
        <f t="shared" si="137"/>
        <v>0</v>
      </c>
      <c r="BA97" s="515">
        <f t="shared" si="138"/>
        <v>0</v>
      </c>
      <c r="BB97" s="515">
        <f t="shared" si="139"/>
        <v>0</v>
      </c>
      <c r="BC97" s="515">
        <f t="shared" si="140"/>
        <v>0</v>
      </c>
      <c r="BD97" s="515">
        <f t="shared" si="141"/>
        <v>0</v>
      </c>
      <c r="BE97" s="515">
        <f t="shared" si="142"/>
        <v>0</v>
      </c>
      <c r="BF97" s="515">
        <f t="shared" si="143"/>
        <v>0</v>
      </c>
      <c r="BG97" s="515">
        <f t="shared" si="144"/>
        <v>0</v>
      </c>
      <c r="BH97" s="515">
        <f t="shared" si="145"/>
        <v>0</v>
      </c>
      <c r="BI97" s="515">
        <f t="shared" si="146"/>
        <v>0</v>
      </c>
      <c r="BJ97" s="515">
        <f t="shared" si="147"/>
        <v>0</v>
      </c>
      <c r="BK97" s="515">
        <f t="shared" si="148"/>
        <v>0</v>
      </c>
      <c r="BL97" s="515">
        <f t="shared" si="149"/>
        <v>0</v>
      </c>
      <c r="BM97" s="515">
        <f t="shared" si="150"/>
        <v>0</v>
      </c>
      <c r="BN97" s="515">
        <f t="shared" si="151"/>
        <v>0</v>
      </c>
      <c r="BO97" s="515">
        <f t="shared" si="152"/>
        <v>0</v>
      </c>
      <c r="BP97" s="515">
        <f t="shared" si="153"/>
        <v>0</v>
      </c>
      <c r="BQ97" s="515">
        <f t="shared" si="154"/>
        <v>0</v>
      </c>
      <c r="BR97" s="515">
        <f t="shared" si="155"/>
        <v>0</v>
      </c>
      <c r="BS97" s="515">
        <f t="shared" si="156"/>
        <v>0</v>
      </c>
      <c r="BT97" s="515">
        <f t="shared" si="157"/>
        <v>0</v>
      </c>
      <c r="BU97" s="515">
        <f t="shared" si="158"/>
        <v>0</v>
      </c>
      <c r="BV97" s="515">
        <f t="shared" si="159"/>
        <v>0</v>
      </c>
      <c r="BW97" s="515">
        <f t="shared" si="160"/>
        <v>0</v>
      </c>
      <c r="BX97" s="515">
        <f t="shared" si="161"/>
        <v>0</v>
      </c>
      <c r="BY97" s="515">
        <f t="shared" si="162"/>
        <v>0</v>
      </c>
      <c r="BZ97" s="515">
        <f t="shared" si="163"/>
        <v>0</v>
      </c>
      <c r="CA97" s="515">
        <f t="shared" si="164"/>
        <v>0</v>
      </c>
      <c r="CB97" s="515">
        <f t="shared" si="165"/>
        <v>0</v>
      </c>
      <c r="CC97" s="515">
        <f t="shared" si="166"/>
        <v>0</v>
      </c>
      <c r="CD97" s="515">
        <f t="shared" si="167"/>
        <v>0</v>
      </c>
      <c r="CE97" s="515">
        <f t="shared" si="168"/>
        <v>0</v>
      </c>
      <c r="CF97" s="515">
        <f t="shared" si="169"/>
        <v>0</v>
      </c>
      <c r="CG97" s="515">
        <f t="shared" si="170"/>
        <v>0</v>
      </c>
      <c r="CH97" s="515">
        <f t="shared" si="171"/>
        <v>0</v>
      </c>
      <c r="CI97" s="515">
        <f t="shared" si="172"/>
        <v>0</v>
      </c>
      <c r="CJ97" s="515">
        <f t="shared" si="173"/>
        <v>0</v>
      </c>
      <c r="CK97" s="515">
        <f t="shared" si="193"/>
        <v>0</v>
      </c>
      <c r="CL97" s="515">
        <f t="shared" si="174"/>
        <v>0</v>
      </c>
      <c r="CM97" s="515">
        <f t="shared" si="175"/>
        <v>0</v>
      </c>
      <c r="CN97" s="515">
        <f t="shared" si="176"/>
        <v>0</v>
      </c>
      <c r="CO97" s="515">
        <f t="shared" si="177"/>
        <v>0</v>
      </c>
      <c r="CP97" s="515">
        <f t="shared" si="178"/>
        <v>0</v>
      </c>
      <c r="CQ97" s="515">
        <f t="shared" si="179"/>
        <v>0</v>
      </c>
      <c r="CR97" s="515">
        <f t="shared" si="180"/>
        <v>0</v>
      </c>
      <c r="CS97" s="515">
        <f t="shared" si="181"/>
        <v>0</v>
      </c>
      <c r="CT97" s="515">
        <f t="shared" si="182"/>
        <v>0</v>
      </c>
      <c r="CU97" s="515">
        <f t="shared" si="183"/>
        <v>0</v>
      </c>
      <c r="CV97" s="515">
        <f t="shared" si="184"/>
        <v>0</v>
      </c>
      <c r="CW97" s="515">
        <f t="shared" si="185"/>
        <v>0</v>
      </c>
      <c r="CX97" s="515">
        <f t="shared" si="186"/>
        <v>0</v>
      </c>
    </row>
    <row r="98" spans="2:102" x14ac:dyDescent="0.25">
      <c r="B98" s="509">
        <v>81</v>
      </c>
      <c r="C98" s="467">
        <f>'Student Entry'!C94</f>
        <v>211413205083</v>
      </c>
      <c r="D98" s="274" t="str">
        <f>'Student Entry'!D94</f>
        <v>REDDY HEMANTH.T</v>
      </c>
      <c r="E98" s="468">
        <v>2</v>
      </c>
      <c r="F98" s="510">
        <v>2</v>
      </c>
      <c r="G98" s="510">
        <v>2</v>
      </c>
      <c r="H98" s="510">
        <v>2</v>
      </c>
      <c r="I98" s="510">
        <v>2</v>
      </c>
      <c r="J98" s="468">
        <v>2</v>
      </c>
      <c r="K98" s="510">
        <v>2</v>
      </c>
      <c r="L98" s="468">
        <v>2</v>
      </c>
      <c r="M98" s="468">
        <v>2</v>
      </c>
      <c r="N98" s="510">
        <v>1</v>
      </c>
      <c r="O98" s="511" t="s">
        <v>1036</v>
      </c>
      <c r="P98" s="511" t="s">
        <v>1036</v>
      </c>
      <c r="Q98" s="510">
        <v>10</v>
      </c>
      <c r="R98" s="510">
        <v>3</v>
      </c>
      <c r="S98" s="511">
        <v>12</v>
      </c>
      <c r="T98" s="511"/>
      <c r="U98" s="510"/>
      <c r="V98" s="510"/>
      <c r="W98" s="511" t="s">
        <v>1036</v>
      </c>
      <c r="X98" s="511"/>
      <c r="Y98" s="510">
        <v>11</v>
      </c>
      <c r="Z98" s="510"/>
      <c r="AA98" s="511">
        <v>7</v>
      </c>
      <c r="AB98" s="511">
        <v>6</v>
      </c>
      <c r="AC98" s="510"/>
      <c r="AD98" s="510"/>
      <c r="AE98" s="511" t="s">
        <v>1036</v>
      </c>
      <c r="AF98" s="511" t="s">
        <v>1036</v>
      </c>
      <c r="AG98" s="447">
        <v>7</v>
      </c>
      <c r="AH98" s="512">
        <v>7</v>
      </c>
      <c r="AI98" s="513">
        <f t="shared" ca="1" si="187"/>
        <v>16</v>
      </c>
      <c r="AJ98" s="513">
        <f t="shared" si="188"/>
        <v>40</v>
      </c>
      <c r="AK98" s="513">
        <f t="shared" si="189"/>
        <v>26</v>
      </c>
      <c r="AL98" s="513" t="str">
        <f t="shared" si="190"/>
        <v>NIL</v>
      </c>
      <c r="AM98" s="513" t="str">
        <f t="shared" si="194"/>
        <v>NIL</v>
      </c>
      <c r="AN98" s="513" t="str">
        <f t="shared" si="191"/>
        <v>NIL</v>
      </c>
      <c r="AO98" s="513"/>
      <c r="AP98" s="514">
        <f t="shared" si="192"/>
        <v>82</v>
      </c>
      <c r="AQ98" s="515">
        <f t="shared" si="128"/>
        <v>0</v>
      </c>
      <c r="AR98" s="515">
        <f t="shared" si="129"/>
        <v>0</v>
      </c>
      <c r="AS98" s="515">
        <f t="shared" si="130"/>
        <v>0</v>
      </c>
      <c r="AT98" s="515">
        <f t="shared" si="131"/>
        <v>0</v>
      </c>
      <c r="AU98" s="515">
        <f t="shared" si="132"/>
        <v>0</v>
      </c>
      <c r="AV98" s="515">
        <f t="shared" si="133"/>
        <v>0</v>
      </c>
      <c r="AW98" s="515">
        <f t="shared" si="134"/>
        <v>0</v>
      </c>
      <c r="AX98" s="515">
        <f t="shared" si="135"/>
        <v>0</v>
      </c>
      <c r="AY98" s="515">
        <f t="shared" si="136"/>
        <v>0</v>
      </c>
      <c r="AZ98" s="515">
        <f t="shared" si="137"/>
        <v>0</v>
      </c>
      <c r="BA98" s="515">
        <f t="shared" si="138"/>
        <v>0</v>
      </c>
      <c r="BB98" s="515">
        <f t="shared" si="139"/>
        <v>0</v>
      </c>
      <c r="BC98" s="515">
        <f t="shared" si="140"/>
        <v>0</v>
      </c>
      <c r="BD98" s="515">
        <f t="shared" si="141"/>
        <v>0</v>
      </c>
      <c r="BE98" s="515">
        <f t="shared" si="142"/>
        <v>0</v>
      </c>
      <c r="BF98" s="515">
        <f t="shared" si="143"/>
        <v>0</v>
      </c>
      <c r="BG98" s="515">
        <f t="shared" si="144"/>
        <v>0</v>
      </c>
      <c r="BH98" s="515">
        <f t="shared" si="145"/>
        <v>0</v>
      </c>
      <c r="BI98" s="515">
        <f t="shared" si="146"/>
        <v>0</v>
      </c>
      <c r="BJ98" s="515">
        <f t="shared" si="147"/>
        <v>0</v>
      </c>
      <c r="BK98" s="515">
        <f t="shared" si="148"/>
        <v>0</v>
      </c>
      <c r="BL98" s="515">
        <f t="shared" si="149"/>
        <v>0</v>
      </c>
      <c r="BM98" s="515">
        <f t="shared" si="150"/>
        <v>0</v>
      </c>
      <c r="BN98" s="515">
        <f t="shared" si="151"/>
        <v>0</v>
      </c>
      <c r="BO98" s="515">
        <f t="shared" si="152"/>
        <v>0</v>
      </c>
      <c r="BP98" s="515">
        <f t="shared" si="153"/>
        <v>0</v>
      </c>
      <c r="BQ98" s="515">
        <f t="shared" si="154"/>
        <v>0</v>
      </c>
      <c r="BR98" s="515">
        <f t="shared" si="155"/>
        <v>0</v>
      </c>
      <c r="BS98" s="515">
        <f t="shared" si="156"/>
        <v>0</v>
      </c>
      <c r="BT98" s="515">
        <f t="shared" si="157"/>
        <v>0</v>
      </c>
      <c r="BU98" s="515">
        <f t="shared" si="158"/>
        <v>0</v>
      </c>
      <c r="BV98" s="515">
        <f t="shared" si="159"/>
        <v>0</v>
      </c>
      <c r="BW98" s="515">
        <f t="shared" si="160"/>
        <v>0</v>
      </c>
      <c r="BX98" s="515">
        <f t="shared" si="161"/>
        <v>0</v>
      </c>
      <c r="BY98" s="515">
        <f t="shared" si="162"/>
        <v>0</v>
      </c>
      <c r="BZ98" s="515">
        <f t="shared" si="163"/>
        <v>0</v>
      </c>
      <c r="CA98" s="515">
        <f t="shared" si="164"/>
        <v>0</v>
      </c>
      <c r="CB98" s="515">
        <f t="shared" si="165"/>
        <v>0</v>
      </c>
      <c r="CC98" s="515">
        <f t="shared" si="166"/>
        <v>0</v>
      </c>
      <c r="CD98" s="515">
        <f t="shared" si="167"/>
        <v>0</v>
      </c>
      <c r="CE98" s="515">
        <f t="shared" si="168"/>
        <v>0</v>
      </c>
      <c r="CF98" s="515">
        <f t="shared" si="169"/>
        <v>0</v>
      </c>
      <c r="CG98" s="515">
        <f t="shared" si="170"/>
        <v>0</v>
      </c>
      <c r="CH98" s="515">
        <f t="shared" si="171"/>
        <v>0</v>
      </c>
      <c r="CI98" s="515">
        <f t="shared" si="172"/>
        <v>0</v>
      </c>
      <c r="CJ98" s="515">
        <f t="shared" si="173"/>
        <v>0</v>
      </c>
      <c r="CK98" s="515">
        <f t="shared" si="193"/>
        <v>0</v>
      </c>
      <c r="CL98" s="515">
        <f t="shared" si="174"/>
        <v>0</v>
      </c>
      <c r="CM98" s="515">
        <f t="shared" si="175"/>
        <v>0</v>
      </c>
      <c r="CN98" s="515">
        <f t="shared" si="176"/>
        <v>0</v>
      </c>
      <c r="CO98" s="515">
        <f t="shared" si="177"/>
        <v>0</v>
      </c>
      <c r="CP98" s="515">
        <f t="shared" si="178"/>
        <v>0</v>
      </c>
      <c r="CQ98" s="515">
        <f t="shared" si="179"/>
        <v>0</v>
      </c>
      <c r="CR98" s="515">
        <f t="shared" si="180"/>
        <v>0</v>
      </c>
      <c r="CS98" s="515">
        <f t="shared" si="181"/>
        <v>0</v>
      </c>
      <c r="CT98" s="515">
        <f t="shared" si="182"/>
        <v>0</v>
      </c>
      <c r="CU98" s="515">
        <f t="shared" si="183"/>
        <v>0</v>
      </c>
      <c r="CV98" s="515">
        <f t="shared" si="184"/>
        <v>0</v>
      </c>
      <c r="CW98" s="515">
        <f t="shared" si="185"/>
        <v>0</v>
      </c>
      <c r="CX98" s="515">
        <f t="shared" si="186"/>
        <v>0</v>
      </c>
    </row>
    <row r="99" spans="2:102" x14ac:dyDescent="0.25">
      <c r="B99" s="509">
        <v>82</v>
      </c>
      <c r="C99" s="467">
        <f>'Student Entry'!C95</f>
        <v>211413205084</v>
      </c>
      <c r="D99" s="274" t="str">
        <f>'Student Entry'!D95</f>
        <v>REJOY JOHN BENJAMIN</v>
      </c>
      <c r="E99" s="468">
        <v>1</v>
      </c>
      <c r="F99" s="510">
        <v>0</v>
      </c>
      <c r="G99" s="510">
        <v>2</v>
      </c>
      <c r="H99" s="510">
        <v>2</v>
      </c>
      <c r="I99" s="510">
        <v>2</v>
      </c>
      <c r="J99" s="468">
        <v>1</v>
      </c>
      <c r="K99" s="510">
        <v>2</v>
      </c>
      <c r="L99" s="468">
        <v>1</v>
      </c>
      <c r="M99" s="468">
        <v>2</v>
      </c>
      <c r="N99" s="510">
        <v>2</v>
      </c>
      <c r="O99" s="511">
        <v>6</v>
      </c>
      <c r="P99" s="511">
        <v>7</v>
      </c>
      <c r="Q99" s="510"/>
      <c r="R99" s="510"/>
      <c r="S99" s="511" t="s">
        <v>1036</v>
      </c>
      <c r="T99" s="511"/>
      <c r="U99" s="510">
        <v>10</v>
      </c>
      <c r="V99" s="510"/>
      <c r="W99" s="511">
        <v>5</v>
      </c>
      <c r="X99" s="511"/>
      <c r="Y99" s="510"/>
      <c r="Z99" s="510"/>
      <c r="AA99" s="511" t="s">
        <v>1036</v>
      </c>
      <c r="AB99" s="511" t="s">
        <v>1036</v>
      </c>
      <c r="AC99" s="510">
        <v>6</v>
      </c>
      <c r="AD99" s="510">
        <v>6</v>
      </c>
      <c r="AE99" s="511" t="s">
        <v>1036</v>
      </c>
      <c r="AF99" s="511" t="s">
        <v>1036</v>
      </c>
      <c r="AG99" s="447">
        <v>8</v>
      </c>
      <c r="AH99" s="512">
        <v>8</v>
      </c>
      <c r="AI99" s="513">
        <f t="shared" ca="1" si="187"/>
        <v>28</v>
      </c>
      <c r="AJ99" s="513">
        <f t="shared" si="188"/>
        <v>17</v>
      </c>
      <c r="AK99" s="513">
        <f t="shared" si="189"/>
        <v>26</v>
      </c>
      <c r="AL99" s="513" t="str">
        <f t="shared" si="190"/>
        <v>NIL</v>
      </c>
      <c r="AM99" s="513" t="str">
        <f t="shared" si="194"/>
        <v>NIL</v>
      </c>
      <c r="AN99" s="513" t="str">
        <f t="shared" si="191"/>
        <v>NIL</v>
      </c>
      <c r="AO99" s="513"/>
      <c r="AP99" s="514">
        <f t="shared" si="192"/>
        <v>71</v>
      </c>
      <c r="AQ99" s="515">
        <f t="shared" si="128"/>
        <v>0</v>
      </c>
      <c r="AR99" s="515">
        <f t="shared" si="129"/>
        <v>0</v>
      </c>
      <c r="AS99" s="515">
        <f t="shared" si="130"/>
        <v>0</v>
      </c>
      <c r="AT99" s="515">
        <f t="shared" si="131"/>
        <v>0</v>
      </c>
      <c r="AU99" s="515">
        <f t="shared" si="132"/>
        <v>0</v>
      </c>
      <c r="AV99" s="515">
        <f t="shared" si="133"/>
        <v>0</v>
      </c>
      <c r="AW99" s="515">
        <f t="shared" si="134"/>
        <v>0</v>
      </c>
      <c r="AX99" s="515">
        <f t="shared" si="135"/>
        <v>0</v>
      </c>
      <c r="AY99" s="515">
        <f t="shared" si="136"/>
        <v>0</v>
      </c>
      <c r="AZ99" s="515">
        <f t="shared" si="137"/>
        <v>0</v>
      </c>
      <c r="BA99" s="515">
        <f t="shared" si="138"/>
        <v>0</v>
      </c>
      <c r="BB99" s="515">
        <f t="shared" si="139"/>
        <v>0</v>
      </c>
      <c r="BC99" s="515">
        <f t="shared" si="140"/>
        <v>0</v>
      </c>
      <c r="BD99" s="515">
        <f t="shared" si="141"/>
        <v>0</v>
      </c>
      <c r="BE99" s="515">
        <f t="shared" si="142"/>
        <v>0</v>
      </c>
      <c r="BF99" s="515">
        <f t="shared" si="143"/>
        <v>0</v>
      </c>
      <c r="BG99" s="515">
        <f t="shared" si="144"/>
        <v>0</v>
      </c>
      <c r="BH99" s="515">
        <f t="shared" si="145"/>
        <v>0</v>
      </c>
      <c r="BI99" s="515">
        <f t="shared" si="146"/>
        <v>0</v>
      </c>
      <c r="BJ99" s="515">
        <f t="shared" si="147"/>
        <v>0</v>
      </c>
      <c r="BK99" s="515">
        <f t="shared" si="148"/>
        <v>0</v>
      </c>
      <c r="BL99" s="515">
        <f t="shared" si="149"/>
        <v>0</v>
      </c>
      <c r="BM99" s="515">
        <f t="shared" si="150"/>
        <v>0</v>
      </c>
      <c r="BN99" s="515">
        <f t="shared" si="151"/>
        <v>0</v>
      </c>
      <c r="BO99" s="515">
        <f t="shared" si="152"/>
        <v>0</v>
      </c>
      <c r="BP99" s="515">
        <f t="shared" si="153"/>
        <v>0</v>
      </c>
      <c r="BQ99" s="515">
        <f t="shared" si="154"/>
        <v>0</v>
      </c>
      <c r="BR99" s="515">
        <f t="shared" si="155"/>
        <v>0</v>
      </c>
      <c r="BS99" s="515">
        <f t="shared" si="156"/>
        <v>0</v>
      </c>
      <c r="BT99" s="515">
        <f t="shared" si="157"/>
        <v>0</v>
      </c>
      <c r="BU99" s="515">
        <f t="shared" si="158"/>
        <v>0</v>
      </c>
      <c r="BV99" s="515">
        <f t="shared" si="159"/>
        <v>0</v>
      </c>
      <c r="BW99" s="515">
        <f t="shared" si="160"/>
        <v>0</v>
      </c>
      <c r="BX99" s="515">
        <f t="shared" si="161"/>
        <v>0</v>
      </c>
      <c r="BY99" s="515">
        <f t="shared" si="162"/>
        <v>0</v>
      </c>
      <c r="BZ99" s="515">
        <f t="shared" si="163"/>
        <v>0</v>
      </c>
      <c r="CA99" s="515">
        <f t="shared" si="164"/>
        <v>0</v>
      </c>
      <c r="CB99" s="515">
        <f t="shared" si="165"/>
        <v>0</v>
      </c>
      <c r="CC99" s="515">
        <f t="shared" si="166"/>
        <v>0</v>
      </c>
      <c r="CD99" s="515">
        <f t="shared" si="167"/>
        <v>0</v>
      </c>
      <c r="CE99" s="515">
        <f t="shared" si="168"/>
        <v>0</v>
      </c>
      <c r="CF99" s="515">
        <f t="shared" si="169"/>
        <v>0</v>
      </c>
      <c r="CG99" s="515">
        <f t="shared" si="170"/>
        <v>0</v>
      </c>
      <c r="CH99" s="515">
        <f t="shared" si="171"/>
        <v>0</v>
      </c>
      <c r="CI99" s="515">
        <f t="shared" si="172"/>
        <v>0</v>
      </c>
      <c r="CJ99" s="515">
        <f t="shared" si="173"/>
        <v>0</v>
      </c>
      <c r="CK99" s="515">
        <f t="shared" si="193"/>
        <v>0</v>
      </c>
      <c r="CL99" s="515">
        <f t="shared" si="174"/>
        <v>0</v>
      </c>
      <c r="CM99" s="515">
        <f t="shared" si="175"/>
        <v>0</v>
      </c>
      <c r="CN99" s="515">
        <f t="shared" si="176"/>
        <v>0</v>
      </c>
      <c r="CO99" s="515">
        <f t="shared" si="177"/>
        <v>0</v>
      </c>
      <c r="CP99" s="515">
        <f t="shared" si="178"/>
        <v>0</v>
      </c>
      <c r="CQ99" s="515">
        <f t="shared" si="179"/>
        <v>0</v>
      </c>
      <c r="CR99" s="515">
        <f t="shared" si="180"/>
        <v>0</v>
      </c>
      <c r="CS99" s="515">
        <f t="shared" si="181"/>
        <v>0</v>
      </c>
      <c r="CT99" s="515">
        <f t="shared" si="182"/>
        <v>0</v>
      </c>
      <c r="CU99" s="515">
        <f t="shared" si="183"/>
        <v>0</v>
      </c>
      <c r="CV99" s="515">
        <f t="shared" si="184"/>
        <v>0</v>
      </c>
      <c r="CW99" s="515">
        <f t="shared" si="185"/>
        <v>0</v>
      </c>
      <c r="CX99" s="515">
        <f t="shared" si="186"/>
        <v>0</v>
      </c>
    </row>
    <row r="100" spans="2:102" x14ac:dyDescent="0.25">
      <c r="B100" s="509">
        <v>83</v>
      </c>
      <c r="C100" s="467">
        <f>'Student Entry'!C96</f>
        <v>211413205085</v>
      </c>
      <c r="D100" s="274" t="str">
        <f>'Student Entry'!D96</f>
        <v>RENUKA.M</v>
      </c>
      <c r="E100" s="468">
        <v>2</v>
      </c>
      <c r="F100" s="510">
        <v>2</v>
      </c>
      <c r="G100" s="510">
        <v>2</v>
      </c>
      <c r="H100" s="510">
        <v>2</v>
      </c>
      <c r="I100" s="510">
        <v>2</v>
      </c>
      <c r="J100" s="468">
        <v>2</v>
      </c>
      <c r="K100" s="510">
        <v>2</v>
      </c>
      <c r="L100" s="468">
        <v>2</v>
      </c>
      <c r="M100" s="468">
        <v>2</v>
      </c>
      <c r="N100" s="510">
        <v>2</v>
      </c>
      <c r="O100" s="511" t="s">
        <v>1036</v>
      </c>
      <c r="P100" s="511" t="s">
        <v>1036</v>
      </c>
      <c r="Q100" s="510">
        <v>12</v>
      </c>
      <c r="R100" s="510">
        <v>3</v>
      </c>
      <c r="S100" s="511">
        <v>7</v>
      </c>
      <c r="T100" s="511"/>
      <c r="U100" s="510"/>
      <c r="V100" s="510"/>
      <c r="W100" s="511">
        <v>5</v>
      </c>
      <c r="X100" s="511"/>
      <c r="Y100" s="510"/>
      <c r="Z100" s="510"/>
      <c r="AA100" s="511" t="s">
        <v>1036</v>
      </c>
      <c r="AB100" s="511" t="s">
        <v>1036</v>
      </c>
      <c r="AC100" s="510">
        <v>6</v>
      </c>
      <c r="AD100" s="510">
        <v>7</v>
      </c>
      <c r="AE100" s="511">
        <v>6</v>
      </c>
      <c r="AF100" s="511">
        <v>8</v>
      </c>
      <c r="AG100" s="447"/>
      <c r="AH100" s="512"/>
      <c r="AI100" s="513">
        <f t="shared" ca="1" si="187"/>
        <v>22</v>
      </c>
      <c r="AJ100" s="513">
        <f t="shared" si="188"/>
        <v>37</v>
      </c>
      <c r="AK100" s="513">
        <f t="shared" si="189"/>
        <v>15</v>
      </c>
      <c r="AL100" s="513" t="str">
        <f t="shared" si="190"/>
        <v>NIL</v>
      </c>
      <c r="AM100" s="513" t="str">
        <f t="shared" si="194"/>
        <v>NIL</v>
      </c>
      <c r="AN100" s="513" t="str">
        <f t="shared" si="191"/>
        <v>NIL</v>
      </c>
      <c r="AO100" s="513"/>
      <c r="AP100" s="514">
        <f t="shared" si="192"/>
        <v>74</v>
      </c>
      <c r="AQ100" s="515">
        <f t="shared" si="128"/>
        <v>0</v>
      </c>
      <c r="AR100" s="515">
        <f t="shared" si="129"/>
        <v>0</v>
      </c>
      <c r="AS100" s="515">
        <f t="shared" si="130"/>
        <v>0</v>
      </c>
      <c r="AT100" s="515">
        <f t="shared" si="131"/>
        <v>0</v>
      </c>
      <c r="AU100" s="515">
        <f t="shared" si="132"/>
        <v>0</v>
      </c>
      <c r="AV100" s="515">
        <f t="shared" si="133"/>
        <v>0</v>
      </c>
      <c r="AW100" s="515">
        <f t="shared" si="134"/>
        <v>0</v>
      </c>
      <c r="AX100" s="515">
        <f t="shared" si="135"/>
        <v>0</v>
      </c>
      <c r="AY100" s="515">
        <f t="shared" si="136"/>
        <v>0</v>
      </c>
      <c r="AZ100" s="515">
        <f t="shared" si="137"/>
        <v>0</v>
      </c>
      <c r="BA100" s="515">
        <f t="shared" si="138"/>
        <v>0</v>
      </c>
      <c r="BB100" s="515">
        <f t="shared" si="139"/>
        <v>0</v>
      </c>
      <c r="BC100" s="515">
        <f t="shared" si="140"/>
        <v>0</v>
      </c>
      <c r="BD100" s="515">
        <f t="shared" si="141"/>
        <v>0</v>
      </c>
      <c r="BE100" s="515">
        <f t="shared" si="142"/>
        <v>0</v>
      </c>
      <c r="BF100" s="515">
        <f t="shared" si="143"/>
        <v>0</v>
      </c>
      <c r="BG100" s="515">
        <f t="shared" si="144"/>
        <v>0</v>
      </c>
      <c r="BH100" s="515">
        <f t="shared" si="145"/>
        <v>0</v>
      </c>
      <c r="BI100" s="515">
        <f t="shared" si="146"/>
        <v>0</v>
      </c>
      <c r="BJ100" s="515">
        <f t="shared" si="147"/>
        <v>0</v>
      </c>
      <c r="BK100" s="515">
        <f t="shared" si="148"/>
        <v>0</v>
      </c>
      <c r="BL100" s="515">
        <f t="shared" si="149"/>
        <v>0</v>
      </c>
      <c r="BM100" s="515">
        <f t="shared" si="150"/>
        <v>0</v>
      </c>
      <c r="BN100" s="515">
        <f t="shared" si="151"/>
        <v>0</v>
      </c>
      <c r="BO100" s="515">
        <f t="shared" si="152"/>
        <v>0</v>
      </c>
      <c r="BP100" s="515">
        <f t="shared" si="153"/>
        <v>0</v>
      </c>
      <c r="BQ100" s="515">
        <f t="shared" si="154"/>
        <v>0</v>
      </c>
      <c r="BR100" s="515">
        <f t="shared" si="155"/>
        <v>0</v>
      </c>
      <c r="BS100" s="515">
        <f t="shared" si="156"/>
        <v>0</v>
      </c>
      <c r="BT100" s="515">
        <f t="shared" si="157"/>
        <v>0</v>
      </c>
      <c r="BU100" s="515">
        <f t="shared" si="158"/>
        <v>0</v>
      </c>
      <c r="BV100" s="515">
        <f t="shared" si="159"/>
        <v>0</v>
      </c>
      <c r="BW100" s="515">
        <f t="shared" si="160"/>
        <v>0</v>
      </c>
      <c r="BX100" s="515">
        <f t="shared" si="161"/>
        <v>0</v>
      </c>
      <c r="BY100" s="515">
        <f t="shared" si="162"/>
        <v>0</v>
      </c>
      <c r="BZ100" s="515">
        <f t="shared" si="163"/>
        <v>0</v>
      </c>
      <c r="CA100" s="515">
        <f t="shared" si="164"/>
        <v>0</v>
      </c>
      <c r="CB100" s="515">
        <f t="shared" si="165"/>
        <v>0</v>
      </c>
      <c r="CC100" s="515">
        <f t="shared" si="166"/>
        <v>0</v>
      </c>
      <c r="CD100" s="515">
        <f t="shared" si="167"/>
        <v>0</v>
      </c>
      <c r="CE100" s="515">
        <f t="shared" si="168"/>
        <v>0</v>
      </c>
      <c r="CF100" s="515">
        <f t="shared" si="169"/>
        <v>0</v>
      </c>
      <c r="CG100" s="515">
        <f t="shared" si="170"/>
        <v>0</v>
      </c>
      <c r="CH100" s="515">
        <f t="shared" si="171"/>
        <v>0</v>
      </c>
      <c r="CI100" s="515">
        <f t="shared" si="172"/>
        <v>0</v>
      </c>
      <c r="CJ100" s="515">
        <f t="shared" si="173"/>
        <v>0</v>
      </c>
      <c r="CK100" s="515">
        <f t="shared" si="193"/>
        <v>0</v>
      </c>
      <c r="CL100" s="515">
        <f t="shared" si="174"/>
        <v>0</v>
      </c>
      <c r="CM100" s="515">
        <f t="shared" si="175"/>
        <v>0</v>
      </c>
      <c r="CN100" s="515">
        <f t="shared" si="176"/>
        <v>0</v>
      </c>
      <c r="CO100" s="515">
        <f t="shared" si="177"/>
        <v>0</v>
      </c>
      <c r="CP100" s="515">
        <f t="shared" si="178"/>
        <v>0</v>
      </c>
      <c r="CQ100" s="515">
        <f t="shared" si="179"/>
        <v>0</v>
      </c>
      <c r="CR100" s="515">
        <f t="shared" si="180"/>
        <v>0</v>
      </c>
      <c r="CS100" s="515">
        <f t="shared" si="181"/>
        <v>0</v>
      </c>
      <c r="CT100" s="515">
        <f t="shared" si="182"/>
        <v>0</v>
      </c>
      <c r="CU100" s="515">
        <f t="shared" si="183"/>
        <v>0</v>
      </c>
      <c r="CV100" s="515">
        <f t="shared" si="184"/>
        <v>0</v>
      </c>
      <c r="CW100" s="515">
        <f t="shared" si="185"/>
        <v>0</v>
      </c>
      <c r="CX100" s="515">
        <f t="shared" si="186"/>
        <v>0</v>
      </c>
    </row>
    <row r="101" spans="2:102" x14ac:dyDescent="0.25">
      <c r="B101" s="509">
        <v>84</v>
      </c>
      <c r="C101" s="467">
        <f>'Student Entry'!C97</f>
        <v>211413205086</v>
      </c>
      <c r="D101" s="274" t="str">
        <f>'Student Entry'!D97</f>
        <v>ROSHAN DHARMA</v>
      </c>
      <c r="E101" s="468">
        <v>1</v>
      </c>
      <c r="F101" s="510">
        <v>2</v>
      </c>
      <c r="G101" s="510">
        <v>2</v>
      </c>
      <c r="H101" s="510">
        <v>2</v>
      </c>
      <c r="I101" s="510">
        <v>2</v>
      </c>
      <c r="J101" s="468">
        <v>2</v>
      </c>
      <c r="K101" s="510">
        <v>1</v>
      </c>
      <c r="L101" s="468">
        <v>1</v>
      </c>
      <c r="M101" s="468">
        <v>1</v>
      </c>
      <c r="N101" s="510">
        <v>2</v>
      </c>
      <c r="O101" s="511">
        <v>6</v>
      </c>
      <c r="P101" s="511">
        <v>8</v>
      </c>
      <c r="Q101" s="510"/>
      <c r="R101" s="510"/>
      <c r="S101" s="511">
        <v>8</v>
      </c>
      <c r="T101" s="511"/>
      <c r="U101" s="510"/>
      <c r="V101" s="510"/>
      <c r="W101" s="511" t="s">
        <v>1036</v>
      </c>
      <c r="X101" s="511"/>
      <c r="Y101" s="510">
        <v>10</v>
      </c>
      <c r="Z101" s="510"/>
      <c r="AA101" s="511">
        <v>6</v>
      </c>
      <c r="AB101" s="511">
        <v>7</v>
      </c>
      <c r="AC101" s="510"/>
      <c r="AD101" s="510"/>
      <c r="AE101" s="511">
        <v>6</v>
      </c>
      <c r="AF101" s="511">
        <v>7</v>
      </c>
      <c r="AG101" s="447"/>
      <c r="AH101" s="512"/>
      <c r="AI101" s="513">
        <f t="shared" ca="1" si="187"/>
        <v>25</v>
      </c>
      <c r="AJ101" s="513">
        <f t="shared" si="188"/>
        <v>34</v>
      </c>
      <c r="AK101" s="513">
        <f t="shared" si="189"/>
        <v>15</v>
      </c>
      <c r="AL101" s="513" t="str">
        <f t="shared" si="190"/>
        <v>NIL</v>
      </c>
      <c r="AM101" s="513" t="str">
        <f t="shared" si="194"/>
        <v>NIL</v>
      </c>
      <c r="AN101" s="513" t="str">
        <f t="shared" si="191"/>
        <v>NIL</v>
      </c>
      <c r="AO101" s="513"/>
      <c r="AP101" s="514">
        <f t="shared" si="192"/>
        <v>74</v>
      </c>
      <c r="AQ101" s="515">
        <f t="shared" si="128"/>
        <v>0</v>
      </c>
      <c r="AR101" s="515">
        <f t="shared" si="129"/>
        <v>0</v>
      </c>
      <c r="AS101" s="515">
        <f t="shared" si="130"/>
        <v>0</v>
      </c>
      <c r="AT101" s="515">
        <f t="shared" si="131"/>
        <v>0</v>
      </c>
      <c r="AU101" s="515">
        <f t="shared" si="132"/>
        <v>0</v>
      </c>
      <c r="AV101" s="515">
        <f t="shared" si="133"/>
        <v>0</v>
      </c>
      <c r="AW101" s="515">
        <f t="shared" si="134"/>
        <v>0</v>
      </c>
      <c r="AX101" s="515">
        <f t="shared" si="135"/>
        <v>0</v>
      </c>
      <c r="AY101" s="515">
        <f t="shared" si="136"/>
        <v>0</v>
      </c>
      <c r="AZ101" s="515">
        <f t="shared" si="137"/>
        <v>0</v>
      </c>
      <c r="BA101" s="515">
        <f t="shared" si="138"/>
        <v>0</v>
      </c>
      <c r="BB101" s="515">
        <f t="shared" si="139"/>
        <v>0</v>
      </c>
      <c r="BC101" s="515">
        <f t="shared" si="140"/>
        <v>0</v>
      </c>
      <c r="BD101" s="515">
        <f t="shared" si="141"/>
        <v>0</v>
      </c>
      <c r="BE101" s="515">
        <f t="shared" si="142"/>
        <v>0</v>
      </c>
      <c r="BF101" s="515">
        <f t="shared" si="143"/>
        <v>0</v>
      </c>
      <c r="BG101" s="515">
        <f t="shared" si="144"/>
        <v>0</v>
      </c>
      <c r="BH101" s="515">
        <f t="shared" si="145"/>
        <v>0</v>
      </c>
      <c r="BI101" s="515">
        <f t="shared" si="146"/>
        <v>0</v>
      </c>
      <c r="BJ101" s="515">
        <f t="shared" si="147"/>
        <v>0</v>
      </c>
      <c r="BK101" s="515">
        <f t="shared" si="148"/>
        <v>0</v>
      </c>
      <c r="BL101" s="515">
        <f t="shared" si="149"/>
        <v>0</v>
      </c>
      <c r="BM101" s="515">
        <f t="shared" si="150"/>
        <v>0</v>
      </c>
      <c r="BN101" s="515">
        <f t="shared" si="151"/>
        <v>0</v>
      </c>
      <c r="BO101" s="515">
        <f t="shared" si="152"/>
        <v>0</v>
      </c>
      <c r="BP101" s="515">
        <f t="shared" si="153"/>
        <v>0</v>
      </c>
      <c r="BQ101" s="515">
        <f t="shared" si="154"/>
        <v>0</v>
      </c>
      <c r="BR101" s="515">
        <f t="shared" si="155"/>
        <v>0</v>
      </c>
      <c r="BS101" s="515">
        <f t="shared" si="156"/>
        <v>0</v>
      </c>
      <c r="BT101" s="515">
        <f t="shared" si="157"/>
        <v>0</v>
      </c>
      <c r="BU101" s="515">
        <f t="shared" si="158"/>
        <v>0</v>
      </c>
      <c r="BV101" s="515">
        <f t="shared" si="159"/>
        <v>0</v>
      </c>
      <c r="BW101" s="515">
        <f t="shared" si="160"/>
        <v>0</v>
      </c>
      <c r="BX101" s="515">
        <f t="shared" si="161"/>
        <v>0</v>
      </c>
      <c r="BY101" s="515">
        <f t="shared" si="162"/>
        <v>0</v>
      </c>
      <c r="BZ101" s="515">
        <f t="shared" si="163"/>
        <v>0</v>
      </c>
      <c r="CA101" s="515">
        <f t="shared" si="164"/>
        <v>0</v>
      </c>
      <c r="CB101" s="515">
        <f t="shared" si="165"/>
        <v>0</v>
      </c>
      <c r="CC101" s="515">
        <f t="shared" si="166"/>
        <v>0</v>
      </c>
      <c r="CD101" s="515">
        <f t="shared" si="167"/>
        <v>0</v>
      </c>
      <c r="CE101" s="515">
        <f t="shared" si="168"/>
        <v>0</v>
      </c>
      <c r="CF101" s="515">
        <f t="shared" si="169"/>
        <v>0</v>
      </c>
      <c r="CG101" s="515">
        <f t="shared" si="170"/>
        <v>0</v>
      </c>
      <c r="CH101" s="515">
        <f t="shared" si="171"/>
        <v>0</v>
      </c>
      <c r="CI101" s="515">
        <f t="shared" si="172"/>
        <v>0</v>
      </c>
      <c r="CJ101" s="515">
        <f t="shared" si="173"/>
        <v>0</v>
      </c>
      <c r="CK101" s="515">
        <f t="shared" si="193"/>
        <v>0</v>
      </c>
      <c r="CL101" s="515">
        <f t="shared" si="174"/>
        <v>0</v>
      </c>
      <c r="CM101" s="515">
        <f t="shared" si="175"/>
        <v>0</v>
      </c>
      <c r="CN101" s="515">
        <f t="shared" si="176"/>
        <v>0</v>
      </c>
      <c r="CO101" s="515">
        <f t="shared" si="177"/>
        <v>0</v>
      </c>
      <c r="CP101" s="515">
        <f t="shared" si="178"/>
        <v>0</v>
      </c>
      <c r="CQ101" s="515">
        <f t="shared" si="179"/>
        <v>0</v>
      </c>
      <c r="CR101" s="515">
        <f t="shared" si="180"/>
        <v>0</v>
      </c>
      <c r="CS101" s="515">
        <f t="shared" si="181"/>
        <v>0</v>
      </c>
      <c r="CT101" s="515">
        <f t="shared" si="182"/>
        <v>0</v>
      </c>
      <c r="CU101" s="515">
        <f t="shared" si="183"/>
        <v>0</v>
      </c>
      <c r="CV101" s="515">
        <f t="shared" si="184"/>
        <v>0</v>
      </c>
      <c r="CW101" s="515">
        <f t="shared" si="185"/>
        <v>0</v>
      </c>
      <c r="CX101" s="515">
        <f t="shared" si="186"/>
        <v>0</v>
      </c>
    </row>
    <row r="102" spans="2:102" x14ac:dyDescent="0.25">
      <c r="B102" s="509">
        <v>85</v>
      </c>
      <c r="C102" s="467">
        <f>'Student Entry'!C98</f>
        <v>211413205087</v>
      </c>
      <c r="D102" s="274" t="str">
        <f>'Student Entry'!D98</f>
        <v>RUBIKA.K</v>
      </c>
      <c r="E102" s="468">
        <v>2</v>
      </c>
      <c r="F102" s="510">
        <v>2</v>
      </c>
      <c r="G102" s="510">
        <v>2</v>
      </c>
      <c r="H102" s="510">
        <v>1</v>
      </c>
      <c r="I102" s="510">
        <v>2</v>
      </c>
      <c r="J102" s="468">
        <v>2</v>
      </c>
      <c r="K102" s="510">
        <v>1</v>
      </c>
      <c r="L102" s="468">
        <v>1</v>
      </c>
      <c r="M102" s="468">
        <v>2</v>
      </c>
      <c r="N102" s="510">
        <v>2</v>
      </c>
      <c r="O102" s="511" t="s">
        <v>1036</v>
      </c>
      <c r="P102" s="511" t="s">
        <v>1036</v>
      </c>
      <c r="Q102" s="510">
        <v>10</v>
      </c>
      <c r="R102" s="510">
        <v>4</v>
      </c>
      <c r="S102" s="511" t="s">
        <v>1036</v>
      </c>
      <c r="T102" s="511"/>
      <c r="U102" s="510">
        <v>12</v>
      </c>
      <c r="V102" s="510"/>
      <c r="W102" s="511">
        <v>5</v>
      </c>
      <c r="X102" s="511"/>
      <c r="Y102" s="510"/>
      <c r="Z102" s="510"/>
      <c r="AA102" s="511" t="s">
        <v>1036</v>
      </c>
      <c r="AB102" s="511" t="s">
        <v>1036</v>
      </c>
      <c r="AC102" s="510">
        <v>5</v>
      </c>
      <c r="AD102" s="510">
        <v>6</v>
      </c>
      <c r="AE102" s="511">
        <v>5</v>
      </c>
      <c r="AF102" s="511">
        <v>7</v>
      </c>
      <c r="AG102" s="447"/>
      <c r="AH102" s="512"/>
      <c r="AI102" s="513">
        <f t="shared" ca="1" si="187"/>
        <v>22</v>
      </c>
      <c r="AJ102" s="513">
        <f t="shared" si="188"/>
        <v>30</v>
      </c>
      <c r="AK102" s="513">
        <f t="shared" si="189"/>
        <v>19</v>
      </c>
      <c r="AL102" s="513" t="str">
        <f t="shared" si="190"/>
        <v>NIL</v>
      </c>
      <c r="AM102" s="513" t="str">
        <f t="shared" si="194"/>
        <v>NIL</v>
      </c>
      <c r="AN102" s="513" t="str">
        <f t="shared" si="191"/>
        <v>NIL</v>
      </c>
      <c r="AO102" s="513"/>
      <c r="AP102" s="514">
        <f t="shared" si="192"/>
        <v>71</v>
      </c>
      <c r="AQ102" s="515">
        <f t="shared" si="128"/>
        <v>0</v>
      </c>
      <c r="AR102" s="515">
        <f t="shared" si="129"/>
        <v>0</v>
      </c>
      <c r="AS102" s="515">
        <f t="shared" si="130"/>
        <v>0</v>
      </c>
      <c r="AT102" s="515">
        <f t="shared" si="131"/>
        <v>0</v>
      </c>
      <c r="AU102" s="515">
        <f t="shared" si="132"/>
        <v>0</v>
      </c>
      <c r="AV102" s="515">
        <f t="shared" si="133"/>
        <v>0</v>
      </c>
      <c r="AW102" s="515">
        <f t="shared" si="134"/>
        <v>0</v>
      </c>
      <c r="AX102" s="515">
        <f t="shared" si="135"/>
        <v>0</v>
      </c>
      <c r="AY102" s="515">
        <f t="shared" si="136"/>
        <v>0</v>
      </c>
      <c r="AZ102" s="515">
        <f t="shared" si="137"/>
        <v>0</v>
      </c>
      <c r="BA102" s="515">
        <f t="shared" si="138"/>
        <v>0</v>
      </c>
      <c r="BB102" s="515">
        <f t="shared" si="139"/>
        <v>0</v>
      </c>
      <c r="BC102" s="515">
        <f t="shared" si="140"/>
        <v>0</v>
      </c>
      <c r="BD102" s="515">
        <f t="shared" si="141"/>
        <v>0</v>
      </c>
      <c r="BE102" s="515">
        <f t="shared" si="142"/>
        <v>0</v>
      </c>
      <c r="BF102" s="515">
        <f t="shared" si="143"/>
        <v>0</v>
      </c>
      <c r="BG102" s="515">
        <f t="shared" si="144"/>
        <v>0</v>
      </c>
      <c r="BH102" s="515">
        <f t="shared" si="145"/>
        <v>0</v>
      </c>
      <c r="BI102" s="515">
        <f t="shared" si="146"/>
        <v>0</v>
      </c>
      <c r="BJ102" s="515">
        <f t="shared" si="147"/>
        <v>0</v>
      </c>
      <c r="BK102" s="515">
        <f t="shared" si="148"/>
        <v>0</v>
      </c>
      <c r="BL102" s="515">
        <f t="shared" si="149"/>
        <v>0</v>
      </c>
      <c r="BM102" s="515">
        <f t="shared" si="150"/>
        <v>0</v>
      </c>
      <c r="BN102" s="515">
        <f t="shared" si="151"/>
        <v>0</v>
      </c>
      <c r="BO102" s="515">
        <f t="shared" si="152"/>
        <v>0</v>
      </c>
      <c r="BP102" s="515">
        <f t="shared" si="153"/>
        <v>0</v>
      </c>
      <c r="BQ102" s="515">
        <f t="shared" si="154"/>
        <v>0</v>
      </c>
      <c r="BR102" s="515">
        <f t="shared" si="155"/>
        <v>0</v>
      </c>
      <c r="BS102" s="515">
        <f t="shared" si="156"/>
        <v>0</v>
      </c>
      <c r="BT102" s="515">
        <f t="shared" si="157"/>
        <v>0</v>
      </c>
      <c r="BU102" s="515">
        <f t="shared" si="158"/>
        <v>0</v>
      </c>
      <c r="BV102" s="515">
        <f t="shared" si="159"/>
        <v>0</v>
      </c>
      <c r="BW102" s="515">
        <f t="shared" si="160"/>
        <v>0</v>
      </c>
      <c r="BX102" s="515">
        <f t="shared" si="161"/>
        <v>0</v>
      </c>
      <c r="BY102" s="515">
        <f t="shared" si="162"/>
        <v>0</v>
      </c>
      <c r="BZ102" s="515">
        <f t="shared" si="163"/>
        <v>0</v>
      </c>
      <c r="CA102" s="515">
        <f t="shared" si="164"/>
        <v>0</v>
      </c>
      <c r="CB102" s="515">
        <f t="shared" si="165"/>
        <v>0</v>
      </c>
      <c r="CC102" s="515">
        <f t="shared" si="166"/>
        <v>0</v>
      </c>
      <c r="CD102" s="515">
        <f t="shared" si="167"/>
        <v>0</v>
      </c>
      <c r="CE102" s="515">
        <f t="shared" si="168"/>
        <v>0</v>
      </c>
      <c r="CF102" s="515">
        <f t="shared" si="169"/>
        <v>0</v>
      </c>
      <c r="CG102" s="515">
        <f t="shared" si="170"/>
        <v>0</v>
      </c>
      <c r="CH102" s="515">
        <f t="shared" si="171"/>
        <v>0</v>
      </c>
      <c r="CI102" s="515">
        <f t="shared" si="172"/>
        <v>0</v>
      </c>
      <c r="CJ102" s="515">
        <f t="shared" si="173"/>
        <v>0</v>
      </c>
      <c r="CK102" s="515">
        <f t="shared" si="193"/>
        <v>0</v>
      </c>
      <c r="CL102" s="515">
        <f t="shared" si="174"/>
        <v>0</v>
      </c>
      <c r="CM102" s="515">
        <f t="shared" si="175"/>
        <v>0</v>
      </c>
      <c r="CN102" s="515">
        <f t="shared" si="176"/>
        <v>0</v>
      </c>
      <c r="CO102" s="515">
        <f t="shared" si="177"/>
        <v>0</v>
      </c>
      <c r="CP102" s="515">
        <f t="shared" si="178"/>
        <v>0</v>
      </c>
      <c r="CQ102" s="515">
        <f t="shared" si="179"/>
        <v>0</v>
      </c>
      <c r="CR102" s="515">
        <f t="shared" si="180"/>
        <v>0</v>
      </c>
      <c r="CS102" s="515">
        <f t="shared" si="181"/>
        <v>0</v>
      </c>
      <c r="CT102" s="515">
        <f t="shared" si="182"/>
        <v>0</v>
      </c>
      <c r="CU102" s="515">
        <f t="shared" si="183"/>
        <v>0</v>
      </c>
      <c r="CV102" s="515">
        <f t="shared" si="184"/>
        <v>0</v>
      </c>
      <c r="CW102" s="515">
        <f t="shared" si="185"/>
        <v>0</v>
      </c>
      <c r="CX102" s="515">
        <f t="shared" si="186"/>
        <v>0</v>
      </c>
    </row>
    <row r="103" spans="2:102" x14ac:dyDescent="0.25">
      <c r="B103" s="509">
        <v>86</v>
      </c>
      <c r="C103" s="467">
        <f>'Student Entry'!C99</f>
        <v>211413205088</v>
      </c>
      <c r="D103" s="274" t="str">
        <f>'Student Entry'!D99</f>
        <v>SALAI DHAMAYANTHI.M.S</v>
      </c>
      <c r="E103" s="468">
        <v>2</v>
      </c>
      <c r="F103" s="510">
        <v>2</v>
      </c>
      <c r="G103" s="510">
        <v>2</v>
      </c>
      <c r="H103" s="510">
        <v>2</v>
      </c>
      <c r="I103" s="510">
        <v>2</v>
      </c>
      <c r="J103" s="468">
        <v>2</v>
      </c>
      <c r="K103" s="510">
        <v>1</v>
      </c>
      <c r="L103" s="468">
        <v>2</v>
      </c>
      <c r="M103" s="468">
        <v>2</v>
      </c>
      <c r="N103" s="510">
        <v>2</v>
      </c>
      <c r="O103" s="511">
        <v>6</v>
      </c>
      <c r="P103" s="511">
        <v>8</v>
      </c>
      <c r="Q103" s="510"/>
      <c r="R103" s="510"/>
      <c r="S103" s="511">
        <v>6</v>
      </c>
      <c r="T103" s="511"/>
      <c r="U103" s="510"/>
      <c r="V103" s="510"/>
      <c r="W103" s="511">
        <v>12</v>
      </c>
      <c r="X103" s="511"/>
      <c r="Y103" s="510"/>
      <c r="Z103" s="510"/>
      <c r="AA103" s="511" t="s">
        <v>1036</v>
      </c>
      <c r="AB103" s="511" t="s">
        <v>1036</v>
      </c>
      <c r="AC103" s="510">
        <v>6</v>
      </c>
      <c r="AD103" s="510">
        <v>5</v>
      </c>
      <c r="AE103" s="511">
        <v>4</v>
      </c>
      <c r="AF103" s="511">
        <v>6</v>
      </c>
      <c r="AG103" s="447"/>
      <c r="AH103" s="512"/>
      <c r="AI103" s="513">
        <f t="shared" ca="1" si="187"/>
        <v>40</v>
      </c>
      <c r="AJ103" s="513">
        <f t="shared" si="188"/>
        <v>20</v>
      </c>
      <c r="AK103" s="513">
        <f t="shared" si="189"/>
        <v>12</v>
      </c>
      <c r="AL103" s="513" t="str">
        <f t="shared" si="190"/>
        <v>NIL</v>
      </c>
      <c r="AM103" s="513" t="str">
        <f t="shared" si="194"/>
        <v>NIL</v>
      </c>
      <c r="AN103" s="513" t="str">
        <f t="shared" si="191"/>
        <v>NIL</v>
      </c>
      <c r="AO103" s="513"/>
      <c r="AP103" s="514">
        <f t="shared" si="192"/>
        <v>72</v>
      </c>
      <c r="AQ103" s="515">
        <f t="shared" si="128"/>
        <v>0</v>
      </c>
      <c r="AR103" s="515">
        <f t="shared" si="129"/>
        <v>0</v>
      </c>
      <c r="AS103" s="515">
        <f t="shared" si="130"/>
        <v>0</v>
      </c>
      <c r="AT103" s="515">
        <f t="shared" si="131"/>
        <v>0</v>
      </c>
      <c r="AU103" s="515">
        <f t="shared" si="132"/>
        <v>0</v>
      </c>
      <c r="AV103" s="515">
        <f t="shared" si="133"/>
        <v>0</v>
      </c>
      <c r="AW103" s="515">
        <f t="shared" si="134"/>
        <v>0</v>
      </c>
      <c r="AX103" s="515">
        <f t="shared" si="135"/>
        <v>0</v>
      </c>
      <c r="AY103" s="515">
        <f t="shared" si="136"/>
        <v>0</v>
      </c>
      <c r="AZ103" s="515">
        <f t="shared" si="137"/>
        <v>0</v>
      </c>
      <c r="BA103" s="515">
        <f t="shared" si="138"/>
        <v>0</v>
      </c>
      <c r="BB103" s="515">
        <f t="shared" si="139"/>
        <v>0</v>
      </c>
      <c r="BC103" s="515">
        <f t="shared" si="140"/>
        <v>0</v>
      </c>
      <c r="BD103" s="515">
        <f t="shared" si="141"/>
        <v>0</v>
      </c>
      <c r="BE103" s="515">
        <f t="shared" si="142"/>
        <v>0</v>
      </c>
      <c r="BF103" s="515">
        <f t="shared" si="143"/>
        <v>0</v>
      </c>
      <c r="BG103" s="515">
        <f t="shared" si="144"/>
        <v>0</v>
      </c>
      <c r="BH103" s="515">
        <f t="shared" si="145"/>
        <v>0</v>
      </c>
      <c r="BI103" s="515">
        <f t="shared" si="146"/>
        <v>0</v>
      </c>
      <c r="BJ103" s="515">
        <f t="shared" si="147"/>
        <v>0</v>
      </c>
      <c r="BK103" s="515">
        <f t="shared" si="148"/>
        <v>0</v>
      </c>
      <c r="BL103" s="515">
        <f t="shared" si="149"/>
        <v>0</v>
      </c>
      <c r="BM103" s="515">
        <f t="shared" si="150"/>
        <v>0</v>
      </c>
      <c r="BN103" s="515">
        <f t="shared" si="151"/>
        <v>0</v>
      </c>
      <c r="BO103" s="515">
        <f t="shared" si="152"/>
        <v>0</v>
      </c>
      <c r="BP103" s="515">
        <f t="shared" si="153"/>
        <v>0</v>
      </c>
      <c r="BQ103" s="515">
        <f t="shared" si="154"/>
        <v>0</v>
      </c>
      <c r="BR103" s="515">
        <f t="shared" si="155"/>
        <v>0</v>
      </c>
      <c r="BS103" s="515">
        <f t="shared" si="156"/>
        <v>0</v>
      </c>
      <c r="BT103" s="515">
        <f t="shared" si="157"/>
        <v>0</v>
      </c>
      <c r="BU103" s="515">
        <f t="shared" si="158"/>
        <v>0</v>
      </c>
      <c r="BV103" s="515">
        <f t="shared" si="159"/>
        <v>0</v>
      </c>
      <c r="BW103" s="515">
        <f t="shared" si="160"/>
        <v>0</v>
      </c>
      <c r="BX103" s="515">
        <f t="shared" si="161"/>
        <v>0</v>
      </c>
      <c r="BY103" s="515">
        <f t="shared" si="162"/>
        <v>0</v>
      </c>
      <c r="BZ103" s="515">
        <f t="shared" si="163"/>
        <v>0</v>
      </c>
      <c r="CA103" s="515">
        <f t="shared" si="164"/>
        <v>0</v>
      </c>
      <c r="CB103" s="515">
        <f t="shared" si="165"/>
        <v>0</v>
      </c>
      <c r="CC103" s="515">
        <f t="shared" si="166"/>
        <v>0</v>
      </c>
      <c r="CD103" s="515">
        <f t="shared" si="167"/>
        <v>0</v>
      </c>
      <c r="CE103" s="515">
        <f t="shared" si="168"/>
        <v>0</v>
      </c>
      <c r="CF103" s="515">
        <f t="shared" si="169"/>
        <v>0</v>
      </c>
      <c r="CG103" s="515">
        <f t="shared" si="170"/>
        <v>0</v>
      </c>
      <c r="CH103" s="515">
        <f t="shared" si="171"/>
        <v>0</v>
      </c>
      <c r="CI103" s="515">
        <f t="shared" si="172"/>
        <v>0</v>
      </c>
      <c r="CJ103" s="515">
        <f t="shared" si="173"/>
        <v>0</v>
      </c>
      <c r="CK103" s="515">
        <f t="shared" si="193"/>
        <v>0</v>
      </c>
      <c r="CL103" s="515">
        <f t="shared" si="174"/>
        <v>0</v>
      </c>
      <c r="CM103" s="515">
        <f t="shared" si="175"/>
        <v>0</v>
      </c>
      <c r="CN103" s="515">
        <f t="shared" si="176"/>
        <v>0</v>
      </c>
      <c r="CO103" s="515">
        <f t="shared" si="177"/>
        <v>0</v>
      </c>
      <c r="CP103" s="515">
        <f t="shared" si="178"/>
        <v>0</v>
      </c>
      <c r="CQ103" s="515">
        <f t="shared" si="179"/>
        <v>0</v>
      </c>
      <c r="CR103" s="515">
        <f t="shared" si="180"/>
        <v>0</v>
      </c>
      <c r="CS103" s="515">
        <f t="shared" si="181"/>
        <v>0</v>
      </c>
      <c r="CT103" s="515">
        <f t="shared" si="182"/>
        <v>0</v>
      </c>
      <c r="CU103" s="515">
        <f t="shared" si="183"/>
        <v>0</v>
      </c>
      <c r="CV103" s="515">
        <f t="shared" si="184"/>
        <v>0</v>
      </c>
      <c r="CW103" s="515">
        <f t="shared" si="185"/>
        <v>0</v>
      </c>
      <c r="CX103" s="515">
        <f t="shared" si="186"/>
        <v>0</v>
      </c>
    </row>
    <row r="104" spans="2:102" x14ac:dyDescent="0.25">
      <c r="B104" s="509">
        <v>87</v>
      </c>
      <c r="C104" s="467">
        <f>'Student Entry'!C100</f>
        <v>211413205089</v>
      </c>
      <c r="D104" s="274" t="str">
        <f>'Student Entry'!D100</f>
        <v>SAMYUKTHA.R</v>
      </c>
      <c r="E104" s="468">
        <v>1</v>
      </c>
      <c r="F104" s="510">
        <v>2</v>
      </c>
      <c r="G104" s="510">
        <v>2</v>
      </c>
      <c r="H104" s="510">
        <v>2</v>
      </c>
      <c r="I104" s="510">
        <v>2</v>
      </c>
      <c r="J104" s="468">
        <v>1</v>
      </c>
      <c r="K104" s="510">
        <v>0</v>
      </c>
      <c r="L104" s="468">
        <v>1</v>
      </c>
      <c r="M104" s="468">
        <v>2</v>
      </c>
      <c r="N104" s="510">
        <v>2</v>
      </c>
      <c r="O104" s="511">
        <v>5</v>
      </c>
      <c r="P104" s="511">
        <v>6</v>
      </c>
      <c r="Q104" s="510"/>
      <c r="R104" s="510"/>
      <c r="S104" s="511" t="s">
        <v>1036</v>
      </c>
      <c r="T104" s="511"/>
      <c r="U104" s="510">
        <v>13</v>
      </c>
      <c r="V104" s="510"/>
      <c r="W104" s="511" t="s">
        <v>1036</v>
      </c>
      <c r="X104" s="511"/>
      <c r="Y104" s="510">
        <v>11</v>
      </c>
      <c r="Z104" s="510"/>
      <c r="AA104" s="511">
        <v>6</v>
      </c>
      <c r="AB104" s="511">
        <v>6</v>
      </c>
      <c r="AC104" s="510"/>
      <c r="AD104" s="510"/>
      <c r="AE104" s="511">
        <v>4</v>
      </c>
      <c r="AF104" s="511">
        <v>8</v>
      </c>
      <c r="AG104" s="447"/>
      <c r="AH104" s="512"/>
      <c r="AI104" s="513">
        <f t="shared" ca="1" si="187"/>
        <v>23</v>
      </c>
      <c r="AJ104" s="513">
        <f t="shared" si="188"/>
        <v>30</v>
      </c>
      <c r="AK104" s="513">
        <f t="shared" si="189"/>
        <v>21</v>
      </c>
      <c r="AL104" s="513" t="str">
        <f t="shared" si="190"/>
        <v>NIL</v>
      </c>
      <c r="AM104" s="513" t="str">
        <f>IF((SUMIF($E$16:$AH$16,"=CO5",E104:AH104)),SUMIF($E$16:$AH$16,"=CO5",E104:AH104),"NIL")</f>
        <v>NIL</v>
      </c>
      <c r="AN104" s="513" t="str">
        <f t="shared" si="191"/>
        <v>NIL</v>
      </c>
      <c r="AO104" s="513"/>
      <c r="AP104" s="514">
        <f t="shared" si="192"/>
        <v>74</v>
      </c>
      <c r="AQ104" s="515">
        <f t="shared" si="128"/>
        <v>0</v>
      </c>
      <c r="AR104" s="515">
        <f t="shared" si="129"/>
        <v>0</v>
      </c>
      <c r="AS104" s="515">
        <f t="shared" si="130"/>
        <v>0</v>
      </c>
      <c r="AT104" s="515">
        <f t="shared" si="131"/>
        <v>0</v>
      </c>
      <c r="AU104" s="515">
        <f t="shared" si="132"/>
        <v>0</v>
      </c>
      <c r="AV104" s="515">
        <f t="shared" si="133"/>
        <v>0</v>
      </c>
      <c r="AW104" s="515">
        <f t="shared" si="134"/>
        <v>0</v>
      </c>
      <c r="AX104" s="515">
        <f t="shared" si="135"/>
        <v>0</v>
      </c>
      <c r="AY104" s="515">
        <f t="shared" si="136"/>
        <v>0</v>
      </c>
      <c r="AZ104" s="515">
        <f t="shared" si="137"/>
        <v>0</v>
      </c>
      <c r="BA104" s="515">
        <f t="shared" si="138"/>
        <v>0</v>
      </c>
      <c r="BB104" s="515">
        <f t="shared" si="139"/>
        <v>0</v>
      </c>
      <c r="BC104" s="515">
        <f t="shared" si="140"/>
        <v>0</v>
      </c>
      <c r="BD104" s="515">
        <f t="shared" si="141"/>
        <v>0</v>
      </c>
      <c r="BE104" s="515">
        <f t="shared" si="142"/>
        <v>0</v>
      </c>
      <c r="BF104" s="515">
        <f t="shared" si="143"/>
        <v>0</v>
      </c>
      <c r="BG104" s="515">
        <f t="shared" si="144"/>
        <v>0</v>
      </c>
      <c r="BH104" s="515">
        <f t="shared" si="145"/>
        <v>0</v>
      </c>
      <c r="BI104" s="515">
        <f t="shared" si="146"/>
        <v>0</v>
      </c>
      <c r="BJ104" s="515">
        <f t="shared" si="147"/>
        <v>0</v>
      </c>
      <c r="BK104" s="515">
        <f t="shared" si="148"/>
        <v>0</v>
      </c>
      <c r="BL104" s="515">
        <f t="shared" si="149"/>
        <v>0</v>
      </c>
      <c r="BM104" s="515">
        <f t="shared" si="150"/>
        <v>0</v>
      </c>
      <c r="BN104" s="515">
        <f t="shared" si="151"/>
        <v>0</v>
      </c>
      <c r="BO104" s="515">
        <f t="shared" si="152"/>
        <v>0</v>
      </c>
      <c r="BP104" s="515">
        <f t="shared" si="153"/>
        <v>0</v>
      </c>
      <c r="BQ104" s="515">
        <f t="shared" si="154"/>
        <v>0</v>
      </c>
      <c r="BR104" s="515">
        <f t="shared" si="155"/>
        <v>0</v>
      </c>
      <c r="BS104" s="515">
        <f t="shared" si="156"/>
        <v>0</v>
      </c>
      <c r="BT104" s="515">
        <f t="shared" si="157"/>
        <v>0</v>
      </c>
      <c r="BU104" s="515">
        <f t="shared" si="158"/>
        <v>0</v>
      </c>
      <c r="BV104" s="515">
        <f t="shared" si="159"/>
        <v>0</v>
      </c>
      <c r="BW104" s="515">
        <f t="shared" si="160"/>
        <v>0</v>
      </c>
      <c r="BX104" s="515">
        <f t="shared" si="161"/>
        <v>0</v>
      </c>
      <c r="BY104" s="515">
        <f t="shared" si="162"/>
        <v>0</v>
      </c>
      <c r="BZ104" s="515">
        <f t="shared" si="163"/>
        <v>0</v>
      </c>
      <c r="CA104" s="515">
        <f t="shared" si="164"/>
        <v>0</v>
      </c>
      <c r="CB104" s="515">
        <f t="shared" si="165"/>
        <v>0</v>
      </c>
      <c r="CC104" s="515">
        <f t="shared" si="166"/>
        <v>0</v>
      </c>
      <c r="CD104" s="515">
        <f t="shared" si="167"/>
        <v>0</v>
      </c>
      <c r="CE104" s="515">
        <f t="shared" si="168"/>
        <v>0</v>
      </c>
      <c r="CF104" s="515">
        <f t="shared" si="169"/>
        <v>0</v>
      </c>
      <c r="CG104" s="515">
        <f t="shared" si="170"/>
        <v>0</v>
      </c>
      <c r="CH104" s="515">
        <f t="shared" si="171"/>
        <v>0</v>
      </c>
      <c r="CI104" s="515">
        <f t="shared" si="172"/>
        <v>0</v>
      </c>
      <c r="CJ104" s="515">
        <f t="shared" si="173"/>
        <v>0</v>
      </c>
      <c r="CK104" s="515">
        <f t="shared" si="193"/>
        <v>0</v>
      </c>
      <c r="CL104" s="515">
        <f t="shared" si="174"/>
        <v>0</v>
      </c>
      <c r="CM104" s="515">
        <f t="shared" si="175"/>
        <v>0</v>
      </c>
      <c r="CN104" s="515">
        <f t="shared" si="176"/>
        <v>0</v>
      </c>
      <c r="CO104" s="515">
        <f t="shared" si="177"/>
        <v>0</v>
      </c>
      <c r="CP104" s="515">
        <f t="shared" si="178"/>
        <v>0</v>
      </c>
      <c r="CQ104" s="515">
        <f t="shared" si="179"/>
        <v>0</v>
      </c>
      <c r="CR104" s="515">
        <f t="shared" si="180"/>
        <v>0</v>
      </c>
      <c r="CS104" s="515">
        <f t="shared" si="181"/>
        <v>0</v>
      </c>
      <c r="CT104" s="515">
        <f t="shared" si="182"/>
        <v>0</v>
      </c>
      <c r="CU104" s="515">
        <f t="shared" si="183"/>
        <v>0</v>
      </c>
      <c r="CV104" s="515">
        <f t="shared" si="184"/>
        <v>0</v>
      </c>
      <c r="CW104" s="515">
        <f t="shared" si="185"/>
        <v>0</v>
      </c>
      <c r="CX104" s="515">
        <f t="shared" si="186"/>
        <v>0</v>
      </c>
    </row>
    <row r="105" spans="2:102" x14ac:dyDescent="0.25">
      <c r="B105" s="509">
        <v>88</v>
      </c>
      <c r="C105" s="467">
        <f>'Student Entry'!C101</f>
        <v>211413205090</v>
      </c>
      <c r="D105" s="274" t="str">
        <f>'Student Entry'!D101</f>
        <v>SANDHIYA.S</v>
      </c>
      <c r="E105" s="468">
        <v>1</v>
      </c>
      <c r="F105" s="510">
        <v>0</v>
      </c>
      <c r="G105" s="510">
        <v>1</v>
      </c>
      <c r="H105" s="510">
        <v>2</v>
      </c>
      <c r="I105" s="510">
        <v>2</v>
      </c>
      <c r="J105" s="468">
        <v>2</v>
      </c>
      <c r="K105" s="510">
        <v>1</v>
      </c>
      <c r="L105" s="468">
        <v>2</v>
      </c>
      <c r="M105" s="468">
        <v>1</v>
      </c>
      <c r="N105" s="510">
        <v>1</v>
      </c>
      <c r="O105" s="511" t="s">
        <v>1036</v>
      </c>
      <c r="P105" s="511" t="s">
        <v>1036</v>
      </c>
      <c r="Q105" s="510">
        <v>10</v>
      </c>
      <c r="R105" s="510">
        <v>3</v>
      </c>
      <c r="S105" s="511">
        <v>5</v>
      </c>
      <c r="T105" s="511"/>
      <c r="U105" s="510"/>
      <c r="V105" s="510"/>
      <c r="W105" s="511">
        <v>7</v>
      </c>
      <c r="X105" s="511"/>
      <c r="Y105" s="510"/>
      <c r="Z105" s="510"/>
      <c r="AA105" s="511">
        <v>7</v>
      </c>
      <c r="AB105" s="511">
        <v>6</v>
      </c>
      <c r="AC105" s="510"/>
      <c r="AD105" s="510"/>
      <c r="AE105" s="511" t="s">
        <v>1036</v>
      </c>
      <c r="AF105" s="511" t="s">
        <v>1036</v>
      </c>
      <c r="AG105" s="447">
        <v>7</v>
      </c>
      <c r="AH105" s="512">
        <v>6</v>
      </c>
      <c r="AI105" s="513">
        <f t="shared" ca="1" si="187"/>
        <v>18</v>
      </c>
      <c r="AJ105" s="513">
        <f t="shared" si="188"/>
        <v>28</v>
      </c>
      <c r="AK105" s="513">
        <f t="shared" si="189"/>
        <v>18</v>
      </c>
      <c r="AL105" s="513" t="str">
        <f t="shared" si="190"/>
        <v>NIL</v>
      </c>
      <c r="AM105" s="513" t="str">
        <f t="shared" ref="AM105:AM146" si="195">IF((SUMIF($E$16:$AH$16,"=CO5",E105:AH105)),SUMIF($E$16:$AH$16,"=CO5",E105:AH105),"NIL")</f>
        <v>NIL</v>
      </c>
      <c r="AN105" s="513" t="str">
        <f t="shared" si="191"/>
        <v>NIL</v>
      </c>
      <c r="AO105" s="513"/>
      <c r="AP105" s="514">
        <f t="shared" si="192"/>
        <v>64</v>
      </c>
      <c r="AQ105" s="515">
        <f t="shared" si="128"/>
        <v>0</v>
      </c>
      <c r="AR105" s="515">
        <f t="shared" si="129"/>
        <v>0</v>
      </c>
      <c r="AS105" s="515">
        <f t="shared" si="130"/>
        <v>0</v>
      </c>
      <c r="AT105" s="515">
        <f t="shared" si="131"/>
        <v>0</v>
      </c>
      <c r="AU105" s="515">
        <f t="shared" si="132"/>
        <v>0</v>
      </c>
      <c r="AV105" s="515">
        <f t="shared" si="133"/>
        <v>0</v>
      </c>
      <c r="AW105" s="515">
        <f t="shared" si="134"/>
        <v>0</v>
      </c>
      <c r="AX105" s="515">
        <f t="shared" si="135"/>
        <v>0</v>
      </c>
      <c r="AY105" s="515">
        <f t="shared" si="136"/>
        <v>0</v>
      </c>
      <c r="AZ105" s="515">
        <f t="shared" si="137"/>
        <v>0</v>
      </c>
      <c r="BA105" s="515">
        <f t="shared" si="138"/>
        <v>0</v>
      </c>
      <c r="BB105" s="515">
        <f t="shared" si="139"/>
        <v>0</v>
      </c>
      <c r="BC105" s="515">
        <f t="shared" si="140"/>
        <v>0</v>
      </c>
      <c r="BD105" s="515">
        <f t="shared" si="141"/>
        <v>0</v>
      </c>
      <c r="BE105" s="515">
        <f t="shared" si="142"/>
        <v>0</v>
      </c>
      <c r="BF105" s="515">
        <f t="shared" si="143"/>
        <v>0</v>
      </c>
      <c r="BG105" s="515">
        <f t="shared" si="144"/>
        <v>0</v>
      </c>
      <c r="BH105" s="515">
        <f t="shared" si="145"/>
        <v>0</v>
      </c>
      <c r="BI105" s="515">
        <f t="shared" si="146"/>
        <v>0</v>
      </c>
      <c r="BJ105" s="515">
        <f t="shared" si="147"/>
        <v>0</v>
      </c>
      <c r="BK105" s="515">
        <f t="shared" si="148"/>
        <v>0</v>
      </c>
      <c r="BL105" s="515">
        <f t="shared" si="149"/>
        <v>0</v>
      </c>
      <c r="BM105" s="515">
        <f t="shared" si="150"/>
        <v>0</v>
      </c>
      <c r="BN105" s="515">
        <f t="shared" si="151"/>
        <v>0</v>
      </c>
      <c r="BO105" s="515">
        <f t="shared" si="152"/>
        <v>0</v>
      </c>
      <c r="BP105" s="515">
        <f t="shared" si="153"/>
        <v>0</v>
      </c>
      <c r="BQ105" s="515">
        <f t="shared" si="154"/>
        <v>0</v>
      </c>
      <c r="BR105" s="515">
        <f t="shared" si="155"/>
        <v>0</v>
      </c>
      <c r="BS105" s="515">
        <f t="shared" si="156"/>
        <v>0</v>
      </c>
      <c r="BT105" s="515">
        <f t="shared" si="157"/>
        <v>0</v>
      </c>
      <c r="BU105" s="515">
        <f t="shared" si="158"/>
        <v>0</v>
      </c>
      <c r="BV105" s="515">
        <f t="shared" si="159"/>
        <v>0</v>
      </c>
      <c r="BW105" s="515">
        <f t="shared" si="160"/>
        <v>0</v>
      </c>
      <c r="BX105" s="515">
        <f t="shared" si="161"/>
        <v>0</v>
      </c>
      <c r="BY105" s="515">
        <f t="shared" si="162"/>
        <v>0</v>
      </c>
      <c r="BZ105" s="515">
        <f t="shared" si="163"/>
        <v>0</v>
      </c>
      <c r="CA105" s="515">
        <f t="shared" si="164"/>
        <v>0</v>
      </c>
      <c r="CB105" s="515">
        <f t="shared" si="165"/>
        <v>0</v>
      </c>
      <c r="CC105" s="515">
        <f t="shared" si="166"/>
        <v>0</v>
      </c>
      <c r="CD105" s="515">
        <f t="shared" si="167"/>
        <v>0</v>
      </c>
      <c r="CE105" s="515">
        <f t="shared" si="168"/>
        <v>0</v>
      </c>
      <c r="CF105" s="515">
        <f t="shared" si="169"/>
        <v>0</v>
      </c>
      <c r="CG105" s="515">
        <f t="shared" si="170"/>
        <v>0</v>
      </c>
      <c r="CH105" s="515">
        <f t="shared" si="171"/>
        <v>0</v>
      </c>
      <c r="CI105" s="515">
        <f t="shared" si="172"/>
        <v>0</v>
      </c>
      <c r="CJ105" s="515">
        <f t="shared" si="173"/>
        <v>0</v>
      </c>
      <c r="CK105" s="515">
        <f t="shared" si="193"/>
        <v>0</v>
      </c>
      <c r="CL105" s="515">
        <f t="shared" si="174"/>
        <v>0</v>
      </c>
      <c r="CM105" s="515">
        <f t="shared" si="175"/>
        <v>0</v>
      </c>
      <c r="CN105" s="515">
        <f t="shared" si="176"/>
        <v>0</v>
      </c>
      <c r="CO105" s="515">
        <f t="shared" si="177"/>
        <v>0</v>
      </c>
      <c r="CP105" s="515">
        <f t="shared" si="178"/>
        <v>0</v>
      </c>
      <c r="CQ105" s="515">
        <f t="shared" si="179"/>
        <v>0</v>
      </c>
      <c r="CR105" s="515">
        <f t="shared" si="180"/>
        <v>0</v>
      </c>
      <c r="CS105" s="515">
        <f t="shared" si="181"/>
        <v>0</v>
      </c>
      <c r="CT105" s="515">
        <f t="shared" si="182"/>
        <v>0</v>
      </c>
      <c r="CU105" s="515">
        <f t="shared" si="183"/>
        <v>0</v>
      </c>
      <c r="CV105" s="515">
        <f t="shared" si="184"/>
        <v>0</v>
      </c>
      <c r="CW105" s="515">
        <f t="shared" si="185"/>
        <v>0</v>
      </c>
      <c r="CX105" s="515">
        <f t="shared" si="186"/>
        <v>0</v>
      </c>
    </row>
    <row r="106" spans="2:102" x14ac:dyDescent="0.25">
      <c r="B106" s="509">
        <v>89</v>
      </c>
      <c r="C106" s="467">
        <f>'Student Entry'!C102</f>
        <v>211413205091</v>
      </c>
      <c r="D106" s="274" t="str">
        <f>'Student Entry'!D102</f>
        <v>SATHYA RAJ.P</v>
      </c>
      <c r="E106" s="468">
        <v>2</v>
      </c>
      <c r="F106" s="510">
        <v>2</v>
      </c>
      <c r="G106" s="510">
        <v>2</v>
      </c>
      <c r="H106" s="510">
        <v>2</v>
      </c>
      <c r="I106" s="510">
        <v>2</v>
      </c>
      <c r="J106" s="468">
        <v>2</v>
      </c>
      <c r="K106" s="510">
        <v>2</v>
      </c>
      <c r="L106" s="468">
        <v>2</v>
      </c>
      <c r="M106" s="468">
        <v>2</v>
      </c>
      <c r="N106" s="510">
        <v>0</v>
      </c>
      <c r="O106" s="511">
        <v>4</v>
      </c>
      <c r="P106" s="511">
        <v>7</v>
      </c>
      <c r="Q106" s="510"/>
      <c r="R106" s="510"/>
      <c r="S106" s="511">
        <v>15</v>
      </c>
      <c r="T106" s="511"/>
      <c r="U106" s="510"/>
      <c r="V106" s="510"/>
      <c r="W106" s="511">
        <v>12</v>
      </c>
      <c r="X106" s="511"/>
      <c r="Y106" s="510"/>
      <c r="Z106" s="510"/>
      <c r="AA106" s="511">
        <v>6</v>
      </c>
      <c r="AB106" s="511">
        <v>6</v>
      </c>
      <c r="AC106" s="510"/>
      <c r="AD106" s="510"/>
      <c r="AE106" s="511">
        <v>5</v>
      </c>
      <c r="AF106" s="511">
        <v>6</v>
      </c>
      <c r="AG106" s="447"/>
      <c r="AH106" s="512"/>
      <c r="AI106" s="513">
        <f t="shared" ca="1" si="187"/>
        <v>35</v>
      </c>
      <c r="AJ106" s="513">
        <f t="shared" si="188"/>
        <v>23</v>
      </c>
      <c r="AK106" s="513">
        <f t="shared" si="189"/>
        <v>21</v>
      </c>
      <c r="AL106" s="513" t="str">
        <f t="shared" si="190"/>
        <v>NIL</v>
      </c>
      <c r="AM106" s="513" t="str">
        <f t="shared" si="195"/>
        <v>NIL</v>
      </c>
      <c r="AN106" s="513" t="str">
        <f t="shared" si="191"/>
        <v>NIL</v>
      </c>
      <c r="AO106" s="513"/>
      <c r="AP106" s="514">
        <f t="shared" si="192"/>
        <v>79</v>
      </c>
      <c r="AQ106" s="515">
        <f t="shared" si="128"/>
        <v>0</v>
      </c>
      <c r="AR106" s="515">
        <f t="shared" si="129"/>
        <v>0</v>
      </c>
      <c r="AS106" s="515">
        <f t="shared" si="130"/>
        <v>0</v>
      </c>
      <c r="AT106" s="515">
        <f t="shared" si="131"/>
        <v>0</v>
      </c>
      <c r="AU106" s="515">
        <f t="shared" si="132"/>
        <v>0</v>
      </c>
      <c r="AV106" s="515">
        <f t="shared" si="133"/>
        <v>0</v>
      </c>
      <c r="AW106" s="515">
        <f t="shared" si="134"/>
        <v>0</v>
      </c>
      <c r="AX106" s="515">
        <f t="shared" si="135"/>
        <v>0</v>
      </c>
      <c r="AY106" s="515">
        <f t="shared" si="136"/>
        <v>0</v>
      </c>
      <c r="AZ106" s="515">
        <f t="shared" si="137"/>
        <v>0</v>
      </c>
      <c r="BA106" s="515">
        <f t="shared" si="138"/>
        <v>0</v>
      </c>
      <c r="BB106" s="515">
        <f t="shared" si="139"/>
        <v>0</v>
      </c>
      <c r="BC106" s="515">
        <f t="shared" si="140"/>
        <v>0</v>
      </c>
      <c r="BD106" s="515">
        <f t="shared" si="141"/>
        <v>0</v>
      </c>
      <c r="BE106" s="515">
        <f t="shared" si="142"/>
        <v>0</v>
      </c>
      <c r="BF106" s="515">
        <f t="shared" si="143"/>
        <v>0</v>
      </c>
      <c r="BG106" s="515">
        <f t="shared" si="144"/>
        <v>0</v>
      </c>
      <c r="BH106" s="515">
        <f t="shared" si="145"/>
        <v>0</v>
      </c>
      <c r="BI106" s="515">
        <f t="shared" si="146"/>
        <v>0</v>
      </c>
      <c r="BJ106" s="515">
        <f t="shared" si="147"/>
        <v>0</v>
      </c>
      <c r="BK106" s="515">
        <f t="shared" si="148"/>
        <v>0</v>
      </c>
      <c r="BL106" s="515">
        <f t="shared" si="149"/>
        <v>0</v>
      </c>
      <c r="BM106" s="515">
        <f t="shared" si="150"/>
        <v>0</v>
      </c>
      <c r="BN106" s="515">
        <f t="shared" si="151"/>
        <v>0</v>
      </c>
      <c r="BO106" s="515">
        <f t="shared" si="152"/>
        <v>0</v>
      </c>
      <c r="BP106" s="515">
        <f t="shared" si="153"/>
        <v>0</v>
      </c>
      <c r="BQ106" s="515">
        <f t="shared" si="154"/>
        <v>0</v>
      </c>
      <c r="BR106" s="515">
        <f t="shared" si="155"/>
        <v>0</v>
      </c>
      <c r="BS106" s="515">
        <f t="shared" si="156"/>
        <v>0</v>
      </c>
      <c r="BT106" s="515">
        <f t="shared" si="157"/>
        <v>0</v>
      </c>
      <c r="BU106" s="515">
        <f t="shared" si="158"/>
        <v>0</v>
      </c>
      <c r="BV106" s="515">
        <f t="shared" si="159"/>
        <v>0</v>
      </c>
      <c r="BW106" s="515">
        <f t="shared" si="160"/>
        <v>0</v>
      </c>
      <c r="BX106" s="515">
        <f t="shared" si="161"/>
        <v>0</v>
      </c>
      <c r="BY106" s="515">
        <f t="shared" si="162"/>
        <v>0</v>
      </c>
      <c r="BZ106" s="515">
        <f t="shared" si="163"/>
        <v>0</v>
      </c>
      <c r="CA106" s="515">
        <f t="shared" si="164"/>
        <v>0</v>
      </c>
      <c r="CB106" s="515">
        <f t="shared" si="165"/>
        <v>0</v>
      </c>
      <c r="CC106" s="515">
        <f t="shared" si="166"/>
        <v>0</v>
      </c>
      <c r="CD106" s="515">
        <f t="shared" si="167"/>
        <v>0</v>
      </c>
      <c r="CE106" s="515">
        <f t="shared" si="168"/>
        <v>0</v>
      </c>
      <c r="CF106" s="515">
        <f t="shared" si="169"/>
        <v>0</v>
      </c>
      <c r="CG106" s="515">
        <f t="shared" si="170"/>
        <v>0</v>
      </c>
      <c r="CH106" s="515">
        <f t="shared" si="171"/>
        <v>0</v>
      </c>
      <c r="CI106" s="515">
        <f t="shared" si="172"/>
        <v>0</v>
      </c>
      <c r="CJ106" s="515">
        <f t="shared" si="173"/>
        <v>0</v>
      </c>
      <c r="CK106" s="515">
        <f t="shared" si="193"/>
        <v>0</v>
      </c>
      <c r="CL106" s="515">
        <f t="shared" si="174"/>
        <v>0</v>
      </c>
      <c r="CM106" s="515">
        <f t="shared" si="175"/>
        <v>0</v>
      </c>
      <c r="CN106" s="515">
        <f t="shared" si="176"/>
        <v>0</v>
      </c>
      <c r="CO106" s="515">
        <f t="shared" si="177"/>
        <v>0</v>
      </c>
      <c r="CP106" s="515">
        <f t="shared" si="178"/>
        <v>0</v>
      </c>
      <c r="CQ106" s="515">
        <f t="shared" si="179"/>
        <v>0</v>
      </c>
      <c r="CR106" s="515">
        <f t="shared" si="180"/>
        <v>0</v>
      </c>
      <c r="CS106" s="515">
        <f t="shared" si="181"/>
        <v>0</v>
      </c>
      <c r="CT106" s="515">
        <f t="shared" si="182"/>
        <v>0</v>
      </c>
      <c r="CU106" s="515">
        <f t="shared" si="183"/>
        <v>0</v>
      </c>
      <c r="CV106" s="515">
        <f t="shared" si="184"/>
        <v>0</v>
      </c>
      <c r="CW106" s="515">
        <f t="shared" si="185"/>
        <v>0</v>
      </c>
      <c r="CX106" s="515">
        <f t="shared" si="186"/>
        <v>0</v>
      </c>
    </row>
    <row r="107" spans="2:102" x14ac:dyDescent="0.25">
      <c r="B107" s="509">
        <v>90</v>
      </c>
      <c r="C107" s="467">
        <f>'Student Entry'!C103</f>
        <v>211413205092</v>
      </c>
      <c r="D107" s="274" t="str">
        <f>'Student Entry'!D103</f>
        <v>SAVITHA.M</v>
      </c>
      <c r="E107" s="468">
        <v>1</v>
      </c>
      <c r="F107" s="510">
        <v>2</v>
      </c>
      <c r="G107" s="510">
        <v>2</v>
      </c>
      <c r="H107" s="510">
        <v>2</v>
      </c>
      <c r="I107" s="510">
        <v>2</v>
      </c>
      <c r="J107" s="468">
        <v>1</v>
      </c>
      <c r="K107" s="510">
        <v>2</v>
      </c>
      <c r="L107" s="468">
        <v>1</v>
      </c>
      <c r="M107" s="468">
        <v>2</v>
      </c>
      <c r="N107" s="510">
        <v>0</v>
      </c>
      <c r="O107" s="511">
        <v>6</v>
      </c>
      <c r="P107" s="511">
        <v>6</v>
      </c>
      <c r="Q107" s="510"/>
      <c r="R107" s="510"/>
      <c r="S107" s="511" t="s">
        <v>1036</v>
      </c>
      <c r="T107" s="511"/>
      <c r="U107" s="510">
        <v>12</v>
      </c>
      <c r="V107" s="510"/>
      <c r="W107" s="511" t="s">
        <v>1036</v>
      </c>
      <c r="X107" s="511"/>
      <c r="Y107" s="510">
        <v>13</v>
      </c>
      <c r="Z107" s="510"/>
      <c r="AA107" s="511" t="s">
        <v>1036</v>
      </c>
      <c r="AB107" s="511" t="s">
        <v>1036</v>
      </c>
      <c r="AC107" s="510">
        <v>7</v>
      </c>
      <c r="AD107" s="510">
        <v>6</v>
      </c>
      <c r="AE107" s="511">
        <v>7</v>
      </c>
      <c r="AF107" s="511">
        <v>5</v>
      </c>
      <c r="AG107" s="447"/>
      <c r="AH107" s="512"/>
      <c r="AI107" s="513">
        <f t="shared" ca="1" si="187"/>
        <v>22</v>
      </c>
      <c r="AJ107" s="513">
        <f t="shared" si="188"/>
        <v>38</v>
      </c>
      <c r="AK107" s="513">
        <f t="shared" si="189"/>
        <v>17</v>
      </c>
      <c r="AL107" s="513" t="str">
        <f t="shared" si="190"/>
        <v>NIL</v>
      </c>
      <c r="AM107" s="513" t="str">
        <f t="shared" si="195"/>
        <v>NIL</v>
      </c>
      <c r="AN107" s="513" t="str">
        <f t="shared" si="191"/>
        <v>NIL</v>
      </c>
      <c r="AO107" s="513"/>
      <c r="AP107" s="514">
        <f t="shared" si="192"/>
        <v>77</v>
      </c>
      <c r="AQ107" s="515">
        <f t="shared" si="128"/>
        <v>0</v>
      </c>
      <c r="AR107" s="515">
        <f t="shared" si="129"/>
        <v>0</v>
      </c>
      <c r="AS107" s="515">
        <f t="shared" si="130"/>
        <v>0</v>
      </c>
      <c r="AT107" s="515">
        <f t="shared" si="131"/>
        <v>0</v>
      </c>
      <c r="AU107" s="515">
        <f t="shared" si="132"/>
        <v>0</v>
      </c>
      <c r="AV107" s="515">
        <f t="shared" si="133"/>
        <v>0</v>
      </c>
      <c r="AW107" s="515">
        <f t="shared" si="134"/>
        <v>0</v>
      </c>
      <c r="AX107" s="515">
        <f t="shared" si="135"/>
        <v>0</v>
      </c>
      <c r="AY107" s="515">
        <f t="shared" si="136"/>
        <v>0</v>
      </c>
      <c r="AZ107" s="515">
        <f t="shared" si="137"/>
        <v>0</v>
      </c>
      <c r="BA107" s="515">
        <f t="shared" si="138"/>
        <v>0</v>
      </c>
      <c r="BB107" s="515">
        <f t="shared" si="139"/>
        <v>0</v>
      </c>
      <c r="BC107" s="515">
        <f t="shared" si="140"/>
        <v>0</v>
      </c>
      <c r="BD107" s="515">
        <f t="shared" si="141"/>
        <v>0</v>
      </c>
      <c r="BE107" s="515">
        <f t="shared" si="142"/>
        <v>0</v>
      </c>
      <c r="BF107" s="515">
        <f t="shared" si="143"/>
        <v>0</v>
      </c>
      <c r="BG107" s="515">
        <f t="shared" si="144"/>
        <v>0</v>
      </c>
      <c r="BH107" s="515">
        <f t="shared" si="145"/>
        <v>0</v>
      </c>
      <c r="BI107" s="515">
        <f t="shared" si="146"/>
        <v>0</v>
      </c>
      <c r="BJ107" s="515">
        <f t="shared" si="147"/>
        <v>0</v>
      </c>
      <c r="BK107" s="515">
        <f t="shared" si="148"/>
        <v>0</v>
      </c>
      <c r="BL107" s="515">
        <f t="shared" si="149"/>
        <v>0</v>
      </c>
      <c r="BM107" s="515">
        <f t="shared" si="150"/>
        <v>0</v>
      </c>
      <c r="BN107" s="515">
        <f t="shared" si="151"/>
        <v>0</v>
      </c>
      <c r="BO107" s="515">
        <f t="shared" si="152"/>
        <v>0</v>
      </c>
      <c r="BP107" s="515">
        <f t="shared" si="153"/>
        <v>0</v>
      </c>
      <c r="BQ107" s="515">
        <f t="shared" si="154"/>
        <v>0</v>
      </c>
      <c r="BR107" s="515">
        <f t="shared" si="155"/>
        <v>0</v>
      </c>
      <c r="BS107" s="515">
        <f t="shared" si="156"/>
        <v>0</v>
      </c>
      <c r="BT107" s="515">
        <f t="shared" si="157"/>
        <v>0</v>
      </c>
      <c r="BU107" s="515">
        <f t="shared" si="158"/>
        <v>0</v>
      </c>
      <c r="BV107" s="515">
        <f t="shared" si="159"/>
        <v>0</v>
      </c>
      <c r="BW107" s="515">
        <f t="shared" si="160"/>
        <v>0</v>
      </c>
      <c r="BX107" s="515">
        <f t="shared" si="161"/>
        <v>0</v>
      </c>
      <c r="BY107" s="515">
        <f t="shared" si="162"/>
        <v>0</v>
      </c>
      <c r="BZ107" s="515">
        <f t="shared" si="163"/>
        <v>0</v>
      </c>
      <c r="CA107" s="515">
        <f t="shared" si="164"/>
        <v>0</v>
      </c>
      <c r="CB107" s="515">
        <f t="shared" si="165"/>
        <v>0</v>
      </c>
      <c r="CC107" s="515">
        <f t="shared" si="166"/>
        <v>0</v>
      </c>
      <c r="CD107" s="515">
        <f t="shared" si="167"/>
        <v>0</v>
      </c>
      <c r="CE107" s="515">
        <f t="shared" si="168"/>
        <v>0</v>
      </c>
      <c r="CF107" s="515">
        <f t="shared" si="169"/>
        <v>0</v>
      </c>
      <c r="CG107" s="515">
        <f t="shared" si="170"/>
        <v>0</v>
      </c>
      <c r="CH107" s="515">
        <f t="shared" si="171"/>
        <v>0</v>
      </c>
      <c r="CI107" s="515">
        <f t="shared" si="172"/>
        <v>0</v>
      </c>
      <c r="CJ107" s="515">
        <f t="shared" si="173"/>
        <v>0</v>
      </c>
      <c r="CK107" s="515">
        <f t="shared" si="193"/>
        <v>0</v>
      </c>
      <c r="CL107" s="515">
        <f t="shared" si="174"/>
        <v>0</v>
      </c>
      <c r="CM107" s="515">
        <f t="shared" si="175"/>
        <v>0</v>
      </c>
      <c r="CN107" s="515">
        <f t="shared" si="176"/>
        <v>0</v>
      </c>
      <c r="CO107" s="515">
        <f t="shared" si="177"/>
        <v>0</v>
      </c>
      <c r="CP107" s="515">
        <f t="shared" si="178"/>
        <v>0</v>
      </c>
      <c r="CQ107" s="515">
        <f t="shared" si="179"/>
        <v>0</v>
      </c>
      <c r="CR107" s="515">
        <f t="shared" si="180"/>
        <v>0</v>
      </c>
      <c r="CS107" s="515">
        <f t="shared" si="181"/>
        <v>0</v>
      </c>
      <c r="CT107" s="515">
        <f t="shared" si="182"/>
        <v>0</v>
      </c>
      <c r="CU107" s="515">
        <f t="shared" si="183"/>
        <v>0</v>
      </c>
      <c r="CV107" s="515">
        <f t="shared" si="184"/>
        <v>0</v>
      </c>
      <c r="CW107" s="515">
        <f t="shared" si="185"/>
        <v>0</v>
      </c>
      <c r="CX107" s="515">
        <f t="shared" si="186"/>
        <v>0</v>
      </c>
    </row>
    <row r="108" spans="2:102" x14ac:dyDescent="0.25">
      <c r="B108" s="509">
        <v>91</v>
      </c>
      <c r="C108" s="467">
        <f>'Student Entry'!C104</f>
        <v>211413205093</v>
      </c>
      <c r="D108" s="274" t="str">
        <f>'Student Entry'!D104</f>
        <v>SELVA MARY.D</v>
      </c>
      <c r="E108" s="468">
        <v>2</v>
      </c>
      <c r="F108" s="510">
        <v>2</v>
      </c>
      <c r="G108" s="510">
        <v>2</v>
      </c>
      <c r="H108" s="510">
        <v>2</v>
      </c>
      <c r="I108" s="510">
        <v>2</v>
      </c>
      <c r="J108" s="468">
        <v>2</v>
      </c>
      <c r="K108" s="510">
        <v>2</v>
      </c>
      <c r="L108" s="468">
        <v>2</v>
      </c>
      <c r="M108" s="468">
        <v>2</v>
      </c>
      <c r="N108" s="510">
        <v>1</v>
      </c>
      <c r="O108" s="511" t="s">
        <v>1036</v>
      </c>
      <c r="P108" s="511" t="s">
        <v>1036</v>
      </c>
      <c r="Q108" s="510">
        <v>12</v>
      </c>
      <c r="R108" s="510">
        <v>4</v>
      </c>
      <c r="S108" s="511">
        <v>4</v>
      </c>
      <c r="T108" s="511"/>
      <c r="U108" s="510"/>
      <c r="V108" s="510"/>
      <c r="W108" s="511">
        <v>12</v>
      </c>
      <c r="X108" s="511"/>
      <c r="Y108" s="510"/>
      <c r="Z108" s="510"/>
      <c r="AA108" s="511">
        <v>6</v>
      </c>
      <c r="AB108" s="511">
        <v>5</v>
      </c>
      <c r="AC108" s="510"/>
      <c r="AD108" s="510"/>
      <c r="AE108" s="511">
        <v>8</v>
      </c>
      <c r="AF108" s="511">
        <v>6</v>
      </c>
      <c r="AG108" s="447"/>
      <c r="AH108" s="512"/>
      <c r="AI108" s="513">
        <f t="shared" ca="1" si="187"/>
        <v>29</v>
      </c>
      <c r="AJ108" s="513">
        <f t="shared" si="188"/>
        <v>37</v>
      </c>
      <c r="AK108" s="513">
        <f t="shared" si="189"/>
        <v>10</v>
      </c>
      <c r="AL108" s="513" t="str">
        <f t="shared" si="190"/>
        <v>NIL</v>
      </c>
      <c r="AM108" s="513" t="str">
        <f t="shared" si="195"/>
        <v>NIL</v>
      </c>
      <c r="AN108" s="513" t="str">
        <f t="shared" si="191"/>
        <v>NIL</v>
      </c>
      <c r="AO108" s="513"/>
      <c r="AP108" s="514">
        <f t="shared" si="192"/>
        <v>76</v>
      </c>
      <c r="AQ108" s="515">
        <f t="shared" si="128"/>
        <v>0</v>
      </c>
      <c r="AR108" s="515">
        <f t="shared" si="129"/>
        <v>0</v>
      </c>
      <c r="AS108" s="515">
        <f t="shared" si="130"/>
        <v>0</v>
      </c>
      <c r="AT108" s="515">
        <f t="shared" si="131"/>
        <v>0</v>
      </c>
      <c r="AU108" s="515">
        <f t="shared" si="132"/>
        <v>0</v>
      </c>
      <c r="AV108" s="515">
        <f t="shared" si="133"/>
        <v>0</v>
      </c>
      <c r="AW108" s="515">
        <f t="shared" si="134"/>
        <v>0</v>
      </c>
      <c r="AX108" s="515">
        <f t="shared" si="135"/>
        <v>0</v>
      </c>
      <c r="AY108" s="515">
        <f t="shared" si="136"/>
        <v>0</v>
      </c>
      <c r="AZ108" s="515">
        <f t="shared" si="137"/>
        <v>0</v>
      </c>
      <c r="BA108" s="515">
        <f t="shared" si="138"/>
        <v>0</v>
      </c>
      <c r="BB108" s="515">
        <f t="shared" si="139"/>
        <v>0</v>
      </c>
      <c r="BC108" s="515">
        <f t="shared" si="140"/>
        <v>0</v>
      </c>
      <c r="BD108" s="515">
        <f t="shared" si="141"/>
        <v>0</v>
      </c>
      <c r="BE108" s="515">
        <f t="shared" si="142"/>
        <v>0</v>
      </c>
      <c r="BF108" s="515">
        <f t="shared" si="143"/>
        <v>0</v>
      </c>
      <c r="BG108" s="515">
        <f t="shared" si="144"/>
        <v>0</v>
      </c>
      <c r="BH108" s="515">
        <f t="shared" si="145"/>
        <v>0</v>
      </c>
      <c r="BI108" s="515">
        <f t="shared" si="146"/>
        <v>0</v>
      </c>
      <c r="BJ108" s="515">
        <f t="shared" si="147"/>
        <v>0</v>
      </c>
      <c r="BK108" s="515">
        <f t="shared" si="148"/>
        <v>0</v>
      </c>
      <c r="BL108" s="515">
        <f t="shared" si="149"/>
        <v>0</v>
      </c>
      <c r="BM108" s="515">
        <f t="shared" si="150"/>
        <v>0</v>
      </c>
      <c r="BN108" s="515">
        <f t="shared" si="151"/>
        <v>0</v>
      </c>
      <c r="BO108" s="515">
        <f t="shared" si="152"/>
        <v>0</v>
      </c>
      <c r="BP108" s="515">
        <f t="shared" si="153"/>
        <v>0</v>
      </c>
      <c r="BQ108" s="515">
        <f t="shared" si="154"/>
        <v>0</v>
      </c>
      <c r="BR108" s="515">
        <f t="shared" si="155"/>
        <v>0</v>
      </c>
      <c r="BS108" s="515">
        <f t="shared" si="156"/>
        <v>0</v>
      </c>
      <c r="BT108" s="515">
        <f t="shared" si="157"/>
        <v>0</v>
      </c>
      <c r="BU108" s="515">
        <f t="shared" si="158"/>
        <v>0</v>
      </c>
      <c r="BV108" s="515">
        <f t="shared" si="159"/>
        <v>0</v>
      </c>
      <c r="BW108" s="515">
        <f t="shared" si="160"/>
        <v>0</v>
      </c>
      <c r="BX108" s="515">
        <f t="shared" si="161"/>
        <v>0</v>
      </c>
      <c r="BY108" s="515">
        <f t="shared" si="162"/>
        <v>0</v>
      </c>
      <c r="BZ108" s="515">
        <f t="shared" si="163"/>
        <v>0</v>
      </c>
      <c r="CA108" s="515">
        <f t="shared" si="164"/>
        <v>0</v>
      </c>
      <c r="CB108" s="515">
        <f t="shared" si="165"/>
        <v>0</v>
      </c>
      <c r="CC108" s="515">
        <f t="shared" si="166"/>
        <v>0</v>
      </c>
      <c r="CD108" s="515">
        <f t="shared" si="167"/>
        <v>0</v>
      </c>
      <c r="CE108" s="515">
        <f t="shared" si="168"/>
        <v>0</v>
      </c>
      <c r="CF108" s="515">
        <f t="shared" si="169"/>
        <v>0</v>
      </c>
      <c r="CG108" s="515">
        <f t="shared" si="170"/>
        <v>0</v>
      </c>
      <c r="CH108" s="515">
        <f t="shared" si="171"/>
        <v>0</v>
      </c>
      <c r="CI108" s="515">
        <f t="shared" si="172"/>
        <v>0</v>
      </c>
      <c r="CJ108" s="515">
        <f t="shared" si="173"/>
        <v>0</v>
      </c>
      <c r="CK108" s="515">
        <f t="shared" si="193"/>
        <v>0</v>
      </c>
      <c r="CL108" s="515">
        <f t="shared" si="174"/>
        <v>0</v>
      </c>
      <c r="CM108" s="515">
        <f t="shared" si="175"/>
        <v>0</v>
      </c>
      <c r="CN108" s="515">
        <f t="shared" si="176"/>
        <v>0</v>
      </c>
      <c r="CO108" s="515">
        <f t="shared" si="177"/>
        <v>0</v>
      </c>
      <c r="CP108" s="515">
        <f t="shared" si="178"/>
        <v>0</v>
      </c>
      <c r="CQ108" s="515">
        <f t="shared" si="179"/>
        <v>0</v>
      </c>
      <c r="CR108" s="515">
        <f t="shared" si="180"/>
        <v>0</v>
      </c>
      <c r="CS108" s="515">
        <f t="shared" si="181"/>
        <v>0</v>
      </c>
      <c r="CT108" s="515">
        <f t="shared" si="182"/>
        <v>0</v>
      </c>
      <c r="CU108" s="515">
        <f t="shared" si="183"/>
        <v>0</v>
      </c>
      <c r="CV108" s="515">
        <f t="shared" si="184"/>
        <v>0</v>
      </c>
      <c r="CW108" s="515">
        <f t="shared" si="185"/>
        <v>0</v>
      </c>
      <c r="CX108" s="515">
        <f t="shared" si="186"/>
        <v>0</v>
      </c>
    </row>
    <row r="109" spans="2:102" x14ac:dyDescent="0.25">
      <c r="B109" s="509">
        <v>92</v>
      </c>
      <c r="C109" s="467">
        <f>'Student Entry'!C105</f>
        <v>211413205095</v>
      </c>
      <c r="D109" s="274" t="str">
        <f>'Student Entry'!D105</f>
        <v>SHALIYA.L</v>
      </c>
      <c r="E109" s="468">
        <v>1</v>
      </c>
      <c r="F109" s="510">
        <v>2</v>
      </c>
      <c r="G109" s="510">
        <v>2</v>
      </c>
      <c r="H109" s="510">
        <v>2</v>
      </c>
      <c r="I109" s="510">
        <v>2</v>
      </c>
      <c r="J109" s="468">
        <v>2</v>
      </c>
      <c r="K109" s="510">
        <v>2</v>
      </c>
      <c r="L109" s="468">
        <v>2</v>
      </c>
      <c r="M109" s="468">
        <v>1</v>
      </c>
      <c r="N109" s="510">
        <v>2</v>
      </c>
      <c r="O109" s="511">
        <v>6</v>
      </c>
      <c r="P109" s="511">
        <v>6</v>
      </c>
      <c r="Q109" s="510"/>
      <c r="R109" s="510"/>
      <c r="S109" s="511">
        <v>15</v>
      </c>
      <c r="T109" s="511"/>
      <c r="U109" s="510"/>
      <c r="V109" s="510"/>
      <c r="W109" s="511">
        <v>9</v>
      </c>
      <c r="X109" s="511"/>
      <c r="Y109" s="510"/>
      <c r="Z109" s="510"/>
      <c r="AA109" s="511">
        <v>7</v>
      </c>
      <c r="AB109" s="511">
        <v>6</v>
      </c>
      <c r="AC109" s="510"/>
      <c r="AD109" s="510"/>
      <c r="AE109" s="511">
        <v>5</v>
      </c>
      <c r="AF109" s="511">
        <v>6</v>
      </c>
      <c r="AG109" s="447"/>
      <c r="AH109" s="512"/>
      <c r="AI109" s="513">
        <f t="shared" ca="1" si="187"/>
        <v>33</v>
      </c>
      <c r="AJ109" s="513">
        <f t="shared" si="188"/>
        <v>24</v>
      </c>
      <c r="AK109" s="513">
        <f t="shared" si="189"/>
        <v>21</v>
      </c>
      <c r="AL109" s="513" t="str">
        <f t="shared" si="190"/>
        <v>NIL</v>
      </c>
      <c r="AM109" s="513" t="str">
        <f t="shared" si="195"/>
        <v>NIL</v>
      </c>
      <c r="AN109" s="513" t="str">
        <f t="shared" si="191"/>
        <v>NIL</v>
      </c>
      <c r="AO109" s="513"/>
      <c r="AP109" s="514">
        <f t="shared" si="192"/>
        <v>78</v>
      </c>
      <c r="AQ109" s="515">
        <f t="shared" si="128"/>
        <v>0</v>
      </c>
      <c r="AR109" s="515">
        <f t="shared" si="129"/>
        <v>0</v>
      </c>
      <c r="AS109" s="515">
        <f t="shared" si="130"/>
        <v>0</v>
      </c>
      <c r="AT109" s="515">
        <f t="shared" si="131"/>
        <v>0</v>
      </c>
      <c r="AU109" s="515">
        <f t="shared" si="132"/>
        <v>0</v>
      </c>
      <c r="AV109" s="515">
        <f t="shared" si="133"/>
        <v>0</v>
      </c>
      <c r="AW109" s="515">
        <f t="shared" si="134"/>
        <v>0</v>
      </c>
      <c r="AX109" s="515">
        <f t="shared" si="135"/>
        <v>0</v>
      </c>
      <c r="AY109" s="515">
        <f t="shared" si="136"/>
        <v>0</v>
      </c>
      <c r="AZ109" s="515">
        <f t="shared" si="137"/>
        <v>0</v>
      </c>
      <c r="BA109" s="515">
        <f t="shared" si="138"/>
        <v>0</v>
      </c>
      <c r="BB109" s="515">
        <f t="shared" si="139"/>
        <v>0</v>
      </c>
      <c r="BC109" s="515">
        <f t="shared" si="140"/>
        <v>0</v>
      </c>
      <c r="BD109" s="515">
        <f t="shared" si="141"/>
        <v>0</v>
      </c>
      <c r="BE109" s="515">
        <f t="shared" si="142"/>
        <v>0</v>
      </c>
      <c r="BF109" s="515">
        <f t="shared" si="143"/>
        <v>0</v>
      </c>
      <c r="BG109" s="515">
        <f t="shared" si="144"/>
        <v>0</v>
      </c>
      <c r="BH109" s="515">
        <f t="shared" si="145"/>
        <v>0</v>
      </c>
      <c r="BI109" s="515">
        <f t="shared" si="146"/>
        <v>0</v>
      </c>
      <c r="BJ109" s="515">
        <f t="shared" si="147"/>
        <v>0</v>
      </c>
      <c r="BK109" s="515">
        <f t="shared" si="148"/>
        <v>0</v>
      </c>
      <c r="BL109" s="515">
        <f t="shared" si="149"/>
        <v>0</v>
      </c>
      <c r="BM109" s="515">
        <f t="shared" si="150"/>
        <v>0</v>
      </c>
      <c r="BN109" s="515">
        <f t="shared" si="151"/>
        <v>0</v>
      </c>
      <c r="BO109" s="515">
        <f t="shared" si="152"/>
        <v>0</v>
      </c>
      <c r="BP109" s="515">
        <f t="shared" si="153"/>
        <v>0</v>
      </c>
      <c r="BQ109" s="515">
        <f t="shared" si="154"/>
        <v>0</v>
      </c>
      <c r="BR109" s="515">
        <f t="shared" si="155"/>
        <v>0</v>
      </c>
      <c r="BS109" s="515">
        <f t="shared" si="156"/>
        <v>0</v>
      </c>
      <c r="BT109" s="515">
        <f t="shared" si="157"/>
        <v>0</v>
      </c>
      <c r="BU109" s="515">
        <f t="shared" si="158"/>
        <v>0</v>
      </c>
      <c r="BV109" s="515">
        <f t="shared" si="159"/>
        <v>0</v>
      </c>
      <c r="BW109" s="515">
        <f t="shared" si="160"/>
        <v>0</v>
      </c>
      <c r="BX109" s="515">
        <f t="shared" si="161"/>
        <v>0</v>
      </c>
      <c r="BY109" s="515">
        <f t="shared" si="162"/>
        <v>0</v>
      </c>
      <c r="BZ109" s="515">
        <f t="shared" si="163"/>
        <v>0</v>
      </c>
      <c r="CA109" s="515">
        <f t="shared" si="164"/>
        <v>0</v>
      </c>
      <c r="CB109" s="515">
        <f t="shared" si="165"/>
        <v>0</v>
      </c>
      <c r="CC109" s="515">
        <f t="shared" si="166"/>
        <v>0</v>
      </c>
      <c r="CD109" s="515">
        <f t="shared" si="167"/>
        <v>0</v>
      </c>
      <c r="CE109" s="515">
        <f t="shared" si="168"/>
        <v>0</v>
      </c>
      <c r="CF109" s="515">
        <f t="shared" si="169"/>
        <v>0</v>
      </c>
      <c r="CG109" s="515">
        <f t="shared" si="170"/>
        <v>0</v>
      </c>
      <c r="CH109" s="515">
        <f t="shared" si="171"/>
        <v>0</v>
      </c>
      <c r="CI109" s="515">
        <f t="shared" si="172"/>
        <v>0</v>
      </c>
      <c r="CJ109" s="515">
        <f t="shared" si="173"/>
        <v>0</v>
      </c>
      <c r="CK109" s="515">
        <f t="shared" si="193"/>
        <v>0</v>
      </c>
      <c r="CL109" s="515">
        <f t="shared" si="174"/>
        <v>0</v>
      </c>
      <c r="CM109" s="515">
        <f t="shared" si="175"/>
        <v>0</v>
      </c>
      <c r="CN109" s="515">
        <f t="shared" si="176"/>
        <v>0</v>
      </c>
      <c r="CO109" s="515">
        <f t="shared" si="177"/>
        <v>0</v>
      </c>
      <c r="CP109" s="515">
        <f t="shared" si="178"/>
        <v>0</v>
      </c>
      <c r="CQ109" s="515">
        <f t="shared" si="179"/>
        <v>0</v>
      </c>
      <c r="CR109" s="515">
        <f t="shared" si="180"/>
        <v>0</v>
      </c>
      <c r="CS109" s="515">
        <f t="shared" si="181"/>
        <v>0</v>
      </c>
      <c r="CT109" s="515">
        <f t="shared" si="182"/>
        <v>0</v>
      </c>
      <c r="CU109" s="515">
        <f t="shared" si="183"/>
        <v>0</v>
      </c>
      <c r="CV109" s="515">
        <f t="shared" si="184"/>
        <v>0</v>
      </c>
      <c r="CW109" s="515">
        <f t="shared" si="185"/>
        <v>0</v>
      </c>
      <c r="CX109" s="515">
        <f t="shared" si="186"/>
        <v>0</v>
      </c>
    </row>
    <row r="110" spans="2:102" x14ac:dyDescent="0.25">
      <c r="B110" s="509">
        <v>93</v>
      </c>
      <c r="C110" s="467">
        <f>'Student Entry'!C106</f>
        <v>211413205096</v>
      </c>
      <c r="D110" s="274" t="str">
        <f>'Student Entry'!D106</f>
        <v>SHANMUGA PRIYA.E</v>
      </c>
      <c r="E110" s="468">
        <v>2</v>
      </c>
      <c r="F110" s="510">
        <v>2</v>
      </c>
      <c r="G110" s="510">
        <v>2</v>
      </c>
      <c r="H110" s="510">
        <v>2</v>
      </c>
      <c r="I110" s="510">
        <v>2</v>
      </c>
      <c r="J110" s="468">
        <v>1</v>
      </c>
      <c r="K110" s="510">
        <v>2</v>
      </c>
      <c r="L110" s="468">
        <v>2</v>
      </c>
      <c r="M110" s="468">
        <v>2</v>
      </c>
      <c r="N110" s="510">
        <v>0</v>
      </c>
      <c r="O110" s="511" t="s">
        <v>1036</v>
      </c>
      <c r="P110" s="511" t="s">
        <v>1036</v>
      </c>
      <c r="Q110" s="510">
        <v>12</v>
      </c>
      <c r="R110" s="510">
        <v>4</v>
      </c>
      <c r="S110" s="511" t="s">
        <v>1036</v>
      </c>
      <c r="T110" s="511"/>
      <c r="U110" s="510">
        <v>10</v>
      </c>
      <c r="V110" s="510"/>
      <c r="W110" s="511" t="s">
        <v>1036</v>
      </c>
      <c r="X110" s="511"/>
      <c r="Y110" s="510">
        <v>12</v>
      </c>
      <c r="Z110" s="510"/>
      <c r="AA110" s="511">
        <v>6</v>
      </c>
      <c r="AB110" s="511">
        <v>7</v>
      </c>
      <c r="AC110" s="510"/>
      <c r="AD110" s="510"/>
      <c r="AE110" s="511" t="s">
        <v>1036</v>
      </c>
      <c r="AF110" s="511" t="s">
        <v>1036</v>
      </c>
      <c r="AG110" s="447">
        <v>7</v>
      </c>
      <c r="AH110" s="512">
        <v>6</v>
      </c>
      <c r="AI110" s="513">
        <f t="shared" ca="1" si="187"/>
        <v>16</v>
      </c>
      <c r="AJ110" s="513">
        <f t="shared" si="188"/>
        <v>42</v>
      </c>
      <c r="AK110" s="513">
        <f t="shared" si="189"/>
        <v>23</v>
      </c>
      <c r="AL110" s="513" t="str">
        <f t="shared" si="190"/>
        <v>NIL</v>
      </c>
      <c r="AM110" s="513" t="str">
        <f t="shared" si="195"/>
        <v>NIL</v>
      </c>
      <c r="AN110" s="513" t="str">
        <f t="shared" si="191"/>
        <v>NIL</v>
      </c>
      <c r="AO110" s="513"/>
      <c r="AP110" s="514">
        <f t="shared" si="192"/>
        <v>81</v>
      </c>
      <c r="AQ110" s="515">
        <f t="shared" si="128"/>
        <v>0</v>
      </c>
      <c r="AR110" s="515">
        <f t="shared" si="129"/>
        <v>0</v>
      </c>
      <c r="AS110" s="515">
        <f t="shared" si="130"/>
        <v>0</v>
      </c>
      <c r="AT110" s="515">
        <f t="shared" si="131"/>
        <v>0</v>
      </c>
      <c r="AU110" s="515">
        <f t="shared" si="132"/>
        <v>0</v>
      </c>
      <c r="AV110" s="515">
        <f t="shared" si="133"/>
        <v>0</v>
      </c>
      <c r="AW110" s="515">
        <f t="shared" si="134"/>
        <v>0</v>
      </c>
      <c r="AX110" s="515">
        <f t="shared" si="135"/>
        <v>0</v>
      </c>
      <c r="AY110" s="515">
        <f t="shared" si="136"/>
        <v>0</v>
      </c>
      <c r="AZ110" s="515">
        <f t="shared" si="137"/>
        <v>0</v>
      </c>
      <c r="BA110" s="515">
        <f t="shared" si="138"/>
        <v>0</v>
      </c>
      <c r="BB110" s="515">
        <f t="shared" si="139"/>
        <v>0</v>
      </c>
      <c r="BC110" s="515">
        <f t="shared" si="140"/>
        <v>0</v>
      </c>
      <c r="BD110" s="515">
        <f t="shared" si="141"/>
        <v>0</v>
      </c>
      <c r="BE110" s="515">
        <f t="shared" si="142"/>
        <v>0</v>
      </c>
      <c r="BF110" s="515">
        <f t="shared" si="143"/>
        <v>0</v>
      </c>
      <c r="BG110" s="515">
        <f t="shared" si="144"/>
        <v>0</v>
      </c>
      <c r="BH110" s="515">
        <f t="shared" si="145"/>
        <v>0</v>
      </c>
      <c r="BI110" s="515">
        <f t="shared" si="146"/>
        <v>0</v>
      </c>
      <c r="BJ110" s="515">
        <f t="shared" si="147"/>
        <v>0</v>
      </c>
      <c r="BK110" s="515">
        <f t="shared" si="148"/>
        <v>0</v>
      </c>
      <c r="BL110" s="515">
        <f t="shared" si="149"/>
        <v>0</v>
      </c>
      <c r="BM110" s="515">
        <f t="shared" si="150"/>
        <v>0</v>
      </c>
      <c r="BN110" s="515">
        <f t="shared" si="151"/>
        <v>0</v>
      </c>
      <c r="BO110" s="515">
        <f t="shared" si="152"/>
        <v>0</v>
      </c>
      <c r="BP110" s="515">
        <f t="shared" si="153"/>
        <v>0</v>
      </c>
      <c r="BQ110" s="515">
        <f t="shared" si="154"/>
        <v>0</v>
      </c>
      <c r="BR110" s="515">
        <f t="shared" si="155"/>
        <v>0</v>
      </c>
      <c r="BS110" s="515">
        <f t="shared" si="156"/>
        <v>0</v>
      </c>
      <c r="BT110" s="515">
        <f t="shared" si="157"/>
        <v>0</v>
      </c>
      <c r="BU110" s="515">
        <f t="shared" si="158"/>
        <v>0</v>
      </c>
      <c r="BV110" s="515">
        <f t="shared" si="159"/>
        <v>0</v>
      </c>
      <c r="BW110" s="515">
        <f t="shared" si="160"/>
        <v>0</v>
      </c>
      <c r="BX110" s="515">
        <f t="shared" si="161"/>
        <v>0</v>
      </c>
      <c r="BY110" s="515">
        <f t="shared" si="162"/>
        <v>0</v>
      </c>
      <c r="BZ110" s="515">
        <f t="shared" si="163"/>
        <v>0</v>
      </c>
      <c r="CA110" s="515">
        <f t="shared" si="164"/>
        <v>0</v>
      </c>
      <c r="CB110" s="515">
        <f t="shared" si="165"/>
        <v>0</v>
      </c>
      <c r="CC110" s="515">
        <f t="shared" si="166"/>
        <v>0</v>
      </c>
      <c r="CD110" s="515">
        <f t="shared" si="167"/>
        <v>0</v>
      </c>
      <c r="CE110" s="515">
        <f t="shared" si="168"/>
        <v>0</v>
      </c>
      <c r="CF110" s="515">
        <f t="shared" si="169"/>
        <v>0</v>
      </c>
      <c r="CG110" s="515">
        <f t="shared" si="170"/>
        <v>0</v>
      </c>
      <c r="CH110" s="515">
        <f t="shared" si="171"/>
        <v>0</v>
      </c>
      <c r="CI110" s="515">
        <f t="shared" si="172"/>
        <v>0</v>
      </c>
      <c r="CJ110" s="515">
        <f t="shared" si="173"/>
        <v>0</v>
      </c>
      <c r="CK110" s="515">
        <f t="shared" si="193"/>
        <v>0</v>
      </c>
      <c r="CL110" s="515">
        <f t="shared" si="174"/>
        <v>0</v>
      </c>
      <c r="CM110" s="515">
        <f t="shared" si="175"/>
        <v>0</v>
      </c>
      <c r="CN110" s="515">
        <f t="shared" si="176"/>
        <v>0</v>
      </c>
      <c r="CO110" s="515">
        <f t="shared" si="177"/>
        <v>0</v>
      </c>
      <c r="CP110" s="515">
        <f t="shared" si="178"/>
        <v>0</v>
      </c>
      <c r="CQ110" s="515">
        <f t="shared" si="179"/>
        <v>0</v>
      </c>
      <c r="CR110" s="515">
        <f t="shared" si="180"/>
        <v>0</v>
      </c>
      <c r="CS110" s="515">
        <f t="shared" si="181"/>
        <v>0</v>
      </c>
      <c r="CT110" s="515">
        <f t="shared" si="182"/>
        <v>0</v>
      </c>
      <c r="CU110" s="515">
        <f t="shared" si="183"/>
        <v>0</v>
      </c>
      <c r="CV110" s="515">
        <f t="shared" si="184"/>
        <v>0</v>
      </c>
      <c r="CW110" s="515">
        <f t="shared" si="185"/>
        <v>0</v>
      </c>
      <c r="CX110" s="515">
        <f t="shared" si="186"/>
        <v>0</v>
      </c>
    </row>
    <row r="111" spans="2:102" x14ac:dyDescent="0.25">
      <c r="B111" s="509">
        <v>94</v>
      </c>
      <c r="C111" s="467">
        <f>'Student Entry'!C107</f>
        <v>211413205097</v>
      </c>
      <c r="D111" s="274" t="str">
        <f>'Student Entry'!D107</f>
        <v>SHARMILA.A</v>
      </c>
      <c r="E111" s="468">
        <v>1</v>
      </c>
      <c r="F111" s="510">
        <v>2</v>
      </c>
      <c r="G111" s="510">
        <v>2</v>
      </c>
      <c r="H111" s="510">
        <v>2</v>
      </c>
      <c r="I111" s="510">
        <v>2</v>
      </c>
      <c r="J111" s="468">
        <v>2</v>
      </c>
      <c r="K111" s="510">
        <v>1</v>
      </c>
      <c r="L111" s="468">
        <v>1</v>
      </c>
      <c r="M111" s="468">
        <v>2</v>
      </c>
      <c r="N111" s="510">
        <v>0</v>
      </c>
      <c r="O111" s="511">
        <v>4</v>
      </c>
      <c r="P111" s="511">
        <v>7</v>
      </c>
      <c r="Q111" s="510"/>
      <c r="R111" s="510"/>
      <c r="S111" s="511">
        <v>8</v>
      </c>
      <c r="T111" s="511"/>
      <c r="U111" s="510"/>
      <c r="V111" s="510"/>
      <c r="W111" s="511">
        <v>12</v>
      </c>
      <c r="X111" s="511"/>
      <c r="Y111" s="510"/>
      <c r="Z111" s="510"/>
      <c r="AA111" s="511" t="s">
        <v>1036</v>
      </c>
      <c r="AB111" s="511" t="s">
        <v>1036</v>
      </c>
      <c r="AC111" s="510">
        <v>5</v>
      </c>
      <c r="AD111" s="510">
        <v>5</v>
      </c>
      <c r="AE111" s="511">
        <v>8</v>
      </c>
      <c r="AF111" s="511">
        <v>6</v>
      </c>
      <c r="AG111" s="447"/>
      <c r="AH111" s="512"/>
      <c r="AI111" s="513">
        <f t="shared" ca="1" si="187"/>
        <v>33</v>
      </c>
      <c r="AJ111" s="513">
        <f t="shared" si="188"/>
        <v>23</v>
      </c>
      <c r="AK111" s="513">
        <f t="shared" si="189"/>
        <v>14</v>
      </c>
      <c r="AL111" s="513" t="str">
        <f t="shared" si="190"/>
        <v>NIL</v>
      </c>
      <c r="AM111" s="513" t="str">
        <f t="shared" si="195"/>
        <v>NIL</v>
      </c>
      <c r="AN111" s="513" t="str">
        <f t="shared" si="191"/>
        <v>NIL</v>
      </c>
      <c r="AO111" s="513"/>
      <c r="AP111" s="514">
        <f t="shared" si="192"/>
        <v>70</v>
      </c>
      <c r="AQ111" s="515">
        <f t="shared" si="128"/>
        <v>0</v>
      </c>
      <c r="AR111" s="515">
        <f t="shared" si="129"/>
        <v>0</v>
      </c>
      <c r="AS111" s="515">
        <f t="shared" si="130"/>
        <v>0</v>
      </c>
      <c r="AT111" s="515">
        <f t="shared" si="131"/>
        <v>0</v>
      </c>
      <c r="AU111" s="515">
        <f t="shared" si="132"/>
        <v>0</v>
      </c>
      <c r="AV111" s="515">
        <f t="shared" si="133"/>
        <v>0</v>
      </c>
      <c r="AW111" s="515">
        <f t="shared" si="134"/>
        <v>0</v>
      </c>
      <c r="AX111" s="515">
        <f t="shared" si="135"/>
        <v>0</v>
      </c>
      <c r="AY111" s="515">
        <f t="shared" si="136"/>
        <v>0</v>
      </c>
      <c r="AZ111" s="515">
        <f t="shared" si="137"/>
        <v>0</v>
      </c>
      <c r="BA111" s="515">
        <f t="shared" si="138"/>
        <v>0</v>
      </c>
      <c r="BB111" s="515">
        <f t="shared" si="139"/>
        <v>0</v>
      </c>
      <c r="BC111" s="515">
        <f t="shared" si="140"/>
        <v>0</v>
      </c>
      <c r="BD111" s="515">
        <f t="shared" si="141"/>
        <v>0</v>
      </c>
      <c r="BE111" s="515">
        <f t="shared" si="142"/>
        <v>0</v>
      </c>
      <c r="BF111" s="515">
        <f t="shared" si="143"/>
        <v>0</v>
      </c>
      <c r="BG111" s="515">
        <f t="shared" si="144"/>
        <v>0</v>
      </c>
      <c r="BH111" s="515">
        <f t="shared" si="145"/>
        <v>0</v>
      </c>
      <c r="BI111" s="515">
        <f t="shared" si="146"/>
        <v>0</v>
      </c>
      <c r="BJ111" s="515">
        <f t="shared" si="147"/>
        <v>0</v>
      </c>
      <c r="BK111" s="515">
        <f t="shared" si="148"/>
        <v>0</v>
      </c>
      <c r="BL111" s="515">
        <f t="shared" si="149"/>
        <v>0</v>
      </c>
      <c r="BM111" s="515">
        <f t="shared" si="150"/>
        <v>0</v>
      </c>
      <c r="BN111" s="515">
        <f t="shared" si="151"/>
        <v>0</v>
      </c>
      <c r="BO111" s="515">
        <f t="shared" si="152"/>
        <v>0</v>
      </c>
      <c r="BP111" s="515">
        <f t="shared" si="153"/>
        <v>0</v>
      </c>
      <c r="BQ111" s="515">
        <f t="shared" si="154"/>
        <v>0</v>
      </c>
      <c r="BR111" s="515">
        <f t="shared" si="155"/>
        <v>0</v>
      </c>
      <c r="BS111" s="515">
        <f t="shared" si="156"/>
        <v>0</v>
      </c>
      <c r="BT111" s="515">
        <f t="shared" si="157"/>
        <v>0</v>
      </c>
      <c r="BU111" s="515">
        <f t="shared" si="158"/>
        <v>0</v>
      </c>
      <c r="BV111" s="515">
        <f t="shared" si="159"/>
        <v>0</v>
      </c>
      <c r="BW111" s="515">
        <f t="shared" si="160"/>
        <v>0</v>
      </c>
      <c r="BX111" s="515">
        <f t="shared" si="161"/>
        <v>0</v>
      </c>
      <c r="BY111" s="515">
        <f t="shared" si="162"/>
        <v>0</v>
      </c>
      <c r="BZ111" s="515">
        <f t="shared" si="163"/>
        <v>0</v>
      </c>
      <c r="CA111" s="515">
        <f t="shared" si="164"/>
        <v>0</v>
      </c>
      <c r="CB111" s="515">
        <f t="shared" si="165"/>
        <v>0</v>
      </c>
      <c r="CC111" s="515">
        <f t="shared" si="166"/>
        <v>0</v>
      </c>
      <c r="CD111" s="515">
        <f t="shared" si="167"/>
        <v>0</v>
      </c>
      <c r="CE111" s="515">
        <f t="shared" si="168"/>
        <v>0</v>
      </c>
      <c r="CF111" s="515">
        <f t="shared" si="169"/>
        <v>0</v>
      </c>
      <c r="CG111" s="515">
        <f t="shared" si="170"/>
        <v>0</v>
      </c>
      <c r="CH111" s="515">
        <f t="shared" si="171"/>
        <v>0</v>
      </c>
      <c r="CI111" s="515">
        <f t="shared" si="172"/>
        <v>0</v>
      </c>
      <c r="CJ111" s="515">
        <f t="shared" si="173"/>
        <v>0</v>
      </c>
      <c r="CK111" s="515">
        <f t="shared" si="193"/>
        <v>0</v>
      </c>
      <c r="CL111" s="515">
        <f t="shared" si="174"/>
        <v>0</v>
      </c>
      <c r="CM111" s="515">
        <f t="shared" si="175"/>
        <v>0</v>
      </c>
      <c r="CN111" s="515">
        <f t="shared" si="176"/>
        <v>0</v>
      </c>
      <c r="CO111" s="515">
        <f t="shared" si="177"/>
        <v>0</v>
      </c>
      <c r="CP111" s="515">
        <f t="shared" si="178"/>
        <v>0</v>
      </c>
      <c r="CQ111" s="515">
        <f t="shared" si="179"/>
        <v>0</v>
      </c>
      <c r="CR111" s="515">
        <f t="shared" si="180"/>
        <v>0</v>
      </c>
      <c r="CS111" s="515">
        <f t="shared" si="181"/>
        <v>0</v>
      </c>
      <c r="CT111" s="515">
        <f t="shared" si="182"/>
        <v>0</v>
      </c>
      <c r="CU111" s="515">
        <f t="shared" si="183"/>
        <v>0</v>
      </c>
      <c r="CV111" s="515">
        <f t="shared" si="184"/>
        <v>0</v>
      </c>
      <c r="CW111" s="515">
        <f t="shared" si="185"/>
        <v>0</v>
      </c>
      <c r="CX111" s="515">
        <f t="shared" si="186"/>
        <v>0</v>
      </c>
    </row>
    <row r="112" spans="2:102" x14ac:dyDescent="0.25">
      <c r="B112" s="509">
        <v>95</v>
      </c>
      <c r="C112" s="467">
        <f>'Student Entry'!C108</f>
        <v>211413205098</v>
      </c>
      <c r="D112" s="274" t="str">
        <f>'Student Entry'!D108</f>
        <v>SHRUTHAKEERTHI.S</v>
      </c>
      <c r="E112" s="468">
        <v>2</v>
      </c>
      <c r="F112" s="510">
        <v>2</v>
      </c>
      <c r="G112" s="510">
        <v>2</v>
      </c>
      <c r="H112" s="510">
        <v>1</v>
      </c>
      <c r="I112" s="510">
        <v>2</v>
      </c>
      <c r="J112" s="468">
        <v>2</v>
      </c>
      <c r="K112" s="510">
        <v>2</v>
      </c>
      <c r="L112" s="468">
        <v>2</v>
      </c>
      <c r="M112" s="468">
        <v>1</v>
      </c>
      <c r="N112" s="510">
        <v>0</v>
      </c>
      <c r="O112" s="511">
        <v>6</v>
      </c>
      <c r="P112" s="511">
        <v>8</v>
      </c>
      <c r="Q112" s="510"/>
      <c r="R112" s="510"/>
      <c r="S112" s="511">
        <v>15</v>
      </c>
      <c r="T112" s="511"/>
      <c r="U112" s="510"/>
      <c r="V112" s="510"/>
      <c r="W112" s="511">
        <v>9</v>
      </c>
      <c r="X112" s="511"/>
      <c r="Y112" s="510"/>
      <c r="Z112" s="510"/>
      <c r="AA112" s="511">
        <v>8</v>
      </c>
      <c r="AB112" s="511">
        <v>6</v>
      </c>
      <c r="AC112" s="510"/>
      <c r="AD112" s="510"/>
      <c r="AE112" s="511">
        <v>6</v>
      </c>
      <c r="AF112" s="511">
        <v>7</v>
      </c>
      <c r="AG112" s="447"/>
      <c r="AH112" s="512"/>
      <c r="AI112" s="513">
        <f t="shared" ca="1" si="187"/>
        <v>34</v>
      </c>
      <c r="AJ112" s="513">
        <f t="shared" si="188"/>
        <v>25</v>
      </c>
      <c r="AK112" s="513">
        <f t="shared" si="189"/>
        <v>22</v>
      </c>
      <c r="AL112" s="513" t="str">
        <f t="shared" si="190"/>
        <v>NIL</v>
      </c>
      <c r="AM112" s="513" t="str">
        <f t="shared" si="195"/>
        <v>NIL</v>
      </c>
      <c r="AN112" s="513" t="str">
        <f t="shared" si="191"/>
        <v>NIL</v>
      </c>
      <c r="AO112" s="513"/>
      <c r="AP112" s="514">
        <f t="shared" si="192"/>
        <v>81</v>
      </c>
      <c r="AQ112" s="515">
        <f t="shared" si="128"/>
        <v>0</v>
      </c>
      <c r="AR112" s="515">
        <f t="shared" si="129"/>
        <v>0</v>
      </c>
      <c r="AS112" s="515">
        <f t="shared" si="130"/>
        <v>0</v>
      </c>
      <c r="AT112" s="515">
        <f t="shared" si="131"/>
        <v>0</v>
      </c>
      <c r="AU112" s="515">
        <f t="shared" si="132"/>
        <v>0</v>
      </c>
      <c r="AV112" s="515">
        <f t="shared" si="133"/>
        <v>0</v>
      </c>
      <c r="AW112" s="515">
        <f t="shared" si="134"/>
        <v>0</v>
      </c>
      <c r="AX112" s="515">
        <f t="shared" si="135"/>
        <v>0</v>
      </c>
      <c r="AY112" s="515">
        <f t="shared" si="136"/>
        <v>0</v>
      </c>
      <c r="AZ112" s="515">
        <f t="shared" si="137"/>
        <v>0</v>
      </c>
      <c r="BA112" s="515">
        <f t="shared" si="138"/>
        <v>0</v>
      </c>
      <c r="BB112" s="515">
        <f t="shared" si="139"/>
        <v>0</v>
      </c>
      <c r="BC112" s="515">
        <f t="shared" si="140"/>
        <v>0</v>
      </c>
      <c r="BD112" s="515">
        <f t="shared" si="141"/>
        <v>0</v>
      </c>
      <c r="BE112" s="515">
        <f t="shared" si="142"/>
        <v>0</v>
      </c>
      <c r="BF112" s="515">
        <f t="shared" si="143"/>
        <v>0</v>
      </c>
      <c r="BG112" s="515">
        <f t="shared" si="144"/>
        <v>0</v>
      </c>
      <c r="BH112" s="515">
        <f t="shared" si="145"/>
        <v>0</v>
      </c>
      <c r="BI112" s="515">
        <f t="shared" si="146"/>
        <v>0</v>
      </c>
      <c r="BJ112" s="515">
        <f t="shared" si="147"/>
        <v>0</v>
      </c>
      <c r="BK112" s="515">
        <f t="shared" si="148"/>
        <v>0</v>
      </c>
      <c r="BL112" s="515">
        <f t="shared" si="149"/>
        <v>0</v>
      </c>
      <c r="BM112" s="515">
        <f t="shared" si="150"/>
        <v>0</v>
      </c>
      <c r="BN112" s="515">
        <f t="shared" si="151"/>
        <v>0</v>
      </c>
      <c r="BO112" s="515">
        <f t="shared" si="152"/>
        <v>0</v>
      </c>
      <c r="BP112" s="515">
        <f t="shared" si="153"/>
        <v>0</v>
      </c>
      <c r="BQ112" s="515">
        <f t="shared" si="154"/>
        <v>0</v>
      </c>
      <c r="BR112" s="515">
        <f t="shared" si="155"/>
        <v>0</v>
      </c>
      <c r="BS112" s="515">
        <f t="shared" si="156"/>
        <v>0</v>
      </c>
      <c r="BT112" s="515">
        <f t="shared" si="157"/>
        <v>0</v>
      </c>
      <c r="BU112" s="515">
        <f t="shared" si="158"/>
        <v>0</v>
      </c>
      <c r="BV112" s="515">
        <f t="shared" si="159"/>
        <v>0</v>
      </c>
      <c r="BW112" s="515">
        <f t="shared" si="160"/>
        <v>0</v>
      </c>
      <c r="BX112" s="515">
        <f t="shared" si="161"/>
        <v>0</v>
      </c>
      <c r="BY112" s="515">
        <f t="shared" si="162"/>
        <v>0</v>
      </c>
      <c r="BZ112" s="515">
        <f t="shared" si="163"/>
        <v>0</v>
      </c>
      <c r="CA112" s="515">
        <f t="shared" si="164"/>
        <v>0</v>
      </c>
      <c r="CB112" s="515">
        <f t="shared" si="165"/>
        <v>0</v>
      </c>
      <c r="CC112" s="515">
        <f t="shared" si="166"/>
        <v>0</v>
      </c>
      <c r="CD112" s="515">
        <f t="shared" si="167"/>
        <v>0</v>
      </c>
      <c r="CE112" s="515">
        <f t="shared" si="168"/>
        <v>0</v>
      </c>
      <c r="CF112" s="515">
        <f t="shared" si="169"/>
        <v>0</v>
      </c>
      <c r="CG112" s="515">
        <f t="shared" si="170"/>
        <v>0</v>
      </c>
      <c r="CH112" s="515">
        <f t="shared" si="171"/>
        <v>0</v>
      </c>
      <c r="CI112" s="515">
        <f t="shared" si="172"/>
        <v>0</v>
      </c>
      <c r="CJ112" s="515">
        <f t="shared" si="173"/>
        <v>0</v>
      </c>
      <c r="CK112" s="515">
        <f t="shared" si="193"/>
        <v>0</v>
      </c>
      <c r="CL112" s="515">
        <f t="shared" si="174"/>
        <v>0</v>
      </c>
      <c r="CM112" s="515">
        <f t="shared" si="175"/>
        <v>0</v>
      </c>
      <c r="CN112" s="515">
        <f t="shared" si="176"/>
        <v>0</v>
      </c>
      <c r="CO112" s="515">
        <f t="shared" si="177"/>
        <v>0</v>
      </c>
      <c r="CP112" s="515">
        <f t="shared" si="178"/>
        <v>0</v>
      </c>
      <c r="CQ112" s="515">
        <f t="shared" si="179"/>
        <v>0</v>
      </c>
      <c r="CR112" s="515">
        <f t="shared" si="180"/>
        <v>0</v>
      </c>
      <c r="CS112" s="515">
        <f t="shared" si="181"/>
        <v>0</v>
      </c>
      <c r="CT112" s="515">
        <f t="shared" si="182"/>
        <v>0</v>
      </c>
      <c r="CU112" s="515">
        <f t="shared" si="183"/>
        <v>0</v>
      </c>
      <c r="CV112" s="515">
        <f t="shared" si="184"/>
        <v>0</v>
      </c>
      <c r="CW112" s="515">
        <f t="shared" si="185"/>
        <v>0</v>
      </c>
      <c r="CX112" s="515">
        <f t="shared" si="186"/>
        <v>0</v>
      </c>
    </row>
    <row r="113" spans="2:102" x14ac:dyDescent="0.25">
      <c r="B113" s="509">
        <v>96</v>
      </c>
      <c r="C113" s="467">
        <f>'Student Entry'!C109</f>
        <v>211413205099</v>
      </c>
      <c r="D113" s="274" t="str">
        <f>'Student Entry'!D109</f>
        <v>SICILY SHERIN.M</v>
      </c>
      <c r="E113" s="468">
        <v>2</v>
      </c>
      <c r="F113" s="510">
        <v>2</v>
      </c>
      <c r="G113" s="510">
        <v>1</v>
      </c>
      <c r="H113" s="510">
        <v>1</v>
      </c>
      <c r="I113" s="510">
        <v>2</v>
      </c>
      <c r="J113" s="468">
        <v>2</v>
      </c>
      <c r="K113" s="510">
        <v>1</v>
      </c>
      <c r="L113" s="468">
        <v>2</v>
      </c>
      <c r="M113" s="468">
        <v>2</v>
      </c>
      <c r="N113" s="510">
        <v>0</v>
      </c>
      <c r="O113" s="511" t="s">
        <v>1036</v>
      </c>
      <c r="P113" s="511" t="s">
        <v>1036</v>
      </c>
      <c r="Q113" s="510">
        <v>12</v>
      </c>
      <c r="R113" s="510">
        <v>4</v>
      </c>
      <c r="S113" s="511" t="s">
        <v>1036</v>
      </c>
      <c r="T113" s="511"/>
      <c r="U113" s="510">
        <v>10</v>
      </c>
      <c r="V113" s="510"/>
      <c r="W113" s="511" t="s">
        <v>1036</v>
      </c>
      <c r="X113" s="511"/>
      <c r="Y113" s="510">
        <v>13</v>
      </c>
      <c r="Z113" s="510"/>
      <c r="AA113" s="511">
        <v>7</v>
      </c>
      <c r="AB113" s="511">
        <v>6</v>
      </c>
      <c r="AC113" s="510"/>
      <c r="AD113" s="510"/>
      <c r="AE113" s="511">
        <v>8</v>
      </c>
      <c r="AF113" s="511">
        <v>6</v>
      </c>
      <c r="AG113" s="447"/>
      <c r="AH113" s="512"/>
      <c r="AI113" s="513">
        <f t="shared" ca="1" si="187"/>
        <v>15</v>
      </c>
      <c r="AJ113" s="513">
        <f t="shared" si="188"/>
        <v>50</v>
      </c>
      <c r="AK113" s="513">
        <f t="shared" si="189"/>
        <v>16</v>
      </c>
      <c r="AL113" s="513" t="str">
        <f t="shared" si="190"/>
        <v>NIL</v>
      </c>
      <c r="AM113" s="513" t="str">
        <f t="shared" si="195"/>
        <v>NIL</v>
      </c>
      <c r="AN113" s="513" t="str">
        <f t="shared" si="191"/>
        <v>NIL</v>
      </c>
      <c r="AO113" s="513"/>
      <c r="AP113" s="514">
        <f t="shared" si="192"/>
        <v>81</v>
      </c>
      <c r="AQ113" s="515">
        <f t="shared" si="128"/>
        <v>0</v>
      </c>
      <c r="AR113" s="515">
        <f t="shared" si="129"/>
        <v>0</v>
      </c>
      <c r="AS113" s="515">
        <f t="shared" si="130"/>
        <v>0</v>
      </c>
      <c r="AT113" s="515">
        <f t="shared" si="131"/>
        <v>0</v>
      </c>
      <c r="AU113" s="515">
        <f t="shared" si="132"/>
        <v>0</v>
      </c>
      <c r="AV113" s="515">
        <f t="shared" si="133"/>
        <v>0</v>
      </c>
      <c r="AW113" s="515">
        <f t="shared" si="134"/>
        <v>0</v>
      </c>
      <c r="AX113" s="515">
        <f t="shared" si="135"/>
        <v>0</v>
      </c>
      <c r="AY113" s="515">
        <f t="shared" si="136"/>
        <v>0</v>
      </c>
      <c r="AZ113" s="515">
        <f t="shared" si="137"/>
        <v>0</v>
      </c>
      <c r="BA113" s="515">
        <f t="shared" si="138"/>
        <v>0</v>
      </c>
      <c r="BB113" s="515">
        <f t="shared" si="139"/>
        <v>0</v>
      </c>
      <c r="BC113" s="515">
        <f t="shared" si="140"/>
        <v>0</v>
      </c>
      <c r="BD113" s="515">
        <f t="shared" si="141"/>
        <v>0</v>
      </c>
      <c r="BE113" s="515">
        <f t="shared" si="142"/>
        <v>0</v>
      </c>
      <c r="BF113" s="515">
        <f t="shared" si="143"/>
        <v>0</v>
      </c>
      <c r="BG113" s="515">
        <f t="shared" si="144"/>
        <v>0</v>
      </c>
      <c r="BH113" s="515">
        <f t="shared" si="145"/>
        <v>0</v>
      </c>
      <c r="BI113" s="515">
        <f t="shared" si="146"/>
        <v>0</v>
      </c>
      <c r="BJ113" s="515">
        <f t="shared" si="147"/>
        <v>0</v>
      </c>
      <c r="BK113" s="515">
        <f t="shared" si="148"/>
        <v>0</v>
      </c>
      <c r="BL113" s="515">
        <f t="shared" si="149"/>
        <v>0</v>
      </c>
      <c r="BM113" s="515">
        <f t="shared" si="150"/>
        <v>0</v>
      </c>
      <c r="BN113" s="515">
        <f t="shared" si="151"/>
        <v>0</v>
      </c>
      <c r="BO113" s="515">
        <f t="shared" si="152"/>
        <v>0</v>
      </c>
      <c r="BP113" s="515">
        <f t="shared" si="153"/>
        <v>0</v>
      </c>
      <c r="BQ113" s="515">
        <f t="shared" si="154"/>
        <v>0</v>
      </c>
      <c r="BR113" s="515">
        <f t="shared" si="155"/>
        <v>0</v>
      </c>
      <c r="BS113" s="515">
        <f t="shared" si="156"/>
        <v>0</v>
      </c>
      <c r="BT113" s="515">
        <f t="shared" si="157"/>
        <v>0</v>
      </c>
      <c r="BU113" s="515">
        <f t="shared" si="158"/>
        <v>0</v>
      </c>
      <c r="BV113" s="515">
        <f t="shared" si="159"/>
        <v>0</v>
      </c>
      <c r="BW113" s="515">
        <f t="shared" si="160"/>
        <v>0</v>
      </c>
      <c r="BX113" s="515">
        <f t="shared" si="161"/>
        <v>0</v>
      </c>
      <c r="BY113" s="515">
        <f t="shared" si="162"/>
        <v>0</v>
      </c>
      <c r="BZ113" s="515">
        <f t="shared" si="163"/>
        <v>0</v>
      </c>
      <c r="CA113" s="515">
        <f t="shared" si="164"/>
        <v>0</v>
      </c>
      <c r="CB113" s="515">
        <f t="shared" si="165"/>
        <v>0</v>
      </c>
      <c r="CC113" s="515">
        <f t="shared" si="166"/>
        <v>0</v>
      </c>
      <c r="CD113" s="515">
        <f t="shared" si="167"/>
        <v>0</v>
      </c>
      <c r="CE113" s="515">
        <f t="shared" si="168"/>
        <v>0</v>
      </c>
      <c r="CF113" s="515">
        <f t="shared" si="169"/>
        <v>0</v>
      </c>
      <c r="CG113" s="515">
        <f t="shared" si="170"/>
        <v>0</v>
      </c>
      <c r="CH113" s="515">
        <f t="shared" si="171"/>
        <v>0</v>
      </c>
      <c r="CI113" s="515">
        <f t="shared" si="172"/>
        <v>0</v>
      </c>
      <c r="CJ113" s="515">
        <f t="shared" si="173"/>
        <v>0</v>
      </c>
      <c r="CK113" s="515">
        <f t="shared" si="193"/>
        <v>0</v>
      </c>
      <c r="CL113" s="515">
        <f t="shared" si="174"/>
        <v>0</v>
      </c>
      <c r="CM113" s="515">
        <f t="shared" si="175"/>
        <v>0</v>
      </c>
      <c r="CN113" s="515">
        <f t="shared" si="176"/>
        <v>0</v>
      </c>
      <c r="CO113" s="515">
        <f t="shared" si="177"/>
        <v>0</v>
      </c>
      <c r="CP113" s="515">
        <f t="shared" si="178"/>
        <v>0</v>
      </c>
      <c r="CQ113" s="515">
        <f t="shared" si="179"/>
        <v>0</v>
      </c>
      <c r="CR113" s="515">
        <f t="shared" si="180"/>
        <v>0</v>
      </c>
      <c r="CS113" s="515">
        <f t="shared" si="181"/>
        <v>0</v>
      </c>
      <c r="CT113" s="515">
        <f t="shared" si="182"/>
        <v>0</v>
      </c>
      <c r="CU113" s="515">
        <f t="shared" si="183"/>
        <v>0</v>
      </c>
      <c r="CV113" s="515">
        <f t="shared" si="184"/>
        <v>0</v>
      </c>
      <c r="CW113" s="515">
        <f t="shared" si="185"/>
        <v>0</v>
      </c>
      <c r="CX113" s="515">
        <f t="shared" si="186"/>
        <v>0</v>
      </c>
    </row>
    <row r="114" spans="2:102" x14ac:dyDescent="0.25">
      <c r="B114" s="509">
        <v>97</v>
      </c>
      <c r="C114" s="467">
        <f>'Student Entry'!C110</f>
        <v>211413205100</v>
      </c>
      <c r="D114" s="274" t="str">
        <f>'Student Entry'!D110</f>
        <v>SINDHUJA.S</v>
      </c>
      <c r="E114" s="468">
        <v>2</v>
      </c>
      <c r="F114" s="510">
        <v>2</v>
      </c>
      <c r="G114" s="510">
        <v>1</v>
      </c>
      <c r="H114" s="510">
        <v>1</v>
      </c>
      <c r="I114" s="510">
        <v>2</v>
      </c>
      <c r="J114" s="468">
        <v>1</v>
      </c>
      <c r="K114" s="510">
        <v>2</v>
      </c>
      <c r="L114" s="468">
        <v>2</v>
      </c>
      <c r="M114" s="468">
        <v>2</v>
      </c>
      <c r="N114" s="510">
        <v>1</v>
      </c>
      <c r="O114" s="511">
        <v>4</v>
      </c>
      <c r="P114" s="511">
        <v>8</v>
      </c>
      <c r="Q114" s="510"/>
      <c r="R114" s="510"/>
      <c r="S114" s="511">
        <v>10</v>
      </c>
      <c r="T114" s="511"/>
      <c r="U114" s="510"/>
      <c r="V114" s="510"/>
      <c r="W114" s="511">
        <v>12</v>
      </c>
      <c r="X114" s="511"/>
      <c r="Y114" s="510"/>
      <c r="Z114" s="510"/>
      <c r="AA114" s="511">
        <v>6</v>
      </c>
      <c r="AB114" s="511">
        <v>5</v>
      </c>
      <c r="AC114" s="510"/>
      <c r="AD114" s="510"/>
      <c r="AE114" s="511">
        <v>6</v>
      </c>
      <c r="AF114" s="511">
        <v>8</v>
      </c>
      <c r="AG114" s="447"/>
      <c r="AH114" s="512"/>
      <c r="AI114" s="513">
        <f t="shared" ca="1" si="187"/>
        <v>36</v>
      </c>
      <c r="AJ114" s="513">
        <f t="shared" si="188"/>
        <v>21</v>
      </c>
      <c r="AK114" s="513">
        <f t="shared" si="189"/>
        <v>18</v>
      </c>
      <c r="AL114" s="513" t="str">
        <f t="shared" si="190"/>
        <v>NIL</v>
      </c>
      <c r="AM114" s="513" t="str">
        <f t="shared" si="195"/>
        <v>NIL</v>
      </c>
      <c r="AN114" s="513" t="str">
        <f t="shared" si="191"/>
        <v>NIL</v>
      </c>
      <c r="AO114" s="513"/>
      <c r="AP114" s="514">
        <f t="shared" si="192"/>
        <v>75</v>
      </c>
      <c r="AQ114" s="515">
        <f t="shared" ref="AQ114:AQ146" si="196">SUMIFS($D114:$AG114,$D$17:$AG$17,"CO1",$D$18:$AG$18,"PO1",$D$33:$AG$33,"&lt;&gt;")</f>
        <v>0</v>
      </c>
      <c r="AR114" s="515">
        <f t="shared" ref="AR114:AR146" si="197">SUMIFS($D114:$AG114,$D$17:$AG$17,"CO1",$D$19:$AG$19,"PO2",$D$33:$AG$33,"&lt;&gt;")</f>
        <v>0</v>
      </c>
      <c r="AS114" s="515">
        <f t="shared" ref="AS114:AS146" si="198">SUMIFS($D114:$AG114,$D$17:$AG$17,"CO1",$D$20:$AG$20,"PO3",$D$33:$AG$33,"&lt;&gt;")</f>
        <v>0</v>
      </c>
      <c r="AT114" s="515">
        <f t="shared" ref="AT114:AT146" si="199">SUMIFS($D114:$AG114,$D$17:$AG$17,"CO1",$D$21:$AG$21,"PO4",$D$33:$AG$33,"&lt;&gt;")</f>
        <v>0</v>
      </c>
      <c r="AU114" s="515">
        <f t="shared" ref="AU114:AU146" si="200">SUMIFS($D114:$AG114,$D$17:$AG$17,"CO1",$D$22:$AG$22,"PO5",$D$33:$AG$33,"&lt;&gt;")</f>
        <v>0</v>
      </c>
      <c r="AV114" s="515">
        <f t="shared" ref="AV114:AV146" si="201">SUMIFS($D114:$AG114,$D$17:$AG$17,"CO1",$D$23:$AG$23,"PO6",$D$33:$AG$33,"&lt;&gt;")</f>
        <v>0</v>
      </c>
      <c r="AW114" s="515">
        <f t="shared" ref="AW114:AW146" si="202">SUMIFS($D114:$AG114,$D$17:$AG$17,"CO1",$D$24:$AG$24,"PO7",$D$33:$AG$33,"&lt;&gt;")</f>
        <v>0</v>
      </c>
      <c r="AX114" s="515">
        <f t="shared" ref="AX114:AX146" si="203">SUMIFS($D114:$AG114,$D$17:$AG$17,"CO1",$D$25:$AG$25,"PO8",$D$33:$AG$33,"&lt;&gt;")</f>
        <v>0</v>
      </c>
      <c r="AY114" s="515">
        <f t="shared" ref="AY114:AY146" si="204">SUMIFS($D114:$AG114,$D$17:$AG$17,"CO1",$D$26:$AG$26,"PO9",$D$33:$AG$33,"&lt;&gt;")</f>
        <v>0</v>
      </c>
      <c r="AZ114" s="515">
        <f t="shared" ref="AZ114:AZ146" si="205">SUMIFS($D114:$AG114,$D$17:$AG$17,"CO1",$D$27:$AG$27,"PO10",$D$33:$AG$33,"&lt;&gt;")</f>
        <v>0</v>
      </c>
      <c r="BA114" s="515">
        <f t="shared" ref="BA114:BA146" si="206">SUMIFS($D114:$AG114,$D$17:$AG$17,"CO1",$D$28:$AG$28,"PO11",$D$33:$AG$33,"&lt;&gt;")</f>
        <v>0</v>
      </c>
      <c r="BB114" s="515">
        <f t="shared" ref="BB114:BB146" si="207">SUMIFS($D114:$AG114,$D$17:$AG$17,"CO1",$D$29:$AG$29,"PO12",$D$33:$AG$33,"&lt;&gt;")</f>
        <v>0</v>
      </c>
      <c r="BC114" s="515">
        <f t="shared" ref="BC114:BC146" si="208">SUMIFS($D114:$AG114,$D$17:$AG$17,"CO2",$D$18:$AG$18,"PO1",$D$33:$AG$33,"&lt;&gt;")</f>
        <v>0</v>
      </c>
      <c r="BD114" s="515">
        <f t="shared" ref="BD114:BD146" si="209">SUMIFS($D114:$AG114,$D$17:$AG$17,"CO2",$D$19:$AG$19,"PO2",$D$33:$AG$33,"&lt;&gt;")</f>
        <v>0</v>
      </c>
      <c r="BE114" s="515">
        <f t="shared" ref="BE114:BE146" si="210">SUMIFS($D114:$AG114,$D$17:$AG$17,"CO2",$D$20:$AG$20,"PO3",$D$33:$AG$33,"&lt;&gt;")</f>
        <v>0</v>
      </c>
      <c r="BF114" s="515">
        <f t="shared" ref="BF114:BF146" si="211">SUMIFS($D114:$AG114,$D$17:$AG$17,"CO2",$D$21:$AG$21,"PO4",$D$33:$AG$33,"&lt;&gt;")</f>
        <v>0</v>
      </c>
      <c r="BG114" s="515">
        <f t="shared" ref="BG114:BG146" si="212">SUMIFS($D114:$AG114,$D$17:$AG$17,"CO2",$D$22:$AG$22,"PO5",$D$33:$AG$33,"&lt;&gt;")</f>
        <v>0</v>
      </c>
      <c r="BH114" s="515">
        <f t="shared" ref="BH114:BH146" si="213">SUMIFS($D114:$AG114,$D$17:$AG$17,"CO2",$D$23:$AG$23,"PO6",$D$33:$AG$33,"&lt;&gt;")</f>
        <v>0</v>
      </c>
      <c r="BI114" s="515">
        <f t="shared" ref="BI114:BI146" si="214">SUMIFS($D114:$AG114,$D$17:$AG$17,"CO2",$D$24:$AG$24,"PO7",$D$33:$AG$33,"&lt;&gt;")</f>
        <v>0</v>
      </c>
      <c r="BJ114" s="515">
        <f t="shared" ref="BJ114:BJ146" si="215">SUMIFS($D114:$AG114,$D$17:$AG$17,"CO2",$D$25:$AG$25,"PO8",$D$33:$AG$33,"&lt;&gt;")</f>
        <v>0</v>
      </c>
      <c r="BK114" s="515">
        <f t="shared" ref="BK114:BK146" si="216">SUMIFS($D114:$AG114,$D$17:$AG$17,"CO2",$D$26:$AG$26,"PO9",$D$33:$AG$33,"&lt;&gt;")</f>
        <v>0</v>
      </c>
      <c r="BL114" s="515">
        <f t="shared" ref="BL114:BL146" si="217">SUMIFS($D114:$AG114,$D$17:$AG$17,"CO2",$D$27:$AG$27,"PO10",$D$33:$AG$33,"&lt;&gt;")</f>
        <v>0</v>
      </c>
      <c r="BM114" s="515">
        <f t="shared" ref="BM114:BM146" si="218">SUMIFS($D114:$AG114,$D$17:$AG$17,"CO2",$D$28:$AG$28,"PO11",$D$33:$AG$33,"&lt;&gt;")</f>
        <v>0</v>
      </c>
      <c r="BN114" s="515">
        <f t="shared" ref="BN114:BN146" si="219">SUMIFS($D114:$AG114,$D$17:$AG$17,"CO2",$D$29:$AG$29,"PO12",$D$33:$AG$33,"&lt;&gt;")</f>
        <v>0</v>
      </c>
      <c r="BO114" s="515">
        <f t="shared" ref="BO114:BO146" si="220">SUMIFS($D114:$AG114,$D$17:$AG$17,"CO3",$D$18:$AG$18,"PO1",$D$33:$AG$33,"&lt;&gt;")</f>
        <v>0</v>
      </c>
      <c r="BP114" s="515">
        <f t="shared" ref="BP114:BP146" si="221">SUMIFS($D114:$AG114,$D$17:$AG$17,"CO3",$D$19:$AG$19,"PO2",$D$33:$AG$33,"&lt;&gt;")</f>
        <v>0</v>
      </c>
      <c r="BQ114" s="515">
        <f t="shared" ref="BQ114:BQ146" si="222">SUMIFS($D114:$AG114,$D$17:$AG$17,"CO3",$D$20:$AG$20,"PO3",$D$33:$AG$33,"&lt;&gt;")</f>
        <v>0</v>
      </c>
      <c r="BR114" s="515">
        <f t="shared" ref="BR114:BR146" si="223">SUMIFS($D114:$AG114,$D$17:$AG$17,"CO3",$D$21:$AG$21,"PO4",$D$33:$AG$33,"&lt;&gt;")</f>
        <v>0</v>
      </c>
      <c r="BS114" s="515">
        <f t="shared" ref="BS114:BS146" si="224">SUMIFS($D114:$AG114,$D$17:$AG$17,"CO3",$D$22:$AG$22,"PO5",$D$33:$AG$33,"&lt;&gt;")</f>
        <v>0</v>
      </c>
      <c r="BT114" s="515">
        <f t="shared" ref="BT114:BT146" si="225">SUMIFS($D114:$AG114,$D$17:$AG$17,"CO3",$D$23:$AG$23,"PO6",$D$33:$AG$33,"&lt;&gt;")</f>
        <v>0</v>
      </c>
      <c r="BU114" s="515">
        <f t="shared" ref="BU114:BU146" si="226">SUMIFS($D114:$AG114,$D$17:$AG$17,"CO3",$D$24:$AG$24,"PO7",$D$33:$AG$33,"&lt;&gt;")</f>
        <v>0</v>
      </c>
      <c r="BV114" s="515">
        <f t="shared" ref="BV114:BV146" si="227">SUMIFS($D114:$AG114,$D$17:$AG$17,"CO3",$D$25:$AG$25,"PO8",$D$33:$AG$33,"&lt;&gt;")</f>
        <v>0</v>
      </c>
      <c r="BW114" s="515">
        <f t="shared" ref="BW114:BW146" si="228">SUMIFS($D114:$AG114,$D$17:$AG$17,"CO3",$D$26:$AG$26,"PO9",$D$33:$AG$33,"&lt;&gt;")</f>
        <v>0</v>
      </c>
      <c r="BX114" s="515">
        <f t="shared" ref="BX114:BX146" si="229">SUMIFS($D114:$AG114,$D$17:$AG$17,"CO3",$D$27:$AG$27,"PO10",$D$33:$AG$33,"&lt;&gt;")</f>
        <v>0</v>
      </c>
      <c r="BY114" s="515">
        <f t="shared" ref="BY114:BY146" si="230">SUMIFS($D114:$AG114,$D$17:$AG$17,"CO3",$D$28:$AG$28,"PO11",$D$33:$AG$33,"&lt;&gt;")</f>
        <v>0</v>
      </c>
      <c r="BZ114" s="515">
        <f t="shared" ref="BZ114:BZ146" si="231">SUMIFS($D114:$AG114,$D$17:$AG$17,"CO3",$D$29:$AG$29,"PO12",$D$33:$AG$33,"&lt;&gt;")</f>
        <v>0</v>
      </c>
      <c r="CA114" s="515">
        <f t="shared" ref="CA114:CA146" si="232">SUMIFS($D114:$AG114,$D$17:$AG$17,"CO4",$D$18:$AG$18,"PO1",$D$33:$AG$33,"&lt;&gt;")</f>
        <v>0</v>
      </c>
      <c r="CB114" s="515">
        <f t="shared" ref="CB114:CB146" si="233">SUMIFS($D114:$AG114,$D$17:$AG$17,"CO4",$D$19:$AG$19,"PO2",$D$33:$AG$33,"&lt;&gt;")</f>
        <v>0</v>
      </c>
      <c r="CC114" s="515">
        <f t="shared" ref="CC114:CC146" si="234">SUMIFS($D114:$AG114,$D$17:$AG$17,"CO4",$D$20:$AG$20,"PO3",$D$33:$AG$33,"&lt;&gt;")</f>
        <v>0</v>
      </c>
      <c r="CD114" s="515">
        <f t="shared" ref="CD114:CD146" si="235">SUMIFS($D114:$AG114,$D$17:$AG$17,"CO4",$D$21:$AG$21,"PO4",$D$33:$AG$33,"&lt;&gt;")</f>
        <v>0</v>
      </c>
      <c r="CE114" s="515">
        <f t="shared" ref="CE114:CE146" si="236">SUMIFS($D114:$AG114,$D$17:$AG$17,"CO4",$D$22:$AG$22,"PO5",$D$33:$AG$33,"&lt;&gt;")</f>
        <v>0</v>
      </c>
      <c r="CF114" s="515">
        <f t="shared" ref="CF114:CF146" si="237">SUMIFS($D114:$AG114,$D$17:$AG$17,"CO4",$D$23:$AG$23,"PO6",$D$33:$AG$33,"&lt;&gt;")</f>
        <v>0</v>
      </c>
      <c r="CG114" s="515">
        <f t="shared" ref="CG114:CG146" si="238">SUMIFS($D114:$AG114,$D$17:$AG$17,"CO4",$D$24:$AG$24,"PO7",$D$33:$AG$33,"&lt;&gt;")</f>
        <v>0</v>
      </c>
      <c r="CH114" s="515">
        <f t="shared" ref="CH114:CH146" si="239">SUMIFS($D114:$AG114,$D$17:$AG$17,"CO4",$D$25:$AG$25,"PO8",$D$33:$AG$33,"&lt;&gt;")</f>
        <v>0</v>
      </c>
      <c r="CI114" s="515">
        <f t="shared" ref="CI114:CI146" si="240">SUMIFS($D114:$AG114,$D$17:$AG$17,"CO4",$D$26:$AG$26,"PO9",$D$33:$AG$33,"&lt;&gt;")</f>
        <v>0</v>
      </c>
      <c r="CJ114" s="515">
        <f t="shared" ref="CJ114:CJ146" si="241">SUMIFS($D114:$AG114,$D$17:$AG$17,"CO4",$D$27:$AG$27,"PO10",$D$33:$AG$33,"&lt;&gt;")</f>
        <v>0</v>
      </c>
      <c r="CK114" s="515">
        <f t="shared" si="193"/>
        <v>0</v>
      </c>
      <c r="CL114" s="515">
        <f t="shared" ref="CL114:CL146" si="242">SUMIFS($D114:$AG114,$D$17:$AG$17,"CO4",$D$29:$AG$29,"PO12",$D$33:$AG$33,"&lt;&gt;")</f>
        <v>0</v>
      </c>
      <c r="CM114" s="515">
        <f t="shared" ref="CM114:CM146" si="243">SUMIFS($D114:$AG114,$D$17:$AG$17,"CO5",$D$18:$AG$18,"PO1",$D$33:$AG$33,"&lt;&gt;")</f>
        <v>0</v>
      </c>
      <c r="CN114" s="515">
        <f t="shared" ref="CN114:CN146" si="244">SUMIFS($D114:$AG114,$D$17:$AG$17,"CO5",$D$19:$AG$19,"PO2",$D$33:$AG$33,"&lt;&gt;")</f>
        <v>0</v>
      </c>
      <c r="CO114" s="515">
        <f t="shared" ref="CO114:CO146" si="245">SUMIFS($D114:$AG114,$D$17:$AG$17,"CO5",$D$20:$AG$20,"PO3",$D$33:$AG$33,"&lt;&gt;")</f>
        <v>0</v>
      </c>
      <c r="CP114" s="515">
        <f t="shared" ref="CP114:CP146" si="246">SUMIFS($D114:$AG114,$D$17:$AG$17,"CO5",$D$21:$AG$21,"PO4",$D$33:$AG$33,"&lt;&gt;")</f>
        <v>0</v>
      </c>
      <c r="CQ114" s="515">
        <f t="shared" ref="CQ114:CQ146" si="247">SUMIFS($D114:$AG114,$D$17:$AG$17,"CO5",$D$22:$AG$22,"PO5",$D$33:$AG$33,"&lt;&gt;")</f>
        <v>0</v>
      </c>
      <c r="CR114" s="515">
        <f t="shared" ref="CR114:CR146" si="248">SUMIFS($D114:$AG114,$D$17:$AG$17,"CO5",$D$23:$AG$23,"PO6",$D$33:$AG$33,"&lt;&gt;")</f>
        <v>0</v>
      </c>
      <c r="CS114" s="515">
        <f t="shared" ref="CS114:CS146" si="249">SUMIFS($D114:$AG114,$D$17:$AG$17,"CO5",$D$24:$AG$24,"PO7",$D$33:$AG$33,"&lt;&gt;")</f>
        <v>0</v>
      </c>
      <c r="CT114" s="515">
        <f t="shared" ref="CT114:CT146" si="250">SUMIFS($D114:$AG114,$D$17:$AG$17,"CO5",$D$25:$AG$25,"PO8",$D$33:$AG$33,"&lt;&gt;")</f>
        <v>0</v>
      </c>
      <c r="CU114" s="515">
        <f t="shared" ref="CU114:CU146" si="251">SUMIFS($D114:$AG114,$D$17:$AG$17,"CO5",$D$26:$AG$26,"PO9",$D$33:$AG$33,"&lt;&gt;")</f>
        <v>0</v>
      </c>
      <c r="CV114" s="515">
        <f t="shared" ref="CV114:CV146" si="252">SUMIFS($D114:$AG114,$D$17:$AG$17,"CO5",$D$27:$AG$27,"PO10",$D$33:$AG$33,"&lt;&gt;")</f>
        <v>0</v>
      </c>
      <c r="CW114" s="515">
        <f t="shared" ref="CW114:CW146" si="253">SUMIFS($D114:$AG114,$D$17:$AG$17,"CO5",$D$28:$AG$28,"PO11",$D$33:$AG$33,"&lt;&gt;")</f>
        <v>0</v>
      </c>
      <c r="CX114" s="515">
        <f t="shared" ref="CX114:CX146" si="254">SUMIFS($D114:$AG114,$D$17:$AG$17,"CO5",$D$29:$AG$29,"PO12",$D$33:$AG$33,"&lt;&gt;")</f>
        <v>0</v>
      </c>
    </row>
    <row r="115" spans="2:102" x14ac:dyDescent="0.25">
      <c r="B115" s="509">
        <v>98</v>
      </c>
      <c r="C115" s="467">
        <f>'Student Entry'!C111</f>
        <v>211413205101</v>
      </c>
      <c r="D115" s="274" t="str">
        <f>'Student Entry'!D111</f>
        <v>SNEHA PRIYA.K</v>
      </c>
      <c r="E115" s="468">
        <v>2</v>
      </c>
      <c r="F115" s="510">
        <v>2</v>
      </c>
      <c r="G115" s="510">
        <v>1</v>
      </c>
      <c r="H115" s="510">
        <v>2</v>
      </c>
      <c r="I115" s="510">
        <v>2</v>
      </c>
      <c r="J115" s="468">
        <v>2</v>
      </c>
      <c r="K115" s="510">
        <v>1</v>
      </c>
      <c r="L115" s="468">
        <v>1</v>
      </c>
      <c r="M115" s="468">
        <v>1</v>
      </c>
      <c r="N115" s="510">
        <v>0</v>
      </c>
      <c r="O115" s="511">
        <v>5</v>
      </c>
      <c r="P115" s="511">
        <v>8</v>
      </c>
      <c r="Q115" s="510"/>
      <c r="R115" s="510"/>
      <c r="S115" s="511" t="s">
        <v>1036</v>
      </c>
      <c r="T115" s="511"/>
      <c r="U115" s="510">
        <v>12</v>
      </c>
      <c r="V115" s="510"/>
      <c r="W115" s="511">
        <v>10</v>
      </c>
      <c r="X115" s="511"/>
      <c r="Y115" s="510"/>
      <c r="Z115" s="510"/>
      <c r="AA115" s="511">
        <v>8</v>
      </c>
      <c r="AB115" s="511">
        <v>6</v>
      </c>
      <c r="AC115" s="510"/>
      <c r="AD115" s="510"/>
      <c r="AE115" s="511" t="s">
        <v>1036</v>
      </c>
      <c r="AF115" s="511" t="s">
        <v>1036</v>
      </c>
      <c r="AG115" s="447">
        <v>7</v>
      </c>
      <c r="AH115" s="512">
        <v>6</v>
      </c>
      <c r="AI115" s="513">
        <f t="shared" ca="1" si="187"/>
        <v>32</v>
      </c>
      <c r="AJ115" s="513">
        <f t="shared" si="188"/>
        <v>19</v>
      </c>
      <c r="AK115" s="513">
        <f t="shared" si="189"/>
        <v>25</v>
      </c>
      <c r="AL115" s="513" t="str">
        <f t="shared" si="190"/>
        <v>NIL</v>
      </c>
      <c r="AM115" s="513" t="str">
        <f t="shared" si="195"/>
        <v>NIL</v>
      </c>
      <c r="AN115" s="513" t="str">
        <f t="shared" si="191"/>
        <v>NIL</v>
      </c>
      <c r="AO115" s="513"/>
      <c r="AP115" s="514">
        <f t="shared" si="192"/>
        <v>76</v>
      </c>
      <c r="AQ115" s="515">
        <f t="shared" si="196"/>
        <v>0</v>
      </c>
      <c r="AR115" s="515">
        <f t="shared" si="197"/>
        <v>0</v>
      </c>
      <c r="AS115" s="515">
        <f t="shared" si="198"/>
        <v>0</v>
      </c>
      <c r="AT115" s="515">
        <f t="shared" si="199"/>
        <v>0</v>
      </c>
      <c r="AU115" s="515">
        <f t="shared" si="200"/>
        <v>0</v>
      </c>
      <c r="AV115" s="515">
        <f t="shared" si="201"/>
        <v>0</v>
      </c>
      <c r="AW115" s="515">
        <f t="shared" si="202"/>
        <v>0</v>
      </c>
      <c r="AX115" s="515">
        <f t="shared" si="203"/>
        <v>0</v>
      </c>
      <c r="AY115" s="515">
        <f t="shared" si="204"/>
        <v>0</v>
      </c>
      <c r="AZ115" s="515">
        <f t="shared" si="205"/>
        <v>0</v>
      </c>
      <c r="BA115" s="515">
        <f t="shared" si="206"/>
        <v>0</v>
      </c>
      <c r="BB115" s="515">
        <f t="shared" si="207"/>
        <v>0</v>
      </c>
      <c r="BC115" s="515">
        <f t="shared" si="208"/>
        <v>0</v>
      </c>
      <c r="BD115" s="515">
        <f t="shared" si="209"/>
        <v>0</v>
      </c>
      <c r="BE115" s="515">
        <f t="shared" si="210"/>
        <v>0</v>
      </c>
      <c r="BF115" s="515">
        <f t="shared" si="211"/>
        <v>0</v>
      </c>
      <c r="BG115" s="515">
        <f t="shared" si="212"/>
        <v>0</v>
      </c>
      <c r="BH115" s="515">
        <f t="shared" si="213"/>
        <v>0</v>
      </c>
      <c r="BI115" s="515">
        <f t="shared" si="214"/>
        <v>0</v>
      </c>
      <c r="BJ115" s="515">
        <f t="shared" si="215"/>
        <v>0</v>
      </c>
      <c r="BK115" s="515">
        <f t="shared" si="216"/>
        <v>0</v>
      </c>
      <c r="BL115" s="515">
        <f t="shared" si="217"/>
        <v>0</v>
      </c>
      <c r="BM115" s="515">
        <f t="shared" si="218"/>
        <v>0</v>
      </c>
      <c r="BN115" s="515">
        <f t="shared" si="219"/>
        <v>0</v>
      </c>
      <c r="BO115" s="515">
        <f t="shared" si="220"/>
        <v>0</v>
      </c>
      <c r="BP115" s="515">
        <f t="shared" si="221"/>
        <v>0</v>
      </c>
      <c r="BQ115" s="515">
        <f t="shared" si="222"/>
        <v>0</v>
      </c>
      <c r="BR115" s="515">
        <f t="shared" si="223"/>
        <v>0</v>
      </c>
      <c r="BS115" s="515">
        <f t="shared" si="224"/>
        <v>0</v>
      </c>
      <c r="BT115" s="515">
        <f t="shared" si="225"/>
        <v>0</v>
      </c>
      <c r="BU115" s="515">
        <f t="shared" si="226"/>
        <v>0</v>
      </c>
      <c r="BV115" s="515">
        <f t="shared" si="227"/>
        <v>0</v>
      </c>
      <c r="BW115" s="515">
        <f t="shared" si="228"/>
        <v>0</v>
      </c>
      <c r="BX115" s="515">
        <f t="shared" si="229"/>
        <v>0</v>
      </c>
      <c r="BY115" s="515">
        <f t="shared" si="230"/>
        <v>0</v>
      </c>
      <c r="BZ115" s="515">
        <f t="shared" si="231"/>
        <v>0</v>
      </c>
      <c r="CA115" s="515">
        <f t="shared" si="232"/>
        <v>0</v>
      </c>
      <c r="CB115" s="515">
        <f t="shared" si="233"/>
        <v>0</v>
      </c>
      <c r="CC115" s="515">
        <f t="shared" si="234"/>
        <v>0</v>
      </c>
      <c r="CD115" s="515">
        <f t="shared" si="235"/>
        <v>0</v>
      </c>
      <c r="CE115" s="515">
        <f t="shared" si="236"/>
        <v>0</v>
      </c>
      <c r="CF115" s="515">
        <f t="shared" si="237"/>
        <v>0</v>
      </c>
      <c r="CG115" s="515">
        <f t="shared" si="238"/>
        <v>0</v>
      </c>
      <c r="CH115" s="515">
        <f t="shared" si="239"/>
        <v>0</v>
      </c>
      <c r="CI115" s="515">
        <f t="shared" si="240"/>
        <v>0</v>
      </c>
      <c r="CJ115" s="515">
        <f t="shared" si="241"/>
        <v>0</v>
      </c>
      <c r="CK115" s="515">
        <f t="shared" ref="CK115:CK146" si="255">SUMIFS($D115:$AG115,$D$17:$AG$17,"CO5",$D$28:$AG$28,"PO11",$D$33:$AG$33,"&lt;&gt;")</f>
        <v>0</v>
      </c>
      <c r="CL115" s="515">
        <f t="shared" si="242"/>
        <v>0</v>
      </c>
      <c r="CM115" s="515">
        <f t="shared" si="243"/>
        <v>0</v>
      </c>
      <c r="CN115" s="515">
        <f t="shared" si="244"/>
        <v>0</v>
      </c>
      <c r="CO115" s="515">
        <f t="shared" si="245"/>
        <v>0</v>
      </c>
      <c r="CP115" s="515">
        <f t="shared" si="246"/>
        <v>0</v>
      </c>
      <c r="CQ115" s="515">
        <f t="shared" si="247"/>
        <v>0</v>
      </c>
      <c r="CR115" s="515">
        <f t="shared" si="248"/>
        <v>0</v>
      </c>
      <c r="CS115" s="515">
        <f t="shared" si="249"/>
        <v>0</v>
      </c>
      <c r="CT115" s="515">
        <f t="shared" si="250"/>
        <v>0</v>
      </c>
      <c r="CU115" s="515">
        <f t="shared" si="251"/>
        <v>0</v>
      </c>
      <c r="CV115" s="515">
        <f t="shared" si="252"/>
        <v>0</v>
      </c>
      <c r="CW115" s="515">
        <f t="shared" si="253"/>
        <v>0</v>
      </c>
      <c r="CX115" s="515">
        <f t="shared" si="254"/>
        <v>0</v>
      </c>
    </row>
    <row r="116" spans="2:102" x14ac:dyDescent="0.25">
      <c r="B116" s="509">
        <v>99</v>
      </c>
      <c r="C116" s="467">
        <f>'Student Entry'!C112</f>
        <v>211413205102</v>
      </c>
      <c r="D116" s="274" t="str">
        <f>'Student Entry'!D112</f>
        <v>SNEHA VARSA.P.V</v>
      </c>
      <c r="E116" s="468">
        <v>2</v>
      </c>
      <c r="F116" s="510">
        <v>1</v>
      </c>
      <c r="G116" s="510">
        <v>2</v>
      </c>
      <c r="H116" s="510">
        <v>2</v>
      </c>
      <c r="I116" s="510">
        <v>2</v>
      </c>
      <c r="J116" s="468">
        <v>2</v>
      </c>
      <c r="K116" s="510">
        <v>1</v>
      </c>
      <c r="L116" s="468">
        <v>2</v>
      </c>
      <c r="M116" s="468">
        <v>2</v>
      </c>
      <c r="N116" s="510">
        <v>0</v>
      </c>
      <c r="O116" s="511">
        <v>6</v>
      </c>
      <c r="P116" s="511">
        <v>7</v>
      </c>
      <c r="Q116" s="510"/>
      <c r="R116" s="510"/>
      <c r="S116" s="511">
        <v>11</v>
      </c>
      <c r="T116" s="511"/>
      <c r="U116" s="510"/>
      <c r="V116" s="510"/>
      <c r="W116" s="511" t="s">
        <v>1036</v>
      </c>
      <c r="X116" s="511"/>
      <c r="Y116" s="510">
        <v>10</v>
      </c>
      <c r="Z116" s="510"/>
      <c r="AA116" s="511">
        <v>8</v>
      </c>
      <c r="AB116" s="511">
        <v>6</v>
      </c>
      <c r="AC116" s="510"/>
      <c r="AD116" s="510"/>
      <c r="AE116" s="511">
        <v>8</v>
      </c>
      <c r="AF116" s="511">
        <v>6</v>
      </c>
      <c r="AG116" s="447"/>
      <c r="AH116" s="512"/>
      <c r="AI116" s="513">
        <f t="shared" ca="1" si="187"/>
        <v>24</v>
      </c>
      <c r="AJ116" s="513">
        <f t="shared" si="188"/>
        <v>37</v>
      </c>
      <c r="AK116" s="513">
        <f t="shared" si="189"/>
        <v>17</v>
      </c>
      <c r="AL116" s="513" t="str">
        <f t="shared" si="190"/>
        <v>NIL</v>
      </c>
      <c r="AM116" s="513" t="str">
        <f t="shared" si="195"/>
        <v>NIL</v>
      </c>
      <c r="AN116" s="513" t="str">
        <f t="shared" si="191"/>
        <v>NIL</v>
      </c>
      <c r="AO116" s="513"/>
      <c r="AP116" s="514">
        <f t="shared" si="192"/>
        <v>78</v>
      </c>
      <c r="AQ116" s="515">
        <f t="shared" si="196"/>
        <v>0</v>
      </c>
      <c r="AR116" s="515">
        <f t="shared" si="197"/>
        <v>0</v>
      </c>
      <c r="AS116" s="515">
        <f t="shared" si="198"/>
        <v>0</v>
      </c>
      <c r="AT116" s="515">
        <f t="shared" si="199"/>
        <v>0</v>
      </c>
      <c r="AU116" s="515">
        <f t="shared" si="200"/>
        <v>0</v>
      </c>
      <c r="AV116" s="515">
        <f t="shared" si="201"/>
        <v>0</v>
      </c>
      <c r="AW116" s="515">
        <f t="shared" si="202"/>
        <v>0</v>
      </c>
      <c r="AX116" s="515">
        <f t="shared" si="203"/>
        <v>0</v>
      </c>
      <c r="AY116" s="515">
        <f t="shared" si="204"/>
        <v>0</v>
      </c>
      <c r="AZ116" s="515">
        <f t="shared" si="205"/>
        <v>0</v>
      </c>
      <c r="BA116" s="515">
        <f t="shared" si="206"/>
        <v>0</v>
      </c>
      <c r="BB116" s="515">
        <f t="shared" si="207"/>
        <v>0</v>
      </c>
      <c r="BC116" s="515">
        <f t="shared" si="208"/>
        <v>0</v>
      </c>
      <c r="BD116" s="515">
        <f t="shared" si="209"/>
        <v>0</v>
      </c>
      <c r="BE116" s="515">
        <f t="shared" si="210"/>
        <v>0</v>
      </c>
      <c r="BF116" s="515">
        <f t="shared" si="211"/>
        <v>0</v>
      </c>
      <c r="BG116" s="515">
        <f t="shared" si="212"/>
        <v>0</v>
      </c>
      <c r="BH116" s="515">
        <f t="shared" si="213"/>
        <v>0</v>
      </c>
      <c r="BI116" s="515">
        <f t="shared" si="214"/>
        <v>0</v>
      </c>
      <c r="BJ116" s="515">
        <f t="shared" si="215"/>
        <v>0</v>
      </c>
      <c r="BK116" s="515">
        <f t="shared" si="216"/>
        <v>0</v>
      </c>
      <c r="BL116" s="515">
        <f t="shared" si="217"/>
        <v>0</v>
      </c>
      <c r="BM116" s="515">
        <f t="shared" si="218"/>
        <v>0</v>
      </c>
      <c r="BN116" s="515">
        <f t="shared" si="219"/>
        <v>0</v>
      </c>
      <c r="BO116" s="515">
        <f t="shared" si="220"/>
        <v>0</v>
      </c>
      <c r="BP116" s="515">
        <f t="shared" si="221"/>
        <v>0</v>
      </c>
      <c r="BQ116" s="515">
        <f t="shared" si="222"/>
        <v>0</v>
      </c>
      <c r="BR116" s="515">
        <f t="shared" si="223"/>
        <v>0</v>
      </c>
      <c r="BS116" s="515">
        <f t="shared" si="224"/>
        <v>0</v>
      </c>
      <c r="BT116" s="515">
        <f t="shared" si="225"/>
        <v>0</v>
      </c>
      <c r="BU116" s="515">
        <f t="shared" si="226"/>
        <v>0</v>
      </c>
      <c r="BV116" s="515">
        <f t="shared" si="227"/>
        <v>0</v>
      </c>
      <c r="BW116" s="515">
        <f t="shared" si="228"/>
        <v>0</v>
      </c>
      <c r="BX116" s="515">
        <f t="shared" si="229"/>
        <v>0</v>
      </c>
      <c r="BY116" s="515">
        <f t="shared" si="230"/>
        <v>0</v>
      </c>
      <c r="BZ116" s="515">
        <f t="shared" si="231"/>
        <v>0</v>
      </c>
      <c r="CA116" s="515">
        <f t="shared" si="232"/>
        <v>0</v>
      </c>
      <c r="CB116" s="515">
        <f t="shared" si="233"/>
        <v>0</v>
      </c>
      <c r="CC116" s="515">
        <f t="shared" si="234"/>
        <v>0</v>
      </c>
      <c r="CD116" s="515">
        <f t="shared" si="235"/>
        <v>0</v>
      </c>
      <c r="CE116" s="515">
        <f t="shared" si="236"/>
        <v>0</v>
      </c>
      <c r="CF116" s="515">
        <f t="shared" si="237"/>
        <v>0</v>
      </c>
      <c r="CG116" s="515">
        <f t="shared" si="238"/>
        <v>0</v>
      </c>
      <c r="CH116" s="515">
        <f t="shared" si="239"/>
        <v>0</v>
      </c>
      <c r="CI116" s="515">
        <f t="shared" si="240"/>
        <v>0</v>
      </c>
      <c r="CJ116" s="515">
        <f t="shared" si="241"/>
        <v>0</v>
      </c>
      <c r="CK116" s="515">
        <f t="shared" si="255"/>
        <v>0</v>
      </c>
      <c r="CL116" s="515">
        <f t="shared" si="242"/>
        <v>0</v>
      </c>
      <c r="CM116" s="515">
        <f t="shared" si="243"/>
        <v>0</v>
      </c>
      <c r="CN116" s="515">
        <f t="shared" si="244"/>
        <v>0</v>
      </c>
      <c r="CO116" s="515">
        <f t="shared" si="245"/>
        <v>0</v>
      </c>
      <c r="CP116" s="515">
        <f t="shared" si="246"/>
        <v>0</v>
      </c>
      <c r="CQ116" s="515">
        <f t="shared" si="247"/>
        <v>0</v>
      </c>
      <c r="CR116" s="515">
        <f t="shared" si="248"/>
        <v>0</v>
      </c>
      <c r="CS116" s="515">
        <f t="shared" si="249"/>
        <v>0</v>
      </c>
      <c r="CT116" s="515">
        <f t="shared" si="250"/>
        <v>0</v>
      </c>
      <c r="CU116" s="515">
        <f t="shared" si="251"/>
        <v>0</v>
      </c>
      <c r="CV116" s="515">
        <f t="shared" si="252"/>
        <v>0</v>
      </c>
      <c r="CW116" s="515">
        <f t="shared" si="253"/>
        <v>0</v>
      </c>
      <c r="CX116" s="515">
        <f t="shared" si="254"/>
        <v>0</v>
      </c>
    </row>
    <row r="117" spans="2:102" x14ac:dyDescent="0.25">
      <c r="B117" s="509">
        <v>100</v>
      </c>
      <c r="C117" s="467">
        <f>'Student Entry'!C113</f>
        <v>211413205103</v>
      </c>
      <c r="D117" s="274" t="str">
        <f>'Student Entry'!D113</f>
        <v>SOWMYA.B</v>
      </c>
      <c r="E117" s="468">
        <v>2</v>
      </c>
      <c r="F117" s="510">
        <v>2</v>
      </c>
      <c r="G117" s="510">
        <v>2</v>
      </c>
      <c r="H117" s="510">
        <v>2</v>
      </c>
      <c r="I117" s="510">
        <v>2</v>
      </c>
      <c r="J117" s="468">
        <v>2</v>
      </c>
      <c r="K117" s="510">
        <v>2</v>
      </c>
      <c r="L117" s="468">
        <v>2</v>
      </c>
      <c r="M117" s="468" t="s">
        <v>1036</v>
      </c>
      <c r="N117" s="510">
        <v>0</v>
      </c>
      <c r="O117" s="511" t="s">
        <v>1036</v>
      </c>
      <c r="P117" s="511" t="s">
        <v>1036</v>
      </c>
      <c r="Q117" s="510">
        <v>12</v>
      </c>
      <c r="R117" s="510">
        <v>4</v>
      </c>
      <c r="S117" s="511" t="s">
        <v>1036</v>
      </c>
      <c r="T117" s="511"/>
      <c r="U117" s="510">
        <v>12</v>
      </c>
      <c r="V117" s="510"/>
      <c r="W117" s="511">
        <v>9</v>
      </c>
      <c r="X117" s="511"/>
      <c r="Y117" s="510"/>
      <c r="Z117" s="510"/>
      <c r="AA117" s="511" t="s">
        <v>1036</v>
      </c>
      <c r="AB117" s="511" t="s">
        <v>1036</v>
      </c>
      <c r="AC117" s="447">
        <v>7</v>
      </c>
      <c r="AD117" s="512">
        <v>6</v>
      </c>
      <c r="AE117" s="511">
        <v>7</v>
      </c>
      <c r="AF117" s="511">
        <v>8</v>
      </c>
      <c r="AG117" s="447"/>
      <c r="AH117" s="512"/>
      <c r="AI117" s="513">
        <f t="shared" ca="1" si="187"/>
        <v>23</v>
      </c>
      <c r="AJ117" s="513">
        <f t="shared" si="188"/>
        <v>38</v>
      </c>
      <c r="AK117" s="513">
        <f t="shared" si="189"/>
        <v>20</v>
      </c>
      <c r="AL117" s="513" t="str">
        <f t="shared" si="190"/>
        <v>NIL</v>
      </c>
      <c r="AM117" s="513" t="str">
        <f t="shared" si="195"/>
        <v>NIL</v>
      </c>
      <c r="AN117" s="513" t="str">
        <f t="shared" si="191"/>
        <v>NIL</v>
      </c>
      <c r="AO117" s="513"/>
      <c r="AP117" s="514">
        <f t="shared" si="192"/>
        <v>81</v>
      </c>
      <c r="AQ117" s="515">
        <f t="shared" si="196"/>
        <v>0</v>
      </c>
      <c r="AR117" s="515">
        <f t="shared" si="197"/>
        <v>0</v>
      </c>
      <c r="AS117" s="515">
        <f t="shared" si="198"/>
        <v>0</v>
      </c>
      <c r="AT117" s="515">
        <f t="shared" si="199"/>
        <v>0</v>
      </c>
      <c r="AU117" s="515">
        <f t="shared" si="200"/>
        <v>0</v>
      </c>
      <c r="AV117" s="515">
        <f t="shared" si="201"/>
        <v>0</v>
      </c>
      <c r="AW117" s="515">
        <f t="shared" si="202"/>
        <v>0</v>
      </c>
      <c r="AX117" s="515">
        <f t="shared" si="203"/>
        <v>0</v>
      </c>
      <c r="AY117" s="515">
        <f t="shared" si="204"/>
        <v>0</v>
      </c>
      <c r="AZ117" s="515">
        <f t="shared" si="205"/>
        <v>0</v>
      </c>
      <c r="BA117" s="515">
        <f t="shared" si="206"/>
        <v>0</v>
      </c>
      <c r="BB117" s="515">
        <f t="shared" si="207"/>
        <v>0</v>
      </c>
      <c r="BC117" s="515">
        <f t="shared" si="208"/>
        <v>0</v>
      </c>
      <c r="BD117" s="515">
        <f t="shared" si="209"/>
        <v>0</v>
      </c>
      <c r="BE117" s="515">
        <f t="shared" si="210"/>
        <v>0</v>
      </c>
      <c r="BF117" s="515">
        <f t="shared" si="211"/>
        <v>0</v>
      </c>
      <c r="BG117" s="515">
        <f t="shared" si="212"/>
        <v>0</v>
      </c>
      <c r="BH117" s="515">
        <f t="shared" si="213"/>
        <v>0</v>
      </c>
      <c r="BI117" s="515">
        <f t="shared" si="214"/>
        <v>0</v>
      </c>
      <c r="BJ117" s="515">
        <f t="shared" si="215"/>
        <v>0</v>
      </c>
      <c r="BK117" s="515">
        <f t="shared" si="216"/>
        <v>0</v>
      </c>
      <c r="BL117" s="515">
        <f t="shared" si="217"/>
        <v>0</v>
      </c>
      <c r="BM117" s="515">
        <f t="shared" si="218"/>
        <v>0</v>
      </c>
      <c r="BN117" s="515">
        <f t="shared" si="219"/>
        <v>0</v>
      </c>
      <c r="BO117" s="515">
        <f t="shared" si="220"/>
        <v>0</v>
      </c>
      <c r="BP117" s="515">
        <f t="shared" si="221"/>
        <v>0</v>
      </c>
      <c r="BQ117" s="515">
        <f t="shared" si="222"/>
        <v>0</v>
      </c>
      <c r="BR117" s="515">
        <f t="shared" si="223"/>
        <v>0</v>
      </c>
      <c r="BS117" s="515">
        <f t="shared" si="224"/>
        <v>0</v>
      </c>
      <c r="BT117" s="515">
        <f t="shared" si="225"/>
        <v>0</v>
      </c>
      <c r="BU117" s="515">
        <f t="shared" si="226"/>
        <v>0</v>
      </c>
      <c r="BV117" s="515">
        <f t="shared" si="227"/>
        <v>0</v>
      </c>
      <c r="BW117" s="515">
        <f t="shared" si="228"/>
        <v>0</v>
      </c>
      <c r="BX117" s="515">
        <f t="shared" si="229"/>
        <v>0</v>
      </c>
      <c r="BY117" s="515">
        <f t="shared" si="230"/>
        <v>0</v>
      </c>
      <c r="BZ117" s="515">
        <f t="shared" si="231"/>
        <v>0</v>
      </c>
      <c r="CA117" s="515">
        <f t="shared" si="232"/>
        <v>0</v>
      </c>
      <c r="CB117" s="515">
        <f t="shared" si="233"/>
        <v>0</v>
      </c>
      <c r="CC117" s="515">
        <f t="shared" si="234"/>
        <v>0</v>
      </c>
      <c r="CD117" s="515">
        <f t="shared" si="235"/>
        <v>0</v>
      </c>
      <c r="CE117" s="515">
        <f t="shared" si="236"/>
        <v>0</v>
      </c>
      <c r="CF117" s="515">
        <f t="shared" si="237"/>
        <v>0</v>
      </c>
      <c r="CG117" s="515">
        <f t="shared" si="238"/>
        <v>0</v>
      </c>
      <c r="CH117" s="515">
        <f t="shared" si="239"/>
        <v>0</v>
      </c>
      <c r="CI117" s="515">
        <f t="shared" si="240"/>
        <v>0</v>
      </c>
      <c r="CJ117" s="515">
        <f t="shared" si="241"/>
        <v>0</v>
      </c>
      <c r="CK117" s="515">
        <f t="shared" si="255"/>
        <v>0</v>
      </c>
      <c r="CL117" s="515">
        <f t="shared" si="242"/>
        <v>0</v>
      </c>
      <c r="CM117" s="515">
        <f t="shared" si="243"/>
        <v>0</v>
      </c>
      <c r="CN117" s="515">
        <f t="shared" si="244"/>
        <v>0</v>
      </c>
      <c r="CO117" s="515">
        <f t="shared" si="245"/>
        <v>0</v>
      </c>
      <c r="CP117" s="515">
        <f t="shared" si="246"/>
        <v>0</v>
      </c>
      <c r="CQ117" s="515">
        <f t="shared" si="247"/>
        <v>0</v>
      </c>
      <c r="CR117" s="515">
        <f t="shared" si="248"/>
        <v>0</v>
      </c>
      <c r="CS117" s="515">
        <f t="shared" si="249"/>
        <v>0</v>
      </c>
      <c r="CT117" s="515">
        <f t="shared" si="250"/>
        <v>0</v>
      </c>
      <c r="CU117" s="515">
        <f t="shared" si="251"/>
        <v>0</v>
      </c>
      <c r="CV117" s="515">
        <f t="shared" si="252"/>
        <v>0</v>
      </c>
      <c r="CW117" s="515">
        <f t="shared" si="253"/>
        <v>0</v>
      </c>
      <c r="CX117" s="515">
        <f t="shared" si="254"/>
        <v>0</v>
      </c>
    </row>
    <row r="118" spans="2:102" x14ac:dyDescent="0.25">
      <c r="B118" s="509">
        <v>101</v>
      </c>
      <c r="C118" s="467">
        <f>'Student Entry'!C114</f>
        <v>211413205104</v>
      </c>
      <c r="D118" s="274" t="str">
        <f>'Student Entry'!D114</f>
        <v>SRI LEKHA.P</v>
      </c>
      <c r="E118" s="468">
        <v>2</v>
      </c>
      <c r="F118" s="510">
        <v>2</v>
      </c>
      <c r="G118" s="510">
        <v>2</v>
      </c>
      <c r="H118" s="510">
        <v>2</v>
      </c>
      <c r="I118" s="510">
        <v>2</v>
      </c>
      <c r="J118" s="468">
        <v>1</v>
      </c>
      <c r="K118" s="510">
        <v>2</v>
      </c>
      <c r="L118" s="468">
        <v>1</v>
      </c>
      <c r="M118" s="468">
        <v>2</v>
      </c>
      <c r="N118" s="510">
        <v>0</v>
      </c>
      <c r="O118" s="511">
        <v>6</v>
      </c>
      <c r="P118" s="511">
        <v>6</v>
      </c>
      <c r="Q118" s="510"/>
      <c r="R118" s="510"/>
      <c r="S118" s="511">
        <v>10</v>
      </c>
      <c r="T118" s="511"/>
      <c r="U118" s="510"/>
      <c r="V118" s="510"/>
      <c r="W118" s="511">
        <v>12</v>
      </c>
      <c r="X118" s="511"/>
      <c r="Y118" s="510"/>
      <c r="Z118" s="510"/>
      <c r="AA118" s="511">
        <v>7</v>
      </c>
      <c r="AB118" s="511">
        <v>6</v>
      </c>
      <c r="AC118" s="510"/>
      <c r="AD118" s="510"/>
      <c r="AE118" s="511">
        <v>6</v>
      </c>
      <c r="AF118" s="511">
        <v>8</v>
      </c>
      <c r="AG118" s="447"/>
      <c r="AH118" s="512"/>
      <c r="AI118" s="513">
        <f t="shared" ca="1" si="187"/>
        <v>35</v>
      </c>
      <c r="AJ118" s="513">
        <f t="shared" si="188"/>
        <v>24</v>
      </c>
      <c r="AK118" s="513">
        <f t="shared" si="189"/>
        <v>18</v>
      </c>
      <c r="AL118" s="513" t="str">
        <f t="shared" si="190"/>
        <v>NIL</v>
      </c>
      <c r="AM118" s="513" t="str">
        <f t="shared" si="195"/>
        <v>NIL</v>
      </c>
      <c r="AN118" s="513" t="str">
        <f t="shared" si="191"/>
        <v>NIL</v>
      </c>
      <c r="AO118" s="513"/>
      <c r="AP118" s="514">
        <f t="shared" si="192"/>
        <v>77</v>
      </c>
      <c r="AQ118" s="515">
        <f t="shared" si="196"/>
        <v>0</v>
      </c>
      <c r="AR118" s="515">
        <f t="shared" si="197"/>
        <v>0</v>
      </c>
      <c r="AS118" s="515">
        <f t="shared" si="198"/>
        <v>0</v>
      </c>
      <c r="AT118" s="515">
        <f t="shared" si="199"/>
        <v>0</v>
      </c>
      <c r="AU118" s="515">
        <f t="shared" si="200"/>
        <v>0</v>
      </c>
      <c r="AV118" s="515">
        <f t="shared" si="201"/>
        <v>0</v>
      </c>
      <c r="AW118" s="515">
        <f t="shared" si="202"/>
        <v>0</v>
      </c>
      <c r="AX118" s="515">
        <f t="shared" si="203"/>
        <v>0</v>
      </c>
      <c r="AY118" s="515">
        <f t="shared" si="204"/>
        <v>0</v>
      </c>
      <c r="AZ118" s="515">
        <f t="shared" si="205"/>
        <v>0</v>
      </c>
      <c r="BA118" s="515">
        <f t="shared" si="206"/>
        <v>0</v>
      </c>
      <c r="BB118" s="515">
        <f t="shared" si="207"/>
        <v>0</v>
      </c>
      <c r="BC118" s="515">
        <f t="shared" si="208"/>
        <v>0</v>
      </c>
      <c r="BD118" s="515">
        <f t="shared" si="209"/>
        <v>0</v>
      </c>
      <c r="BE118" s="515">
        <f t="shared" si="210"/>
        <v>0</v>
      </c>
      <c r="BF118" s="515">
        <f t="shared" si="211"/>
        <v>0</v>
      </c>
      <c r="BG118" s="515">
        <f t="shared" si="212"/>
        <v>0</v>
      </c>
      <c r="BH118" s="515">
        <f t="shared" si="213"/>
        <v>0</v>
      </c>
      <c r="BI118" s="515">
        <f t="shared" si="214"/>
        <v>0</v>
      </c>
      <c r="BJ118" s="515">
        <f t="shared" si="215"/>
        <v>0</v>
      </c>
      <c r="BK118" s="515">
        <f t="shared" si="216"/>
        <v>0</v>
      </c>
      <c r="BL118" s="515">
        <f t="shared" si="217"/>
        <v>0</v>
      </c>
      <c r="BM118" s="515">
        <f t="shared" si="218"/>
        <v>0</v>
      </c>
      <c r="BN118" s="515">
        <f t="shared" si="219"/>
        <v>0</v>
      </c>
      <c r="BO118" s="515">
        <f t="shared" si="220"/>
        <v>0</v>
      </c>
      <c r="BP118" s="515">
        <f t="shared" si="221"/>
        <v>0</v>
      </c>
      <c r="BQ118" s="515">
        <f t="shared" si="222"/>
        <v>0</v>
      </c>
      <c r="BR118" s="515">
        <f t="shared" si="223"/>
        <v>0</v>
      </c>
      <c r="BS118" s="515">
        <f t="shared" si="224"/>
        <v>0</v>
      </c>
      <c r="BT118" s="515">
        <f t="shared" si="225"/>
        <v>0</v>
      </c>
      <c r="BU118" s="515">
        <f t="shared" si="226"/>
        <v>0</v>
      </c>
      <c r="BV118" s="515">
        <f t="shared" si="227"/>
        <v>0</v>
      </c>
      <c r="BW118" s="515">
        <f t="shared" si="228"/>
        <v>0</v>
      </c>
      <c r="BX118" s="515">
        <f t="shared" si="229"/>
        <v>0</v>
      </c>
      <c r="BY118" s="515">
        <f t="shared" si="230"/>
        <v>0</v>
      </c>
      <c r="BZ118" s="515">
        <f t="shared" si="231"/>
        <v>0</v>
      </c>
      <c r="CA118" s="515">
        <f t="shared" si="232"/>
        <v>0</v>
      </c>
      <c r="CB118" s="515">
        <f t="shared" si="233"/>
        <v>0</v>
      </c>
      <c r="CC118" s="515">
        <f t="shared" si="234"/>
        <v>0</v>
      </c>
      <c r="CD118" s="515">
        <f t="shared" si="235"/>
        <v>0</v>
      </c>
      <c r="CE118" s="515">
        <f t="shared" si="236"/>
        <v>0</v>
      </c>
      <c r="CF118" s="515">
        <f t="shared" si="237"/>
        <v>0</v>
      </c>
      <c r="CG118" s="515">
        <f t="shared" si="238"/>
        <v>0</v>
      </c>
      <c r="CH118" s="515">
        <f t="shared" si="239"/>
        <v>0</v>
      </c>
      <c r="CI118" s="515">
        <f t="shared" si="240"/>
        <v>0</v>
      </c>
      <c r="CJ118" s="515">
        <f t="shared" si="241"/>
        <v>0</v>
      </c>
      <c r="CK118" s="515">
        <f t="shared" si="255"/>
        <v>0</v>
      </c>
      <c r="CL118" s="515">
        <f t="shared" si="242"/>
        <v>0</v>
      </c>
      <c r="CM118" s="515">
        <f t="shared" si="243"/>
        <v>0</v>
      </c>
      <c r="CN118" s="515">
        <f t="shared" si="244"/>
        <v>0</v>
      </c>
      <c r="CO118" s="515">
        <f t="shared" si="245"/>
        <v>0</v>
      </c>
      <c r="CP118" s="515">
        <f t="shared" si="246"/>
        <v>0</v>
      </c>
      <c r="CQ118" s="515">
        <f t="shared" si="247"/>
        <v>0</v>
      </c>
      <c r="CR118" s="515">
        <f t="shared" si="248"/>
        <v>0</v>
      </c>
      <c r="CS118" s="515">
        <f t="shared" si="249"/>
        <v>0</v>
      </c>
      <c r="CT118" s="515">
        <f t="shared" si="250"/>
        <v>0</v>
      </c>
      <c r="CU118" s="515">
        <f t="shared" si="251"/>
        <v>0</v>
      </c>
      <c r="CV118" s="515">
        <f t="shared" si="252"/>
        <v>0</v>
      </c>
      <c r="CW118" s="515">
        <f t="shared" si="253"/>
        <v>0</v>
      </c>
      <c r="CX118" s="515">
        <f t="shared" si="254"/>
        <v>0</v>
      </c>
    </row>
    <row r="119" spans="2:102" x14ac:dyDescent="0.25">
      <c r="B119" s="509">
        <v>102</v>
      </c>
      <c r="C119" s="467">
        <f>'Student Entry'!C115</f>
        <v>211413205105</v>
      </c>
      <c r="D119" s="274" t="str">
        <f>'Student Entry'!D115</f>
        <v>SUBHAVANI.B</v>
      </c>
      <c r="E119" s="468">
        <v>2</v>
      </c>
      <c r="F119" s="510">
        <v>1</v>
      </c>
      <c r="G119" s="510">
        <v>1</v>
      </c>
      <c r="H119" s="510">
        <v>2</v>
      </c>
      <c r="I119" s="510">
        <v>0</v>
      </c>
      <c r="J119" s="468">
        <v>2</v>
      </c>
      <c r="K119" s="510">
        <v>2</v>
      </c>
      <c r="L119" s="468">
        <v>2</v>
      </c>
      <c r="M119" s="468">
        <v>2</v>
      </c>
      <c r="N119" s="510">
        <v>1</v>
      </c>
      <c r="O119" s="511">
        <v>5</v>
      </c>
      <c r="P119" s="511">
        <v>8</v>
      </c>
      <c r="Q119" s="510"/>
      <c r="R119" s="510"/>
      <c r="S119" s="511" t="s">
        <v>1036</v>
      </c>
      <c r="T119" s="511"/>
      <c r="U119" s="510">
        <v>12</v>
      </c>
      <c r="V119" s="510"/>
      <c r="W119" s="511" t="s">
        <v>1036</v>
      </c>
      <c r="X119" s="511"/>
      <c r="Y119" s="510">
        <v>12</v>
      </c>
      <c r="Z119" s="510"/>
      <c r="AA119" s="511">
        <v>6</v>
      </c>
      <c r="AB119" s="511">
        <v>7</v>
      </c>
      <c r="AC119" s="510"/>
      <c r="AD119" s="510"/>
      <c r="AE119" s="511">
        <v>7</v>
      </c>
      <c r="AF119" s="511">
        <v>7</v>
      </c>
      <c r="AG119" s="447"/>
      <c r="AH119" s="512"/>
      <c r="AI119" s="513">
        <f t="shared" ca="1" si="187"/>
        <v>22</v>
      </c>
      <c r="AJ119" s="513">
        <f t="shared" si="188"/>
        <v>38</v>
      </c>
      <c r="AK119" s="513">
        <f t="shared" si="189"/>
        <v>19</v>
      </c>
      <c r="AL119" s="513" t="str">
        <f t="shared" si="190"/>
        <v>NIL</v>
      </c>
      <c r="AM119" s="513" t="str">
        <f t="shared" si="195"/>
        <v>NIL</v>
      </c>
      <c r="AN119" s="513" t="str">
        <f t="shared" si="191"/>
        <v>NIL</v>
      </c>
      <c r="AO119" s="513"/>
      <c r="AP119" s="514">
        <f t="shared" si="192"/>
        <v>79</v>
      </c>
      <c r="AQ119" s="515">
        <f t="shared" si="196"/>
        <v>0</v>
      </c>
      <c r="AR119" s="515">
        <f t="shared" si="197"/>
        <v>0</v>
      </c>
      <c r="AS119" s="515">
        <f t="shared" si="198"/>
        <v>0</v>
      </c>
      <c r="AT119" s="515">
        <f t="shared" si="199"/>
        <v>0</v>
      </c>
      <c r="AU119" s="515">
        <f t="shared" si="200"/>
        <v>0</v>
      </c>
      <c r="AV119" s="515">
        <f t="shared" si="201"/>
        <v>0</v>
      </c>
      <c r="AW119" s="515">
        <f t="shared" si="202"/>
        <v>0</v>
      </c>
      <c r="AX119" s="515">
        <f t="shared" si="203"/>
        <v>0</v>
      </c>
      <c r="AY119" s="515">
        <f t="shared" si="204"/>
        <v>0</v>
      </c>
      <c r="AZ119" s="515">
        <f t="shared" si="205"/>
        <v>0</v>
      </c>
      <c r="BA119" s="515">
        <f t="shared" si="206"/>
        <v>0</v>
      </c>
      <c r="BB119" s="515">
        <f t="shared" si="207"/>
        <v>0</v>
      </c>
      <c r="BC119" s="515">
        <f t="shared" si="208"/>
        <v>0</v>
      </c>
      <c r="BD119" s="515">
        <f t="shared" si="209"/>
        <v>0</v>
      </c>
      <c r="BE119" s="515">
        <f t="shared" si="210"/>
        <v>0</v>
      </c>
      <c r="BF119" s="515">
        <f t="shared" si="211"/>
        <v>0</v>
      </c>
      <c r="BG119" s="515">
        <f t="shared" si="212"/>
        <v>0</v>
      </c>
      <c r="BH119" s="515">
        <f t="shared" si="213"/>
        <v>0</v>
      </c>
      <c r="BI119" s="515">
        <f t="shared" si="214"/>
        <v>0</v>
      </c>
      <c r="BJ119" s="515">
        <f t="shared" si="215"/>
        <v>0</v>
      </c>
      <c r="BK119" s="515">
        <f t="shared" si="216"/>
        <v>0</v>
      </c>
      <c r="BL119" s="515">
        <f t="shared" si="217"/>
        <v>0</v>
      </c>
      <c r="BM119" s="515">
        <f t="shared" si="218"/>
        <v>0</v>
      </c>
      <c r="BN119" s="515">
        <f t="shared" si="219"/>
        <v>0</v>
      </c>
      <c r="BO119" s="515">
        <f t="shared" si="220"/>
        <v>0</v>
      </c>
      <c r="BP119" s="515">
        <f t="shared" si="221"/>
        <v>0</v>
      </c>
      <c r="BQ119" s="515">
        <f t="shared" si="222"/>
        <v>0</v>
      </c>
      <c r="BR119" s="515">
        <f t="shared" si="223"/>
        <v>0</v>
      </c>
      <c r="BS119" s="515">
        <f t="shared" si="224"/>
        <v>0</v>
      </c>
      <c r="BT119" s="515">
        <f t="shared" si="225"/>
        <v>0</v>
      </c>
      <c r="BU119" s="515">
        <f t="shared" si="226"/>
        <v>0</v>
      </c>
      <c r="BV119" s="515">
        <f t="shared" si="227"/>
        <v>0</v>
      </c>
      <c r="BW119" s="515">
        <f t="shared" si="228"/>
        <v>0</v>
      </c>
      <c r="BX119" s="515">
        <f t="shared" si="229"/>
        <v>0</v>
      </c>
      <c r="BY119" s="515">
        <f t="shared" si="230"/>
        <v>0</v>
      </c>
      <c r="BZ119" s="515">
        <f t="shared" si="231"/>
        <v>0</v>
      </c>
      <c r="CA119" s="515">
        <f t="shared" si="232"/>
        <v>0</v>
      </c>
      <c r="CB119" s="515">
        <f t="shared" si="233"/>
        <v>0</v>
      </c>
      <c r="CC119" s="515">
        <f t="shared" si="234"/>
        <v>0</v>
      </c>
      <c r="CD119" s="515">
        <f t="shared" si="235"/>
        <v>0</v>
      </c>
      <c r="CE119" s="515">
        <f t="shared" si="236"/>
        <v>0</v>
      </c>
      <c r="CF119" s="515">
        <f t="shared" si="237"/>
        <v>0</v>
      </c>
      <c r="CG119" s="515">
        <f t="shared" si="238"/>
        <v>0</v>
      </c>
      <c r="CH119" s="515">
        <f t="shared" si="239"/>
        <v>0</v>
      </c>
      <c r="CI119" s="515">
        <f t="shared" si="240"/>
        <v>0</v>
      </c>
      <c r="CJ119" s="515">
        <f t="shared" si="241"/>
        <v>0</v>
      </c>
      <c r="CK119" s="515">
        <f t="shared" si="255"/>
        <v>0</v>
      </c>
      <c r="CL119" s="515">
        <f t="shared" si="242"/>
        <v>0</v>
      </c>
      <c r="CM119" s="515">
        <f t="shared" si="243"/>
        <v>0</v>
      </c>
      <c r="CN119" s="515">
        <f t="shared" si="244"/>
        <v>0</v>
      </c>
      <c r="CO119" s="515">
        <f t="shared" si="245"/>
        <v>0</v>
      </c>
      <c r="CP119" s="515">
        <f t="shared" si="246"/>
        <v>0</v>
      </c>
      <c r="CQ119" s="515">
        <f t="shared" si="247"/>
        <v>0</v>
      </c>
      <c r="CR119" s="515">
        <f t="shared" si="248"/>
        <v>0</v>
      </c>
      <c r="CS119" s="515">
        <f t="shared" si="249"/>
        <v>0</v>
      </c>
      <c r="CT119" s="515">
        <f t="shared" si="250"/>
        <v>0</v>
      </c>
      <c r="CU119" s="515">
        <f t="shared" si="251"/>
        <v>0</v>
      </c>
      <c r="CV119" s="515">
        <f t="shared" si="252"/>
        <v>0</v>
      </c>
      <c r="CW119" s="515">
        <f t="shared" si="253"/>
        <v>0</v>
      </c>
      <c r="CX119" s="515">
        <f t="shared" si="254"/>
        <v>0</v>
      </c>
    </row>
    <row r="120" spans="2:102" x14ac:dyDescent="0.25">
      <c r="B120" s="509">
        <v>103</v>
      </c>
      <c r="C120" s="467">
        <f>'Student Entry'!C116</f>
        <v>211413205106</v>
      </c>
      <c r="D120" s="274" t="str">
        <f>'Student Entry'!D116</f>
        <v>SUNDARRAJI.U</v>
      </c>
      <c r="E120" s="468">
        <v>1</v>
      </c>
      <c r="F120" s="510">
        <v>2</v>
      </c>
      <c r="G120" s="510">
        <v>0</v>
      </c>
      <c r="H120" s="510">
        <v>2</v>
      </c>
      <c r="I120" s="510">
        <v>1</v>
      </c>
      <c r="J120" s="468">
        <v>2</v>
      </c>
      <c r="K120" s="510">
        <v>1</v>
      </c>
      <c r="L120" s="468">
        <v>2</v>
      </c>
      <c r="M120" s="468">
        <v>2</v>
      </c>
      <c r="N120" s="510">
        <v>0</v>
      </c>
      <c r="O120" s="511" t="s">
        <v>1036</v>
      </c>
      <c r="P120" s="511" t="s">
        <v>1036</v>
      </c>
      <c r="Q120" s="510">
        <v>12</v>
      </c>
      <c r="R120" s="510">
        <v>4</v>
      </c>
      <c r="S120" s="511">
        <v>15</v>
      </c>
      <c r="T120" s="511"/>
      <c r="U120" s="510"/>
      <c r="V120" s="510"/>
      <c r="W120" s="511">
        <v>12</v>
      </c>
      <c r="X120" s="511"/>
      <c r="Y120" s="510"/>
      <c r="Z120" s="510"/>
      <c r="AA120" s="511">
        <v>7</v>
      </c>
      <c r="AB120" s="511">
        <v>6</v>
      </c>
      <c r="AC120" s="510"/>
      <c r="AD120" s="510"/>
      <c r="AE120" s="511" t="s">
        <v>1036</v>
      </c>
      <c r="AF120" s="511" t="s">
        <v>1036</v>
      </c>
      <c r="AG120" s="447">
        <v>7</v>
      </c>
      <c r="AH120" s="512">
        <v>6</v>
      </c>
      <c r="AI120" s="513">
        <f t="shared" ca="1" si="187"/>
        <v>24</v>
      </c>
      <c r="AJ120" s="513">
        <f t="shared" si="188"/>
        <v>30</v>
      </c>
      <c r="AK120" s="513">
        <f t="shared" si="189"/>
        <v>28</v>
      </c>
      <c r="AL120" s="513" t="str">
        <f t="shared" si="190"/>
        <v>NIL</v>
      </c>
      <c r="AM120" s="513" t="str">
        <f t="shared" si="195"/>
        <v>NIL</v>
      </c>
      <c r="AN120" s="513" t="str">
        <f t="shared" si="191"/>
        <v>NIL</v>
      </c>
      <c r="AO120" s="513"/>
      <c r="AP120" s="514">
        <f t="shared" si="192"/>
        <v>82</v>
      </c>
      <c r="AQ120" s="515">
        <f t="shared" si="196"/>
        <v>0</v>
      </c>
      <c r="AR120" s="515">
        <f t="shared" si="197"/>
        <v>0</v>
      </c>
      <c r="AS120" s="515">
        <f t="shared" si="198"/>
        <v>0</v>
      </c>
      <c r="AT120" s="515">
        <f t="shared" si="199"/>
        <v>0</v>
      </c>
      <c r="AU120" s="515">
        <f t="shared" si="200"/>
        <v>0</v>
      </c>
      <c r="AV120" s="515">
        <f t="shared" si="201"/>
        <v>0</v>
      </c>
      <c r="AW120" s="515">
        <f t="shared" si="202"/>
        <v>0</v>
      </c>
      <c r="AX120" s="515">
        <f t="shared" si="203"/>
        <v>0</v>
      </c>
      <c r="AY120" s="515">
        <f t="shared" si="204"/>
        <v>0</v>
      </c>
      <c r="AZ120" s="515">
        <f t="shared" si="205"/>
        <v>0</v>
      </c>
      <c r="BA120" s="515">
        <f t="shared" si="206"/>
        <v>0</v>
      </c>
      <c r="BB120" s="515">
        <f t="shared" si="207"/>
        <v>0</v>
      </c>
      <c r="BC120" s="515">
        <f t="shared" si="208"/>
        <v>0</v>
      </c>
      <c r="BD120" s="515">
        <f t="shared" si="209"/>
        <v>0</v>
      </c>
      <c r="BE120" s="515">
        <f t="shared" si="210"/>
        <v>0</v>
      </c>
      <c r="BF120" s="515">
        <f t="shared" si="211"/>
        <v>0</v>
      </c>
      <c r="BG120" s="515">
        <f t="shared" si="212"/>
        <v>0</v>
      </c>
      <c r="BH120" s="515">
        <f t="shared" si="213"/>
        <v>0</v>
      </c>
      <c r="BI120" s="515">
        <f t="shared" si="214"/>
        <v>0</v>
      </c>
      <c r="BJ120" s="515">
        <f t="shared" si="215"/>
        <v>0</v>
      </c>
      <c r="BK120" s="515">
        <f t="shared" si="216"/>
        <v>0</v>
      </c>
      <c r="BL120" s="515">
        <f t="shared" si="217"/>
        <v>0</v>
      </c>
      <c r="BM120" s="515">
        <f t="shared" si="218"/>
        <v>0</v>
      </c>
      <c r="BN120" s="515">
        <f t="shared" si="219"/>
        <v>0</v>
      </c>
      <c r="BO120" s="515">
        <f t="shared" si="220"/>
        <v>0</v>
      </c>
      <c r="BP120" s="515">
        <f t="shared" si="221"/>
        <v>0</v>
      </c>
      <c r="BQ120" s="515">
        <f t="shared" si="222"/>
        <v>0</v>
      </c>
      <c r="BR120" s="515">
        <f t="shared" si="223"/>
        <v>0</v>
      </c>
      <c r="BS120" s="515">
        <f t="shared" si="224"/>
        <v>0</v>
      </c>
      <c r="BT120" s="515">
        <f t="shared" si="225"/>
        <v>0</v>
      </c>
      <c r="BU120" s="515">
        <f t="shared" si="226"/>
        <v>0</v>
      </c>
      <c r="BV120" s="515">
        <f t="shared" si="227"/>
        <v>0</v>
      </c>
      <c r="BW120" s="515">
        <f t="shared" si="228"/>
        <v>0</v>
      </c>
      <c r="BX120" s="515">
        <f t="shared" si="229"/>
        <v>0</v>
      </c>
      <c r="BY120" s="515">
        <f t="shared" si="230"/>
        <v>0</v>
      </c>
      <c r="BZ120" s="515">
        <f t="shared" si="231"/>
        <v>0</v>
      </c>
      <c r="CA120" s="515">
        <f t="shared" si="232"/>
        <v>0</v>
      </c>
      <c r="CB120" s="515">
        <f t="shared" si="233"/>
        <v>0</v>
      </c>
      <c r="CC120" s="515">
        <f t="shared" si="234"/>
        <v>0</v>
      </c>
      <c r="CD120" s="515">
        <f t="shared" si="235"/>
        <v>0</v>
      </c>
      <c r="CE120" s="515">
        <f t="shared" si="236"/>
        <v>0</v>
      </c>
      <c r="CF120" s="515">
        <f t="shared" si="237"/>
        <v>0</v>
      </c>
      <c r="CG120" s="515">
        <f t="shared" si="238"/>
        <v>0</v>
      </c>
      <c r="CH120" s="515">
        <f t="shared" si="239"/>
        <v>0</v>
      </c>
      <c r="CI120" s="515">
        <f t="shared" si="240"/>
        <v>0</v>
      </c>
      <c r="CJ120" s="515">
        <f t="shared" si="241"/>
        <v>0</v>
      </c>
      <c r="CK120" s="515">
        <f t="shared" si="255"/>
        <v>0</v>
      </c>
      <c r="CL120" s="515">
        <f t="shared" si="242"/>
        <v>0</v>
      </c>
      <c r="CM120" s="515">
        <f t="shared" si="243"/>
        <v>0</v>
      </c>
      <c r="CN120" s="515">
        <f t="shared" si="244"/>
        <v>0</v>
      </c>
      <c r="CO120" s="515">
        <f t="shared" si="245"/>
        <v>0</v>
      </c>
      <c r="CP120" s="515">
        <f t="shared" si="246"/>
        <v>0</v>
      </c>
      <c r="CQ120" s="515">
        <f t="shared" si="247"/>
        <v>0</v>
      </c>
      <c r="CR120" s="515">
        <f t="shared" si="248"/>
        <v>0</v>
      </c>
      <c r="CS120" s="515">
        <f t="shared" si="249"/>
        <v>0</v>
      </c>
      <c r="CT120" s="515">
        <f t="shared" si="250"/>
        <v>0</v>
      </c>
      <c r="CU120" s="515">
        <f t="shared" si="251"/>
        <v>0</v>
      </c>
      <c r="CV120" s="515">
        <f t="shared" si="252"/>
        <v>0</v>
      </c>
      <c r="CW120" s="515">
        <f t="shared" si="253"/>
        <v>0</v>
      </c>
      <c r="CX120" s="515">
        <f t="shared" si="254"/>
        <v>0</v>
      </c>
    </row>
    <row r="121" spans="2:102" x14ac:dyDescent="0.25">
      <c r="B121" s="509">
        <v>104</v>
      </c>
      <c r="C121" s="467">
        <f>'Student Entry'!C117</f>
        <v>211413205107</v>
      </c>
      <c r="D121" s="274" t="str">
        <f>'Student Entry'!D117</f>
        <v>SURESH KUMAR.A.B</v>
      </c>
      <c r="E121" s="468">
        <v>2</v>
      </c>
      <c r="F121" s="510">
        <v>2</v>
      </c>
      <c r="G121" s="510">
        <v>2</v>
      </c>
      <c r="H121" s="510">
        <v>2</v>
      </c>
      <c r="I121" s="510">
        <v>2</v>
      </c>
      <c r="J121" s="468">
        <v>2</v>
      </c>
      <c r="K121" s="510">
        <v>2</v>
      </c>
      <c r="L121" s="468">
        <v>1</v>
      </c>
      <c r="M121" s="468">
        <v>2</v>
      </c>
      <c r="N121" s="510">
        <v>2</v>
      </c>
      <c r="O121" s="511">
        <v>6</v>
      </c>
      <c r="P121" s="511">
        <v>7</v>
      </c>
      <c r="Q121" s="510"/>
      <c r="R121" s="510"/>
      <c r="S121" s="511" t="s">
        <v>1036</v>
      </c>
      <c r="T121" s="511"/>
      <c r="U121" s="510">
        <v>10</v>
      </c>
      <c r="V121" s="510"/>
      <c r="W121" s="511">
        <v>13</v>
      </c>
      <c r="X121" s="511"/>
      <c r="Y121" s="510"/>
      <c r="Z121" s="510"/>
      <c r="AA121" s="511" t="s">
        <v>1036</v>
      </c>
      <c r="AB121" s="511" t="s">
        <v>1036</v>
      </c>
      <c r="AC121" s="510">
        <v>6</v>
      </c>
      <c r="AD121" s="510">
        <v>7</v>
      </c>
      <c r="AE121" s="511">
        <v>7</v>
      </c>
      <c r="AF121" s="511">
        <v>6</v>
      </c>
      <c r="AG121" s="447"/>
      <c r="AH121" s="512"/>
      <c r="AI121" s="513">
        <f t="shared" ca="1" si="187"/>
        <v>39</v>
      </c>
      <c r="AJ121" s="513">
        <f t="shared" si="188"/>
        <v>26</v>
      </c>
      <c r="AK121" s="513">
        <f t="shared" si="189"/>
        <v>16</v>
      </c>
      <c r="AL121" s="513" t="str">
        <f t="shared" si="190"/>
        <v>NIL</v>
      </c>
      <c r="AM121" s="513" t="str">
        <f t="shared" si="195"/>
        <v>NIL</v>
      </c>
      <c r="AN121" s="513" t="str">
        <f t="shared" si="191"/>
        <v>NIL</v>
      </c>
      <c r="AO121" s="513"/>
      <c r="AP121" s="514">
        <f t="shared" si="192"/>
        <v>81</v>
      </c>
      <c r="AQ121" s="515">
        <f t="shared" si="196"/>
        <v>0</v>
      </c>
      <c r="AR121" s="515">
        <f t="shared" si="197"/>
        <v>0</v>
      </c>
      <c r="AS121" s="515">
        <f t="shared" si="198"/>
        <v>0</v>
      </c>
      <c r="AT121" s="515">
        <f t="shared" si="199"/>
        <v>0</v>
      </c>
      <c r="AU121" s="515">
        <f t="shared" si="200"/>
        <v>0</v>
      </c>
      <c r="AV121" s="515">
        <f t="shared" si="201"/>
        <v>0</v>
      </c>
      <c r="AW121" s="515">
        <f t="shared" si="202"/>
        <v>0</v>
      </c>
      <c r="AX121" s="515">
        <f t="shared" si="203"/>
        <v>0</v>
      </c>
      <c r="AY121" s="515">
        <f t="shared" si="204"/>
        <v>0</v>
      </c>
      <c r="AZ121" s="515">
        <f t="shared" si="205"/>
        <v>0</v>
      </c>
      <c r="BA121" s="515">
        <f t="shared" si="206"/>
        <v>0</v>
      </c>
      <c r="BB121" s="515">
        <f t="shared" si="207"/>
        <v>0</v>
      </c>
      <c r="BC121" s="515">
        <f t="shared" si="208"/>
        <v>0</v>
      </c>
      <c r="BD121" s="515">
        <f t="shared" si="209"/>
        <v>0</v>
      </c>
      <c r="BE121" s="515">
        <f t="shared" si="210"/>
        <v>0</v>
      </c>
      <c r="BF121" s="515">
        <f t="shared" si="211"/>
        <v>0</v>
      </c>
      <c r="BG121" s="515">
        <f t="shared" si="212"/>
        <v>0</v>
      </c>
      <c r="BH121" s="515">
        <f t="shared" si="213"/>
        <v>0</v>
      </c>
      <c r="BI121" s="515">
        <f t="shared" si="214"/>
        <v>0</v>
      </c>
      <c r="BJ121" s="515">
        <f t="shared" si="215"/>
        <v>0</v>
      </c>
      <c r="BK121" s="515">
        <f t="shared" si="216"/>
        <v>0</v>
      </c>
      <c r="BL121" s="515">
        <f t="shared" si="217"/>
        <v>0</v>
      </c>
      <c r="BM121" s="515">
        <f t="shared" si="218"/>
        <v>0</v>
      </c>
      <c r="BN121" s="515">
        <f t="shared" si="219"/>
        <v>0</v>
      </c>
      <c r="BO121" s="515">
        <f t="shared" si="220"/>
        <v>0</v>
      </c>
      <c r="BP121" s="515">
        <f t="shared" si="221"/>
        <v>0</v>
      </c>
      <c r="BQ121" s="515">
        <f t="shared" si="222"/>
        <v>0</v>
      </c>
      <c r="BR121" s="515">
        <f t="shared" si="223"/>
        <v>0</v>
      </c>
      <c r="BS121" s="515">
        <f t="shared" si="224"/>
        <v>0</v>
      </c>
      <c r="BT121" s="515">
        <f t="shared" si="225"/>
        <v>0</v>
      </c>
      <c r="BU121" s="515">
        <f t="shared" si="226"/>
        <v>0</v>
      </c>
      <c r="BV121" s="515">
        <f t="shared" si="227"/>
        <v>0</v>
      </c>
      <c r="BW121" s="515">
        <f t="shared" si="228"/>
        <v>0</v>
      </c>
      <c r="BX121" s="515">
        <f t="shared" si="229"/>
        <v>0</v>
      </c>
      <c r="BY121" s="515">
        <f t="shared" si="230"/>
        <v>0</v>
      </c>
      <c r="BZ121" s="515">
        <f t="shared" si="231"/>
        <v>0</v>
      </c>
      <c r="CA121" s="515">
        <f t="shared" si="232"/>
        <v>0</v>
      </c>
      <c r="CB121" s="515">
        <f t="shared" si="233"/>
        <v>0</v>
      </c>
      <c r="CC121" s="515">
        <f t="shared" si="234"/>
        <v>0</v>
      </c>
      <c r="CD121" s="515">
        <f t="shared" si="235"/>
        <v>0</v>
      </c>
      <c r="CE121" s="515">
        <f t="shared" si="236"/>
        <v>0</v>
      </c>
      <c r="CF121" s="515">
        <f t="shared" si="237"/>
        <v>0</v>
      </c>
      <c r="CG121" s="515">
        <f t="shared" si="238"/>
        <v>0</v>
      </c>
      <c r="CH121" s="515">
        <f t="shared" si="239"/>
        <v>0</v>
      </c>
      <c r="CI121" s="515">
        <f t="shared" si="240"/>
        <v>0</v>
      </c>
      <c r="CJ121" s="515">
        <f t="shared" si="241"/>
        <v>0</v>
      </c>
      <c r="CK121" s="515">
        <f t="shared" si="255"/>
        <v>0</v>
      </c>
      <c r="CL121" s="515">
        <f t="shared" si="242"/>
        <v>0</v>
      </c>
      <c r="CM121" s="515">
        <f t="shared" si="243"/>
        <v>0</v>
      </c>
      <c r="CN121" s="515">
        <f t="shared" si="244"/>
        <v>0</v>
      </c>
      <c r="CO121" s="515">
        <f t="shared" si="245"/>
        <v>0</v>
      </c>
      <c r="CP121" s="515">
        <f t="shared" si="246"/>
        <v>0</v>
      </c>
      <c r="CQ121" s="515">
        <f t="shared" si="247"/>
        <v>0</v>
      </c>
      <c r="CR121" s="515">
        <f t="shared" si="248"/>
        <v>0</v>
      </c>
      <c r="CS121" s="515">
        <f t="shared" si="249"/>
        <v>0</v>
      </c>
      <c r="CT121" s="515">
        <f t="shared" si="250"/>
        <v>0</v>
      </c>
      <c r="CU121" s="515">
        <f t="shared" si="251"/>
        <v>0</v>
      </c>
      <c r="CV121" s="515">
        <f t="shared" si="252"/>
        <v>0</v>
      </c>
      <c r="CW121" s="515">
        <f t="shared" si="253"/>
        <v>0</v>
      </c>
      <c r="CX121" s="515">
        <f t="shared" si="254"/>
        <v>0</v>
      </c>
    </row>
    <row r="122" spans="2:102" x14ac:dyDescent="0.25">
      <c r="B122" s="509">
        <v>105</v>
      </c>
      <c r="C122" s="467">
        <f>'Student Entry'!C118</f>
        <v>211413205108</v>
      </c>
      <c r="D122" s="274" t="str">
        <f>'Student Entry'!D118</f>
        <v>SURIYA.G</v>
      </c>
      <c r="E122" s="468">
        <v>2</v>
      </c>
      <c r="F122" s="510">
        <v>2</v>
      </c>
      <c r="G122" s="510">
        <v>2</v>
      </c>
      <c r="H122" s="510">
        <v>2</v>
      </c>
      <c r="I122" s="510">
        <v>2</v>
      </c>
      <c r="J122" s="468">
        <v>2</v>
      </c>
      <c r="K122" s="510">
        <v>2</v>
      </c>
      <c r="L122" s="468">
        <v>2</v>
      </c>
      <c r="M122" s="468">
        <v>1</v>
      </c>
      <c r="N122" s="510">
        <v>0</v>
      </c>
      <c r="O122" s="511">
        <v>5</v>
      </c>
      <c r="P122" s="511">
        <v>6</v>
      </c>
      <c r="Q122" s="510"/>
      <c r="R122" s="510"/>
      <c r="S122" s="511">
        <v>12</v>
      </c>
      <c r="T122" s="511"/>
      <c r="U122" s="510"/>
      <c r="V122" s="510"/>
      <c r="W122" s="511">
        <v>12</v>
      </c>
      <c r="X122" s="511"/>
      <c r="Y122" s="510"/>
      <c r="Z122" s="510"/>
      <c r="AA122" s="511">
        <v>6</v>
      </c>
      <c r="AB122" s="511">
        <v>6</v>
      </c>
      <c r="AC122" s="510"/>
      <c r="AD122" s="510"/>
      <c r="AE122" s="511">
        <v>7</v>
      </c>
      <c r="AF122" s="511">
        <v>6</v>
      </c>
      <c r="AG122" s="447"/>
      <c r="AH122" s="512"/>
      <c r="AI122" s="513">
        <f t="shared" ca="1" si="187"/>
        <v>34</v>
      </c>
      <c r="AJ122" s="513">
        <f t="shared" si="188"/>
        <v>25</v>
      </c>
      <c r="AK122" s="513">
        <f t="shared" si="189"/>
        <v>18</v>
      </c>
      <c r="AL122" s="513" t="str">
        <f t="shared" si="190"/>
        <v>NIL</v>
      </c>
      <c r="AM122" s="513" t="str">
        <f t="shared" si="195"/>
        <v>NIL</v>
      </c>
      <c r="AN122" s="513" t="str">
        <f t="shared" si="191"/>
        <v>NIL</v>
      </c>
      <c r="AO122" s="513"/>
      <c r="AP122" s="514">
        <f t="shared" si="192"/>
        <v>77</v>
      </c>
      <c r="AQ122" s="515">
        <f t="shared" si="196"/>
        <v>0</v>
      </c>
      <c r="AR122" s="515">
        <f t="shared" si="197"/>
        <v>0</v>
      </c>
      <c r="AS122" s="515">
        <f t="shared" si="198"/>
        <v>0</v>
      </c>
      <c r="AT122" s="515">
        <f t="shared" si="199"/>
        <v>0</v>
      </c>
      <c r="AU122" s="515">
        <f t="shared" si="200"/>
        <v>0</v>
      </c>
      <c r="AV122" s="515">
        <f t="shared" si="201"/>
        <v>0</v>
      </c>
      <c r="AW122" s="515">
        <f t="shared" si="202"/>
        <v>0</v>
      </c>
      <c r="AX122" s="515">
        <f t="shared" si="203"/>
        <v>0</v>
      </c>
      <c r="AY122" s="515">
        <f t="shared" si="204"/>
        <v>0</v>
      </c>
      <c r="AZ122" s="515">
        <f t="shared" si="205"/>
        <v>0</v>
      </c>
      <c r="BA122" s="515">
        <f t="shared" si="206"/>
        <v>0</v>
      </c>
      <c r="BB122" s="515">
        <f t="shared" si="207"/>
        <v>0</v>
      </c>
      <c r="BC122" s="515">
        <f t="shared" si="208"/>
        <v>0</v>
      </c>
      <c r="BD122" s="515">
        <f t="shared" si="209"/>
        <v>0</v>
      </c>
      <c r="BE122" s="515">
        <f t="shared" si="210"/>
        <v>0</v>
      </c>
      <c r="BF122" s="515">
        <f t="shared" si="211"/>
        <v>0</v>
      </c>
      <c r="BG122" s="515">
        <f t="shared" si="212"/>
        <v>0</v>
      </c>
      <c r="BH122" s="515">
        <f t="shared" si="213"/>
        <v>0</v>
      </c>
      <c r="BI122" s="515">
        <f t="shared" si="214"/>
        <v>0</v>
      </c>
      <c r="BJ122" s="515">
        <f t="shared" si="215"/>
        <v>0</v>
      </c>
      <c r="BK122" s="515">
        <f t="shared" si="216"/>
        <v>0</v>
      </c>
      <c r="BL122" s="515">
        <f t="shared" si="217"/>
        <v>0</v>
      </c>
      <c r="BM122" s="515">
        <f t="shared" si="218"/>
        <v>0</v>
      </c>
      <c r="BN122" s="515">
        <f t="shared" si="219"/>
        <v>0</v>
      </c>
      <c r="BO122" s="515">
        <f t="shared" si="220"/>
        <v>0</v>
      </c>
      <c r="BP122" s="515">
        <f t="shared" si="221"/>
        <v>0</v>
      </c>
      <c r="BQ122" s="515">
        <f t="shared" si="222"/>
        <v>0</v>
      </c>
      <c r="BR122" s="515">
        <f t="shared" si="223"/>
        <v>0</v>
      </c>
      <c r="BS122" s="515">
        <f t="shared" si="224"/>
        <v>0</v>
      </c>
      <c r="BT122" s="515">
        <f t="shared" si="225"/>
        <v>0</v>
      </c>
      <c r="BU122" s="515">
        <f t="shared" si="226"/>
        <v>0</v>
      </c>
      <c r="BV122" s="515">
        <f t="shared" si="227"/>
        <v>0</v>
      </c>
      <c r="BW122" s="515">
        <f t="shared" si="228"/>
        <v>0</v>
      </c>
      <c r="BX122" s="515">
        <f t="shared" si="229"/>
        <v>0</v>
      </c>
      <c r="BY122" s="515">
        <f t="shared" si="230"/>
        <v>0</v>
      </c>
      <c r="BZ122" s="515">
        <f t="shared" si="231"/>
        <v>0</v>
      </c>
      <c r="CA122" s="515">
        <f t="shared" si="232"/>
        <v>0</v>
      </c>
      <c r="CB122" s="515">
        <f t="shared" si="233"/>
        <v>0</v>
      </c>
      <c r="CC122" s="515">
        <f t="shared" si="234"/>
        <v>0</v>
      </c>
      <c r="CD122" s="515">
        <f t="shared" si="235"/>
        <v>0</v>
      </c>
      <c r="CE122" s="515">
        <f t="shared" si="236"/>
        <v>0</v>
      </c>
      <c r="CF122" s="515">
        <f t="shared" si="237"/>
        <v>0</v>
      </c>
      <c r="CG122" s="515">
        <f t="shared" si="238"/>
        <v>0</v>
      </c>
      <c r="CH122" s="515">
        <f t="shared" si="239"/>
        <v>0</v>
      </c>
      <c r="CI122" s="515">
        <f t="shared" si="240"/>
        <v>0</v>
      </c>
      <c r="CJ122" s="515">
        <f t="shared" si="241"/>
        <v>0</v>
      </c>
      <c r="CK122" s="515">
        <f t="shared" si="255"/>
        <v>0</v>
      </c>
      <c r="CL122" s="515">
        <f t="shared" si="242"/>
        <v>0</v>
      </c>
      <c r="CM122" s="515">
        <f t="shared" si="243"/>
        <v>0</v>
      </c>
      <c r="CN122" s="515">
        <f t="shared" si="244"/>
        <v>0</v>
      </c>
      <c r="CO122" s="515">
        <f t="shared" si="245"/>
        <v>0</v>
      </c>
      <c r="CP122" s="515">
        <f t="shared" si="246"/>
        <v>0</v>
      </c>
      <c r="CQ122" s="515">
        <f t="shared" si="247"/>
        <v>0</v>
      </c>
      <c r="CR122" s="515">
        <f t="shared" si="248"/>
        <v>0</v>
      </c>
      <c r="CS122" s="515">
        <f t="shared" si="249"/>
        <v>0</v>
      </c>
      <c r="CT122" s="515">
        <f t="shared" si="250"/>
        <v>0</v>
      </c>
      <c r="CU122" s="515">
        <f t="shared" si="251"/>
        <v>0</v>
      </c>
      <c r="CV122" s="515">
        <f t="shared" si="252"/>
        <v>0</v>
      </c>
      <c r="CW122" s="515">
        <f t="shared" si="253"/>
        <v>0</v>
      </c>
      <c r="CX122" s="515">
        <f t="shared" si="254"/>
        <v>0</v>
      </c>
    </row>
    <row r="123" spans="2:102" x14ac:dyDescent="0.25">
      <c r="B123" s="509">
        <v>106</v>
      </c>
      <c r="C123" s="467">
        <f>'Student Entry'!C119</f>
        <v>211413205109</v>
      </c>
      <c r="D123" s="274" t="str">
        <f>'Student Entry'!D119</f>
        <v>SURYA.R</v>
      </c>
      <c r="E123" s="468">
        <v>2</v>
      </c>
      <c r="F123" s="510">
        <v>2</v>
      </c>
      <c r="G123" s="510">
        <v>2</v>
      </c>
      <c r="H123" s="510">
        <v>2</v>
      </c>
      <c r="I123" s="510">
        <v>0</v>
      </c>
      <c r="J123" s="468">
        <v>2</v>
      </c>
      <c r="K123" s="510">
        <v>2</v>
      </c>
      <c r="L123" s="468">
        <v>2</v>
      </c>
      <c r="M123" s="468">
        <v>2</v>
      </c>
      <c r="N123" s="510">
        <v>1</v>
      </c>
      <c r="O123" s="511" t="s">
        <v>1036</v>
      </c>
      <c r="P123" s="511" t="s">
        <v>1036</v>
      </c>
      <c r="Q123" s="510">
        <v>12</v>
      </c>
      <c r="R123" s="510">
        <v>4</v>
      </c>
      <c r="S123" s="511" t="s">
        <v>1036</v>
      </c>
      <c r="T123" s="511"/>
      <c r="U123" s="510">
        <v>12</v>
      </c>
      <c r="V123" s="510"/>
      <c r="W123" s="511">
        <v>10</v>
      </c>
      <c r="X123" s="511"/>
      <c r="Y123" s="510"/>
      <c r="Z123" s="510"/>
      <c r="AA123" s="511">
        <v>8</v>
      </c>
      <c r="AB123" s="511">
        <v>6</v>
      </c>
      <c r="AC123" s="510"/>
      <c r="AD123" s="510"/>
      <c r="AE123" s="511">
        <v>6</v>
      </c>
      <c r="AF123" s="511">
        <v>8</v>
      </c>
      <c r="AG123" s="447"/>
      <c r="AH123" s="512"/>
      <c r="AI123" s="513">
        <f t="shared" ca="1" si="187"/>
        <v>25</v>
      </c>
      <c r="AJ123" s="513">
        <f t="shared" si="188"/>
        <v>38</v>
      </c>
      <c r="AK123" s="513">
        <f t="shared" si="189"/>
        <v>20</v>
      </c>
      <c r="AL123" s="513" t="str">
        <f t="shared" si="190"/>
        <v>NIL</v>
      </c>
      <c r="AM123" s="513" t="str">
        <f t="shared" si="195"/>
        <v>NIL</v>
      </c>
      <c r="AN123" s="513" t="str">
        <f t="shared" si="191"/>
        <v>NIL</v>
      </c>
      <c r="AO123" s="513"/>
      <c r="AP123" s="514">
        <f t="shared" si="192"/>
        <v>83</v>
      </c>
      <c r="AQ123" s="515">
        <f t="shared" si="196"/>
        <v>0</v>
      </c>
      <c r="AR123" s="515">
        <f t="shared" si="197"/>
        <v>0</v>
      </c>
      <c r="AS123" s="515">
        <f t="shared" si="198"/>
        <v>0</v>
      </c>
      <c r="AT123" s="515">
        <f t="shared" si="199"/>
        <v>0</v>
      </c>
      <c r="AU123" s="515">
        <f t="shared" si="200"/>
        <v>0</v>
      </c>
      <c r="AV123" s="515">
        <f t="shared" si="201"/>
        <v>0</v>
      </c>
      <c r="AW123" s="515">
        <f t="shared" si="202"/>
        <v>0</v>
      </c>
      <c r="AX123" s="515">
        <f t="shared" si="203"/>
        <v>0</v>
      </c>
      <c r="AY123" s="515">
        <f t="shared" si="204"/>
        <v>0</v>
      </c>
      <c r="AZ123" s="515">
        <f t="shared" si="205"/>
        <v>0</v>
      </c>
      <c r="BA123" s="515">
        <f t="shared" si="206"/>
        <v>0</v>
      </c>
      <c r="BB123" s="515">
        <f t="shared" si="207"/>
        <v>0</v>
      </c>
      <c r="BC123" s="515">
        <f t="shared" si="208"/>
        <v>0</v>
      </c>
      <c r="BD123" s="515">
        <f t="shared" si="209"/>
        <v>0</v>
      </c>
      <c r="BE123" s="515">
        <f t="shared" si="210"/>
        <v>0</v>
      </c>
      <c r="BF123" s="515">
        <f t="shared" si="211"/>
        <v>0</v>
      </c>
      <c r="BG123" s="515">
        <f t="shared" si="212"/>
        <v>0</v>
      </c>
      <c r="BH123" s="515">
        <f t="shared" si="213"/>
        <v>0</v>
      </c>
      <c r="BI123" s="515">
        <f t="shared" si="214"/>
        <v>0</v>
      </c>
      <c r="BJ123" s="515">
        <f t="shared" si="215"/>
        <v>0</v>
      </c>
      <c r="BK123" s="515">
        <f t="shared" si="216"/>
        <v>0</v>
      </c>
      <c r="BL123" s="515">
        <f t="shared" si="217"/>
        <v>0</v>
      </c>
      <c r="BM123" s="515">
        <f t="shared" si="218"/>
        <v>0</v>
      </c>
      <c r="BN123" s="515">
        <f t="shared" si="219"/>
        <v>0</v>
      </c>
      <c r="BO123" s="515">
        <f t="shared" si="220"/>
        <v>0</v>
      </c>
      <c r="BP123" s="515">
        <f t="shared" si="221"/>
        <v>0</v>
      </c>
      <c r="BQ123" s="515">
        <f t="shared" si="222"/>
        <v>0</v>
      </c>
      <c r="BR123" s="515">
        <f t="shared" si="223"/>
        <v>0</v>
      </c>
      <c r="BS123" s="515">
        <f t="shared" si="224"/>
        <v>0</v>
      </c>
      <c r="BT123" s="515">
        <f t="shared" si="225"/>
        <v>0</v>
      </c>
      <c r="BU123" s="515">
        <f t="shared" si="226"/>
        <v>0</v>
      </c>
      <c r="BV123" s="515">
        <f t="shared" si="227"/>
        <v>0</v>
      </c>
      <c r="BW123" s="515">
        <f t="shared" si="228"/>
        <v>0</v>
      </c>
      <c r="BX123" s="515">
        <f t="shared" si="229"/>
        <v>0</v>
      </c>
      <c r="BY123" s="515">
        <f t="shared" si="230"/>
        <v>0</v>
      </c>
      <c r="BZ123" s="515">
        <f t="shared" si="231"/>
        <v>0</v>
      </c>
      <c r="CA123" s="515">
        <f t="shared" si="232"/>
        <v>0</v>
      </c>
      <c r="CB123" s="515">
        <f t="shared" si="233"/>
        <v>0</v>
      </c>
      <c r="CC123" s="515">
        <f t="shared" si="234"/>
        <v>0</v>
      </c>
      <c r="CD123" s="515">
        <f t="shared" si="235"/>
        <v>0</v>
      </c>
      <c r="CE123" s="515">
        <f t="shared" si="236"/>
        <v>0</v>
      </c>
      <c r="CF123" s="515">
        <f t="shared" si="237"/>
        <v>0</v>
      </c>
      <c r="CG123" s="515">
        <f t="shared" si="238"/>
        <v>0</v>
      </c>
      <c r="CH123" s="515">
        <f t="shared" si="239"/>
        <v>0</v>
      </c>
      <c r="CI123" s="515">
        <f t="shared" si="240"/>
        <v>0</v>
      </c>
      <c r="CJ123" s="515">
        <f t="shared" si="241"/>
        <v>0</v>
      </c>
      <c r="CK123" s="515">
        <f t="shared" si="255"/>
        <v>0</v>
      </c>
      <c r="CL123" s="515">
        <f t="shared" si="242"/>
        <v>0</v>
      </c>
      <c r="CM123" s="515">
        <f t="shared" si="243"/>
        <v>0</v>
      </c>
      <c r="CN123" s="515">
        <f t="shared" si="244"/>
        <v>0</v>
      </c>
      <c r="CO123" s="515">
        <f t="shared" si="245"/>
        <v>0</v>
      </c>
      <c r="CP123" s="515">
        <f t="shared" si="246"/>
        <v>0</v>
      </c>
      <c r="CQ123" s="515">
        <f t="shared" si="247"/>
        <v>0</v>
      </c>
      <c r="CR123" s="515">
        <f t="shared" si="248"/>
        <v>0</v>
      </c>
      <c r="CS123" s="515">
        <f t="shared" si="249"/>
        <v>0</v>
      </c>
      <c r="CT123" s="515">
        <f t="shared" si="250"/>
        <v>0</v>
      </c>
      <c r="CU123" s="515">
        <f t="shared" si="251"/>
        <v>0</v>
      </c>
      <c r="CV123" s="515">
        <f t="shared" si="252"/>
        <v>0</v>
      </c>
      <c r="CW123" s="515">
        <f t="shared" si="253"/>
        <v>0</v>
      </c>
      <c r="CX123" s="515">
        <f t="shared" si="254"/>
        <v>0</v>
      </c>
    </row>
    <row r="124" spans="2:102" x14ac:dyDescent="0.25">
      <c r="B124" s="509">
        <v>107</v>
      </c>
      <c r="C124" s="467">
        <f>'Student Entry'!C120</f>
        <v>211413205110</v>
      </c>
      <c r="D124" s="274" t="str">
        <f>'Student Entry'!D120</f>
        <v>SUSITHRA.P</v>
      </c>
      <c r="E124" s="468">
        <v>2</v>
      </c>
      <c r="F124" s="510">
        <v>2</v>
      </c>
      <c r="G124" s="510">
        <v>2</v>
      </c>
      <c r="H124" s="510">
        <v>2</v>
      </c>
      <c r="I124" s="510">
        <v>0</v>
      </c>
      <c r="J124" s="468">
        <v>1</v>
      </c>
      <c r="K124" s="510">
        <v>2</v>
      </c>
      <c r="L124" s="468">
        <v>1</v>
      </c>
      <c r="M124" s="468">
        <v>2</v>
      </c>
      <c r="N124" s="510">
        <v>0</v>
      </c>
      <c r="O124" s="511">
        <v>6</v>
      </c>
      <c r="P124" s="511">
        <v>6</v>
      </c>
      <c r="Q124" s="510"/>
      <c r="R124" s="510"/>
      <c r="S124" s="511" t="s">
        <v>1036</v>
      </c>
      <c r="T124" s="511"/>
      <c r="U124" s="510">
        <v>10</v>
      </c>
      <c r="V124" s="510"/>
      <c r="W124" s="511" t="s">
        <v>1036</v>
      </c>
      <c r="X124" s="511"/>
      <c r="Y124" s="510">
        <v>13</v>
      </c>
      <c r="Z124" s="510"/>
      <c r="AA124" s="511">
        <v>7</v>
      </c>
      <c r="AB124" s="511">
        <v>6</v>
      </c>
      <c r="AC124" s="510"/>
      <c r="AD124" s="510"/>
      <c r="AE124" s="511">
        <v>8</v>
      </c>
      <c r="AF124" s="511">
        <v>6</v>
      </c>
      <c r="AG124" s="447"/>
      <c r="AH124" s="512"/>
      <c r="AI124" s="513">
        <f t="shared" ca="1" si="187"/>
        <v>21</v>
      </c>
      <c r="AJ124" s="513">
        <f t="shared" si="188"/>
        <v>39</v>
      </c>
      <c r="AK124" s="513">
        <f t="shared" si="189"/>
        <v>16</v>
      </c>
      <c r="AL124" s="513" t="str">
        <f t="shared" si="190"/>
        <v>NIL</v>
      </c>
      <c r="AM124" s="513" t="str">
        <f t="shared" si="195"/>
        <v>NIL</v>
      </c>
      <c r="AN124" s="513" t="str">
        <f t="shared" si="191"/>
        <v>NIL</v>
      </c>
      <c r="AO124" s="513"/>
      <c r="AP124" s="514">
        <f t="shared" si="192"/>
        <v>76</v>
      </c>
      <c r="AQ124" s="515">
        <f t="shared" si="196"/>
        <v>0</v>
      </c>
      <c r="AR124" s="515">
        <f t="shared" si="197"/>
        <v>0</v>
      </c>
      <c r="AS124" s="515">
        <f t="shared" si="198"/>
        <v>0</v>
      </c>
      <c r="AT124" s="515">
        <f t="shared" si="199"/>
        <v>0</v>
      </c>
      <c r="AU124" s="515">
        <f t="shared" si="200"/>
        <v>0</v>
      </c>
      <c r="AV124" s="515">
        <f t="shared" si="201"/>
        <v>0</v>
      </c>
      <c r="AW124" s="515">
        <f t="shared" si="202"/>
        <v>0</v>
      </c>
      <c r="AX124" s="515">
        <f t="shared" si="203"/>
        <v>0</v>
      </c>
      <c r="AY124" s="515">
        <f t="shared" si="204"/>
        <v>0</v>
      </c>
      <c r="AZ124" s="515">
        <f t="shared" si="205"/>
        <v>0</v>
      </c>
      <c r="BA124" s="515">
        <f t="shared" si="206"/>
        <v>0</v>
      </c>
      <c r="BB124" s="515">
        <f t="shared" si="207"/>
        <v>0</v>
      </c>
      <c r="BC124" s="515">
        <f t="shared" si="208"/>
        <v>0</v>
      </c>
      <c r="BD124" s="515">
        <f t="shared" si="209"/>
        <v>0</v>
      </c>
      <c r="BE124" s="515">
        <f t="shared" si="210"/>
        <v>0</v>
      </c>
      <c r="BF124" s="515">
        <f t="shared" si="211"/>
        <v>0</v>
      </c>
      <c r="BG124" s="515">
        <f t="shared" si="212"/>
        <v>0</v>
      </c>
      <c r="BH124" s="515">
        <f t="shared" si="213"/>
        <v>0</v>
      </c>
      <c r="BI124" s="515">
        <f t="shared" si="214"/>
        <v>0</v>
      </c>
      <c r="BJ124" s="515">
        <f t="shared" si="215"/>
        <v>0</v>
      </c>
      <c r="BK124" s="515">
        <f t="shared" si="216"/>
        <v>0</v>
      </c>
      <c r="BL124" s="515">
        <f t="shared" si="217"/>
        <v>0</v>
      </c>
      <c r="BM124" s="515">
        <f t="shared" si="218"/>
        <v>0</v>
      </c>
      <c r="BN124" s="515">
        <f t="shared" si="219"/>
        <v>0</v>
      </c>
      <c r="BO124" s="515">
        <f t="shared" si="220"/>
        <v>0</v>
      </c>
      <c r="BP124" s="515">
        <f t="shared" si="221"/>
        <v>0</v>
      </c>
      <c r="BQ124" s="515">
        <f t="shared" si="222"/>
        <v>0</v>
      </c>
      <c r="BR124" s="515">
        <f t="shared" si="223"/>
        <v>0</v>
      </c>
      <c r="BS124" s="515">
        <f t="shared" si="224"/>
        <v>0</v>
      </c>
      <c r="BT124" s="515">
        <f t="shared" si="225"/>
        <v>0</v>
      </c>
      <c r="BU124" s="515">
        <f t="shared" si="226"/>
        <v>0</v>
      </c>
      <c r="BV124" s="515">
        <f t="shared" si="227"/>
        <v>0</v>
      </c>
      <c r="BW124" s="515">
        <f t="shared" si="228"/>
        <v>0</v>
      </c>
      <c r="BX124" s="515">
        <f t="shared" si="229"/>
        <v>0</v>
      </c>
      <c r="BY124" s="515">
        <f t="shared" si="230"/>
        <v>0</v>
      </c>
      <c r="BZ124" s="515">
        <f t="shared" si="231"/>
        <v>0</v>
      </c>
      <c r="CA124" s="515">
        <f t="shared" si="232"/>
        <v>0</v>
      </c>
      <c r="CB124" s="515">
        <f t="shared" si="233"/>
        <v>0</v>
      </c>
      <c r="CC124" s="515">
        <f t="shared" si="234"/>
        <v>0</v>
      </c>
      <c r="CD124" s="515">
        <f t="shared" si="235"/>
        <v>0</v>
      </c>
      <c r="CE124" s="515">
        <f t="shared" si="236"/>
        <v>0</v>
      </c>
      <c r="CF124" s="515">
        <f t="shared" si="237"/>
        <v>0</v>
      </c>
      <c r="CG124" s="515">
        <f t="shared" si="238"/>
        <v>0</v>
      </c>
      <c r="CH124" s="515">
        <f t="shared" si="239"/>
        <v>0</v>
      </c>
      <c r="CI124" s="515">
        <f t="shared" si="240"/>
        <v>0</v>
      </c>
      <c r="CJ124" s="515">
        <f t="shared" si="241"/>
        <v>0</v>
      </c>
      <c r="CK124" s="515">
        <f t="shared" si="255"/>
        <v>0</v>
      </c>
      <c r="CL124" s="515">
        <f t="shared" si="242"/>
        <v>0</v>
      </c>
      <c r="CM124" s="515">
        <f t="shared" si="243"/>
        <v>0</v>
      </c>
      <c r="CN124" s="515">
        <f t="shared" si="244"/>
        <v>0</v>
      </c>
      <c r="CO124" s="515">
        <f t="shared" si="245"/>
        <v>0</v>
      </c>
      <c r="CP124" s="515">
        <f t="shared" si="246"/>
        <v>0</v>
      </c>
      <c r="CQ124" s="515">
        <f t="shared" si="247"/>
        <v>0</v>
      </c>
      <c r="CR124" s="515">
        <f t="shared" si="248"/>
        <v>0</v>
      </c>
      <c r="CS124" s="515">
        <f t="shared" si="249"/>
        <v>0</v>
      </c>
      <c r="CT124" s="515">
        <f t="shared" si="250"/>
        <v>0</v>
      </c>
      <c r="CU124" s="515">
        <f t="shared" si="251"/>
        <v>0</v>
      </c>
      <c r="CV124" s="515">
        <f t="shared" si="252"/>
        <v>0</v>
      </c>
      <c r="CW124" s="515">
        <f t="shared" si="253"/>
        <v>0</v>
      </c>
      <c r="CX124" s="515">
        <f t="shared" si="254"/>
        <v>0</v>
      </c>
    </row>
    <row r="125" spans="2:102" x14ac:dyDescent="0.25">
      <c r="B125" s="509">
        <v>108</v>
      </c>
      <c r="C125" s="467">
        <f>'Student Entry'!C121</f>
        <v>211413205111</v>
      </c>
      <c r="D125" s="274" t="str">
        <f>'Student Entry'!D121</f>
        <v>SWATHISWARI.B</v>
      </c>
      <c r="E125" s="468">
        <v>2</v>
      </c>
      <c r="F125" s="510">
        <v>2</v>
      </c>
      <c r="G125" s="510">
        <v>2</v>
      </c>
      <c r="H125" s="510">
        <v>1</v>
      </c>
      <c r="I125" s="510">
        <v>0</v>
      </c>
      <c r="J125" s="468">
        <v>2</v>
      </c>
      <c r="K125" s="510">
        <v>1</v>
      </c>
      <c r="L125" s="468">
        <v>2</v>
      </c>
      <c r="M125" s="468">
        <v>2</v>
      </c>
      <c r="N125" s="510">
        <v>0</v>
      </c>
      <c r="O125" s="511" t="s">
        <v>1036</v>
      </c>
      <c r="P125" s="511" t="s">
        <v>1036</v>
      </c>
      <c r="Q125" s="510">
        <v>10</v>
      </c>
      <c r="R125" s="510">
        <v>4</v>
      </c>
      <c r="S125" s="511">
        <v>12</v>
      </c>
      <c r="T125" s="511"/>
      <c r="U125" s="510"/>
      <c r="V125" s="510"/>
      <c r="W125" s="511">
        <v>12</v>
      </c>
      <c r="X125" s="511"/>
      <c r="Y125" s="510"/>
      <c r="Z125" s="510"/>
      <c r="AA125" s="511">
        <v>8</v>
      </c>
      <c r="AB125" s="511">
        <v>7</v>
      </c>
      <c r="AC125" s="510"/>
      <c r="AD125" s="510"/>
      <c r="AE125" s="511">
        <v>7</v>
      </c>
      <c r="AF125" s="511">
        <v>7</v>
      </c>
      <c r="AG125" s="447"/>
      <c r="AH125" s="512"/>
      <c r="AI125" s="513">
        <f t="shared" ca="1" si="187"/>
        <v>26</v>
      </c>
      <c r="AJ125" s="513">
        <f t="shared" si="188"/>
        <v>36</v>
      </c>
      <c r="AK125" s="513">
        <f t="shared" si="189"/>
        <v>19</v>
      </c>
      <c r="AL125" s="513" t="str">
        <f t="shared" si="190"/>
        <v>NIL</v>
      </c>
      <c r="AM125" s="513" t="str">
        <f t="shared" si="195"/>
        <v>NIL</v>
      </c>
      <c r="AN125" s="513" t="str">
        <f t="shared" si="191"/>
        <v>NIL</v>
      </c>
      <c r="AO125" s="513"/>
      <c r="AP125" s="514">
        <f t="shared" si="192"/>
        <v>81</v>
      </c>
      <c r="AQ125" s="515">
        <f t="shared" si="196"/>
        <v>0</v>
      </c>
      <c r="AR125" s="515">
        <f t="shared" si="197"/>
        <v>0</v>
      </c>
      <c r="AS125" s="515">
        <f t="shared" si="198"/>
        <v>0</v>
      </c>
      <c r="AT125" s="515">
        <f t="shared" si="199"/>
        <v>0</v>
      </c>
      <c r="AU125" s="515">
        <f t="shared" si="200"/>
        <v>0</v>
      </c>
      <c r="AV125" s="515">
        <f t="shared" si="201"/>
        <v>0</v>
      </c>
      <c r="AW125" s="515">
        <f t="shared" si="202"/>
        <v>0</v>
      </c>
      <c r="AX125" s="515">
        <f t="shared" si="203"/>
        <v>0</v>
      </c>
      <c r="AY125" s="515">
        <f t="shared" si="204"/>
        <v>0</v>
      </c>
      <c r="AZ125" s="515">
        <f t="shared" si="205"/>
        <v>0</v>
      </c>
      <c r="BA125" s="515">
        <f t="shared" si="206"/>
        <v>0</v>
      </c>
      <c r="BB125" s="515">
        <f t="shared" si="207"/>
        <v>0</v>
      </c>
      <c r="BC125" s="515">
        <f t="shared" si="208"/>
        <v>0</v>
      </c>
      <c r="BD125" s="515">
        <f t="shared" si="209"/>
        <v>0</v>
      </c>
      <c r="BE125" s="515">
        <f t="shared" si="210"/>
        <v>0</v>
      </c>
      <c r="BF125" s="515">
        <f t="shared" si="211"/>
        <v>0</v>
      </c>
      <c r="BG125" s="515">
        <f t="shared" si="212"/>
        <v>0</v>
      </c>
      <c r="BH125" s="515">
        <f t="shared" si="213"/>
        <v>0</v>
      </c>
      <c r="BI125" s="515">
        <f t="shared" si="214"/>
        <v>0</v>
      </c>
      <c r="BJ125" s="515">
        <f t="shared" si="215"/>
        <v>0</v>
      </c>
      <c r="BK125" s="515">
        <f t="shared" si="216"/>
        <v>0</v>
      </c>
      <c r="BL125" s="515">
        <f t="shared" si="217"/>
        <v>0</v>
      </c>
      <c r="BM125" s="515">
        <f t="shared" si="218"/>
        <v>0</v>
      </c>
      <c r="BN125" s="515">
        <f t="shared" si="219"/>
        <v>0</v>
      </c>
      <c r="BO125" s="515">
        <f t="shared" si="220"/>
        <v>0</v>
      </c>
      <c r="BP125" s="515">
        <f t="shared" si="221"/>
        <v>0</v>
      </c>
      <c r="BQ125" s="515">
        <f t="shared" si="222"/>
        <v>0</v>
      </c>
      <c r="BR125" s="515">
        <f t="shared" si="223"/>
        <v>0</v>
      </c>
      <c r="BS125" s="515">
        <f t="shared" si="224"/>
        <v>0</v>
      </c>
      <c r="BT125" s="515">
        <f t="shared" si="225"/>
        <v>0</v>
      </c>
      <c r="BU125" s="515">
        <f t="shared" si="226"/>
        <v>0</v>
      </c>
      <c r="BV125" s="515">
        <f t="shared" si="227"/>
        <v>0</v>
      </c>
      <c r="BW125" s="515">
        <f t="shared" si="228"/>
        <v>0</v>
      </c>
      <c r="BX125" s="515">
        <f t="shared" si="229"/>
        <v>0</v>
      </c>
      <c r="BY125" s="515">
        <f t="shared" si="230"/>
        <v>0</v>
      </c>
      <c r="BZ125" s="515">
        <f t="shared" si="231"/>
        <v>0</v>
      </c>
      <c r="CA125" s="515">
        <f t="shared" si="232"/>
        <v>0</v>
      </c>
      <c r="CB125" s="515">
        <f t="shared" si="233"/>
        <v>0</v>
      </c>
      <c r="CC125" s="515">
        <f t="shared" si="234"/>
        <v>0</v>
      </c>
      <c r="CD125" s="515">
        <f t="shared" si="235"/>
        <v>0</v>
      </c>
      <c r="CE125" s="515">
        <f t="shared" si="236"/>
        <v>0</v>
      </c>
      <c r="CF125" s="515">
        <f t="shared" si="237"/>
        <v>0</v>
      </c>
      <c r="CG125" s="515">
        <f t="shared" si="238"/>
        <v>0</v>
      </c>
      <c r="CH125" s="515">
        <f t="shared" si="239"/>
        <v>0</v>
      </c>
      <c r="CI125" s="515">
        <f t="shared" si="240"/>
        <v>0</v>
      </c>
      <c r="CJ125" s="515">
        <f t="shared" si="241"/>
        <v>0</v>
      </c>
      <c r="CK125" s="515">
        <f t="shared" si="255"/>
        <v>0</v>
      </c>
      <c r="CL125" s="515">
        <f t="shared" si="242"/>
        <v>0</v>
      </c>
      <c r="CM125" s="515">
        <f t="shared" si="243"/>
        <v>0</v>
      </c>
      <c r="CN125" s="515">
        <f t="shared" si="244"/>
        <v>0</v>
      </c>
      <c r="CO125" s="515">
        <f t="shared" si="245"/>
        <v>0</v>
      </c>
      <c r="CP125" s="515">
        <f t="shared" si="246"/>
        <v>0</v>
      </c>
      <c r="CQ125" s="515">
        <f t="shared" si="247"/>
        <v>0</v>
      </c>
      <c r="CR125" s="515">
        <f t="shared" si="248"/>
        <v>0</v>
      </c>
      <c r="CS125" s="515">
        <f t="shared" si="249"/>
        <v>0</v>
      </c>
      <c r="CT125" s="515">
        <f t="shared" si="250"/>
        <v>0</v>
      </c>
      <c r="CU125" s="515">
        <f t="shared" si="251"/>
        <v>0</v>
      </c>
      <c r="CV125" s="515">
        <f t="shared" si="252"/>
        <v>0</v>
      </c>
      <c r="CW125" s="515">
        <f t="shared" si="253"/>
        <v>0</v>
      </c>
      <c r="CX125" s="515">
        <f t="shared" si="254"/>
        <v>0</v>
      </c>
    </row>
    <row r="126" spans="2:102" x14ac:dyDescent="0.25">
      <c r="B126" s="509">
        <v>109</v>
      </c>
      <c r="C126" s="467">
        <f>'Student Entry'!C122</f>
        <v>211413205112</v>
      </c>
      <c r="D126" s="274" t="str">
        <f>'Student Entry'!D122</f>
        <v>SWETHA.R.V</v>
      </c>
      <c r="E126" s="468">
        <v>2</v>
      </c>
      <c r="F126" s="510">
        <v>2</v>
      </c>
      <c r="G126" s="510">
        <v>2</v>
      </c>
      <c r="H126" s="510">
        <v>2</v>
      </c>
      <c r="I126" s="510">
        <v>2</v>
      </c>
      <c r="J126" s="468">
        <v>1</v>
      </c>
      <c r="K126" s="510">
        <v>1</v>
      </c>
      <c r="L126" s="468">
        <v>2</v>
      </c>
      <c r="M126" s="468">
        <v>2</v>
      </c>
      <c r="N126" s="510">
        <v>1</v>
      </c>
      <c r="O126" s="511">
        <v>6</v>
      </c>
      <c r="P126" s="511">
        <v>8</v>
      </c>
      <c r="Q126" s="510"/>
      <c r="R126" s="510"/>
      <c r="S126" s="511">
        <v>10</v>
      </c>
      <c r="T126" s="511"/>
      <c r="U126" s="510"/>
      <c r="V126" s="510"/>
      <c r="W126" s="511">
        <v>12</v>
      </c>
      <c r="X126" s="511"/>
      <c r="Y126" s="510"/>
      <c r="Z126" s="510"/>
      <c r="AA126" s="511">
        <v>7</v>
      </c>
      <c r="AB126" s="511">
        <v>7</v>
      </c>
      <c r="AC126" s="510"/>
      <c r="AD126" s="510"/>
      <c r="AE126" s="511" t="s">
        <v>1036</v>
      </c>
      <c r="AF126" s="511" t="s">
        <v>1036</v>
      </c>
      <c r="AG126" s="447">
        <v>8</v>
      </c>
      <c r="AH126" s="512">
        <v>7</v>
      </c>
      <c r="AI126" s="513">
        <f t="shared" ca="1" si="187"/>
        <v>39</v>
      </c>
      <c r="AJ126" s="513">
        <f t="shared" si="188"/>
        <v>18</v>
      </c>
      <c r="AK126" s="513">
        <f t="shared" si="189"/>
        <v>25</v>
      </c>
      <c r="AL126" s="513" t="str">
        <f t="shared" si="190"/>
        <v>NIL</v>
      </c>
      <c r="AM126" s="513" t="str">
        <f t="shared" si="195"/>
        <v>NIL</v>
      </c>
      <c r="AN126" s="513" t="str">
        <f t="shared" si="191"/>
        <v>NIL</v>
      </c>
      <c r="AO126" s="513"/>
      <c r="AP126" s="514">
        <f t="shared" si="192"/>
        <v>82</v>
      </c>
      <c r="AQ126" s="515">
        <f t="shared" si="196"/>
        <v>0</v>
      </c>
      <c r="AR126" s="515">
        <f t="shared" si="197"/>
        <v>0</v>
      </c>
      <c r="AS126" s="515">
        <f t="shared" si="198"/>
        <v>0</v>
      </c>
      <c r="AT126" s="515">
        <f t="shared" si="199"/>
        <v>0</v>
      </c>
      <c r="AU126" s="515">
        <f t="shared" si="200"/>
        <v>0</v>
      </c>
      <c r="AV126" s="515">
        <f t="shared" si="201"/>
        <v>0</v>
      </c>
      <c r="AW126" s="515">
        <f t="shared" si="202"/>
        <v>0</v>
      </c>
      <c r="AX126" s="515">
        <f t="shared" si="203"/>
        <v>0</v>
      </c>
      <c r="AY126" s="515">
        <f t="shared" si="204"/>
        <v>0</v>
      </c>
      <c r="AZ126" s="515">
        <f t="shared" si="205"/>
        <v>0</v>
      </c>
      <c r="BA126" s="515">
        <f t="shared" si="206"/>
        <v>0</v>
      </c>
      <c r="BB126" s="515">
        <f t="shared" si="207"/>
        <v>0</v>
      </c>
      <c r="BC126" s="515">
        <f t="shared" si="208"/>
        <v>0</v>
      </c>
      <c r="BD126" s="515">
        <f t="shared" si="209"/>
        <v>0</v>
      </c>
      <c r="BE126" s="515">
        <f t="shared" si="210"/>
        <v>0</v>
      </c>
      <c r="BF126" s="515">
        <f t="shared" si="211"/>
        <v>0</v>
      </c>
      <c r="BG126" s="515">
        <f t="shared" si="212"/>
        <v>0</v>
      </c>
      <c r="BH126" s="515">
        <f t="shared" si="213"/>
        <v>0</v>
      </c>
      <c r="BI126" s="515">
        <f t="shared" si="214"/>
        <v>0</v>
      </c>
      <c r="BJ126" s="515">
        <f t="shared" si="215"/>
        <v>0</v>
      </c>
      <c r="BK126" s="515">
        <f t="shared" si="216"/>
        <v>0</v>
      </c>
      <c r="BL126" s="515">
        <f t="shared" si="217"/>
        <v>0</v>
      </c>
      <c r="BM126" s="515">
        <f t="shared" si="218"/>
        <v>0</v>
      </c>
      <c r="BN126" s="515">
        <f t="shared" si="219"/>
        <v>0</v>
      </c>
      <c r="BO126" s="515">
        <f t="shared" si="220"/>
        <v>0</v>
      </c>
      <c r="BP126" s="515">
        <f t="shared" si="221"/>
        <v>0</v>
      </c>
      <c r="BQ126" s="515">
        <f t="shared" si="222"/>
        <v>0</v>
      </c>
      <c r="BR126" s="515">
        <f t="shared" si="223"/>
        <v>0</v>
      </c>
      <c r="BS126" s="515">
        <f t="shared" si="224"/>
        <v>0</v>
      </c>
      <c r="BT126" s="515">
        <f t="shared" si="225"/>
        <v>0</v>
      </c>
      <c r="BU126" s="515">
        <f t="shared" si="226"/>
        <v>0</v>
      </c>
      <c r="BV126" s="515">
        <f t="shared" si="227"/>
        <v>0</v>
      </c>
      <c r="BW126" s="515">
        <f t="shared" si="228"/>
        <v>0</v>
      </c>
      <c r="BX126" s="515">
        <f t="shared" si="229"/>
        <v>0</v>
      </c>
      <c r="BY126" s="515">
        <f t="shared" si="230"/>
        <v>0</v>
      </c>
      <c r="BZ126" s="515">
        <f t="shared" si="231"/>
        <v>0</v>
      </c>
      <c r="CA126" s="515">
        <f t="shared" si="232"/>
        <v>0</v>
      </c>
      <c r="CB126" s="515">
        <f t="shared" si="233"/>
        <v>0</v>
      </c>
      <c r="CC126" s="515">
        <f t="shared" si="234"/>
        <v>0</v>
      </c>
      <c r="CD126" s="515">
        <f t="shared" si="235"/>
        <v>0</v>
      </c>
      <c r="CE126" s="515">
        <f t="shared" si="236"/>
        <v>0</v>
      </c>
      <c r="CF126" s="515">
        <f t="shared" si="237"/>
        <v>0</v>
      </c>
      <c r="CG126" s="515">
        <f t="shared" si="238"/>
        <v>0</v>
      </c>
      <c r="CH126" s="515">
        <f t="shared" si="239"/>
        <v>0</v>
      </c>
      <c r="CI126" s="515">
        <f t="shared" si="240"/>
        <v>0</v>
      </c>
      <c r="CJ126" s="515">
        <f t="shared" si="241"/>
        <v>0</v>
      </c>
      <c r="CK126" s="515">
        <f t="shared" si="255"/>
        <v>0</v>
      </c>
      <c r="CL126" s="515">
        <f t="shared" si="242"/>
        <v>0</v>
      </c>
      <c r="CM126" s="515">
        <f t="shared" si="243"/>
        <v>0</v>
      </c>
      <c r="CN126" s="515">
        <f t="shared" si="244"/>
        <v>0</v>
      </c>
      <c r="CO126" s="515">
        <f t="shared" si="245"/>
        <v>0</v>
      </c>
      <c r="CP126" s="515">
        <f t="shared" si="246"/>
        <v>0</v>
      </c>
      <c r="CQ126" s="515">
        <f t="shared" si="247"/>
        <v>0</v>
      </c>
      <c r="CR126" s="515">
        <f t="shared" si="248"/>
        <v>0</v>
      </c>
      <c r="CS126" s="515">
        <f t="shared" si="249"/>
        <v>0</v>
      </c>
      <c r="CT126" s="515">
        <f t="shared" si="250"/>
        <v>0</v>
      </c>
      <c r="CU126" s="515">
        <f t="shared" si="251"/>
        <v>0</v>
      </c>
      <c r="CV126" s="515">
        <f t="shared" si="252"/>
        <v>0</v>
      </c>
      <c r="CW126" s="515">
        <f t="shared" si="253"/>
        <v>0</v>
      </c>
      <c r="CX126" s="515">
        <f t="shared" si="254"/>
        <v>0</v>
      </c>
    </row>
    <row r="127" spans="2:102" x14ac:dyDescent="0.25">
      <c r="B127" s="509">
        <v>110</v>
      </c>
      <c r="C127" s="467">
        <f>'Student Entry'!C123</f>
        <v>211413205113</v>
      </c>
      <c r="D127" s="274" t="str">
        <f>'Student Entry'!D123</f>
        <v>TAMILKANAL.S</v>
      </c>
      <c r="E127" s="468">
        <v>2</v>
      </c>
      <c r="F127" s="510">
        <v>2</v>
      </c>
      <c r="G127" s="510">
        <v>1</v>
      </c>
      <c r="H127" s="510">
        <v>2</v>
      </c>
      <c r="I127" s="510">
        <v>2</v>
      </c>
      <c r="J127" s="468">
        <v>1</v>
      </c>
      <c r="K127" s="510">
        <v>2</v>
      </c>
      <c r="L127" s="468">
        <v>2</v>
      </c>
      <c r="M127" s="468">
        <v>1</v>
      </c>
      <c r="N127" s="510">
        <v>0</v>
      </c>
      <c r="O127" s="511">
        <v>5</v>
      </c>
      <c r="P127" s="511">
        <v>8</v>
      </c>
      <c r="Q127" s="510"/>
      <c r="R127" s="510"/>
      <c r="S127" s="511" t="s">
        <v>1036</v>
      </c>
      <c r="T127" s="511"/>
      <c r="U127" s="510">
        <v>9</v>
      </c>
      <c r="V127" s="510"/>
      <c r="W127" s="511">
        <v>12</v>
      </c>
      <c r="X127" s="511"/>
      <c r="Y127" s="510"/>
      <c r="Z127" s="510"/>
      <c r="AA127" s="511">
        <v>8</v>
      </c>
      <c r="AB127" s="511">
        <v>6</v>
      </c>
      <c r="AC127" s="510"/>
      <c r="AD127" s="510"/>
      <c r="AE127" s="511">
        <v>8</v>
      </c>
      <c r="AF127" s="511">
        <v>7</v>
      </c>
      <c r="AG127" s="447"/>
      <c r="AH127" s="512"/>
      <c r="AI127" s="513">
        <f t="shared" ca="1" si="187"/>
        <v>35</v>
      </c>
      <c r="AJ127" s="513">
        <f t="shared" si="188"/>
        <v>27</v>
      </c>
      <c r="AK127" s="513">
        <f t="shared" si="189"/>
        <v>16</v>
      </c>
      <c r="AL127" s="513" t="str">
        <f t="shared" si="190"/>
        <v>NIL</v>
      </c>
      <c r="AM127" s="513" t="str">
        <f t="shared" si="195"/>
        <v>NIL</v>
      </c>
      <c r="AN127" s="513" t="str">
        <f t="shared" si="191"/>
        <v>NIL</v>
      </c>
      <c r="AO127" s="513"/>
      <c r="AP127" s="514">
        <f t="shared" si="192"/>
        <v>78</v>
      </c>
      <c r="AQ127" s="515">
        <f t="shared" si="196"/>
        <v>0</v>
      </c>
      <c r="AR127" s="515">
        <f t="shared" si="197"/>
        <v>0</v>
      </c>
      <c r="AS127" s="515">
        <f t="shared" si="198"/>
        <v>0</v>
      </c>
      <c r="AT127" s="515">
        <f t="shared" si="199"/>
        <v>0</v>
      </c>
      <c r="AU127" s="515">
        <f t="shared" si="200"/>
        <v>0</v>
      </c>
      <c r="AV127" s="515">
        <f t="shared" si="201"/>
        <v>0</v>
      </c>
      <c r="AW127" s="515">
        <f t="shared" si="202"/>
        <v>0</v>
      </c>
      <c r="AX127" s="515">
        <f t="shared" si="203"/>
        <v>0</v>
      </c>
      <c r="AY127" s="515">
        <f t="shared" si="204"/>
        <v>0</v>
      </c>
      <c r="AZ127" s="515">
        <f t="shared" si="205"/>
        <v>0</v>
      </c>
      <c r="BA127" s="515">
        <f t="shared" si="206"/>
        <v>0</v>
      </c>
      <c r="BB127" s="515">
        <f t="shared" si="207"/>
        <v>0</v>
      </c>
      <c r="BC127" s="515">
        <f t="shared" si="208"/>
        <v>0</v>
      </c>
      <c r="BD127" s="515">
        <f t="shared" si="209"/>
        <v>0</v>
      </c>
      <c r="BE127" s="515">
        <f t="shared" si="210"/>
        <v>0</v>
      </c>
      <c r="BF127" s="515">
        <f t="shared" si="211"/>
        <v>0</v>
      </c>
      <c r="BG127" s="515">
        <f t="shared" si="212"/>
        <v>0</v>
      </c>
      <c r="BH127" s="515">
        <f t="shared" si="213"/>
        <v>0</v>
      </c>
      <c r="BI127" s="515">
        <f t="shared" si="214"/>
        <v>0</v>
      </c>
      <c r="BJ127" s="515">
        <f t="shared" si="215"/>
        <v>0</v>
      </c>
      <c r="BK127" s="515">
        <f t="shared" si="216"/>
        <v>0</v>
      </c>
      <c r="BL127" s="515">
        <f t="shared" si="217"/>
        <v>0</v>
      </c>
      <c r="BM127" s="515">
        <f t="shared" si="218"/>
        <v>0</v>
      </c>
      <c r="BN127" s="515">
        <f t="shared" si="219"/>
        <v>0</v>
      </c>
      <c r="BO127" s="515">
        <f t="shared" si="220"/>
        <v>0</v>
      </c>
      <c r="BP127" s="515">
        <f t="shared" si="221"/>
        <v>0</v>
      </c>
      <c r="BQ127" s="515">
        <f t="shared" si="222"/>
        <v>0</v>
      </c>
      <c r="BR127" s="515">
        <f t="shared" si="223"/>
        <v>0</v>
      </c>
      <c r="BS127" s="515">
        <f t="shared" si="224"/>
        <v>0</v>
      </c>
      <c r="BT127" s="515">
        <f t="shared" si="225"/>
        <v>0</v>
      </c>
      <c r="BU127" s="515">
        <f t="shared" si="226"/>
        <v>0</v>
      </c>
      <c r="BV127" s="515">
        <f t="shared" si="227"/>
        <v>0</v>
      </c>
      <c r="BW127" s="515">
        <f t="shared" si="228"/>
        <v>0</v>
      </c>
      <c r="BX127" s="515">
        <f t="shared" si="229"/>
        <v>0</v>
      </c>
      <c r="BY127" s="515">
        <f t="shared" si="230"/>
        <v>0</v>
      </c>
      <c r="BZ127" s="515">
        <f t="shared" si="231"/>
        <v>0</v>
      </c>
      <c r="CA127" s="515">
        <f t="shared" si="232"/>
        <v>0</v>
      </c>
      <c r="CB127" s="515">
        <f t="shared" si="233"/>
        <v>0</v>
      </c>
      <c r="CC127" s="515">
        <f t="shared" si="234"/>
        <v>0</v>
      </c>
      <c r="CD127" s="515">
        <f t="shared" si="235"/>
        <v>0</v>
      </c>
      <c r="CE127" s="515">
        <f t="shared" si="236"/>
        <v>0</v>
      </c>
      <c r="CF127" s="515">
        <f t="shared" si="237"/>
        <v>0</v>
      </c>
      <c r="CG127" s="515">
        <f t="shared" si="238"/>
        <v>0</v>
      </c>
      <c r="CH127" s="515">
        <f t="shared" si="239"/>
        <v>0</v>
      </c>
      <c r="CI127" s="515">
        <f t="shared" si="240"/>
        <v>0</v>
      </c>
      <c r="CJ127" s="515">
        <f t="shared" si="241"/>
        <v>0</v>
      </c>
      <c r="CK127" s="515">
        <f t="shared" si="255"/>
        <v>0</v>
      </c>
      <c r="CL127" s="515">
        <f t="shared" si="242"/>
        <v>0</v>
      </c>
      <c r="CM127" s="515">
        <f t="shared" si="243"/>
        <v>0</v>
      </c>
      <c r="CN127" s="515">
        <f t="shared" si="244"/>
        <v>0</v>
      </c>
      <c r="CO127" s="515">
        <f t="shared" si="245"/>
        <v>0</v>
      </c>
      <c r="CP127" s="515">
        <f t="shared" si="246"/>
        <v>0</v>
      </c>
      <c r="CQ127" s="515">
        <f t="shared" si="247"/>
        <v>0</v>
      </c>
      <c r="CR127" s="515">
        <f t="shared" si="248"/>
        <v>0</v>
      </c>
      <c r="CS127" s="515">
        <f t="shared" si="249"/>
        <v>0</v>
      </c>
      <c r="CT127" s="515">
        <f t="shared" si="250"/>
        <v>0</v>
      </c>
      <c r="CU127" s="515">
        <f t="shared" si="251"/>
        <v>0</v>
      </c>
      <c r="CV127" s="515">
        <f t="shared" si="252"/>
        <v>0</v>
      </c>
      <c r="CW127" s="515">
        <f t="shared" si="253"/>
        <v>0</v>
      </c>
      <c r="CX127" s="515">
        <f t="shared" si="254"/>
        <v>0</v>
      </c>
    </row>
    <row r="128" spans="2:102" x14ac:dyDescent="0.25">
      <c r="B128" s="509">
        <v>111</v>
      </c>
      <c r="C128" s="467">
        <f>'Student Entry'!C124</f>
        <v>211413205114</v>
      </c>
      <c r="D128" s="274" t="str">
        <f>'Student Entry'!D124</f>
        <v>TAMIL SELVI.G</v>
      </c>
      <c r="E128" s="468">
        <v>2</v>
      </c>
      <c r="F128" s="510">
        <v>2</v>
      </c>
      <c r="G128" s="510" t="s">
        <v>1036</v>
      </c>
      <c r="H128" s="510">
        <v>2</v>
      </c>
      <c r="I128" s="510">
        <v>2</v>
      </c>
      <c r="J128" s="468">
        <v>1</v>
      </c>
      <c r="K128" s="510">
        <v>2</v>
      </c>
      <c r="L128" s="468">
        <v>1</v>
      </c>
      <c r="M128" s="468">
        <v>2</v>
      </c>
      <c r="N128" s="510">
        <v>0</v>
      </c>
      <c r="O128" s="511" t="s">
        <v>1036</v>
      </c>
      <c r="P128" s="511" t="s">
        <v>1036</v>
      </c>
      <c r="Q128" s="510">
        <v>12</v>
      </c>
      <c r="R128" s="510">
        <v>3</v>
      </c>
      <c r="S128" s="511">
        <v>12</v>
      </c>
      <c r="T128" s="511"/>
      <c r="U128" s="510"/>
      <c r="V128" s="510"/>
      <c r="W128" s="511" t="s">
        <v>1036</v>
      </c>
      <c r="X128" s="511"/>
      <c r="Y128" s="510">
        <v>12</v>
      </c>
      <c r="Z128" s="510"/>
      <c r="AA128" s="511" t="s">
        <v>1036</v>
      </c>
      <c r="AB128" s="511" t="s">
        <v>1036</v>
      </c>
      <c r="AC128" s="510">
        <v>6</v>
      </c>
      <c r="AD128" s="510">
        <v>6</v>
      </c>
      <c r="AE128" s="511">
        <v>8</v>
      </c>
      <c r="AF128" s="511">
        <v>6</v>
      </c>
      <c r="AG128" s="447"/>
      <c r="AH128" s="512"/>
      <c r="AI128" s="513">
        <f t="shared" ca="1" si="187"/>
        <v>12</v>
      </c>
      <c r="AJ128" s="513">
        <f t="shared" si="188"/>
        <v>49</v>
      </c>
      <c r="AK128" s="513">
        <f t="shared" si="189"/>
        <v>18</v>
      </c>
      <c r="AL128" s="513" t="str">
        <f t="shared" si="190"/>
        <v>NIL</v>
      </c>
      <c r="AM128" s="513" t="str">
        <f t="shared" si="195"/>
        <v>NIL</v>
      </c>
      <c r="AN128" s="513" t="str">
        <f t="shared" si="191"/>
        <v>NIL</v>
      </c>
      <c r="AO128" s="513"/>
      <c r="AP128" s="514">
        <f t="shared" si="192"/>
        <v>79</v>
      </c>
      <c r="AQ128" s="515">
        <f t="shared" si="196"/>
        <v>0</v>
      </c>
      <c r="AR128" s="515">
        <f t="shared" si="197"/>
        <v>0</v>
      </c>
      <c r="AS128" s="515">
        <f t="shared" si="198"/>
        <v>0</v>
      </c>
      <c r="AT128" s="515">
        <f t="shared" si="199"/>
        <v>0</v>
      </c>
      <c r="AU128" s="515">
        <f t="shared" si="200"/>
        <v>0</v>
      </c>
      <c r="AV128" s="515">
        <f t="shared" si="201"/>
        <v>0</v>
      </c>
      <c r="AW128" s="515">
        <f t="shared" si="202"/>
        <v>0</v>
      </c>
      <c r="AX128" s="515">
        <f t="shared" si="203"/>
        <v>0</v>
      </c>
      <c r="AY128" s="515">
        <f t="shared" si="204"/>
        <v>0</v>
      </c>
      <c r="AZ128" s="515">
        <f t="shared" si="205"/>
        <v>0</v>
      </c>
      <c r="BA128" s="515">
        <f t="shared" si="206"/>
        <v>0</v>
      </c>
      <c r="BB128" s="515">
        <f t="shared" si="207"/>
        <v>0</v>
      </c>
      <c r="BC128" s="515">
        <f t="shared" si="208"/>
        <v>0</v>
      </c>
      <c r="BD128" s="515">
        <f t="shared" si="209"/>
        <v>0</v>
      </c>
      <c r="BE128" s="515">
        <f t="shared" si="210"/>
        <v>0</v>
      </c>
      <c r="BF128" s="515">
        <f t="shared" si="211"/>
        <v>0</v>
      </c>
      <c r="BG128" s="515">
        <f t="shared" si="212"/>
        <v>0</v>
      </c>
      <c r="BH128" s="515">
        <f t="shared" si="213"/>
        <v>0</v>
      </c>
      <c r="BI128" s="515">
        <f t="shared" si="214"/>
        <v>0</v>
      </c>
      <c r="BJ128" s="515">
        <f t="shared" si="215"/>
        <v>0</v>
      </c>
      <c r="BK128" s="515">
        <f t="shared" si="216"/>
        <v>0</v>
      </c>
      <c r="BL128" s="515">
        <f t="shared" si="217"/>
        <v>0</v>
      </c>
      <c r="BM128" s="515">
        <f t="shared" si="218"/>
        <v>0</v>
      </c>
      <c r="BN128" s="515">
        <f t="shared" si="219"/>
        <v>0</v>
      </c>
      <c r="BO128" s="515">
        <f t="shared" si="220"/>
        <v>0</v>
      </c>
      <c r="BP128" s="515">
        <f t="shared" si="221"/>
        <v>0</v>
      </c>
      <c r="BQ128" s="515">
        <f t="shared" si="222"/>
        <v>0</v>
      </c>
      <c r="BR128" s="515">
        <f t="shared" si="223"/>
        <v>0</v>
      </c>
      <c r="BS128" s="515">
        <f t="shared" si="224"/>
        <v>0</v>
      </c>
      <c r="BT128" s="515">
        <f t="shared" si="225"/>
        <v>0</v>
      </c>
      <c r="BU128" s="515">
        <f t="shared" si="226"/>
        <v>0</v>
      </c>
      <c r="BV128" s="515">
        <f t="shared" si="227"/>
        <v>0</v>
      </c>
      <c r="BW128" s="515">
        <f t="shared" si="228"/>
        <v>0</v>
      </c>
      <c r="BX128" s="515">
        <f t="shared" si="229"/>
        <v>0</v>
      </c>
      <c r="BY128" s="515">
        <f t="shared" si="230"/>
        <v>0</v>
      </c>
      <c r="BZ128" s="515">
        <f t="shared" si="231"/>
        <v>0</v>
      </c>
      <c r="CA128" s="515">
        <f t="shared" si="232"/>
        <v>0</v>
      </c>
      <c r="CB128" s="515">
        <f t="shared" si="233"/>
        <v>0</v>
      </c>
      <c r="CC128" s="515">
        <f t="shared" si="234"/>
        <v>0</v>
      </c>
      <c r="CD128" s="515">
        <f t="shared" si="235"/>
        <v>0</v>
      </c>
      <c r="CE128" s="515">
        <f t="shared" si="236"/>
        <v>0</v>
      </c>
      <c r="CF128" s="515">
        <f t="shared" si="237"/>
        <v>0</v>
      </c>
      <c r="CG128" s="515">
        <f t="shared" si="238"/>
        <v>0</v>
      </c>
      <c r="CH128" s="515">
        <f t="shared" si="239"/>
        <v>0</v>
      </c>
      <c r="CI128" s="515">
        <f t="shared" si="240"/>
        <v>0</v>
      </c>
      <c r="CJ128" s="515">
        <f t="shared" si="241"/>
        <v>0</v>
      </c>
      <c r="CK128" s="515">
        <f t="shared" si="255"/>
        <v>0</v>
      </c>
      <c r="CL128" s="515">
        <f t="shared" si="242"/>
        <v>0</v>
      </c>
      <c r="CM128" s="515">
        <f t="shared" si="243"/>
        <v>0</v>
      </c>
      <c r="CN128" s="515">
        <f t="shared" si="244"/>
        <v>0</v>
      </c>
      <c r="CO128" s="515">
        <f t="shared" si="245"/>
        <v>0</v>
      </c>
      <c r="CP128" s="515">
        <f t="shared" si="246"/>
        <v>0</v>
      </c>
      <c r="CQ128" s="515">
        <f t="shared" si="247"/>
        <v>0</v>
      </c>
      <c r="CR128" s="515">
        <f t="shared" si="248"/>
        <v>0</v>
      </c>
      <c r="CS128" s="515">
        <f t="shared" si="249"/>
        <v>0</v>
      </c>
      <c r="CT128" s="515">
        <f t="shared" si="250"/>
        <v>0</v>
      </c>
      <c r="CU128" s="515">
        <f t="shared" si="251"/>
        <v>0</v>
      </c>
      <c r="CV128" s="515">
        <f t="shared" si="252"/>
        <v>0</v>
      </c>
      <c r="CW128" s="515">
        <f t="shared" si="253"/>
        <v>0</v>
      </c>
      <c r="CX128" s="515">
        <f t="shared" si="254"/>
        <v>0</v>
      </c>
    </row>
    <row r="129" spans="2:102" x14ac:dyDescent="0.25">
      <c r="B129" s="509">
        <v>112</v>
      </c>
      <c r="C129" s="467">
        <f>'Student Entry'!C125</f>
        <v>211413205116</v>
      </c>
      <c r="D129" s="274" t="str">
        <f>'Student Entry'!D125</f>
        <v>VAJIHA.H</v>
      </c>
      <c r="E129" s="468">
        <v>2</v>
      </c>
      <c r="F129" s="510">
        <v>2</v>
      </c>
      <c r="G129" s="510">
        <v>2</v>
      </c>
      <c r="H129" s="510">
        <v>2</v>
      </c>
      <c r="I129" s="510">
        <v>2</v>
      </c>
      <c r="J129" s="468">
        <v>1</v>
      </c>
      <c r="K129" s="510">
        <v>1</v>
      </c>
      <c r="L129" s="468">
        <v>1</v>
      </c>
      <c r="M129" s="468">
        <v>2</v>
      </c>
      <c r="N129" s="510">
        <v>0</v>
      </c>
      <c r="O129" s="511">
        <v>6</v>
      </c>
      <c r="P129" s="511">
        <v>8</v>
      </c>
      <c r="Q129" s="510"/>
      <c r="R129" s="510"/>
      <c r="S129" s="511" t="s">
        <v>1036</v>
      </c>
      <c r="T129" s="511"/>
      <c r="U129" s="510">
        <v>10</v>
      </c>
      <c r="V129" s="510"/>
      <c r="W129" s="511">
        <v>12</v>
      </c>
      <c r="X129" s="511"/>
      <c r="Y129" s="510"/>
      <c r="Z129" s="510"/>
      <c r="AA129" s="511">
        <v>7</v>
      </c>
      <c r="AB129" s="511">
        <v>6</v>
      </c>
      <c r="AC129" s="510"/>
      <c r="AD129" s="510"/>
      <c r="AE129" s="511">
        <v>6</v>
      </c>
      <c r="AF129" s="511">
        <v>7</v>
      </c>
      <c r="AG129" s="447"/>
      <c r="AH129" s="512"/>
      <c r="AI129" s="513">
        <f t="shared" ca="1" si="187"/>
        <v>37</v>
      </c>
      <c r="AJ129" s="513">
        <f t="shared" si="188"/>
        <v>23</v>
      </c>
      <c r="AK129" s="513">
        <f t="shared" si="189"/>
        <v>17</v>
      </c>
      <c r="AL129" s="513" t="str">
        <f t="shared" si="190"/>
        <v>NIL</v>
      </c>
      <c r="AM129" s="513" t="str">
        <f t="shared" si="195"/>
        <v>NIL</v>
      </c>
      <c r="AN129" s="513" t="str">
        <f t="shared" si="191"/>
        <v>NIL</v>
      </c>
      <c r="AO129" s="513"/>
      <c r="AP129" s="514">
        <f t="shared" si="192"/>
        <v>77</v>
      </c>
      <c r="AQ129" s="515">
        <f t="shared" si="196"/>
        <v>0</v>
      </c>
      <c r="AR129" s="515">
        <f t="shared" si="197"/>
        <v>0</v>
      </c>
      <c r="AS129" s="515">
        <f t="shared" si="198"/>
        <v>0</v>
      </c>
      <c r="AT129" s="515">
        <f t="shared" si="199"/>
        <v>0</v>
      </c>
      <c r="AU129" s="515">
        <f t="shared" si="200"/>
        <v>0</v>
      </c>
      <c r="AV129" s="515">
        <f t="shared" si="201"/>
        <v>0</v>
      </c>
      <c r="AW129" s="515">
        <f t="shared" si="202"/>
        <v>0</v>
      </c>
      <c r="AX129" s="515">
        <f t="shared" si="203"/>
        <v>0</v>
      </c>
      <c r="AY129" s="515">
        <f t="shared" si="204"/>
        <v>0</v>
      </c>
      <c r="AZ129" s="515">
        <f t="shared" si="205"/>
        <v>0</v>
      </c>
      <c r="BA129" s="515">
        <f t="shared" si="206"/>
        <v>0</v>
      </c>
      <c r="BB129" s="515">
        <f t="shared" si="207"/>
        <v>0</v>
      </c>
      <c r="BC129" s="515">
        <f t="shared" si="208"/>
        <v>0</v>
      </c>
      <c r="BD129" s="515">
        <f t="shared" si="209"/>
        <v>0</v>
      </c>
      <c r="BE129" s="515">
        <f t="shared" si="210"/>
        <v>0</v>
      </c>
      <c r="BF129" s="515">
        <f t="shared" si="211"/>
        <v>0</v>
      </c>
      <c r="BG129" s="515">
        <f t="shared" si="212"/>
        <v>0</v>
      </c>
      <c r="BH129" s="515">
        <f t="shared" si="213"/>
        <v>0</v>
      </c>
      <c r="BI129" s="515">
        <f t="shared" si="214"/>
        <v>0</v>
      </c>
      <c r="BJ129" s="515">
        <f t="shared" si="215"/>
        <v>0</v>
      </c>
      <c r="BK129" s="515">
        <f t="shared" si="216"/>
        <v>0</v>
      </c>
      <c r="BL129" s="515">
        <f t="shared" si="217"/>
        <v>0</v>
      </c>
      <c r="BM129" s="515">
        <f t="shared" si="218"/>
        <v>0</v>
      </c>
      <c r="BN129" s="515">
        <f t="shared" si="219"/>
        <v>0</v>
      </c>
      <c r="BO129" s="515">
        <f t="shared" si="220"/>
        <v>0</v>
      </c>
      <c r="BP129" s="515">
        <f t="shared" si="221"/>
        <v>0</v>
      </c>
      <c r="BQ129" s="515">
        <f t="shared" si="222"/>
        <v>0</v>
      </c>
      <c r="BR129" s="515">
        <f t="shared" si="223"/>
        <v>0</v>
      </c>
      <c r="BS129" s="515">
        <f t="shared" si="224"/>
        <v>0</v>
      </c>
      <c r="BT129" s="515">
        <f t="shared" si="225"/>
        <v>0</v>
      </c>
      <c r="BU129" s="515">
        <f t="shared" si="226"/>
        <v>0</v>
      </c>
      <c r="BV129" s="515">
        <f t="shared" si="227"/>
        <v>0</v>
      </c>
      <c r="BW129" s="515">
        <f t="shared" si="228"/>
        <v>0</v>
      </c>
      <c r="BX129" s="515">
        <f t="shared" si="229"/>
        <v>0</v>
      </c>
      <c r="BY129" s="515">
        <f t="shared" si="230"/>
        <v>0</v>
      </c>
      <c r="BZ129" s="515">
        <f t="shared" si="231"/>
        <v>0</v>
      </c>
      <c r="CA129" s="515">
        <f t="shared" si="232"/>
        <v>0</v>
      </c>
      <c r="CB129" s="515">
        <f t="shared" si="233"/>
        <v>0</v>
      </c>
      <c r="CC129" s="515">
        <f t="shared" si="234"/>
        <v>0</v>
      </c>
      <c r="CD129" s="515">
        <f t="shared" si="235"/>
        <v>0</v>
      </c>
      <c r="CE129" s="515">
        <f t="shared" si="236"/>
        <v>0</v>
      </c>
      <c r="CF129" s="515">
        <f t="shared" si="237"/>
        <v>0</v>
      </c>
      <c r="CG129" s="515">
        <f t="shared" si="238"/>
        <v>0</v>
      </c>
      <c r="CH129" s="515">
        <f t="shared" si="239"/>
        <v>0</v>
      </c>
      <c r="CI129" s="515">
        <f t="shared" si="240"/>
        <v>0</v>
      </c>
      <c r="CJ129" s="515">
        <f t="shared" si="241"/>
        <v>0</v>
      </c>
      <c r="CK129" s="515">
        <f t="shared" si="255"/>
        <v>0</v>
      </c>
      <c r="CL129" s="515">
        <f t="shared" si="242"/>
        <v>0</v>
      </c>
      <c r="CM129" s="515">
        <f t="shared" si="243"/>
        <v>0</v>
      </c>
      <c r="CN129" s="515">
        <f t="shared" si="244"/>
        <v>0</v>
      </c>
      <c r="CO129" s="515">
        <f t="shared" si="245"/>
        <v>0</v>
      </c>
      <c r="CP129" s="515">
        <f t="shared" si="246"/>
        <v>0</v>
      </c>
      <c r="CQ129" s="515">
        <f t="shared" si="247"/>
        <v>0</v>
      </c>
      <c r="CR129" s="515">
        <f t="shared" si="248"/>
        <v>0</v>
      </c>
      <c r="CS129" s="515">
        <f t="shared" si="249"/>
        <v>0</v>
      </c>
      <c r="CT129" s="515">
        <f t="shared" si="250"/>
        <v>0</v>
      </c>
      <c r="CU129" s="515">
        <f t="shared" si="251"/>
        <v>0</v>
      </c>
      <c r="CV129" s="515">
        <f t="shared" si="252"/>
        <v>0</v>
      </c>
      <c r="CW129" s="515">
        <f t="shared" si="253"/>
        <v>0</v>
      </c>
      <c r="CX129" s="515">
        <f t="shared" si="254"/>
        <v>0</v>
      </c>
    </row>
    <row r="130" spans="2:102" x14ac:dyDescent="0.25">
      <c r="B130" s="509">
        <v>113</v>
      </c>
      <c r="C130" s="467">
        <f>'Student Entry'!C126</f>
        <v>211413205117</v>
      </c>
      <c r="D130" s="274" t="str">
        <f>'Student Entry'!D126</f>
        <v>VARTHINI.R</v>
      </c>
      <c r="E130" s="468">
        <v>2</v>
      </c>
      <c r="F130" s="510">
        <v>2</v>
      </c>
      <c r="G130" s="510">
        <v>2</v>
      </c>
      <c r="H130" s="510">
        <v>2</v>
      </c>
      <c r="I130" s="510">
        <v>2</v>
      </c>
      <c r="J130" s="468">
        <v>2</v>
      </c>
      <c r="K130" s="510">
        <v>2</v>
      </c>
      <c r="L130" s="468">
        <v>2</v>
      </c>
      <c r="M130" s="468">
        <v>1</v>
      </c>
      <c r="N130" s="510">
        <v>0</v>
      </c>
      <c r="O130" s="511" t="s">
        <v>1036</v>
      </c>
      <c r="P130" s="511" t="s">
        <v>1036</v>
      </c>
      <c r="Q130" s="510">
        <v>12</v>
      </c>
      <c r="R130" s="510">
        <v>3</v>
      </c>
      <c r="S130" s="511" t="s">
        <v>1036</v>
      </c>
      <c r="T130" s="511"/>
      <c r="U130" s="510">
        <v>10</v>
      </c>
      <c r="V130" s="510"/>
      <c r="W130" s="511" t="s">
        <v>1036</v>
      </c>
      <c r="X130" s="511"/>
      <c r="Y130" s="510">
        <v>11</v>
      </c>
      <c r="Z130" s="510"/>
      <c r="AA130" s="511">
        <v>4</v>
      </c>
      <c r="AB130" s="511">
        <v>6</v>
      </c>
      <c r="AC130" s="510"/>
      <c r="AD130" s="510"/>
      <c r="AE130" s="511">
        <v>8</v>
      </c>
      <c r="AF130" s="511">
        <v>7</v>
      </c>
      <c r="AG130" s="447"/>
      <c r="AH130" s="512"/>
      <c r="AI130" s="513">
        <f t="shared" ca="1" si="187"/>
        <v>14</v>
      </c>
      <c r="AJ130" s="513">
        <f t="shared" si="188"/>
        <v>47</v>
      </c>
      <c r="AK130" s="513">
        <f t="shared" si="189"/>
        <v>17</v>
      </c>
      <c r="AL130" s="513" t="str">
        <f t="shared" si="190"/>
        <v>NIL</v>
      </c>
      <c r="AM130" s="513" t="str">
        <f t="shared" si="195"/>
        <v>NIL</v>
      </c>
      <c r="AN130" s="513" t="str">
        <f t="shared" si="191"/>
        <v>NIL</v>
      </c>
      <c r="AO130" s="513"/>
      <c r="AP130" s="514">
        <f t="shared" si="192"/>
        <v>78</v>
      </c>
      <c r="AQ130" s="515">
        <f t="shared" si="196"/>
        <v>0</v>
      </c>
      <c r="AR130" s="515">
        <f t="shared" si="197"/>
        <v>0</v>
      </c>
      <c r="AS130" s="515">
        <f t="shared" si="198"/>
        <v>0</v>
      </c>
      <c r="AT130" s="515">
        <f t="shared" si="199"/>
        <v>0</v>
      </c>
      <c r="AU130" s="515">
        <f t="shared" si="200"/>
        <v>0</v>
      </c>
      <c r="AV130" s="515">
        <f t="shared" si="201"/>
        <v>0</v>
      </c>
      <c r="AW130" s="515">
        <f t="shared" si="202"/>
        <v>0</v>
      </c>
      <c r="AX130" s="515">
        <f t="shared" si="203"/>
        <v>0</v>
      </c>
      <c r="AY130" s="515">
        <f t="shared" si="204"/>
        <v>0</v>
      </c>
      <c r="AZ130" s="515">
        <f t="shared" si="205"/>
        <v>0</v>
      </c>
      <c r="BA130" s="515">
        <f t="shared" si="206"/>
        <v>0</v>
      </c>
      <c r="BB130" s="515">
        <f t="shared" si="207"/>
        <v>0</v>
      </c>
      <c r="BC130" s="515">
        <f t="shared" si="208"/>
        <v>0</v>
      </c>
      <c r="BD130" s="515">
        <f t="shared" si="209"/>
        <v>0</v>
      </c>
      <c r="BE130" s="515">
        <f t="shared" si="210"/>
        <v>0</v>
      </c>
      <c r="BF130" s="515">
        <f t="shared" si="211"/>
        <v>0</v>
      </c>
      <c r="BG130" s="515">
        <f t="shared" si="212"/>
        <v>0</v>
      </c>
      <c r="BH130" s="515">
        <f t="shared" si="213"/>
        <v>0</v>
      </c>
      <c r="BI130" s="515">
        <f t="shared" si="214"/>
        <v>0</v>
      </c>
      <c r="BJ130" s="515">
        <f t="shared" si="215"/>
        <v>0</v>
      </c>
      <c r="BK130" s="515">
        <f t="shared" si="216"/>
        <v>0</v>
      </c>
      <c r="BL130" s="515">
        <f t="shared" si="217"/>
        <v>0</v>
      </c>
      <c r="BM130" s="515">
        <f t="shared" si="218"/>
        <v>0</v>
      </c>
      <c r="BN130" s="515">
        <f t="shared" si="219"/>
        <v>0</v>
      </c>
      <c r="BO130" s="515">
        <f t="shared" si="220"/>
        <v>0</v>
      </c>
      <c r="BP130" s="515">
        <f t="shared" si="221"/>
        <v>0</v>
      </c>
      <c r="BQ130" s="515">
        <f t="shared" si="222"/>
        <v>0</v>
      </c>
      <c r="BR130" s="515">
        <f t="shared" si="223"/>
        <v>0</v>
      </c>
      <c r="BS130" s="515">
        <f t="shared" si="224"/>
        <v>0</v>
      </c>
      <c r="BT130" s="515">
        <f t="shared" si="225"/>
        <v>0</v>
      </c>
      <c r="BU130" s="515">
        <f t="shared" si="226"/>
        <v>0</v>
      </c>
      <c r="BV130" s="515">
        <f t="shared" si="227"/>
        <v>0</v>
      </c>
      <c r="BW130" s="515">
        <f t="shared" si="228"/>
        <v>0</v>
      </c>
      <c r="BX130" s="515">
        <f t="shared" si="229"/>
        <v>0</v>
      </c>
      <c r="BY130" s="515">
        <f t="shared" si="230"/>
        <v>0</v>
      </c>
      <c r="BZ130" s="515">
        <f t="shared" si="231"/>
        <v>0</v>
      </c>
      <c r="CA130" s="515">
        <f t="shared" si="232"/>
        <v>0</v>
      </c>
      <c r="CB130" s="515">
        <f t="shared" si="233"/>
        <v>0</v>
      </c>
      <c r="CC130" s="515">
        <f t="shared" si="234"/>
        <v>0</v>
      </c>
      <c r="CD130" s="515">
        <f t="shared" si="235"/>
        <v>0</v>
      </c>
      <c r="CE130" s="515">
        <f t="shared" si="236"/>
        <v>0</v>
      </c>
      <c r="CF130" s="515">
        <f t="shared" si="237"/>
        <v>0</v>
      </c>
      <c r="CG130" s="515">
        <f t="shared" si="238"/>
        <v>0</v>
      </c>
      <c r="CH130" s="515">
        <f t="shared" si="239"/>
        <v>0</v>
      </c>
      <c r="CI130" s="515">
        <f t="shared" si="240"/>
        <v>0</v>
      </c>
      <c r="CJ130" s="515">
        <f t="shared" si="241"/>
        <v>0</v>
      </c>
      <c r="CK130" s="515">
        <f t="shared" si="255"/>
        <v>0</v>
      </c>
      <c r="CL130" s="515">
        <f t="shared" si="242"/>
        <v>0</v>
      </c>
      <c r="CM130" s="515">
        <f t="shared" si="243"/>
        <v>0</v>
      </c>
      <c r="CN130" s="515">
        <f t="shared" si="244"/>
        <v>0</v>
      </c>
      <c r="CO130" s="515">
        <f t="shared" si="245"/>
        <v>0</v>
      </c>
      <c r="CP130" s="515">
        <f t="shared" si="246"/>
        <v>0</v>
      </c>
      <c r="CQ130" s="515">
        <f t="shared" si="247"/>
        <v>0</v>
      </c>
      <c r="CR130" s="515">
        <f t="shared" si="248"/>
        <v>0</v>
      </c>
      <c r="CS130" s="515">
        <f t="shared" si="249"/>
        <v>0</v>
      </c>
      <c r="CT130" s="515">
        <f t="shared" si="250"/>
        <v>0</v>
      </c>
      <c r="CU130" s="515">
        <f t="shared" si="251"/>
        <v>0</v>
      </c>
      <c r="CV130" s="515">
        <f t="shared" si="252"/>
        <v>0</v>
      </c>
      <c r="CW130" s="515">
        <f t="shared" si="253"/>
        <v>0</v>
      </c>
      <c r="CX130" s="515">
        <f t="shared" si="254"/>
        <v>0</v>
      </c>
    </row>
    <row r="131" spans="2:102" x14ac:dyDescent="0.25">
      <c r="B131" s="509">
        <v>114</v>
      </c>
      <c r="C131" s="467">
        <f>'Student Entry'!C127</f>
        <v>211413205118</v>
      </c>
      <c r="D131" s="274" t="str">
        <f>'Student Entry'!D127</f>
        <v>VIDHYA.Y</v>
      </c>
      <c r="E131" s="468">
        <v>2</v>
      </c>
      <c r="F131" s="510">
        <v>1</v>
      </c>
      <c r="G131" s="510">
        <v>2</v>
      </c>
      <c r="H131" s="510" t="s">
        <v>1036</v>
      </c>
      <c r="I131" s="510">
        <v>2</v>
      </c>
      <c r="J131" s="468">
        <v>2</v>
      </c>
      <c r="K131" s="510">
        <v>1</v>
      </c>
      <c r="L131" s="468">
        <v>2</v>
      </c>
      <c r="M131" s="468">
        <v>2</v>
      </c>
      <c r="N131" s="510">
        <v>0</v>
      </c>
      <c r="O131" s="511" t="s">
        <v>1036</v>
      </c>
      <c r="P131" s="511" t="s">
        <v>1036</v>
      </c>
      <c r="Q131" s="510">
        <v>10</v>
      </c>
      <c r="R131" s="510">
        <v>4</v>
      </c>
      <c r="S131" s="511">
        <v>0</v>
      </c>
      <c r="T131" s="511"/>
      <c r="U131" s="510"/>
      <c r="V131" s="510"/>
      <c r="W131" s="511">
        <v>12</v>
      </c>
      <c r="X131" s="511"/>
      <c r="Y131" s="510"/>
      <c r="Z131" s="510"/>
      <c r="AA131" s="511" t="s">
        <v>1036</v>
      </c>
      <c r="AB131" s="511" t="s">
        <v>1036</v>
      </c>
      <c r="AC131" s="447">
        <v>8</v>
      </c>
      <c r="AD131" s="512">
        <v>7</v>
      </c>
      <c r="AE131" s="511">
        <v>8</v>
      </c>
      <c r="AF131" s="511">
        <v>6</v>
      </c>
      <c r="AG131" s="447"/>
      <c r="AH131" s="512"/>
      <c r="AI131" s="513">
        <f t="shared" ca="1" si="187"/>
        <v>27</v>
      </c>
      <c r="AJ131" s="513">
        <f t="shared" si="188"/>
        <v>36</v>
      </c>
      <c r="AK131" s="513">
        <f t="shared" si="189"/>
        <v>6</v>
      </c>
      <c r="AL131" s="513" t="str">
        <f t="shared" si="190"/>
        <v>NIL</v>
      </c>
      <c r="AM131" s="513" t="str">
        <f t="shared" si="195"/>
        <v>NIL</v>
      </c>
      <c r="AN131" s="513" t="str">
        <f t="shared" si="191"/>
        <v>NIL</v>
      </c>
      <c r="AO131" s="513"/>
      <c r="AP131" s="514">
        <f t="shared" si="192"/>
        <v>69</v>
      </c>
      <c r="AQ131" s="515">
        <f t="shared" si="196"/>
        <v>0</v>
      </c>
      <c r="AR131" s="515">
        <f t="shared" si="197"/>
        <v>0</v>
      </c>
      <c r="AS131" s="515">
        <f t="shared" si="198"/>
        <v>0</v>
      </c>
      <c r="AT131" s="515">
        <f t="shared" si="199"/>
        <v>0</v>
      </c>
      <c r="AU131" s="515">
        <f t="shared" si="200"/>
        <v>0</v>
      </c>
      <c r="AV131" s="515">
        <f t="shared" si="201"/>
        <v>0</v>
      </c>
      <c r="AW131" s="515">
        <f t="shared" si="202"/>
        <v>0</v>
      </c>
      <c r="AX131" s="515">
        <f t="shared" si="203"/>
        <v>0</v>
      </c>
      <c r="AY131" s="515">
        <f t="shared" si="204"/>
        <v>0</v>
      </c>
      <c r="AZ131" s="515">
        <f t="shared" si="205"/>
        <v>0</v>
      </c>
      <c r="BA131" s="515">
        <f t="shared" si="206"/>
        <v>0</v>
      </c>
      <c r="BB131" s="515">
        <f t="shared" si="207"/>
        <v>0</v>
      </c>
      <c r="BC131" s="515">
        <f t="shared" si="208"/>
        <v>0</v>
      </c>
      <c r="BD131" s="515">
        <f t="shared" si="209"/>
        <v>0</v>
      </c>
      <c r="BE131" s="515">
        <f t="shared" si="210"/>
        <v>0</v>
      </c>
      <c r="BF131" s="515">
        <f t="shared" si="211"/>
        <v>0</v>
      </c>
      <c r="BG131" s="515">
        <f t="shared" si="212"/>
        <v>0</v>
      </c>
      <c r="BH131" s="515">
        <f t="shared" si="213"/>
        <v>0</v>
      </c>
      <c r="BI131" s="515">
        <f t="shared" si="214"/>
        <v>0</v>
      </c>
      <c r="BJ131" s="515">
        <f t="shared" si="215"/>
        <v>0</v>
      </c>
      <c r="BK131" s="515">
        <f t="shared" si="216"/>
        <v>0</v>
      </c>
      <c r="BL131" s="515">
        <f t="shared" si="217"/>
        <v>0</v>
      </c>
      <c r="BM131" s="515">
        <f t="shared" si="218"/>
        <v>0</v>
      </c>
      <c r="BN131" s="515">
        <f t="shared" si="219"/>
        <v>0</v>
      </c>
      <c r="BO131" s="515">
        <f t="shared" si="220"/>
        <v>0</v>
      </c>
      <c r="BP131" s="515">
        <f t="shared" si="221"/>
        <v>0</v>
      </c>
      <c r="BQ131" s="515">
        <f t="shared" si="222"/>
        <v>0</v>
      </c>
      <c r="BR131" s="515">
        <f t="shared" si="223"/>
        <v>0</v>
      </c>
      <c r="BS131" s="515">
        <f t="shared" si="224"/>
        <v>0</v>
      </c>
      <c r="BT131" s="515">
        <f t="shared" si="225"/>
        <v>0</v>
      </c>
      <c r="BU131" s="515">
        <f t="shared" si="226"/>
        <v>0</v>
      </c>
      <c r="BV131" s="515">
        <f t="shared" si="227"/>
        <v>0</v>
      </c>
      <c r="BW131" s="515">
        <f t="shared" si="228"/>
        <v>0</v>
      </c>
      <c r="BX131" s="515">
        <f t="shared" si="229"/>
        <v>0</v>
      </c>
      <c r="BY131" s="515">
        <f t="shared" si="230"/>
        <v>0</v>
      </c>
      <c r="BZ131" s="515">
        <f t="shared" si="231"/>
        <v>0</v>
      </c>
      <c r="CA131" s="515">
        <f t="shared" si="232"/>
        <v>0</v>
      </c>
      <c r="CB131" s="515">
        <f t="shared" si="233"/>
        <v>0</v>
      </c>
      <c r="CC131" s="515">
        <f t="shared" si="234"/>
        <v>0</v>
      </c>
      <c r="CD131" s="515">
        <f t="shared" si="235"/>
        <v>0</v>
      </c>
      <c r="CE131" s="515">
        <f t="shared" si="236"/>
        <v>0</v>
      </c>
      <c r="CF131" s="515">
        <f t="shared" si="237"/>
        <v>0</v>
      </c>
      <c r="CG131" s="515">
        <f t="shared" si="238"/>
        <v>0</v>
      </c>
      <c r="CH131" s="515">
        <f t="shared" si="239"/>
        <v>0</v>
      </c>
      <c r="CI131" s="515">
        <f t="shared" si="240"/>
        <v>0</v>
      </c>
      <c r="CJ131" s="515">
        <f t="shared" si="241"/>
        <v>0</v>
      </c>
      <c r="CK131" s="515">
        <f t="shared" si="255"/>
        <v>0</v>
      </c>
      <c r="CL131" s="515">
        <f t="shared" si="242"/>
        <v>0</v>
      </c>
      <c r="CM131" s="515">
        <f t="shared" si="243"/>
        <v>0</v>
      </c>
      <c r="CN131" s="515">
        <f t="shared" si="244"/>
        <v>0</v>
      </c>
      <c r="CO131" s="515">
        <f t="shared" si="245"/>
        <v>0</v>
      </c>
      <c r="CP131" s="515">
        <f t="shared" si="246"/>
        <v>0</v>
      </c>
      <c r="CQ131" s="515">
        <f t="shared" si="247"/>
        <v>0</v>
      </c>
      <c r="CR131" s="515">
        <f t="shared" si="248"/>
        <v>0</v>
      </c>
      <c r="CS131" s="515">
        <f t="shared" si="249"/>
        <v>0</v>
      </c>
      <c r="CT131" s="515">
        <f t="shared" si="250"/>
        <v>0</v>
      </c>
      <c r="CU131" s="515">
        <f t="shared" si="251"/>
        <v>0</v>
      </c>
      <c r="CV131" s="515">
        <f t="shared" si="252"/>
        <v>0</v>
      </c>
      <c r="CW131" s="515">
        <f t="shared" si="253"/>
        <v>0</v>
      </c>
      <c r="CX131" s="515">
        <f t="shared" si="254"/>
        <v>0</v>
      </c>
    </row>
    <row r="132" spans="2:102" x14ac:dyDescent="0.25">
      <c r="B132" s="509">
        <v>115</v>
      </c>
      <c r="C132" s="467">
        <f>'Student Entry'!C128</f>
        <v>211413205119</v>
      </c>
      <c r="D132" s="274" t="str">
        <f>'Student Entry'!D128</f>
        <v>VIDYA RAMAMOORTHY</v>
      </c>
      <c r="E132" s="468">
        <v>2</v>
      </c>
      <c r="F132" s="510">
        <v>2</v>
      </c>
      <c r="G132" s="510">
        <v>2</v>
      </c>
      <c r="H132" s="510">
        <v>2</v>
      </c>
      <c r="I132" s="510">
        <v>2</v>
      </c>
      <c r="J132" s="468">
        <v>2</v>
      </c>
      <c r="K132" s="510">
        <v>2</v>
      </c>
      <c r="L132" s="468">
        <v>2</v>
      </c>
      <c r="M132" s="468">
        <v>2</v>
      </c>
      <c r="N132" s="510">
        <v>2</v>
      </c>
      <c r="O132" s="511" t="s">
        <v>1036</v>
      </c>
      <c r="P132" s="511" t="s">
        <v>1036</v>
      </c>
      <c r="Q132" s="510">
        <v>10</v>
      </c>
      <c r="R132" s="510">
        <v>3</v>
      </c>
      <c r="S132" s="511" t="s">
        <v>1036</v>
      </c>
      <c r="T132" s="511"/>
      <c r="U132" s="510">
        <v>8</v>
      </c>
      <c r="V132" s="510"/>
      <c r="W132" s="511" t="s">
        <v>1036</v>
      </c>
      <c r="X132" s="511"/>
      <c r="Y132" s="510">
        <v>13</v>
      </c>
      <c r="Z132" s="510"/>
      <c r="AA132" s="511">
        <v>6</v>
      </c>
      <c r="AB132" s="511">
        <v>6</v>
      </c>
      <c r="AC132" s="510"/>
      <c r="AD132" s="510"/>
      <c r="AE132" s="511" t="s">
        <v>1036</v>
      </c>
      <c r="AF132" s="511" t="s">
        <v>1036</v>
      </c>
      <c r="AG132" s="447">
        <v>8</v>
      </c>
      <c r="AH132" s="512">
        <v>7</v>
      </c>
      <c r="AI132" s="513">
        <f t="shared" ca="1" si="187"/>
        <v>17</v>
      </c>
      <c r="AJ132" s="513">
        <f t="shared" si="188"/>
        <v>41</v>
      </c>
      <c r="AK132" s="513">
        <f t="shared" si="189"/>
        <v>23</v>
      </c>
      <c r="AL132" s="513" t="str">
        <f t="shared" si="190"/>
        <v>NIL</v>
      </c>
      <c r="AM132" s="513" t="str">
        <f t="shared" si="195"/>
        <v>NIL</v>
      </c>
      <c r="AN132" s="513" t="str">
        <f t="shared" si="191"/>
        <v>NIL</v>
      </c>
      <c r="AO132" s="513"/>
      <c r="AP132" s="514">
        <f t="shared" si="192"/>
        <v>81</v>
      </c>
      <c r="AQ132" s="515">
        <f t="shared" si="196"/>
        <v>0</v>
      </c>
      <c r="AR132" s="515">
        <f t="shared" si="197"/>
        <v>0</v>
      </c>
      <c r="AS132" s="515">
        <f t="shared" si="198"/>
        <v>0</v>
      </c>
      <c r="AT132" s="515">
        <f t="shared" si="199"/>
        <v>0</v>
      </c>
      <c r="AU132" s="515">
        <f t="shared" si="200"/>
        <v>0</v>
      </c>
      <c r="AV132" s="515">
        <f t="shared" si="201"/>
        <v>0</v>
      </c>
      <c r="AW132" s="515">
        <f t="shared" si="202"/>
        <v>0</v>
      </c>
      <c r="AX132" s="515">
        <f t="shared" si="203"/>
        <v>0</v>
      </c>
      <c r="AY132" s="515">
        <f t="shared" si="204"/>
        <v>0</v>
      </c>
      <c r="AZ132" s="515">
        <f t="shared" si="205"/>
        <v>0</v>
      </c>
      <c r="BA132" s="515">
        <f t="shared" si="206"/>
        <v>0</v>
      </c>
      <c r="BB132" s="515">
        <f t="shared" si="207"/>
        <v>0</v>
      </c>
      <c r="BC132" s="515">
        <f t="shared" si="208"/>
        <v>0</v>
      </c>
      <c r="BD132" s="515">
        <f t="shared" si="209"/>
        <v>0</v>
      </c>
      <c r="BE132" s="515">
        <f t="shared" si="210"/>
        <v>0</v>
      </c>
      <c r="BF132" s="515">
        <f t="shared" si="211"/>
        <v>0</v>
      </c>
      <c r="BG132" s="515">
        <f t="shared" si="212"/>
        <v>0</v>
      </c>
      <c r="BH132" s="515">
        <f t="shared" si="213"/>
        <v>0</v>
      </c>
      <c r="BI132" s="515">
        <f t="shared" si="214"/>
        <v>0</v>
      </c>
      <c r="BJ132" s="515">
        <f t="shared" si="215"/>
        <v>0</v>
      </c>
      <c r="BK132" s="515">
        <f t="shared" si="216"/>
        <v>0</v>
      </c>
      <c r="BL132" s="515">
        <f t="shared" si="217"/>
        <v>0</v>
      </c>
      <c r="BM132" s="515">
        <f t="shared" si="218"/>
        <v>0</v>
      </c>
      <c r="BN132" s="515">
        <f t="shared" si="219"/>
        <v>0</v>
      </c>
      <c r="BO132" s="515">
        <f t="shared" si="220"/>
        <v>0</v>
      </c>
      <c r="BP132" s="515">
        <f t="shared" si="221"/>
        <v>0</v>
      </c>
      <c r="BQ132" s="515">
        <f t="shared" si="222"/>
        <v>0</v>
      </c>
      <c r="BR132" s="515">
        <f t="shared" si="223"/>
        <v>0</v>
      </c>
      <c r="BS132" s="515">
        <f t="shared" si="224"/>
        <v>0</v>
      </c>
      <c r="BT132" s="515">
        <f t="shared" si="225"/>
        <v>0</v>
      </c>
      <c r="BU132" s="515">
        <f t="shared" si="226"/>
        <v>0</v>
      </c>
      <c r="BV132" s="515">
        <f t="shared" si="227"/>
        <v>0</v>
      </c>
      <c r="BW132" s="515">
        <f t="shared" si="228"/>
        <v>0</v>
      </c>
      <c r="BX132" s="515">
        <f t="shared" si="229"/>
        <v>0</v>
      </c>
      <c r="BY132" s="515">
        <f t="shared" si="230"/>
        <v>0</v>
      </c>
      <c r="BZ132" s="515">
        <f t="shared" si="231"/>
        <v>0</v>
      </c>
      <c r="CA132" s="515">
        <f t="shared" si="232"/>
        <v>0</v>
      </c>
      <c r="CB132" s="515">
        <f t="shared" si="233"/>
        <v>0</v>
      </c>
      <c r="CC132" s="515">
        <f t="shared" si="234"/>
        <v>0</v>
      </c>
      <c r="CD132" s="515">
        <f t="shared" si="235"/>
        <v>0</v>
      </c>
      <c r="CE132" s="515">
        <f t="shared" si="236"/>
        <v>0</v>
      </c>
      <c r="CF132" s="515">
        <f t="shared" si="237"/>
        <v>0</v>
      </c>
      <c r="CG132" s="515">
        <f t="shared" si="238"/>
        <v>0</v>
      </c>
      <c r="CH132" s="515">
        <f t="shared" si="239"/>
        <v>0</v>
      </c>
      <c r="CI132" s="515">
        <f t="shared" si="240"/>
        <v>0</v>
      </c>
      <c r="CJ132" s="515">
        <f t="shared" si="241"/>
        <v>0</v>
      </c>
      <c r="CK132" s="515">
        <f t="shared" si="255"/>
        <v>0</v>
      </c>
      <c r="CL132" s="515">
        <f t="shared" si="242"/>
        <v>0</v>
      </c>
      <c r="CM132" s="515">
        <f t="shared" si="243"/>
        <v>0</v>
      </c>
      <c r="CN132" s="515">
        <f t="shared" si="244"/>
        <v>0</v>
      </c>
      <c r="CO132" s="515">
        <f t="shared" si="245"/>
        <v>0</v>
      </c>
      <c r="CP132" s="515">
        <f t="shared" si="246"/>
        <v>0</v>
      </c>
      <c r="CQ132" s="515">
        <f t="shared" si="247"/>
        <v>0</v>
      </c>
      <c r="CR132" s="515">
        <f t="shared" si="248"/>
        <v>0</v>
      </c>
      <c r="CS132" s="515">
        <f t="shared" si="249"/>
        <v>0</v>
      </c>
      <c r="CT132" s="515">
        <f t="shared" si="250"/>
        <v>0</v>
      </c>
      <c r="CU132" s="515">
        <f t="shared" si="251"/>
        <v>0</v>
      </c>
      <c r="CV132" s="515">
        <f t="shared" si="252"/>
        <v>0</v>
      </c>
      <c r="CW132" s="515">
        <f t="shared" si="253"/>
        <v>0</v>
      </c>
      <c r="CX132" s="515">
        <f t="shared" si="254"/>
        <v>0</v>
      </c>
    </row>
    <row r="133" spans="2:102" x14ac:dyDescent="0.25">
      <c r="B133" s="509">
        <v>116</v>
      </c>
      <c r="C133" s="467">
        <f>'Student Entry'!C129</f>
        <v>211413205120</v>
      </c>
      <c r="D133" s="274" t="str">
        <f>'Student Entry'!D129</f>
        <v>VIGNESH.M.P</v>
      </c>
      <c r="E133" s="468">
        <v>2</v>
      </c>
      <c r="F133" s="510">
        <v>2</v>
      </c>
      <c r="G133" s="510">
        <v>1</v>
      </c>
      <c r="H133" s="510">
        <v>2</v>
      </c>
      <c r="I133" s="510">
        <v>2</v>
      </c>
      <c r="J133" s="468">
        <v>1</v>
      </c>
      <c r="K133" s="510">
        <v>1</v>
      </c>
      <c r="L133" s="468">
        <v>1</v>
      </c>
      <c r="M133" s="468">
        <v>2</v>
      </c>
      <c r="N133" s="510">
        <v>1</v>
      </c>
      <c r="O133" s="511">
        <v>6</v>
      </c>
      <c r="P133" s="511">
        <v>8</v>
      </c>
      <c r="Q133" s="510"/>
      <c r="R133" s="510"/>
      <c r="S133" s="511">
        <v>15</v>
      </c>
      <c r="T133" s="511"/>
      <c r="U133" s="510"/>
      <c r="V133" s="510"/>
      <c r="W133" s="511">
        <v>12</v>
      </c>
      <c r="X133" s="511"/>
      <c r="Y133" s="510"/>
      <c r="Z133" s="510"/>
      <c r="AA133" s="511">
        <v>6</v>
      </c>
      <c r="AB133" s="511">
        <v>7</v>
      </c>
      <c r="AC133" s="510"/>
      <c r="AD133" s="510"/>
      <c r="AE133" s="511">
        <v>6</v>
      </c>
      <c r="AF133" s="511">
        <v>7</v>
      </c>
      <c r="AG133" s="447"/>
      <c r="AH133" s="512"/>
      <c r="AI133" s="513">
        <f t="shared" ca="1" si="187"/>
        <v>37</v>
      </c>
      <c r="AJ133" s="513">
        <f t="shared" si="188"/>
        <v>23</v>
      </c>
      <c r="AK133" s="513">
        <f t="shared" si="189"/>
        <v>22</v>
      </c>
      <c r="AL133" s="513" t="str">
        <f t="shared" si="190"/>
        <v>NIL</v>
      </c>
      <c r="AM133" s="513" t="str">
        <f t="shared" si="195"/>
        <v>NIL</v>
      </c>
      <c r="AN133" s="513" t="str">
        <f t="shared" si="191"/>
        <v>NIL</v>
      </c>
      <c r="AO133" s="513"/>
      <c r="AP133" s="514">
        <f t="shared" si="192"/>
        <v>82</v>
      </c>
      <c r="AQ133" s="515">
        <f t="shared" si="196"/>
        <v>0</v>
      </c>
      <c r="AR133" s="515">
        <f t="shared" si="197"/>
        <v>0</v>
      </c>
      <c r="AS133" s="515">
        <f t="shared" si="198"/>
        <v>0</v>
      </c>
      <c r="AT133" s="515">
        <f t="shared" si="199"/>
        <v>0</v>
      </c>
      <c r="AU133" s="515">
        <f t="shared" si="200"/>
        <v>0</v>
      </c>
      <c r="AV133" s="515">
        <f t="shared" si="201"/>
        <v>0</v>
      </c>
      <c r="AW133" s="515">
        <f t="shared" si="202"/>
        <v>0</v>
      </c>
      <c r="AX133" s="515">
        <f t="shared" si="203"/>
        <v>0</v>
      </c>
      <c r="AY133" s="515">
        <f t="shared" si="204"/>
        <v>0</v>
      </c>
      <c r="AZ133" s="515">
        <f t="shared" si="205"/>
        <v>0</v>
      </c>
      <c r="BA133" s="515">
        <f t="shared" si="206"/>
        <v>0</v>
      </c>
      <c r="BB133" s="515">
        <f t="shared" si="207"/>
        <v>0</v>
      </c>
      <c r="BC133" s="515">
        <f t="shared" si="208"/>
        <v>0</v>
      </c>
      <c r="BD133" s="515">
        <f t="shared" si="209"/>
        <v>0</v>
      </c>
      <c r="BE133" s="515">
        <f t="shared" si="210"/>
        <v>0</v>
      </c>
      <c r="BF133" s="515">
        <f t="shared" si="211"/>
        <v>0</v>
      </c>
      <c r="BG133" s="515">
        <f t="shared" si="212"/>
        <v>0</v>
      </c>
      <c r="BH133" s="515">
        <f t="shared" si="213"/>
        <v>0</v>
      </c>
      <c r="BI133" s="515">
        <f t="shared" si="214"/>
        <v>0</v>
      </c>
      <c r="BJ133" s="515">
        <f t="shared" si="215"/>
        <v>0</v>
      </c>
      <c r="BK133" s="515">
        <f t="shared" si="216"/>
        <v>0</v>
      </c>
      <c r="BL133" s="515">
        <f t="shared" si="217"/>
        <v>0</v>
      </c>
      <c r="BM133" s="515">
        <f t="shared" si="218"/>
        <v>0</v>
      </c>
      <c r="BN133" s="515">
        <f t="shared" si="219"/>
        <v>0</v>
      </c>
      <c r="BO133" s="515">
        <f t="shared" si="220"/>
        <v>0</v>
      </c>
      <c r="BP133" s="515">
        <f t="shared" si="221"/>
        <v>0</v>
      </c>
      <c r="BQ133" s="515">
        <f t="shared" si="222"/>
        <v>0</v>
      </c>
      <c r="BR133" s="515">
        <f t="shared" si="223"/>
        <v>0</v>
      </c>
      <c r="BS133" s="515">
        <f t="shared" si="224"/>
        <v>0</v>
      </c>
      <c r="BT133" s="515">
        <f t="shared" si="225"/>
        <v>0</v>
      </c>
      <c r="BU133" s="515">
        <f t="shared" si="226"/>
        <v>0</v>
      </c>
      <c r="BV133" s="515">
        <f t="shared" si="227"/>
        <v>0</v>
      </c>
      <c r="BW133" s="515">
        <f t="shared" si="228"/>
        <v>0</v>
      </c>
      <c r="BX133" s="515">
        <f t="shared" si="229"/>
        <v>0</v>
      </c>
      <c r="BY133" s="515">
        <f t="shared" si="230"/>
        <v>0</v>
      </c>
      <c r="BZ133" s="515">
        <f t="shared" si="231"/>
        <v>0</v>
      </c>
      <c r="CA133" s="515">
        <f t="shared" si="232"/>
        <v>0</v>
      </c>
      <c r="CB133" s="515">
        <f t="shared" si="233"/>
        <v>0</v>
      </c>
      <c r="CC133" s="515">
        <f t="shared" si="234"/>
        <v>0</v>
      </c>
      <c r="CD133" s="515">
        <f t="shared" si="235"/>
        <v>0</v>
      </c>
      <c r="CE133" s="515">
        <f t="shared" si="236"/>
        <v>0</v>
      </c>
      <c r="CF133" s="515">
        <f t="shared" si="237"/>
        <v>0</v>
      </c>
      <c r="CG133" s="515">
        <f t="shared" si="238"/>
        <v>0</v>
      </c>
      <c r="CH133" s="515">
        <f t="shared" si="239"/>
        <v>0</v>
      </c>
      <c r="CI133" s="515">
        <f t="shared" si="240"/>
        <v>0</v>
      </c>
      <c r="CJ133" s="515">
        <f t="shared" si="241"/>
        <v>0</v>
      </c>
      <c r="CK133" s="515">
        <f t="shared" si="255"/>
        <v>0</v>
      </c>
      <c r="CL133" s="515">
        <f t="shared" si="242"/>
        <v>0</v>
      </c>
      <c r="CM133" s="515">
        <f t="shared" si="243"/>
        <v>0</v>
      </c>
      <c r="CN133" s="515">
        <f t="shared" si="244"/>
        <v>0</v>
      </c>
      <c r="CO133" s="515">
        <f t="shared" si="245"/>
        <v>0</v>
      </c>
      <c r="CP133" s="515">
        <f t="shared" si="246"/>
        <v>0</v>
      </c>
      <c r="CQ133" s="515">
        <f t="shared" si="247"/>
        <v>0</v>
      </c>
      <c r="CR133" s="515">
        <f t="shared" si="248"/>
        <v>0</v>
      </c>
      <c r="CS133" s="515">
        <f t="shared" si="249"/>
        <v>0</v>
      </c>
      <c r="CT133" s="515">
        <f t="shared" si="250"/>
        <v>0</v>
      </c>
      <c r="CU133" s="515">
        <f t="shared" si="251"/>
        <v>0</v>
      </c>
      <c r="CV133" s="515">
        <f t="shared" si="252"/>
        <v>0</v>
      </c>
      <c r="CW133" s="515">
        <f t="shared" si="253"/>
        <v>0</v>
      </c>
      <c r="CX133" s="515">
        <f t="shared" si="254"/>
        <v>0</v>
      </c>
    </row>
    <row r="134" spans="2:102" x14ac:dyDescent="0.25">
      <c r="B134" s="509">
        <v>117</v>
      </c>
      <c r="C134" s="467">
        <f>'Student Entry'!C130</f>
        <v>211413205121</v>
      </c>
      <c r="D134" s="274" t="str">
        <f>'Student Entry'!D130</f>
        <v>VIGNESH.V.K</v>
      </c>
      <c r="E134" s="468">
        <v>1</v>
      </c>
      <c r="F134" s="510">
        <v>1</v>
      </c>
      <c r="G134" s="510">
        <v>2</v>
      </c>
      <c r="H134" s="510" t="s">
        <v>1036</v>
      </c>
      <c r="I134" s="510">
        <v>2</v>
      </c>
      <c r="J134" s="468">
        <v>2</v>
      </c>
      <c r="K134" s="510">
        <v>2</v>
      </c>
      <c r="L134" s="468">
        <v>2</v>
      </c>
      <c r="M134" s="468">
        <v>2</v>
      </c>
      <c r="N134" s="510">
        <v>1</v>
      </c>
      <c r="O134" s="511">
        <v>5</v>
      </c>
      <c r="P134" s="511">
        <v>6</v>
      </c>
      <c r="Q134" s="510"/>
      <c r="R134" s="510"/>
      <c r="S134" s="511" t="s">
        <v>1036</v>
      </c>
      <c r="T134" s="511"/>
      <c r="U134" s="510">
        <v>10</v>
      </c>
      <c r="V134" s="510"/>
      <c r="W134" s="511">
        <v>12</v>
      </c>
      <c r="X134" s="511"/>
      <c r="Y134" s="510"/>
      <c r="Z134" s="510"/>
      <c r="AA134" s="511">
        <v>6</v>
      </c>
      <c r="AB134" s="511">
        <v>7</v>
      </c>
      <c r="AC134" s="510"/>
      <c r="AD134" s="510"/>
      <c r="AE134" s="511">
        <v>7</v>
      </c>
      <c r="AF134" s="511">
        <v>6</v>
      </c>
      <c r="AG134" s="447"/>
      <c r="AH134" s="512"/>
      <c r="AI134" s="513">
        <f t="shared" ca="1" si="187"/>
        <v>34</v>
      </c>
      <c r="AJ134" s="513">
        <f t="shared" si="188"/>
        <v>24</v>
      </c>
      <c r="AK134" s="513">
        <f t="shared" si="189"/>
        <v>16</v>
      </c>
      <c r="AL134" s="513" t="str">
        <f t="shared" si="190"/>
        <v>NIL</v>
      </c>
      <c r="AM134" s="513" t="str">
        <f t="shared" si="195"/>
        <v>NIL</v>
      </c>
      <c r="AN134" s="513" t="str">
        <f t="shared" si="191"/>
        <v>NIL</v>
      </c>
      <c r="AO134" s="513"/>
      <c r="AP134" s="514">
        <f t="shared" si="192"/>
        <v>74</v>
      </c>
      <c r="AQ134" s="515">
        <f t="shared" si="196"/>
        <v>0</v>
      </c>
      <c r="AR134" s="515">
        <f t="shared" si="197"/>
        <v>0</v>
      </c>
      <c r="AS134" s="515">
        <f t="shared" si="198"/>
        <v>0</v>
      </c>
      <c r="AT134" s="515">
        <f t="shared" si="199"/>
        <v>0</v>
      </c>
      <c r="AU134" s="515">
        <f t="shared" si="200"/>
        <v>0</v>
      </c>
      <c r="AV134" s="515">
        <f t="shared" si="201"/>
        <v>0</v>
      </c>
      <c r="AW134" s="515">
        <f t="shared" si="202"/>
        <v>0</v>
      </c>
      <c r="AX134" s="515">
        <f t="shared" si="203"/>
        <v>0</v>
      </c>
      <c r="AY134" s="515">
        <f t="shared" si="204"/>
        <v>0</v>
      </c>
      <c r="AZ134" s="515">
        <f t="shared" si="205"/>
        <v>0</v>
      </c>
      <c r="BA134" s="515">
        <f t="shared" si="206"/>
        <v>0</v>
      </c>
      <c r="BB134" s="515">
        <f t="shared" si="207"/>
        <v>0</v>
      </c>
      <c r="BC134" s="515">
        <f t="shared" si="208"/>
        <v>0</v>
      </c>
      <c r="BD134" s="515">
        <f t="shared" si="209"/>
        <v>0</v>
      </c>
      <c r="BE134" s="515">
        <f t="shared" si="210"/>
        <v>0</v>
      </c>
      <c r="BF134" s="515">
        <f t="shared" si="211"/>
        <v>0</v>
      </c>
      <c r="BG134" s="515">
        <f t="shared" si="212"/>
        <v>0</v>
      </c>
      <c r="BH134" s="515">
        <f t="shared" si="213"/>
        <v>0</v>
      </c>
      <c r="BI134" s="515">
        <f t="shared" si="214"/>
        <v>0</v>
      </c>
      <c r="BJ134" s="515">
        <f t="shared" si="215"/>
        <v>0</v>
      </c>
      <c r="BK134" s="515">
        <f t="shared" si="216"/>
        <v>0</v>
      </c>
      <c r="BL134" s="515">
        <f t="shared" si="217"/>
        <v>0</v>
      </c>
      <c r="BM134" s="515">
        <f t="shared" si="218"/>
        <v>0</v>
      </c>
      <c r="BN134" s="515">
        <f t="shared" si="219"/>
        <v>0</v>
      </c>
      <c r="BO134" s="515">
        <f t="shared" si="220"/>
        <v>0</v>
      </c>
      <c r="BP134" s="515">
        <f t="shared" si="221"/>
        <v>0</v>
      </c>
      <c r="BQ134" s="515">
        <f t="shared" si="222"/>
        <v>0</v>
      </c>
      <c r="BR134" s="515">
        <f t="shared" si="223"/>
        <v>0</v>
      </c>
      <c r="BS134" s="515">
        <f t="shared" si="224"/>
        <v>0</v>
      </c>
      <c r="BT134" s="515">
        <f t="shared" si="225"/>
        <v>0</v>
      </c>
      <c r="BU134" s="515">
        <f t="shared" si="226"/>
        <v>0</v>
      </c>
      <c r="BV134" s="515">
        <f t="shared" si="227"/>
        <v>0</v>
      </c>
      <c r="BW134" s="515">
        <f t="shared" si="228"/>
        <v>0</v>
      </c>
      <c r="BX134" s="515">
        <f t="shared" si="229"/>
        <v>0</v>
      </c>
      <c r="BY134" s="515">
        <f t="shared" si="230"/>
        <v>0</v>
      </c>
      <c r="BZ134" s="515">
        <f t="shared" si="231"/>
        <v>0</v>
      </c>
      <c r="CA134" s="515">
        <f t="shared" si="232"/>
        <v>0</v>
      </c>
      <c r="CB134" s="515">
        <f t="shared" si="233"/>
        <v>0</v>
      </c>
      <c r="CC134" s="515">
        <f t="shared" si="234"/>
        <v>0</v>
      </c>
      <c r="CD134" s="515">
        <f t="shared" si="235"/>
        <v>0</v>
      </c>
      <c r="CE134" s="515">
        <f t="shared" si="236"/>
        <v>0</v>
      </c>
      <c r="CF134" s="515">
        <f t="shared" si="237"/>
        <v>0</v>
      </c>
      <c r="CG134" s="515">
        <f t="shared" si="238"/>
        <v>0</v>
      </c>
      <c r="CH134" s="515">
        <f t="shared" si="239"/>
        <v>0</v>
      </c>
      <c r="CI134" s="515">
        <f t="shared" si="240"/>
        <v>0</v>
      </c>
      <c r="CJ134" s="515">
        <f t="shared" si="241"/>
        <v>0</v>
      </c>
      <c r="CK134" s="515">
        <f t="shared" si="255"/>
        <v>0</v>
      </c>
      <c r="CL134" s="515">
        <f t="shared" si="242"/>
        <v>0</v>
      </c>
      <c r="CM134" s="515">
        <f t="shared" si="243"/>
        <v>0</v>
      </c>
      <c r="CN134" s="515">
        <f t="shared" si="244"/>
        <v>0</v>
      </c>
      <c r="CO134" s="515">
        <f t="shared" si="245"/>
        <v>0</v>
      </c>
      <c r="CP134" s="515">
        <f t="shared" si="246"/>
        <v>0</v>
      </c>
      <c r="CQ134" s="515">
        <f t="shared" si="247"/>
        <v>0</v>
      </c>
      <c r="CR134" s="515">
        <f t="shared" si="248"/>
        <v>0</v>
      </c>
      <c r="CS134" s="515">
        <f t="shared" si="249"/>
        <v>0</v>
      </c>
      <c r="CT134" s="515">
        <f t="shared" si="250"/>
        <v>0</v>
      </c>
      <c r="CU134" s="515">
        <f t="shared" si="251"/>
        <v>0</v>
      </c>
      <c r="CV134" s="515">
        <f t="shared" si="252"/>
        <v>0</v>
      </c>
      <c r="CW134" s="515">
        <f t="shared" si="253"/>
        <v>0</v>
      </c>
      <c r="CX134" s="515">
        <f t="shared" si="254"/>
        <v>0</v>
      </c>
    </row>
    <row r="135" spans="2:102" x14ac:dyDescent="0.25">
      <c r="B135" s="509">
        <v>118</v>
      </c>
      <c r="C135" s="467">
        <f>'Student Entry'!C131</f>
        <v>211413205122</v>
      </c>
      <c r="D135" s="274" t="str">
        <f>'Student Entry'!D131</f>
        <v>VIJAYASHREE.J</v>
      </c>
      <c r="E135" s="468" t="s">
        <v>1036</v>
      </c>
      <c r="F135" s="510">
        <v>2</v>
      </c>
      <c r="G135" s="510">
        <v>1</v>
      </c>
      <c r="H135" s="510">
        <v>0</v>
      </c>
      <c r="I135" s="510">
        <v>0</v>
      </c>
      <c r="J135" s="468">
        <v>2</v>
      </c>
      <c r="K135" s="510">
        <v>1</v>
      </c>
      <c r="L135" s="468">
        <v>2</v>
      </c>
      <c r="M135" s="468">
        <v>2</v>
      </c>
      <c r="N135" s="510">
        <v>1</v>
      </c>
      <c r="O135" s="511">
        <v>5</v>
      </c>
      <c r="P135" s="511">
        <v>5</v>
      </c>
      <c r="Q135" s="510"/>
      <c r="R135" s="510"/>
      <c r="S135" s="511">
        <v>9</v>
      </c>
      <c r="T135" s="511"/>
      <c r="U135" s="510"/>
      <c r="V135" s="510"/>
      <c r="W135" s="511">
        <v>12</v>
      </c>
      <c r="X135" s="511"/>
      <c r="Y135" s="510"/>
      <c r="Z135" s="510"/>
      <c r="AA135" s="511" t="s">
        <v>1036</v>
      </c>
      <c r="AB135" s="511" t="s">
        <v>1036</v>
      </c>
      <c r="AC135" s="447">
        <v>8</v>
      </c>
      <c r="AD135" s="512">
        <v>7</v>
      </c>
      <c r="AE135" s="511">
        <v>6</v>
      </c>
      <c r="AF135" s="511">
        <v>8</v>
      </c>
      <c r="AG135" s="447"/>
      <c r="AH135" s="512"/>
      <c r="AI135" s="513">
        <f t="shared" ca="1" si="187"/>
        <v>30</v>
      </c>
      <c r="AJ135" s="513">
        <f t="shared" si="188"/>
        <v>24</v>
      </c>
      <c r="AK135" s="513">
        <f t="shared" si="189"/>
        <v>17</v>
      </c>
      <c r="AL135" s="513" t="str">
        <f t="shared" si="190"/>
        <v>NIL</v>
      </c>
      <c r="AM135" s="513" t="str">
        <f t="shared" si="195"/>
        <v>NIL</v>
      </c>
      <c r="AN135" s="513" t="str">
        <f t="shared" si="191"/>
        <v>NIL</v>
      </c>
      <c r="AO135" s="513"/>
      <c r="AP135" s="514">
        <f t="shared" si="192"/>
        <v>71</v>
      </c>
      <c r="AQ135" s="515">
        <f t="shared" si="196"/>
        <v>0</v>
      </c>
      <c r="AR135" s="515">
        <f t="shared" si="197"/>
        <v>0</v>
      </c>
      <c r="AS135" s="515">
        <f t="shared" si="198"/>
        <v>0</v>
      </c>
      <c r="AT135" s="515">
        <f t="shared" si="199"/>
        <v>0</v>
      </c>
      <c r="AU135" s="515">
        <f t="shared" si="200"/>
        <v>0</v>
      </c>
      <c r="AV135" s="515">
        <f t="shared" si="201"/>
        <v>0</v>
      </c>
      <c r="AW135" s="515">
        <f t="shared" si="202"/>
        <v>0</v>
      </c>
      <c r="AX135" s="515">
        <f t="shared" si="203"/>
        <v>0</v>
      </c>
      <c r="AY135" s="515">
        <f t="shared" si="204"/>
        <v>0</v>
      </c>
      <c r="AZ135" s="515">
        <f t="shared" si="205"/>
        <v>0</v>
      </c>
      <c r="BA135" s="515">
        <f t="shared" si="206"/>
        <v>0</v>
      </c>
      <c r="BB135" s="515">
        <f t="shared" si="207"/>
        <v>0</v>
      </c>
      <c r="BC135" s="515">
        <f t="shared" si="208"/>
        <v>0</v>
      </c>
      <c r="BD135" s="515">
        <f t="shared" si="209"/>
        <v>0</v>
      </c>
      <c r="BE135" s="515">
        <f t="shared" si="210"/>
        <v>0</v>
      </c>
      <c r="BF135" s="515">
        <f t="shared" si="211"/>
        <v>0</v>
      </c>
      <c r="BG135" s="515">
        <f t="shared" si="212"/>
        <v>0</v>
      </c>
      <c r="BH135" s="515">
        <f t="shared" si="213"/>
        <v>0</v>
      </c>
      <c r="BI135" s="515">
        <f t="shared" si="214"/>
        <v>0</v>
      </c>
      <c r="BJ135" s="515">
        <f t="shared" si="215"/>
        <v>0</v>
      </c>
      <c r="BK135" s="515">
        <f t="shared" si="216"/>
        <v>0</v>
      </c>
      <c r="BL135" s="515">
        <f t="shared" si="217"/>
        <v>0</v>
      </c>
      <c r="BM135" s="515">
        <f t="shared" si="218"/>
        <v>0</v>
      </c>
      <c r="BN135" s="515">
        <f t="shared" si="219"/>
        <v>0</v>
      </c>
      <c r="BO135" s="515">
        <f t="shared" si="220"/>
        <v>0</v>
      </c>
      <c r="BP135" s="515">
        <f t="shared" si="221"/>
        <v>0</v>
      </c>
      <c r="BQ135" s="515">
        <f t="shared" si="222"/>
        <v>0</v>
      </c>
      <c r="BR135" s="515">
        <f t="shared" si="223"/>
        <v>0</v>
      </c>
      <c r="BS135" s="515">
        <f t="shared" si="224"/>
        <v>0</v>
      </c>
      <c r="BT135" s="515">
        <f t="shared" si="225"/>
        <v>0</v>
      </c>
      <c r="BU135" s="515">
        <f t="shared" si="226"/>
        <v>0</v>
      </c>
      <c r="BV135" s="515">
        <f t="shared" si="227"/>
        <v>0</v>
      </c>
      <c r="BW135" s="515">
        <f t="shared" si="228"/>
        <v>0</v>
      </c>
      <c r="BX135" s="515">
        <f t="shared" si="229"/>
        <v>0</v>
      </c>
      <c r="BY135" s="515">
        <f t="shared" si="230"/>
        <v>0</v>
      </c>
      <c r="BZ135" s="515">
        <f t="shared" si="231"/>
        <v>0</v>
      </c>
      <c r="CA135" s="515">
        <f t="shared" si="232"/>
        <v>0</v>
      </c>
      <c r="CB135" s="515">
        <f t="shared" si="233"/>
        <v>0</v>
      </c>
      <c r="CC135" s="515">
        <f t="shared" si="234"/>
        <v>0</v>
      </c>
      <c r="CD135" s="515">
        <f t="shared" si="235"/>
        <v>0</v>
      </c>
      <c r="CE135" s="515">
        <f t="shared" si="236"/>
        <v>0</v>
      </c>
      <c r="CF135" s="515">
        <f t="shared" si="237"/>
        <v>0</v>
      </c>
      <c r="CG135" s="515">
        <f t="shared" si="238"/>
        <v>0</v>
      </c>
      <c r="CH135" s="515">
        <f t="shared" si="239"/>
        <v>0</v>
      </c>
      <c r="CI135" s="515">
        <f t="shared" si="240"/>
        <v>0</v>
      </c>
      <c r="CJ135" s="515">
        <f t="shared" si="241"/>
        <v>0</v>
      </c>
      <c r="CK135" s="515">
        <f t="shared" si="255"/>
        <v>0</v>
      </c>
      <c r="CL135" s="515">
        <f t="shared" si="242"/>
        <v>0</v>
      </c>
      <c r="CM135" s="515">
        <f t="shared" si="243"/>
        <v>0</v>
      </c>
      <c r="CN135" s="515">
        <f t="shared" si="244"/>
        <v>0</v>
      </c>
      <c r="CO135" s="515">
        <f t="shared" si="245"/>
        <v>0</v>
      </c>
      <c r="CP135" s="515">
        <f t="shared" si="246"/>
        <v>0</v>
      </c>
      <c r="CQ135" s="515">
        <f t="shared" si="247"/>
        <v>0</v>
      </c>
      <c r="CR135" s="515">
        <f t="shared" si="248"/>
        <v>0</v>
      </c>
      <c r="CS135" s="515">
        <f t="shared" si="249"/>
        <v>0</v>
      </c>
      <c r="CT135" s="515">
        <f t="shared" si="250"/>
        <v>0</v>
      </c>
      <c r="CU135" s="515">
        <f t="shared" si="251"/>
        <v>0</v>
      </c>
      <c r="CV135" s="515">
        <f t="shared" si="252"/>
        <v>0</v>
      </c>
      <c r="CW135" s="515">
        <f t="shared" si="253"/>
        <v>0</v>
      </c>
      <c r="CX135" s="515">
        <f t="shared" si="254"/>
        <v>0</v>
      </c>
    </row>
    <row r="136" spans="2:102" x14ac:dyDescent="0.25">
      <c r="B136" s="509">
        <v>119</v>
      </c>
      <c r="C136" s="467">
        <f>'Student Entry'!C132</f>
        <v>211413205123</v>
      </c>
      <c r="D136" s="274" t="str">
        <f>'Student Entry'!D132</f>
        <v>VIJITHA.K.M</v>
      </c>
      <c r="E136" s="468">
        <v>1</v>
      </c>
      <c r="F136" s="510">
        <v>2</v>
      </c>
      <c r="G136" s="510">
        <v>2</v>
      </c>
      <c r="H136" s="510">
        <v>1</v>
      </c>
      <c r="I136" s="510">
        <v>1</v>
      </c>
      <c r="J136" s="468">
        <v>1</v>
      </c>
      <c r="K136" s="510">
        <v>2</v>
      </c>
      <c r="L136" s="468">
        <v>2</v>
      </c>
      <c r="M136" s="468">
        <v>2</v>
      </c>
      <c r="N136" s="510">
        <v>1</v>
      </c>
      <c r="O136" s="511" t="s">
        <v>1036</v>
      </c>
      <c r="P136" s="511" t="s">
        <v>1036</v>
      </c>
      <c r="Q136" s="510" t="s">
        <v>1036</v>
      </c>
      <c r="R136" s="510" t="s">
        <v>1036</v>
      </c>
      <c r="S136" s="511" t="s">
        <v>1036</v>
      </c>
      <c r="T136" s="511"/>
      <c r="U136" s="510">
        <v>11</v>
      </c>
      <c r="V136" s="510"/>
      <c r="W136" s="511" t="s">
        <v>1036</v>
      </c>
      <c r="X136" s="511"/>
      <c r="Y136" s="510">
        <v>12</v>
      </c>
      <c r="Z136" s="510"/>
      <c r="AA136" s="511">
        <v>5</v>
      </c>
      <c r="AB136" s="511">
        <v>6</v>
      </c>
      <c r="AC136" s="510"/>
      <c r="AD136" s="510"/>
      <c r="AE136" s="511">
        <v>6</v>
      </c>
      <c r="AF136" s="511">
        <v>8</v>
      </c>
      <c r="AG136" s="447"/>
      <c r="AH136" s="512"/>
      <c r="AI136" s="513">
        <f t="shared" ca="1" si="187"/>
        <v>11</v>
      </c>
      <c r="AJ136" s="513">
        <f t="shared" si="188"/>
        <v>33</v>
      </c>
      <c r="AK136" s="513">
        <f t="shared" si="189"/>
        <v>19</v>
      </c>
      <c r="AL136" s="513" t="str">
        <f t="shared" si="190"/>
        <v>NIL</v>
      </c>
      <c r="AM136" s="513" t="str">
        <f t="shared" si="195"/>
        <v>NIL</v>
      </c>
      <c r="AN136" s="513" t="str">
        <f t="shared" si="191"/>
        <v>NIL</v>
      </c>
      <c r="AO136" s="513"/>
      <c r="AP136" s="514">
        <f t="shared" si="192"/>
        <v>63</v>
      </c>
      <c r="AQ136" s="515">
        <f t="shared" si="196"/>
        <v>0</v>
      </c>
      <c r="AR136" s="515">
        <f t="shared" si="197"/>
        <v>0</v>
      </c>
      <c r="AS136" s="515">
        <f t="shared" si="198"/>
        <v>0</v>
      </c>
      <c r="AT136" s="515">
        <f t="shared" si="199"/>
        <v>0</v>
      </c>
      <c r="AU136" s="515">
        <f t="shared" si="200"/>
        <v>0</v>
      </c>
      <c r="AV136" s="515">
        <f t="shared" si="201"/>
        <v>0</v>
      </c>
      <c r="AW136" s="515">
        <f t="shared" si="202"/>
        <v>0</v>
      </c>
      <c r="AX136" s="515">
        <f t="shared" si="203"/>
        <v>0</v>
      </c>
      <c r="AY136" s="515">
        <f t="shared" si="204"/>
        <v>0</v>
      </c>
      <c r="AZ136" s="515">
        <f t="shared" si="205"/>
        <v>0</v>
      </c>
      <c r="BA136" s="515">
        <f t="shared" si="206"/>
        <v>0</v>
      </c>
      <c r="BB136" s="515">
        <f t="shared" si="207"/>
        <v>0</v>
      </c>
      <c r="BC136" s="515">
        <f t="shared" si="208"/>
        <v>0</v>
      </c>
      <c r="BD136" s="515">
        <f t="shared" si="209"/>
        <v>0</v>
      </c>
      <c r="BE136" s="515">
        <f t="shared" si="210"/>
        <v>0</v>
      </c>
      <c r="BF136" s="515">
        <f t="shared" si="211"/>
        <v>0</v>
      </c>
      <c r="BG136" s="515">
        <f t="shared" si="212"/>
        <v>0</v>
      </c>
      <c r="BH136" s="515">
        <f t="shared" si="213"/>
        <v>0</v>
      </c>
      <c r="BI136" s="515">
        <f t="shared" si="214"/>
        <v>0</v>
      </c>
      <c r="BJ136" s="515">
        <f t="shared" si="215"/>
        <v>0</v>
      </c>
      <c r="BK136" s="515">
        <f t="shared" si="216"/>
        <v>0</v>
      </c>
      <c r="BL136" s="515">
        <f t="shared" si="217"/>
        <v>0</v>
      </c>
      <c r="BM136" s="515">
        <f t="shared" si="218"/>
        <v>0</v>
      </c>
      <c r="BN136" s="515">
        <f t="shared" si="219"/>
        <v>0</v>
      </c>
      <c r="BO136" s="515">
        <f t="shared" si="220"/>
        <v>0</v>
      </c>
      <c r="BP136" s="515">
        <f t="shared" si="221"/>
        <v>0</v>
      </c>
      <c r="BQ136" s="515">
        <f t="shared" si="222"/>
        <v>0</v>
      </c>
      <c r="BR136" s="515">
        <f t="shared" si="223"/>
        <v>0</v>
      </c>
      <c r="BS136" s="515">
        <f t="shared" si="224"/>
        <v>0</v>
      </c>
      <c r="BT136" s="515">
        <f t="shared" si="225"/>
        <v>0</v>
      </c>
      <c r="BU136" s="515">
        <f t="shared" si="226"/>
        <v>0</v>
      </c>
      <c r="BV136" s="515">
        <f t="shared" si="227"/>
        <v>0</v>
      </c>
      <c r="BW136" s="515">
        <f t="shared" si="228"/>
        <v>0</v>
      </c>
      <c r="BX136" s="515">
        <f t="shared" si="229"/>
        <v>0</v>
      </c>
      <c r="BY136" s="515">
        <f t="shared" si="230"/>
        <v>0</v>
      </c>
      <c r="BZ136" s="515">
        <f t="shared" si="231"/>
        <v>0</v>
      </c>
      <c r="CA136" s="515">
        <f t="shared" si="232"/>
        <v>0</v>
      </c>
      <c r="CB136" s="515">
        <f t="shared" si="233"/>
        <v>0</v>
      </c>
      <c r="CC136" s="515">
        <f t="shared" si="234"/>
        <v>0</v>
      </c>
      <c r="CD136" s="515">
        <f t="shared" si="235"/>
        <v>0</v>
      </c>
      <c r="CE136" s="515">
        <f t="shared" si="236"/>
        <v>0</v>
      </c>
      <c r="CF136" s="515">
        <f t="shared" si="237"/>
        <v>0</v>
      </c>
      <c r="CG136" s="515">
        <f t="shared" si="238"/>
        <v>0</v>
      </c>
      <c r="CH136" s="515">
        <f t="shared" si="239"/>
        <v>0</v>
      </c>
      <c r="CI136" s="515">
        <f t="shared" si="240"/>
        <v>0</v>
      </c>
      <c r="CJ136" s="515">
        <f t="shared" si="241"/>
        <v>0</v>
      </c>
      <c r="CK136" s="515">
        <f t="shared" si="255"/>
        <v>0</v>
      </c>
      <c r="CL136" s="515">
        <f t="shared" si="242"/>
        <v>0</v>
      </c>
      <c r="CM136" s="515">
        <f t="shared" si="243"/>
        <v>0</v>
      </c>
      <c r="CN136" s="515">
        <f t="shared" si="244"/>
        <v>0</v>
      </c>
      <c r="CO136" s="515">
        <f t="shared" si="245"/>
        <v>0</v>
      </c>
      <c r="CP136" s="515">
        <f t="shared" si="246"/>
        <v>0</v>
      </c>
      <c r="CQ136" s="515">
        <f t="shared" si="247"/>
        <v>0</v>
      </c>
      <c r="CR136" s="515">
        <f t="shared" si="248"/>
        <v>0</v>
      </c>
      <c r="CS136" s="515">
        <f t="shared" si="249"/>
        <v>0</v>
      </c>
      <c r="CT136" s="515">
        <f t="shared" si="250"/>
        <v>0</v>
      </c>
      <c r="CU136" s="515">
        <f t="shared" si="251"/>
        <v>0</v>
      </c>
      <c r="CV136" s="515">
        <f t="shared" si="252"/>
        <v>0</v>
      </c>
      <c r="CW136" s="515">
        <f t="shared" si="253"/>
        <v>0</v>
      </c>
      <c r="CX136" s="515">
        <f t="shared" si="254"/>
        <v>0</v>
      </c>
    </row>
    <row r="137" spans="2:102" x14ac:dyDescent="0.25">
      <c r="B137" s="509">
        <v>120</v>
      </c>
      <c r="C137" s="467">
        <f>'Student Entry'!C133</f>
        <v>211413205125</v>
      </c>
      <c r="D137" s="274" t="str">
        <f>'Student Entry'!D133</f>
        <v>YASIKA.K</v>
      </c>
      <c r="E137" s="468">
        <v>2</v>
      </c>
      <c r="F137" s="510">
        <v>2</v>
      </c>
      <c r="G137" s="510">
        <v>1</v>
      </c>
      <c r="H137" s="510">
        <v>2</v>
      </c>
      <c r="I137" s="510">
        <v>2</v>
      </c>
      <c r="J137" s="468">
        <v>2</v>
      </c>
      <c r="K137" s="510">
        <v>1</v>
      </c>
      <c r="L137" s="468">
        <v>1</v>
      </c>
      <c r="M137" s="468">
        <v>2</v>
      </c>
      <c r="N137" s="510">
        <v>1</v>
      </c>
      <c r="O137" s="511" t="s">
        <v>1036</v>
      </c>
      <c r="P137" s="511" t="s">
        <v>1036</v>
      </c>
      <c r="Q137" s="510">
        <v>10</v>
      </c>
      <c r="R137" s="510">
        <v>4</v>
      </c>
      <c r="S137" s="511">
        <v>0</v>
      </c>
      <c r="T137" s="511"/>
      <c r="U137" s="510"/>
      <c r="V137" s="510"/>
      <c r="W137" s="511">
        <v>12</v>
      </c>
      <c r="X137" s="511"/>
      <c r="Y137" s="510"/>
      <c r="Z137" s="510"/>
      <c r="AA137" s="511">
        <v>7</v>
      </c>
      <c r="AB137" s="511">
        <v>7</v>
      </c>
      <c r="AC137" s="510"/>
      <c r="AD137" s="510"/>
      <c r="AE137" s="511" t="s">
        <v>1036</v>
      </c>
      <c r="AF137" s="511" t="s">
        <v>1036</v>
      </c>
      <c r="AG137" s="447">
        <v>8</v>
      </c>
      <c r="AH137" s="512">
        <v>7</v>
      </c>
      <c r="AI137" s="513">
        <f t="shared" ca="1" si="187"/>
        <v>27</v>
      </c>
      <c r="AJ137" s="513">
        <f t="shared" si="188"/>
        <v>29</v>
      </c>
      <c r="AK137" s="513">
        <f t="shared" si="189"/>
        <v>15</v>
      </c>
      <c r="AL137" s="513" t="str">
        <f t="shared" si="190"/>
        <v>NIL</v>
      </c>
      <c r="AM137" s="513" t="str">
        <f t="shared" si="195"/>
        <v>NIL</v>
      </c>
      <c r="AN137" s="513" t="str">
        <f t="shared" si="191"/>
        <v>NIL</v>
      </c>
      <c r="AO137" s="513"/>
      <c r="AP137" s="514">
        <f t="shared" si="192"/>
        <v>71</v>
      </c>
      <c r="AQ137" s="515">
        <f t="shared" si="196"/>
        <v>0</v>
      </c>
      <c r="AR137" s="515">
        <f t="shared" si="197"/>
        <v>0</v>
      </c>
      <c r="AS137" s="515">
        <f t="shared" si="198"/>
        <v>0</v>
      </c>
      <c r="AT137" s="515">
        <f t="shared" si="199"/>
        <v>0</v>
      </c>
      <c r="AU137" s="515">
        <f t="shared" si="200"/>
        <v>0</v>
      </c>
      <c r="AV137" s="515">
        <f t="shared" si="201"/>
        <v>0</v>
      </c>
      <c r="AW137" s="515">
        <f t="shared" si="202"/>
        <v>0</v>
      </c>
      <c r="AX137" s="515">
        <f t="shared" si="203"/>
        <v>0</v>
      </c>
      <c r="AY137" s="515">
        <f t="shared" si="204"/>
        <v>0</v>
      </c>
      <c r="AZ137" s="515">
        <f t="shared" si="205"/>
        <v>0</v>
      </c>
      <c r="BA137" s="515">
        <f t="shared" si="206"/>
        <v>0</v>
      </c>
      <c r="BB137" s="515">
        <f t="shared" si="207"/>
        <v>0</v>
      </c>
      <c r="BC137" s="515">
        <f t="shared" si="208"/>
        <v>0</v>
      </c>
      <c r="BD137" s="515">
        <f t="shared" si="209"/>
        <v>0</v>
      </c>
      <c r="BE137" s="515">
        <f t="shared" si="210"/>
        <v>0</v>
      </c>
      <c r="BF137" s="515">
        <f t="shared" si="211"/>
        <v>0</v>
      </c>
      <c r="BG137" s="515">
        <f t="shared" si="212"/>
        <v>0</v>
      </c>
      <c r="BH137" s="515">
        <f t="shared" si="213"/>
        <v>0</v>
      </c>
      <c r="BI137" s="515">
        <f t="shared" si="214"/>
        <v>0</v>
      </c>
      <c r="BJ137" s="515">
        <f t="shared" si="215"/>
        <v>0</v>
      </c>
      <c r="BK137" s="515">
        <f t="shared" si="216"/>
        <v>0</v>
      </c>
      <c r="BL137" s="515">
        <f t="shared" si="217"/>
        <v>0</v>
      </c>
      <c r="BM137" s="515">
        <f t="shared" si="218"/>
        <v>0</v>
      </c>
      <c r="BN137" s="515">
        <f t="shared" si="219"/>
        <v>0</v>
      </c>
      <c r="BO137" s="515">
        <f t="shared" si="220"/>
        <v>0</v>
      </c>
      <c r="BP137" s="515">
        <f t="shared" si="221"/>
        <v>0</v>
      </c>
      <c r="BQ137" s="515">
        <f t="shared" si="222"/>
        <v>0</v>
      </c>
      <c r="BR137" s="515">
        <f t="shared" si="223"/>
        <v>0</v>
      </c>
      <c r="BS137" s="515">
        <f t="shared" si="224"/>
        <v>0</v>
      </c>
      <c r="BT137" s="515">
        <f t="shared" si="225"/>
        <v>0</v>
      </c>
      <c r="BU137" s="515">
        <f t="shared" si="226"/>
        <v>0</v>
      </c>
      <c r="BV137" s="515">
        <f t="shared" si="227"/>
        <v>0</v>
      </c>
      <c r="BW137" s="515">
        <f t="shared" si="228"/>
        <v>0</v>
      </c>
      <c r="BX137" s="515">
        <f t="shared" si="229"/>
        <v>0</v>
      </c>
      <c r="BY137" s="515">
        <f t="shared" si="230"/>
        <v>0</v>
      </c>
      <c r="BZ137" s="515">
        <f t="shared" si="231"/>
        <v>0</v>
      </c>
      <c r="CA137" s="515">
        <f t="shared" si="232"/>
        <v>0</v>
      </c>
      <c r="CB137" s="515">
        <f t="shared" si="233"/>
        <v>0</v>
      </c>
      <c r="CC137" s="515">
        <f t="shared" si="234"/>
        <v>0</v>
      </c>
      <c r="CD137" s="515">
        <f t="shared" si="235"/>
        <v>0</v>
      </c>
      <c r="CE137" s="515">
        <f t="shared" si="236"/>
        <v>0</v>
      </c>
      <c r="CF137" s="515">
        <f t="shared" si="237"/>
        <v>0</v>
      </c>
      <c r="CG137" s="515">
        <f t="shared" si="238"/>
        <v>0</v>
      </c>
      <c r="CH137" s="515">
        <f t="shared" si="239"/>
        <v>0</v>
      </c>
      <c r="CI137" s="515">
        <f t="shared" si="240"/>
        <v>0</v>
      </c>
      <c r="CJ137" s="515">
        <f t="shared" si="241"/>
        <v>0</v>
      </c>
      <c r="CK137" s="515">
        <f t="shared" si="255"/>
        <v>0</v>
      </c>
      <c r="CL137" s="515">
        <f t="shared" si="242"/>
        <v>0</v>
      </c>
      <c r="CM137" s="515">
        <f t="shared" si="243"/>
        <v>0</v>
      </c>
      <c r="CN137" s="515">
        <f t="shared" si="244"/>
        <v>0</v>
      </c>
      <c r="CO137" s="515">
        <f t="shared" si="245"/>
        <v>0</v>
      </c>
      <c r="CP137" s="515">
        <f t="shared" si="246"/>
        <v>0</v>
      </c>
      <c r="CQ137" s="515">
        <f t="shared" si="247"/>
        <v>0</v>
      </c>
      <c r="CR137" s="515">
        <f t="shared" si="248"/>
        <v>0</v>
      </c>
      <c r="CS137" s="515">
        <f t="shared" si="249"/>
        <v>0</v>
      </c>
      <c r="CT137" s="515">
        <f t="shared" si="250"/>
        <v>0</v>
      </c>
      <c r="CU137" s="515">
        <f t="shared" si="251"/>
        <v>0</v>
      </c>
      <c r="CV137" s="515">
        <f t="shared" si="252"/>
        <v>0</v>
      </c>
      <c r="CW137" s="515">
        <f t="shared" si="253"/>
        <v>0</v>
      </c>
      <c r="CX137" s="515">
        <f t="shared" si="254"/>
        <v>0</v>
      </c>
    </row>
    <row r="138" spans="2:102" x14ac:dyDescent="0.25">
      <c r="B138" s="509">
        <v>121</v>
      </c>
      <c r="C138" s="467">
        <f>'Student Entry'!C134</f>
        <v>211413205126</v>
      </c>
      <c r="D138" s="274" t="str">
        <f>'Student Entry'!D134</f>
        <v>YUVARAAJ.K.G</v>
      </c>
      <c r="E138" s="468">
        <v>1</v>
      </c>
      <c r="F138" s="510">
        <v>1</v>
      </c>
      <c r="G138" s="510">
        <v>1</v>
      </c>
      <c r="H138" s="510">
        <v>0</v>
      </c>
      <c r="I138" s="510">
        <v>1</v>
      </c>
      <c r="J138" s="468">
        <v>2</v>
      </c>
      <c r="K138" s="510">
        <v>2</v>
      </c>
      <c r="L138" s="468">
        <v>2</v>
      </c>
      <c r="M138" s="468">
        <v>2</v>
      </c>
      <c r="N138" s="510">
        <v>1</v>
      </c>
      <c r="O138" s="511">
        <v>5</v>
      </c>
      <c r="P138" s="511">
        <v>8</v>
      </c>
      <c r="Q138" s="510"/>
      <c r="R138" s="510"/>
      <c r="S138" s="511" t="s">
        <v>1036</v>
      </c>
      <c r="T138" s="511"/>
      <c r="U138" s="510">
        <v>12</v>
      </c>
      <c r="V138" s="510"/>
      <c r="W138" s="511" t="s">
        <v>1036</v>
      </c>
      <c r="X138" s="511"/>
      <c r="Y138" s="510">
        <v>11</v>
      </c>
      <c r="Z138" s="510"/>
      <c r="AA138" s="511" t="s">
        <v>1036</v>
      </c>
      <c r="AB138" s="511" t="s">
        <v>1036</v>
      </c>
      <c r="AC138" s="447">
        <v>8</v>
      </c>
      <c r="AD138" s="512">
        <v>7</v>
      </c>
      <c r="AE138" s="511">
        <v>0</v>
      </c>
      <c r="AF138" s="511">
        <v>7</v>
      </c>
      <c r="AG138" s="447"/>
      <c r="AH138" s="512"/>
      <c r="AI138" s="513">
        <f t="shared" ca="1" si="187"/>
        <v>22</v>
      </c>
      <c r="AJ138" s="513">
        <f t="shared" si="188"/>
        <v>30</v>
      </c>
      <c r="AK138" s="513">
        <f t="shared" si="189"/>
        <v>19</v>
      </c>
      <c r="AL138" s="513" t="str">
        <f t="shared" si="190"/>
        <v>NIL</v>
      </c>
      <c r="AM138" s="513" t="str">
        <f t="shared" si="195"/>
        <v>NIL</v>
      </c>
      <c r="AN138" s="513" t="str">
        <f t="shared" si="191"/>
        <v>NIL</v>
      </c>
      <c r="AO138" s="513"/>
      <c r="AP138" s="514">
        <f t="shared" si="192"/>
        <v>71</v>
      </c>
      <c r="AQ138" s="515">
        <f t="shared" si="196"/>
        <v>0</v>
      </c>
      <c r="AR138" s="515">
        <f t="shared" si="197"/>
        <v>0</v>
      </c>
      <c r="AS138" s="515">
        <f t="shared" si="198"/>
        <v>0</v>
      </c>
      <c r="AT138" s="515">
        <f t="shared" si="199"/>
        <v>0</v>
      </c>
      <c r="AU138" s="515">
        <f t="shared" si="200"/>
        <v>0</v>
      </c>
      <c r="AV138" s="515">
        <f t="shared" si="201"/>
        <v>0</v>
      </c>
      <c r="AW138" s="515">
        <f t="shared" si="202"/>
        <v>0</v>
      </c>
      <c r="AX138" s="515">
        <f t="shared" si="203"/>
        <v>0</v>
      </c>
      <c r="AY138" s="515">
        <f t="shared" si="204"/>
        <v>0</v>
      </c>
      <c r="AZ138" s="515">
        <f t="shared" si="205"/>
        <v>0</v>
      </c>
      <c r="BA138" s="515">
        <f t="shared" si="206"/>
        <v>0</v>
      </c>
      <c r="BB138" s="515">
        <f t="shared" si="207"/>
        <v>0</v>
      </c>
      <c r="BC138" s="515">
        <f t="shared" si="208"/>
        <v>0</v>
      </c>
      <c r="BD138" s="515">
        <f t="shared" si="209"/>
        <v>0</v>
      </c>
      <c r="BE138" s="515">
        <f t="shared" si="210"/>
        <v>0</v>
      </c>
      <c r="BF138" s="515">
        <f t="shared" si="211"/>
        <v>0</v>
      </c>
      <c r="BG138" s="515">
        <f t="shared" si="212"/>
        <v>0</v>
      </c>
      <c r="BH138" s="515">
        <f t="shared" si="213"/>
        <v>0</v>
      </c>
      <c r="BI138" s="515">
        <f t="shared" si="214"/>
        <v>0</v>
      </c>
      <c r="BJ138" s="515">
        <f t="shared" si="215"/>
        <v>0</v>
      </c>
      <c r="BK138" s="515">
        <f t="shared" si="216"/>
        <v>0</v>
      </c>
      <c r="BL138" s="515">
        <f t="shared" si="217"/>
        <v>0</v>
      </c>
      <c r="BM138" s="515">
        <f t="shared" si="218"/>
        <v>0</v>
      </c>
      <c r="BN138" s="515">
        <f t="shared" si="219"/>
        <v>0</v>
      </c>
      <c r="BO138" s="515">
        <f t="shared" si="220"/>
        <v>0</v>
      </c>
      <c r="BP138" s="515">
        <f t="shared" si="221"/>
        <v>0</v>
      </c>
      <c r="BQ138" s="515">
        <f t="shared" si="222"/>
        <v>0</v>
      </c>
      <c r="BR138" s="515">
        <f t="shared" si="223"/>
        <v>0</v>
      </c>
      <c r="BS138" s="515">
        <f t="shared" si="224"/>
        <v>0</v>
      </c>
      <c r="BT138" s="515">
        <f t="shared" si="225"/>
        <v>0</v>
      </c>
      <c r="BU138" s="515">
        <f t="shared" si="226"/>
        <v>0</v>
      </c>
      <c r="BV138" s="515">
        <f t="shared" si="227"/>
        <v>0</v>
      </c>
      <c r="BW138" s="515">
        <f t="shared" si="228"/>
        <v>0</v>
      </c>
      <c r="BX138" s="515">
        <f t="shared" si="229"/>
        <v>0</v>
      </c>
      <c r="BY138" s="515">
        <f t="shared" si="230"/>
        <v>0</v>
      </c>
      <c r="BZ138" s="515">
        <f t="shared" si="231"/>
        <v>0</v>
      </c>
      <c r="CA138" s="515">
        <f t="shared" si="232"/>
        <v>0</v>
      </c>
      <c r="CB138" s="515">
        <f t="shared" si="233"/>
        <v>0</v>
      </c>
      <c r="CC138" s="515">
        <f t="shared" si="234"/>
        <v>0</v>
      </c>
      <c r="CD138" s="515">
        <f t="shared" si="235"/>
        <v>0</v>
      </c>
      <c r="CE138" s="515">
        <f t="shared" si="236"/>
        <v>0</v>
      </c>
      <c r="CF138" s="515">
        <f t="shared" si="237"/>
        <v>0</v>
      </c>
      <c r="CG138" s="515">
        <f t="shared" si="238"/>
        <v>0</v>
      </c>
      <c r="CH138" s="515">
        <f t="shared" si="239"/>
        <v>0</v>
      </c>
      <c r="CI138" s="515">
        <f t="shared" si="240"/>
        <v>0</v>
      </c>
      <c r="CJ138" s="515">
        <f t="shared" si="241"/>
        <v>0</v>
      </c>
      <c r="CK138" s="515">
        <f t="shared" si="255"/>
        <v>0</v>
      </c>
      <c r="CL138" s="515">
        <f t="shared" si="242"/>
        <v>0</v>
      </c>
      <c r="CM138" s="515">
        <f t="shared" si="243"/>
        <v>0</v>
      </c>
      <c r="CN138" s="515">
        <f t="shared" si="244"/>
        <v>0</v>
      </c>
      <c r="CO138" s="515">
        <f t="shared" si="245"/>
        <v>0</v>
      </c>
      <c r="CP138" s="515">
        <f t="shared" si="246"/>
        <v>0</v>
      </c>
      <c r="CQ138" s="515">
        <f t="shared" si="247"/>
        <v>0</v>
      </c>
      <c r="CR138" s="515">
        <f t="shared" si="248"/>
        <v>0</v>
      </c>
      <c r="CS138" s="515">
        <f t="shared" si="249"/>
        <v>0</v>
      </c>
      <c r="CT138" s="515">
        <f t="shared" si="250"/>
        <v>0</v>
      </c>
      <c r="CU138" s="515">
        <f t="shared" si="251"/>
        <v>0</v>
      </c>
      <c r="CV138" s="515">
        <f t="shared" si="252"/>
        <v>0</v>
      </c>
      <c r="CW138" s="515">
        <f t="shared" si="253"/>
        <v>0</v>
      </c>
      <c r="CX138" s="515">
        <f t="shared" si="254"/>
        <v>0</v>
      </c>
    </row>
    <row r="139" spans="2:102" x14ac:dyDescent="0.25">
      <c r="B139" s="509">
        <v>122</v>
      </c>
      <c r="C139" s="467">
        <f>'Student Entry'!C135</f>
        <v>211413205301</v>
      </c>
      <c r="D139" s="274" t="str">
        <f>'Student Entry'!D135</f>
        <v>AJITH KUMAR.R</v>
      </c>
      <c r="E139" s="468">
        <v>2</v>
      </c>
      <c r="F139" s="510">
        <v>0</v>
      </c>
      <c r="G139" s="510">
        <v>2</v>
      </c>
      <c r="H139" s="510">
        <v>2</v>
      </c>
      <c r="I139" s="510">
        <v>2</v>
      </c>
      <c r="J139" s="468">
        <v>1</v>
      </c>
      <c r="K139" s="510">
        <v>1</v>
      </c>
      <c r="L139" s="468">
        <v>2</v>
      </c>
      <c r="M139" s="468">
        <v>2</v>
      </c>
      <c r="N139" s="510">
        <v>0</v>
      </c>
      <c r="O139" s="511" t="s">
        <v>1036</v>
      </c>
      <c r="P139" s="511" t="s">
        <v>1036</v>
      </c>
      <c r="Q139" s="510">
        <v>12</v>
      </c>
      <c r="R139" s="510">
        <v>3</v>
      </c>
      <c r="S139" s="511" t="s">
        <v>1036</v>
      </c>
      <c r="T139" s="511"/>
      <c r="U139" s="510">
        <v>11</v>
      </c>
      <c r="V139" s="510"/>
      <c r="W139" s="511">
        <v>0</v>
      </c>
      <c r="X139" s="511"/>
      <c r="Y139" s="510"/>
      <c r="Z139" s="510"/>
      <c r="AA139" s="511">
        <v>7</v>
      </c>
      <c r="AB139" s="511">
        <v>5</v>
      </c>
      <c r="AC139" s="510"/>
      <c r="AD139" s="510"/>
      <c r="AE139" s="511">
        <v>0</v>
      </c>
      <c r="AF139" s="511">
        <v>7</v>
      </c>
      <c r="AG139" s="447"/>
      <c r="AH139" s="512"/>
      <c r="AI139" s="513">
        <f t="shared" ca="1" si="187"/>
        <v>13</v>
      </c>
      <c r="AJ139" s="513">
        <f t="shared" si="188"/>
        <v>28</v>
      </c>
      <c r="AK139" s="513">
        <f t="shared" si="189"/>
        <v>18</v>
      </c>
      <c r="AL139" s="513" t="str">
        <f t="shared" si="190"/>
        <v>NIL</v>
      </c>
      <c r="AM139" s="513" t="str">
        <f t="shared" si="195"/>
        <v>NIL</v>
      </c>
      <c r="AN139" s="513" t="str">
        <f t="shared" si="191"/>
        <v>NIL</v>
      </c>
      <c r="AO139" s="513"/>
      <c r="AP139" s="514">
        <f t="shared" si="192"/>
        <v>59</v>
      </c>
      <c r="AQ139" s="515">
        <f t="shared" si="196"/>
        <v>0</v>
      </c>
      <c r="AR139" s="515">
        <f t="shared" si="197"/>
        <v>0</v>
      </c>
      <c r="AS139" s="515">
        <f t="shared" si="198"/>
        <v>0</v>
      </c>
      <c r="AT139" s="515">
        <f t="shared" si="199"/>
        <v>0</v>
      </c>
      <c r="AU139" s="515">
        <f t="shared" si="200"/>
        <v>0</v>
      </c>
      <c r="AV139" s="515">
        <f t="shared" si="201"/>
        <v>0</v>
      </c>
      <c r="AW139" s="515">
        <f t="shared" si="202"/>
        <v>0</v>
      </c>
      <c r="AX139" s="515">
        <f t="shared" si="203"/>
        <v>0</v>
      </c>
      <c r="AY139" s="515">
        <f t="shared" si="204"/>
        <v>0</v>
      </c>
      <c r="AZ139" s="515">
        <f t="shared" si="205"/>
        <v>0</v>
      </c>
      <c r="BA139" s="515">
        <f t="shared" si="206"/>
        <v>0</v>
      </c>
      <c r="BB139" s="515">
        <f t="shared" si="207"/>
        <v>0</v>
      </c>
      <c r="BC139" s="515">
        <f t="shared" si="208"/>
        <v>0</v>
      </c>
      <c r="BD139" s="515">
        <f t="shared" si="209"/>
        <v>0</v>
      </c>
      <c r="BE139" s="515">
        <f t="shared" si="210"/>
        <v>0</v>
      </c>
      <c r="BF139" s="515">
        <f t="shared" si="211"/>
        <v>0</v>
      </c>
      <c r="BG139" s="515">
        <f t="shared" si="212"/>
        <v>0</v>
      </c>
      <c r="BH139" s="515">
        <f t="shared" si="213"/>
        <v>0</v>
      </c>
      <c r="BI139" s="515">
        <f t="shared" si="214"/>
        <v>0</v>
      </c>
      <c r="BJ139" s="515">
        <f t="shared" si="215"/>
        <v>0</v>
      </c>
      <c r="BK139" s="515">
        <f t="shared" si="216"/>
        <v>0</v>
      </c>
      <c r="BL139" s="515">
        <f t="shared" si="217"/>
        <v>0</v>
      </c>
      <c r="BM139" s="515">
        <f t="shared" si="218"/>
        <v>0</v>
      </c>
      <c r="BN139" s="515">
        <f t="shared" si="219"/>
        <v>0</v>
      </c>
      <c r="BO139" s="515">
        <f t="shared" si="220"/>
        <v>0</v>
      </c>
      <c r="BP139" s="515">
        <f t="shared" si="221"/>
        <v>0</v>
      </c>
      <c r="BQ139" s="515">
        <f t="shared" si="222"/>
        <v>0</v>
      </c>
      <c r="BR139" s="515">
        <f t="shared" si="223"/>
        <v>0</v>
      </c>
      <c r="BS139" s="515">
        <f t="shared" si="224"/>
        <v>0</v>
      </c>
      <c r="BT139" s="515">
        <f t="shared" si="225"/>
        <v>0</v>
      </c>
      <c r="BU139" s="515">
        <f t="shared" si="226"/>
        <v>0</v>
      </c>
      <c r="BV139" s="515">
        <f t="shared" si="227"/>
        <v>0</v>
      </c>
      <c r="BW139" s="515">
        <f t="shared" si="228"/>
        <v>0</v>
      </c>
      <c r="BX139" s="515">
        <f t="shared" si="229"/>
        <v>0</v>
      </c>
      <c r="BY139" s="515">
        <f t="shared" si="230"/>
        <v>0</v>
      </c>
      <c r="BZ139" s="515">
        <f t="shared" si="231"/>
        <v>0</v>
      </c>
      <c r="CA139" s="515">
        <f t="shared" si="232"/>
        <v>0</v>
      </c>
      <c r="CB139" s="515">
        <f t="shared" si="233"/>
        <v>0</v>
      </c>
      <c r="CC139" s="515">
        <f t="shared" si="234"/>
        <v>0</v>
      </c>
      <c r="CD139" s="515">
        <f t="shared" si="235"/>
        <v>0</v>
      </c>
      <c r="CE139" s="515">
        <f t="shared" si="236"/>
        <v>0</v>
      </c>
      <c r="CF139" s="515">
        <f t="shared" si="237"/>
        <v>0</v>
      </c>
      <c r="CG139" s="515">
        <f t="shared" si="238"/>
        <v>0</v>
      </c>
      <c r="CH139" s="515">
        <f t="shared" si="239"/>
        <v>0</v>
      </c>
      <c r="CI139" s="515">
        <f t="shared" si="240"/>
        <v>0</v>
      </c>
      <c r="CJ139" s="515">
        <f t="shared" si="241"/>
        <v>0</v>
      </c>
      <c r="CK139" s="515">
        <f t="shared" si="255"/>
        <v>0</v>
      </c>
      <c r="CL139" s="515">
        <f t="shared" si="242"/>
        <v>0</v>
      </c>
      <c r="CM139" s="515">
        <f t="shared" si="243"/>
        <v>0</v>
      </c>
      <c r="CN139" s="515">
        <f t="shared" si="244"/>
        <v>0</v>
      </c>
      <c r="CO139" s="515">
        <f t="shared" si="245"/>
        <v>0</v>
      </c>
      <c r="CP139" s="515">
        <f t="shared" si="246"/>
        <v>0</v>
      </c>
      <c r="CQ139" s="515">
        <f t="shared" si="247"/>
        <v>0</v>
      </c>
      <c r="CR139" s="515">
        <f t="shared" si="248"/>
        <v>0</v>
      </c>
      <c r="CS139" s="515">
        <f t="shared" si="249"/>
        <v>0</v>
      </c>
      <c r="CT139" s="515">
        <f t="shared" si="250"/>
        <v>0</v>
      </c>
      <c r="CU139" s="515">
        <f t="shared" si="251"/>
        <v>0</v>
      </c>
      <c r="CV139" s="515">
        <f t="shared" si="252"/>
        <v>0</v>
      </c>
      <c r="CW139" s="515">
        <f t="shared" si="253"/>
        <v>0</v>
      </c>
      <c r="CX139" s="515">
        <f t="shared" si="254"/>
        <v>0</v>
      </c>
    </row>
    <row r="140" spans="2:102" x14ac:dyDescent="0.25">
      <c r="B140" s="509">
        <v>123</v>
      </c>
      <c r="C140" s="467">
        <f>'Student Entry'!C136</f>
        <v>211413205302</v>
      </c>
      <c r="D140" s="274" t="str">
        <f>'Student Entry'!D136</f>
        <v>LALIETH KUMAR .N</v>
      </c>
      <c r="E140" s="468" t="s">
        <v>1036</v>
      </c>
      <c r="F140" s="510">
        <v>2</v>
      </c>
      <c r="G140" s="510">
        <v>1</v>
      </c>
      <c r="H140" s="510">
        <v>2</v>
      </c>
      <c r="I140" s="510">
        <v>2</v>
      </c>
      <c r="J140" s="468">
        <v>2</v>
      </c>
      <c r="K140" s="510">
        <v>2</v>
      </c>
      <c r="L140" s="468">
        <v>1</v>
      </c>
      <c r="M140" s="468">
        <v>2</v>
      </c>
      <c r="N140" s="510">
        <v>0</v>
      </c>
      <c r="O140" s="511">
        <v>6</v>
      </c>
      <c r="P140" s="511">
        <v>8</v>
      </c>
      <c r="Q140" s="510"/>
      <c r="R140" s="510"/>
      <c r="S140" s="511">
        <v>5</v>
      </c>
      <c r="T140" s="511"/>
      <c r="U140" s="510"/>
      <c r="V140" s="510"/>
      <c r="W140" s="511" t="s">
        <v>1036</v>
      </c>
      <c r="X140" s="511"/>
      <c r="Y140" s="510">
        <v>10</v>
      </c>
      <c r="Z140" s="510"/>
      <c r="AA140" s="511">
        <v>6</v>
      </c>
      <c r="AB140" s="511">
        <v>6</v>
      </c>
      <c r="AC140" s="510"/>
      <c r="AD140" s="510"/>
      <c r="AE140" s="511">
        <v>6</v>
      </c>
      <c r="AF140" s="511">
        <v>7</v>
      </c>
      <c r="AG140" s="447"/>
      <c r="AH140" s="512"/>
      <c r="AI140" s="513">
        <f t="shared" ca="1" si="187"/>
        <v>22</v>
      </c>
      <c r="AJ140" s="513">
        <f t="shared" si="188"/>
        <v>34</v>
      </c>
      <c r="AK140" s="513">
        <f t="shared" si="189"/>
        <v>12</v>
      </c>
      <c r="AL140" s="513" t="str">
        <f t="shared" si="190"/>
        <v>NIL</v>
      </c>
      <c r="AM140" s="513" t="str">
        <f t="shared" si="195"/>
        <v>NIL</v>
      </c>
      <c r="AN140" s="513" t="str">
        <f t="shared" si="191"/>
        <v>NIL</v>
      </c>
      <c r="AO140" s="513"/>
      <c r="AP140" s="514">
        <f t="shared" si="192"/>
        <v>68</v>
      </c>
      <c r="AQ140" s="515">
        <f t="shared" si="196"/>
        <v>0</v>
      </c>
      <c r="AR140" s="515">
        <f t="shared" si="197"/>
        <v>0</v>
      </c>
      <c r="AS140" s="515">
        <f t="shared" si="198"/>
        <v>0</v>
      </c>
      <c r="AT140" s="515">
        <f t="shared" si="199"/>
        <v>0</v>
      </c>
      <c r="AU140" s="515">
        <f t="shared" si="200"/>
        <v>0</v>
      </c>
      <c r="AV140" s="515">
        <f t="shared" si="201"/>
        <v>0</v>
      </c>
      <c r="AW140" s="515">
        <f t="shared" si="202"/>
        <v>0</v>
      </c>
      <c r="AX140" s="515">
        <f t="shared" si="203"/>
        <v>0</v>
      </c>
      <c r="AY140" s="515">
        <f t="shared" si="204"/>
        <v>0</v>
      </c>
      <c r="AZ140" s="515">
        <f t="shared" si="205"/>
        <v>0</v>
      </c>
      <c r="BA140" s="515">
        <f t="shared" si="206"/>
        <v>0</v>
      </c>
      <c r="BB140" s="515">
        <f t="shared" si="207"/>
        <v>0</v>
      </c>
      <c r="BC140" s="515">
        <f t="shared" si="208"/>
        <v>0</v>
      </c>
      <c r="BD140" s="515">
        <f t="shared" si="209"/>
        <v>0</v>
      </c>
      <c r="BE140" s="515">
        <f t="shared" si="210"/>
        <v>0</v>
      </c>
      <c r="BF140" s="515">
        <f t="shared" si="211"/>
        <v>0</v>
      </c>
      <c r="BG140" s="515">
        <f t="shared" si="212"/>
        <v>0</v>
      </c>
      <c r="BH140" s="515">
        <f t="shared" si="213"/>
        <v>0</v>
      </c>
      <c r="BI140" s="515">
        <f t="shared" si="214"/>
        <v>0</v>
      </c>
      <c r="BJ140" s="515">
        <f t="shared" si="215"/>
        <v>0</v>
      </c>
      <c r="BK140" s="515">
        <f t="shared" si="216"/>
        <v>0</v>
      </c>
      <c r="BL140" s="515">
        <f t="shared" si="217"/>
        <v>0</v>
      </c>
      <c r="BM140" s="515">
        <f t="shared" si="218"/>
        <v>0</v>
      </c>
      <c r="BN140" s="515">
        <f t="shared" si="219"/>
        <v>0</v>
      </c>
      <c r="BO140" s="515">
        <f t="shared" si="220"/>
        <v>0</v>
      </c>
      <c r="BP140" s="515">
        <f t="shared" si="221"/>
        <v>0</v>
      </c>
      <c r="BQ140" s="515">
        <f t="shared" si="222"/>
        <v>0</v>
      </c>
      <c r="BR140" s="515">
        <f t="shared" si="223"/>
        <v>0</v>
      </c>
      <c r="BS140" s="515">
        <f t="shared" si="224"/>
        <v>0</v>
      </c>
      <c r="BT140" s="515">
        <f t="shared" si="225"/>
        <v>0</v>
      </c>
      <c r="BU140" s="515">
        <f t="shared" si="226"/>
        <v>0</v>
      </c>
      <c r="BV140" s="515">
        <f t="shared" si="227"/>
        <v>0</v>
      </c>
      <c r="BW140" s="515">
        <f t="shared" si="228"/>
        <v>0</v>
      </c>
      <c r="BX140" s="515">
        <f t="shared" si="229"/>
        <v>0</v>
      </c>
      <c r="BY140" s="515">
        <f t="shared" si="230"/>
        <v>0</v>
      </c>
      <c r="BZ140" s="515">
        <f t="shared" si="231"/>
        <v>0</v>
      </c>
      <c r="CA140" s="515">
        <f t="shared" si="232"/>
        <v>0</v>
      </c>
      <c r="CB140" s="515">
        <f t="shared" si="233"/>
        <v>0</v>
      </c>
      <c r="CC140" s="515">
        <f t="shared" si="234"/>
        <v>0</v>
      </c>
      <c r="CD140" s="515">
        <f t="shared" si="235"/>
        <v>0</v>
      </c>
      <c r="CE140" s="515">
        <f t="shared" si="236"/>
        <v>0</v>
      </c>
      <c r="CF140" s="515">
        <f t="shared" si="237"/>
        <v>0</v>
      </c>
      <c r="CG140" s="515">
        <f t="shared" si="238"/>
        <v>0</v>
      </c>
      <c r="CH140" s="515">
        <f t="shared" si="239"/>
        <v>0</v>
      </c>
      <c r="CI140" s="515">
        <f t="shared" si="240"/>
        <v>0</v>
      </c>
      <c r="CJ140" s="515">
        <f t="shared" si="241"/>
        <v>0</v>
      </c>
      <c r="CK140" s="515">
        <f t="shared" si="255"/>
        <v>0</v>
      </c>
      <c r="CL140" s="515">
        <f t="shared" si="242"/>
        <v>0</v>
      </c>
      <c r="CM140" s="515">
        <f t="shared" si="243"/>
        <v>0</v>
      </c>
      <c r="CN140" s="515">
        <f t="shared" si="244"/>
        <v>0</v>
      </c>
      <c r="CO140" s="515">
        <f t="shared" si="245"/>
        <v>0</v>
      </c>
      <c r="CP140" s="515">
        <f t="shared" si="246"/>
        <v>0</v>
      </c>
      <c r="CQ140" s="515">
        <f t="shared" si="247"/>
        <v>0</v>
      </c>
      <c r="CR140" s="515">
        <f t="shared" si="248"/>
        <v>0</v>
      </c>
      <c r="CS140" s="515">
        <f t="shared" si="249"/>
        <v>0</v>
      </c>
      <c r="CT140" s="515">
        <f t="shared" si="250"/>
        <v>0</v>
      </c>
      <c r="CU140" s="515">
        <f t="shared" si="251"/>
        <v>0</v>
      </c>
      <c r="CV140" s="515">
        <f t="shared" si="252"/>
        <v>0</v>
      </c>
      <c r="CW140" s="515">
        <f t="shared" si="253"/>
        <v>0</v>
      </c>
      <c r="CX140" s="515">
        <f t="shared" si="254"/>
        <v>0</v>
      </c>
    </row>
    <row r="141" spans="2:102" x14ac:dyDescent="0.25">
      <c r="B141" s="509">
        <v>124</v>
      </c>
      <c r="C141" s="467">
        <f>'Student Entry'!C137</f>
        <v>211413205303</v>
      </c>
      <c r="D141" s="274" t="str">
        <f>'Student Entry'!D137</f>
        <v>MARTHINI PRASANA .R</v>
      </c>
      <c r="E141" s="468" t="s">
        <v>1036</v>
      </c>
      <c r="F141" s="510">
        <v>2</v>
      </c>
      <c r="G141" s="510">
        <v>2</v>
      </c>
      <c r="H141" s="510">
        <v>0</v>
      </c>
      <c r="I141" s="510">
        <v>2</v>
      </c>
      <c r="J141" s="468">
        <v>2</v>
      </c>
      <c r="K141" s="510">
        <v>1</v>
      </c>
      <c r="L141" s="468">
        <v>2</v>
      </c>
      <c r="M141" s="468">
        <v>2</v>
      </c>
      <c r="N141" s="510">
        <v>0</v>
      </c>
      <c r="O141" s="511">
        <v>4</v>
      </c>
      <c r="P141" s="511">
        <v>8</v>
      </c>
      <c r="Q141" s="510"/>
      <c r="R141" s="510"/>
      <c r="S141" s="511" t="s">
        <v>1036</v>
      </c>
      <c r="T141" s="511"/>
      <c r="U141" s="510">
        <v>12</v>
      </c>
      <c r="V141" s="510"/>
      <c r="W141" s="511">
        <v>3</v>
      </c>
      <c r="X141" s="511"/>
      <c r="Y141" s="510"/>
      <c r="Z141" s="510"/>
      <c r="AA141" s="511">
        <v>5</v>
      </c>
      <c r="AB141" s="511">
        <v>6</v>
      </c>
      <c r="AC141" s="510"/>
      <c r="AD141" s="510"/>
      <c r="AE141" s="511" t="s">
        <v>1036</v>
      </c>
      <c r="AF141" s="511" t="s">
        <v>1036</v>
      </c>
      <c r="AG141" s="447">
        <v>8</v>
      </c>
      <c r="AH141" s="512">
        <v>7</v>
      </c>
      <c r="AI141" s="513">
        <f t="shared" ca="1" si="187"/>
        <v>25</v>
      </c>
      <c r="AJ141" s="513">
        <f t="shared" si="188"/>
        <v>14</v>
      </c>
      <c r="AK141" s="513">
        <f t="shared" si="189"/>
        <v>27</v>
      </c>
      <c r="AL141" s="513" t="str">
        <f t="shared" si="190"/>
        <v>NIL</v>
      </c>
      <c r="AM141" s="513" t="str">
        <f t="shared" si="195"/>
        <v>NIL</v>
      </c>
      <c r="AN141" s="513" t="str">
        <f t="shared" si="191"/>
        <v>NIL</v>
      </c>
      <c r="AO141" s="513"/>
      <c r="AP141" s="514">
        <f t="shared" si="192"/>
        <v>66</v>
      </c>
      <c r="AQ141" s="515">
        <f t="shared" si="196"/>
        <v>0</v>
      </c>
      <c r="AR141" s="515">
        <f t="shared" si="197"/>
        <v>0</v>
      </c>
      <c r="AS141" s="515">
        <f t="shared" si="198"/>
        <v>0</v>
      </c>
      <c r="AT141" s="515">
        <f t="shared" si="199"/>
        <v>0</v>
      </c>
      <c r="AU141" s="515">
        <f t="shared" si="200"/>
        <v>0</v>
      </c>
      <c r="AV141" s="515">
        <f t="shared" si="201"/>
        <v>0</v>
      </c>
      <c r="AW141" s="515">
        <f t="shared" si="202"/>
        <v>0</v>
      </c>
      <c r="AX141" s="515">
        <f t="shared" si="203"/>
        <v>0</v>
      </c>
      <c r="AY141" s="515">
        <f t="shared" si="204"/>
        <v>0</v>
      </c>
      <c r="AZ141" s="515">
        <f t="shared" si="205"/>
        <v>0</v>
      </c>
      <c r="BA141" s="515">
        <f t="shared" si="206"/>
        <v>0</v>
      </c>
      <c r="BB141" s="515">
        <f t="shared" si="207"/>
        <v>0</v>
      </c>
      <c r="BC141" s="515">
        <f t="shared" si="208"/>
        <v>0</v>
      </c>
      <c r="BD141" s="515">
        <f t="shared" si="209"/>
        <v>0</v>
      </c>
      <c r="BE141" s="515">
        <f t="shared" si="210"/>
        <v>0</v>
      </c>
      <c r="BF141" s="515">
        <f t="shared" si="211"/>
        <v>0</v>
      </c>
      <c r="BG141" s="515">
        <f t="shared" si="212"/>
        <v>0</v>
      </c>
      <c r="BH141" s="515">
        <f t="shared" si="213"/>
        <v>0</v>
      </c>
      <c r="BI141" s="515">
        <f t="shared" si="214"/>
        <v>0</v>
      </c>
      <c r="BJ141" s="515">
        <f t="shared" si="215"/>
        <v>0</v>
      </c>
      <c r="BK141" s="515">
        <f t="shared" si="216"/>
        <v>0</v>
      </c>
      <c r="BL141" s="515">
        <f t="shared" si="217"/>
        <v>0</v>
      </c>
      <c r="BM141" s="515">
        <f t="shared" si="218"/>
        <v>0</v>
      </c>
      <c r="BN141" s="515">
        <f t="shared" si="219"/>
        <v>0</v>
      </c>
      <c r="BO141" s="515">
        <f t="shared" si="220"/>
        <v>0</v>
      </c>
      <c r="BP141" s="515">
        <f t="shared" si="221"/>
        <v>0</v>
      </c>
      <c r="BQ141" s="515">
        <f t="shared" si="222"/>
        <v>0</v>
      </c>
      <c r="BR141" s="515">
        <f t="shared" si="223"/>
        <v>0</v>
      </c>
      <c r="BS141" s="515">
        <f t="shared" si="224"/>
        <v>0</v>
      </c>
      <c r="BT141" s="515">
        <f t="shared" si="225"/>
        <v>0</v>
      </c>
      <c r="BU141" s="515">
        <f t="shared" si="226"/>
        <v>0</v>
      </c>
      <c r="BV141" s="515">
        <f t="shared" si="227"/>
        <v>0</v>
      </c>
      <c r="BW141" s="515">
        <f t="shared" si="228"/>
        <v>0</v>
      </c>
      <c r="BX141" s="515">
        <f t="shared" si="229"/>
        <v>0</v>
      </c>
      <c r="BY141" s="515">
        <f t="shared" si="230"/>
        <v>0</v>
      </c>
      <c r="BZ141" s="515">
        <f t="shared" si="231"/>
        <v>0</v>
      </c>
      <c r="CA141" s="515">
        <f t="shared" si="232"/>
        <v>0</v>
      </c>
      <c r="CB141" s="515">
        <f t="shared" si="233"/>
        <v>0</v>
      </c>
      <c r="CC141" s="515">
        <f t="shared" si="234"/>
        <v>0</v>
      </c>
      <c r="CD141" s="515">
        <f t="shared" si="235"/>
        <v>0</v>
      </c>
      <c r="CE141" s="515">
        <f t="shared" si="236"/>
        <v>0</v>
      </c>
      <c r="CF141" s="515">
        <f t="shared" si="237"/>
        <v>0</v>
      </c>
      <c r="CG141" s="515">
        <f t="shared" si="238"/>
        <v>0</v>
      </c>
      <c r="CH141" s="515">
        <f t="shared" si="239"/>
        <v>0</v>
      </c>
      <c r="CI141" s="515">
        <f t="shared" si="240"/>
        <v>0</v>
      </c>
      <c r="CJ141" s="515">
        <f t="shared" si="241"/>
        <v>0</v>
      </c>
      <c r="CK141" s="515">
        <f t="shared" si="255"/>
        <v>0</v>
      </c>
      <c r="CL141" s="515">
        <f t="shared" si="242"/>
        <v>0</v>
      </c>
      <c r="CM141" s="515">
        <f t="shared" si="243"/>
        <v>0</v>
      </c>
      <c r="CN141" s="515">
        <f t="shared" si="244"/>
        <v>0</v>
      </c>
      <c r="CO141" s="515">
        <f t="shared" si="245"/>
        <v>0</v>
      </c>
      <c r="CP141" s="515">
        <f t="shared" si="246"/>
        <v>0</v>
      </c>
      <c r="CQ141" s="515">
        <f t="shared" si="247"/>
        <v>0</v>
      </c>
      <c r="CR141" s="515">
        <f t="shared" si="248"/>
        <v>0</v>
      </c>
      <c r="CS141" s="515">
        <f t="shared" si="249"/>
        <v>0</v>
      </c>
      <c r="CT141" s="515">
        <f t="shared" si="250"/>
        <v>0</v>
      </c>
      <c r="CU141" s="515">
        <f t="shared" si="251"/>
        <v>0</v>
      </c>
      <c r="CV141" s="515">
        <f t="shared" si="252"/>
        <v>0</v>
      </c>
      <c r="CW141" s="515">
        <f t="shared" si="253"/>
        <v>0</v>
      </c>
      <c r="CX141" s="515">
        <f t="shared" si="254"/>
        <v>0</v>
      </c>
    </row>
    <row r="142" spans="2:102" x14ac:dyDescent="0.25">
      <c r="B142" s="509">
        <v>125</v>
      </c>
      <c r="C142" s="467">
        <f>'Student Entry'!C138</f>
        <v>211413205304</v>
      </c>
      <c r="D142" s="274" t="str">
        <f>'Student Entry'!D138</f>
        <v>RAJASUNDAR .K</v>
      </c>
      <c r="E142" s="468">
        <v>1</v>
      </c>
      <c r="F142" s="510">
        <v>2</v>
      </c>
      <c r="G142" s="510">
        <v>1</v>
      </c>
      <c r="H142" s="510">
        <v>1</v>
      </c>
      <c r="I142" s="510">
        <v>2</v>
      </c>
      <c r="J142" s="468">
        <v>0</v>
      </c>
      <c r="K142" s="510" t="s">
        <v>1036</v>
      </c>
      <c r="L142" s="468">
        <v>2</v>
      </c>
      <c r="M142" s="468">
        <v>1</v>
      </c>
      <c r="N142" s="510">
        <v>0</v>
      </c>
      <c r="O142" s="511" t="s">
        <v>1036</v>
      </c>
      <c r="P142" s="511" t="s">
        <v>1036</v>
      </c>
      <c r="Q142" s="510">
        <v>10</v>
      </c>
      <c r="R142" s="510">
        <v>4</v>
      </c>
      <c r="S142" s="511">
        <v>8</v>
      </c>
      <c r="T142" s="511"/>
      <c r="U142" s="510"/>
      <c r="V142" s="510"/>
      <c r="W142" s="511">
        <v>0</v>
      </c>
      <c r="X142" s="511"/>
      <c r="Y142" s="510"/>
      <c r="Z142" s="510"/>
      <c r="AA142" s="511">
        <v>8</v>
      </c>
      <c r="AB142" s="511">
        <v>5</v>
      </c>
      <c r="AC142" s="510"/>
      <c r="AD142" s="510"/>
      <c r="AE142" s="511">
        <v>7</v>
      </c>
      <c r="AF142" s="511">
        <v>7</v>
      </c>
      <c r="AG142" s="447"/>
      <c r="AH142" s="512"/>
      <c r="AI142" s="513">
        <f t="shared" ca="1" si="187"/>
        <v>13</v>
      </c>
      <c r="AJ142" s="513">
        <f t="shared" si="188"/>
        <v>31</v>
      </c>
      <c r="AK142" s="513">
        <f t="shared" si="189"/>
        <v>15</v>
      </c>
      <c r="AL142" s="513" t="str">
        <f t="shared" si="190"/>
        <v>NIL</v>
      </c>
      <c r="AM142" s="513" t="str">
        <f t="shared" si="195"/>
        <v>NIL</v>
      </c>
      <c r="AN142" s="513" t="str">
        <f t="shared" si="191"/>
        <v>NIL</v>
      </c>
      <c r="AO142" s="513"/>
      <c r="AP142" s="514">
        <f t="shared" si="192"/>
        <v>59</v>
      </c>
      <c r="AQ142" s="515">
        <f t="shared" si="196"/>
        <v>0</v>
      </c>
      <c r="AR142" s="515">
        <f t="shared" si="197"/>
        <v>0</v>
      </c>
      <c r="AS142" s="515">
        <f t="shared" si="198"/>
        <v>0</v>
      </c>
      <c r="AT142" s="515">
        <f t="shared" si="199"/>
        <v>0</v>
      </c>
      <c r="AU142" s="515">
        <f t="shared" si="200"/>
        <v>0</v>
      </c>
      <c r="AV142" s="515">
        <f t="shared" si="201"/>
        <v>0</v>
      </c>
      <c r="AW142" s="515">
        <f t="shared" si="202"/>
        <v>0</v>
      </c>
      <c r="AX142" s="515">
        <f t="shared" si="203"/>
        <v>0</v>
      </c>
      <c r="AY142" s="515">
        <f t="shared" si="204"/>
        <v>0</v>
      </c>
      <c r="AZ142" s="515">
        <f t="shared" si="205"/>
        <v>0</v>
      </c>
      <c r="BA142" s="515">
        <f t="shared" si="206"/>
        <v>0</v>
      </c>
      <c r="BB142" s="515">
        <f t="shared" si="207"/>
        <v>0</v>
      </c>
      <c r="BC142" s="515">
        <f t="shared" si="208"/>
        <v>0</v>
      </c>
      <c r="BD142" s="515">
        <f t="shared" si="209"/>
        <v>0</v>
      </c>
      <c r="BE142" s="515">
        <f t="shared" si="210"/>
        <v>0</v>
      </c>
      <c r="BF142" s="515">
        <f t="shared" si="211"/>
        <v>0</v>
      </c>
      <c r="BG142" s="515">
        <f t="shared" si="212"/>
        <v>0</v>
      </c>
      <c r="BH142" s="515">
        <f t="shared" si="213"/>
        <v>0</v>
      </c>
      <c r="BI142" s="515">
        <f t="shared" si="214"/>
        <v>0</v>
      </c>
      <c r="BJ142" s="515">
        <f t="shared" si="215"/>
        <v>0</v>
      </c>
      <c r="BK142" s="515">
        <f t="shared" si="216"/>
        <v>0</v>
      </c>
      <c r="BL142" s="515">
        <f t="shared" si="217"/>
        <v>0</v>
      </c>
      <c r="BM142" s="515">
        <f t="shared" si="218"/>
        <v>0</v>
      </c>
      <c r="BN142" s="515">
        <f t="shared" si="219"/>
        <v>0</v>
      </c>
      <c r="BO142" s="515">
        <f t="shared" si="220"/>
        <v>0</v>
      </c>
      <c r="BP142" s="515">
        <f t="shared" si="221"/>
        <v>0</v>
      </c>
      <c r="BQ142" s="515">
        <f t="shared" si="222"/>
        <v>0</v>
      </c>
      <c r="BR142" s="515">
        <f t="shared" si="223"/>
        <v>0</v>
      </c>
      <c r="BS142" s="515">
        <f t="shared" si="224"/>
        <v>0</v>
      </c>
      <c r="BT142" s="515">
        <f t="shared" si="225"/>
        <v>0</v>
      </c>
      <c r="BU142" s="515">
        <f t="shared" si="226"/>
        <v>0</v>
      </c>
      <c r="BV142" s="515">
        <f t="shared" si="227"/>
        <v>0</v>
      </c>
      <c r="BW142" s="515">
        <f t="shared" si="228"/>
        <v>0</v>
      </c>
      <c r="BX142" s="515">
        <f t="shared" si="229"/>
        <v>0</v>
      </c>
      <c r="BY142" s="515">
        <f t="shared" si="230"/>
        <v>0</v>
      </c>
      <c r="BZ142" s="515">
        <f t="shared" si="231"/>
        <v>0</v>
      </c>
      <c r="CA142" s="515">
        <f t="shared" si="232"/>
        <v>0</v>
      </c>
      <c r="CB142" s="515">
        <f t="shared" si="233"/>
        <v>0</v>
      </c>
      <c r="CC142" s="515">
        <f t="shared" si="234"/>
        <v>0</v>
      </c>
      <c r="CD142" s="515">
        <f t="shared" si="235"/>
        <v>0</v>
      </c>
      <c r="CE142" s="515">
        <f t="shared" si="236"/>
        <v>0</v>
      </c>
      <c r="CF142" s="515">
        <f t="shared" si="237"/>
        <v>0</v>
      </c>
      <c r="CG142" s="515">
        <f t="shared" si="238"/>
        <v>0</v>
      </c>
      <c r="CH142" s="515">
        <f t="shared" si="239"/>
        <v>0</v>
      </c>
      <c r="CI142" s="515">
        <f t="shared" si="240"/>
        <v>0</v>
      </c>
      <c r="CJ142" s="515">
        <f t="shared" si="241"/>
        <v>0</v>
      </c>
      <c r="CK142" s="515">
        <f t="shared" si="255"/>
        <v>0</v>
      </c>
      <c r="CL142" s="515">
        <f t="shared" si="242"/>
        <v>0</v>
      </c>
      <c r="CM142" s="515">
        <f t="shared" si="243"/>
        <v>0</v>
      </c>
      <c r="CN142" s="515">
        <f t="shared" si="244"/>
        <v>0</v>
      </c>
      <c r="CO142" s="515">
        <f t="shared" si="245"/>
        <v>0</v>
      </c>
      <c r="CP142" s="515">
        <f t="shared" si="246"/>
        <v>0</v>
      </c>
      <c r="CQ142" s="515">
        <f t="shared" si="247"/>
        <v>0</v>
      </c>
      <c r="CR142" s="515">
        <f t="shared" si="248"/>
        <v>0</v>
      </c>
      <c r="CS142" s="515">
        <f t="shared" si="249"/>
        <v>0</v>
      </c>
      <c r="CT142" s="515">
        <f t="shared" si="250"/>
        <v>0</v>
      </c>
      <c r="CU142" s="515">
        <f t="shared" si="251"/>
        <v>0</v>
      </c>
      <c r="CV142" s="515">
        <f t="shared" si="252"/>
        <v>0</v>
      </c>
      <c r="CW142" s="515">
        <f t="shared" si="253"/>
        <v>0</v>
      </c>
      <c r="CX142" s="515">
        <f t="shared" si="254"/>
        <v>0</v>
      </c>
    </row>
    <row r="143" spans="2:102" x14ac:dyDescent="0.25">
      <c r="B143" s="509">
        <v>126</v>
      </c>
      <c r="C143" s="467">
        <f>'Student Entry'!C139</f>
        <v>211413205305</v>
      </c>
      <c r="D143" s="274" t="str">
        <f>'Student Entry'!D139</f>
        <v>SOLOMON .D G</v>
      </c>
      <c r="E143" s="468">
        <v>2</v>
      </c>
      <c r="F143" s="510">
        <v>2</v>
      </c>
      <c r="G143" s="510">
        <v>0</v>
      </c>
      <c r="H143" s="510">
        <v>2</v>
      </c>
      <c r="I143" s="510">
        <v>0</v>
      </c>
      <c r="J143" s="468">
        <v>2</v>
      </c>
      <c r="K143" s="510">
        <v>2</v>
      </c>
      <c r="L143" s="468" t="s">
        <v>1036</v>
      </c>
      <c r="M143" s="468">
        <v>2</v>
      </c>
      <c r="N143" s="510">
        <v>2</v>
      </c>
      <c r="O143" s="511">
        <v>6</v>
      </c>
      <c r="P143" s="511">
        <v>8</v>
      </c>
      <c r="Q143" s="510"/>
      <c r="R143" s="510"/>
      <c r="S143" s="511" t="s">
        <v>1036</v>
      </c>
      <c r="T143" s="511"/>
      <c r="U143" s="510">
        <v>9</v>
      </c>
      <c r="V143" s="510"/>
      <c r="W143" s="511" t="s">
        <v>1036</v>
      </c>
      <c r="X143" s="511"/>
      <c r="Y143" s="510">
        <v>11</v>
      </c>
      <c r="Z143" s="510"/>
      <c r="AA143" s="511" t="s">
        <v>1036</v>
      </c>
      <c r="AB143" s="511" t="s">
        <v>1036</v>
      </c>
      <c r="AC143" s="510">
        <v>5</v>
      </c>
      <c r="AD143" s="510">
        <v>6</v>
      </c>
      <c r="AE143" s="511">
        <v>6</v>
      </c>
      <c r="AF143" s="511">
        <v>7</v>
      </c>
      <c r="AG143" s="447"/>
      <c r="AH143" s="512"/>
      <c r="AI143" s="513">
        <f t="shared" ca="1" si="187"/>
        <v>22</v>
      </c>
      <c r="AJ143" s="513">
        <f t="shared" si="188"/>
        <v>34</v>
      </c>
      <c r="AK143" s="513">
        <f t="shared" si="189"/>
        <v>16</v>
      </c>
      <c r="AL143" s="513" t="str">
        <f t="shared" si="190"/>
        <v>NIL</v>
      </c>
      <c r="AM143" s="513" t="str">
        <f t="shared" si="195"/>
        <v>NIL</v>
      </c>
      <c r="AN143" s="513" t="str">
        <f t="shared" si="191"/>
        <v>NIL</v>
      </c>
      <c r="AO143" s="513"/>
      <c r="AP143" s="514">
        <f t="shared" si="192"/>
        <v>72</v>
      </c>
      <c r="AQ143" s="515">
        <f t="shared" si="196"/>
        <v>0</v>
      </c>
      <c r="AR143" s="515">
        <f t="shared" si="197"/>
        <v>0</v>
      </c>
      <c r="AS143" s="515">
        <f t="shared" si="198"/>
        <v>0</v>
      </c>
      <c r="AT143" s="515">
        <f t="shared" si="199"/>
        <v>0</v>
      </c>
      <c r="AU143" s="515">
        <f t="shared" si="200"/>
        <v>0</v>
      </c>
      <c r="AV143" s="515">
        <f t="shared" si="201"/>
        <v>0</v>
      </c>
      <c r="AW143" s="515">
        <f t="shared" si="202"/>
        <v>0</v>
      </c>
      <c r="AX143" s="515">
        <f t="shared" si="203"/>
        <v>0</v>
      </c>
      <c r="AY143" s="515">
        <f t="shared" si="204"/>
        <v>0</v>
      </c>
      <c r="AZ143" s="515">
        <f t="shared" si="205"/>
        <v>0</v>
      </c>
      <c r="BA143" s="515">
        <f t="shared" si="206"/>
        <v>0</v>
      </c>
      <c r="BB143" s="515">
        <f t="shared" si="207"/>
        <v>0</v>
      </c>
      <c r="BC143" s="515">
        <f t="shared" si="208"/>
        <v>0</v>
      </c>
      <c r="BD143" s="515">
        <f t="shared" si="209"/>
        <v>0</v>
      </c>
      <c r="BE143" s="515">
        <f t="shared" si="210"/>
        <v>0</v>
      </c>
      <c r="BF143" s="515">
        <f t="shared" si="211"/>
        <v>0</v>
      </c>
      <c r="BG143" s="515">
        <f t="shared" si="212"/>
        <v>0</v>
      </c>
      <c r="BH143" s="515">
        <f t="shared" si="213"/>
        <v>0</v>
      </c>
      <c r="BI143" s="515">
        <f t="shared" si="214"/>
        <v>0</v>
      </c>
      <c r="BJ143" s="515">
        <f t="shared" si="215"/>
        <v>0</v>
      </c>
      <c r="BK143" s="515">
        <f t="shared" si="216"/>
        <v>0</v>
      </c>
      <c r="BL143" s="515">
        <f t="shared" si="217"/>
        <v>0</v>
      </c>
      <c r="BM143" s="515">
        <f t="shared" si="218"/>
        <v>0</v>
      </c>
      <c r="BN143" s="515">
        <f t="shared" si="219"/>
        <v>0</v>
      </c>
      <c r="BO143" s="515">
        <f t="shared" si="220"/>
        <v>0</v>
      </c>
      <c r="BP143" s="515">
        <f t="shared" si="221"/>
        <v>0</v>
      </c>
      <c r="BQ143" s="515">
        <f t="shared" si="222"/>
        <v>0</v>
      </c>
      <c r="BR143" s="515">
        <f t="shared" si="223"/>
        <v>0</v>
      </c>
      <c r="BS143" s="515">
        <f t="shared" si="224"/>
        <v>0</v>
      </c>
      <c r="BT143" s="515">
        <f t="shared" si="225"/>
        <v>0</v>
      </c>
      <c r="BU143" s="515">
        <f t="shared" si="226"/>
        <v>0</v>
      </c>
      <c r="BV143" s="515">
        <f t="shared" si="227"/>
        <v>0</v>
      </c>
      <c r="BW143" s="515">
        <f t="shared" si="228"/>
        <v>0</v>
      </c>
      <c r="BX143" s="515">
        <f t="shared" si="229"/>
        <v>0</v>
      </c>
      <c r="BY143" s="515">
        <f t="shared" si="230"/>
        <v>0</v>
      </c>
      <c r="BZ143" s="515">
        <f t="shared" si="231"/>
        <v>0</v>
      </c>
      <c r="CA143" s="515">
        <f t="shared" si="232"/>
        <v>0</v>
      </c>
      <c r="CB143" s="515">
        <f t="shared" si="233"/>
        <v>0</v>
      </c>
      <c r="CC143" s="515">
        <f t="shared" si="234"/>
        <v>0</v>
      </c>
      <c r="CD143" s="515">
        <f t="shared" si="235"/>
        <v>0</v>
      </c>
      <c r="CE143" s="515">
        <f t="shared" si="236"/>
        <v>0</v>
      </c>
      <c r="CF143" s="515">
        <f t="shared" si="237"/>
        <v>0</v>
      </c>
      <c r="CG143" s="515">
        <f t="shared" si="238"/>
        <v>0</v>
      </c>
      <c r="CH143" s="515">
        <f t="shared" si="239"/>
        <v>0</v>
      </c>
      <c r="CI143" s="515">
        <f t="shared" si="240"/>
        <v>0</v>
      </c>
      <c r="CJ143" s="515">
        <f t="shared" si="241"/>
        <v>0</v>
      </c>
      <c r="CK143" s="515">
        <f t="shared" si="255"/>
        <v>0</v>
      </c>
      <c r="CL143" s="515">
        <f t="shared" si="242"/>
        <v>0</v>
      </c>
      <c r="CM143" s="515">
        <f t="shared" si="243"/>
        <v>0</v>
      </c>
      <c r="CN143" s="515">
        <f t="shared" si="244"/>
        <v>0</v>
      </c>
      <c r="CO143" s="515">
        <f t="shared" si="245"/>
        <v>0</v>
      </c>
      <c r="CP143" s="515">
        <f t="shared" si="246"/>
        <v>0</v>
      </c>
      <c r="CQ143" s="515">
        <f t="shared" si="247"/>
        <v>0</v>
      </c>
      <c r="CR143" s="515">
        <f t="shared" si="248"/>
        <v>0</v>
      </c>
      <c r="CS143" s="515">
        <f t="shared" si="249"/>
        <v>0</v>
      </c>
      <c r="CT143" s="515">
        <f t="shared" si="250"/>
        <v>0</v>
      </c>
      <c r="CU143" s="515">
        <f t="shared" si="251"/>
        <v>0</v>
      </c>
      <c r="CV143" s="515">
        <f t="shared" si="252"/>
        <v>0</v>
      </c>
      <c r="CW143" s="515">
        <f t="shared" si="253"/>
        <v>0</v>
      </c>
      <c r="CX143" s="515">
        <f t="shared" si="254"/>
        <v>0</v>
      </c>
    </row>
    <row r="144" spans="2:102" x14ac:dyDescent="0.25">
      <c r="B144" s="509">
        <v>127</v>
      </c>
      <c r="C144" s="467">
        <f>'Student Entry'!C140</f>
        <v>211413205306</v>
      </c>
      <c r="D144" s="274" t="str">
        <f>'Student Entry'!D140</f>
        <v>VARUN .G</v>
      </c>
      <c r="E144" s="468">
        <v>2</v>
      </c>
      <c r="F144" s="510">
        <v>2</v>
      </c>
      <c r="G144" s="510">
        <v>2</v>
      </c>
      <c r="H144" s="510">
        <v>0</v>
      </c>
      <c r="I144" s="510">
        <v>2</v>
      </c>
      <c r="J144" s="468">
        <v>2</v>
      </c>
      <c r="K144" s="510">
        <v>0</v>
      </c>
      <c r="L144" s="468">
        <v>1</v>
      </c>
      <c r="M144" s="468" t="s">
        <v>1036</v>
      </c>
      <c r="N144" s="510">
        <v>2</v>
      </c>
      <c r="O144" s="511" t="s">
        <v>1036</v>
      </c>
      <c r="P144" s="511" t="s">
        <v>1036</v>
      </c>
      <c r="Q144" s="510">
        <v>10</v>
      </c>
      <c r="R144" s="510">
        <v>4</v>
      </c>
      <c r="S144" s="511">
        <v>12</v>
      </c>
      <c r="T144" s="511"/>
      <c r="U144" s="510"/>
      <c r="V144" s="510"/>
      <c r="W144" s="511">
        <v>12</v>
      </c>
      <c r="X144" s="511"/>
      <c r="Y144" s="510"/>
      <c r="Z144" s="510"/>
      <c r="AA144" s="511">
        <v>7</v>
      </c>
      <c r="AB144" s="511">
        <v>6</v>
      </c>
      <c r="AC144" s="510"/>
      <c r="AD144" s="510"/>
      <c r="AE144" s="511">
        <v>3</v>
      </c>
      <c r="AF144" s="511">
        <v>8</v>
      </c>
      <c r="AG144" s="447"/>
      <c r="AH144" s="512"/>
      <c r="AI144" s="513">
        <f t="shared" ca="1" si="187"/>
        <v>27</v>
      </c>
      <c r="AJ144" s="513">
        <f t="shared" si="188"/>
        <v>28</v>
      </c>
      <c r="AK144" s="513">
        <f t="shared" si="189"/>
        <v>20</v>
      </c>
      <c r="AL144" s="513" t="str">
        <f t="shared" si="190"/>
        <v>NIL</v>
      </c>
      <c r="AM144" s="513" t="str">
        <f t="shared" si="195"/>
        <v>NIL</v>
      </c>
      <c r="AN144" s="513" t="str">
        <f t="shared" si="191"/>
        <v>NIL</v>
      </c>
      <c r="AO144" s="513"/>
      <c r="AP144" s="514">
        <f t="shared" si="192"/>
        <v>75</v>
      </c>
      <c r="AQ144" s="515">
        <f t="shared" si="196"/>
        <v>0</v>
      </c>
      <c r="AR144" s="515">
        <f t="shared" si="197"/>
        <v>0</v>
      </c>
      <c r="AS144" s="515">
        <f t="shared" si="198"/>
        <v>0</v>
      </c>
      <c r="AT144" s="515">
        <f t="shared" si="199"/>
        <v>0</v>
      </c>
      <c r="AU144" s="515">
        <f t="shared" si="200"/>
        <v>0</v>
      </c>
      <c r="AV144" s="515">
        <f t="shared" si="201"/>
        <v>0</v>
      </c>
      <c r="AW144" s="515">
        <f t="shared" si="202"/>
        <v>0</v>
      </c>
      <c r="AX144" s="515">
        <f t="shared" si="203"/>
        <v>0</v>
      </c>
      <c r="AY144" s="515">
        <f t="shared" si="204"/>
        <v>0</v>
      </c>
      <c r="AZ144" s="515">
        <f t="shared" si="205"/>
        <v>0</v>
      </c>
      <c r="BA144" s="515">
        <f t="shared" si="206"/>
        <v>0</v>
      </c>
      <c r="BB144" s="515">
        <f t="shared" si="207"/>
        <v>0</v>
      </c>
      <c r="BC144" s="515">
        <f t="shared" si="208"/>
        <v>0</v>
      </c>
      <c r="BD144" s="515">
        <f t="shared" si="209"/>
        <v>0</v>
      </c>
      <c r="BE144" s="515">
        <f t="shared" si="210"/>
        <v>0</v>
      </c>
      <c r="BF144" s="515">
        <f t="shared" si="211"/>
        <v>0</v>
      </c>
      <c r="BG144" s="515">
        <f t="shared" si="212"/>
        <v>0</v>
      </c>
      <c r="BH144" s="515">
        <f t="shared" si="213"/>
        <v>0</v>
      </c>
      <c r="BI144" s="515">
        <f t="shared" si="214"/>
        <v>0</v>
      </c>
      <c r="BJ144" s="515">
        <f t="shared" si="215"/>
        <v>0</v>
      </c>
      <c r="BK144" s="515">
        <f t="shared" si="216"/>
        <v>0</v>
      </c>
      <c r="BL144" s="515">
        <f t="shared" si="217"/>
        <v>0</v>
      </c>
      <c r="BM144" s="515">
        <f t="shared" si="218"/>
        <v>0</v>
      </c>
      <c r="BN144" s="515">
        <f t="shared" si="219"/>
        <v>0</v>
      </c>
      <c r="BO144" s="515">
        <f t="shared" si="220"/>
        <v>0</v>
      </c>
      <c r="BP144" s="515">
        <f t="shared" si="221"/>
        <v>0</v>
      </c>
      <c r="BQ144" s="515">
        <f t="shared" si="222"/>
        <v>0</v>
      </c>
      <c r="BR144" s="515">
        <f t="shared" si="223"/>
        <v>0</v>
      </c>
      <c r="BS144" s="515">
        <f t="shared" si="224"/>
        <v>0</v>
      </c>
      <c r="BT144" s="515">
        <f t="shared" si="225"/>
        <v>0</v>
      </c>
      <c r="BU144" s="515">
        <f t="shared" si="226"/>
        <v>0</v>
      </c>
      <c r="BV144" s="515">
        <f t="shared" si="227"/>
        <v>0</v>
      </c>
      <c r="BW144" s="515">
        <f t="shared" si="228"/>
        <v>0</v>
      </c>
      <c r="BX144" s="515">
        <f t="shared" si="229"/>
        <v>0</v>
      </c>
      <c r="BY144" s="515">
        <f t="shared" si="230"/>
        <v>0</v>
      </c>
      <c r="BZ144" s="515">
        <f t="shared" si="231"/>
        <v>0</v>
      </c>
      <c r="CA144" s="515">
        <f t="shared" si="232"/>
        <v>0</v>
      </c>
      <c r="CB144" s="515">
        <f t="shared" si="233"/>
        <v>0</v>
      </c>
      <c r="CC144" s="515">
        <f t="shared" si="234"/>
        <v>0</v>
      </c>
      <c r="CD144" s="515">
        <f t="shared" si="235"/>
        <v>0</v>
      </c>
      <c r="CE144" s="515">
        <f t="shared" si="236"/>
        <v>0</v>
      </c>
      <c r="CF144" s="515">
        <f t="shared" si="237"/>
        <v>0</v>
      </c>
      <c r="CG144" s="515">
        <f t="shared" si="238"/>
        <v>0</v>
      </c>
      <c r="CH144" s="515">
        <f t="shared" si="239"/>
        <v>0</v>
      </c>
      <c r="CI144" s="515">
        <f t="shared" si="240"/>
        <v>0</v>
      </c>
      <c r="CJ144" s="515">
        <f t="shared" si="241"/>
        <v>0</v>
      </c>
      <c r="CK144" s="515">
        <f t="shared" si="255"/>
        <v>0</v>
      </c>
      <c r="CL144" s="515">
        <f t="shared" si="242"/>
        <v>0</v>
      </c>
      <c r="CM144" s="515">
        <f t="shared" si="243"/>
        <v>0</v>
      </c>
      <c r="CN144" s="515">
        <f t="shared" si="244"/>
        <v>0</v>
      </c>
      <c r="CO144" s="515">
        <f t="shared" si="245"/>
        <v>0</v>
      </c>
      <c r="CP144" s="515">
        <f t="shared" si="246"/>
        <v>0</v>
      </c>
      <c r="CQ144" s="515">
        <f t="shared" si="247"/>
        <v>0</v>
      </c>
      <c r="CR144" s="515">
        <f t="shared" si="248"/>
        <v>0</v>
      </c>
      <c r="CS144" s="515">
        <f t="shared" si="249"/>
        <v>0</v>
      </c>
      <c r="CT144" s="515">
        <f t="shared" si="250"/>
        <v>0</v>
      </c>
      <c r="CU144" s="515">
        <f t="shared" si="251"/>
        <v>0</v>
      </c>
      <c r="CV144" s="515">
        <f t="shared" si="252"/>
        <v>0</v>
      </c>
      <c r="CW144" s="515">
        <f t="shared" si="253"/>
        <v>0</v>
      </c>
      <c r="CX144" s="515">
        <f t="shared" si="254"/>
        <v>0</v>
      </c>
    </row>
    <row r="145" spans="2:102" x14ac:dyDescent="0.25">
      <c r="B145" s="509">
        <v>128</v>
      </c>
      <c r="C145" s="467">
        <f>'Student Entry'!C141</f>
        <v>211413205307</v>
      </c>
      <c r="D145" s="274" t="str">
        <f>'Student Entry'!D141</f>
        <v>VIGNESH.T</v>
      </c>
      <c r="E145" s="468">
        <v>1</v>
      </c>
      <c r="F145" s="510">
        <v>2</v>
      </c>
      <c r="G145" s="510">
        <v>2</v>
      </c>
      <c r="H145" s="510">
        <v>2</v>
      </c>
      <c r="I145" s="510">
        <v>2</v>
      </c>
      <c r="J145" s="468">
        <v>2</v>
      </c>
      <c r="K145" s="510">
        <v>1</v>
      </c>
      <c r="L145" s="468">
        <v>2</v>
      </c>
      <c r="M145" s="468">
        <v>2</v>
      </c>
      <c r="N145" s="510">
        <v>0</v>
      </c>
      <c r="O145" s="511">
        <v>5</v>
      </c>
      <c r="P145" s="511">
        <v>5</v>
      </c>
      <c r="Q145" s="510"/>
      <c r="R145" s="510"/>
      <c r="S145" s="511" t="s">
        <v>1036</v>
      </c>
      <c r="T145" s="511"/>
      <c r="U145" s="510">
        <v>12</v>
      </c>
      <c r="V145" s="510"/>
      <c r="W145" s="511" t="s">
        <v>1036</v>
      </c>
      <c r="X145" s="511"/>
      <c r="Y145" s="510">
        <v>11</v>
      </c>
      <c r="Z145" s="510"/>
      <c r="AA145" s="511">
        <v>7</v>
      </c>
      <c r="AB145" s="511">
        <v>5</v>
      </c>
      <c r="AC145" s="510"/>
      <c r="AD145" s="510"/>
      <c r="AE145" s="511">
        <v>6</v>
      </c>
      <c r="AF145" s="511">
        <v>7</v>
      </c>
      <c r="AG145" s="447"/>
      <c r="AH145" s="512"/>
      <c r="AI145" s="513">
        <f t="shared" ca="1" si="187"/>
        <v>21</v>
      </c>
      <c r="AJ145" s="513">
        <f t="shared" si="188"/>
        <v>34</v>
      </c>
      <c r="AK145" s="513">
        <f t="shared" si="189"/>
        <v>19</v>
      </c>
      <c r="AL145" s="513" t="str">
        <f t="shared" si="190"/>
        <v>NIL</v>
      </c>
      <c r="AM145" s="513" t="str">
        <f t="shared" si="195"/>
        <v>NIL</v>
      </c>
      <c r="AN145" s="513" t="str">
        <f t="shared" si="191"/>
        <v>NIL</v>
      </c>
      <c r="AO145" s="513"/>
      <c r="AP145" s="514">
        <f t="shared" si="192"/>
        <v>74</v>
      </c>
      <c r="AQ145" s="515">
        <f t="shared" si="196"/>
        <v>0</v>
      </c>
      <c r="AR145" s="515">
        <f t="shared" si="197"/>
        <v>0</v>
      </c>
      <c r="AS145" s="515">
        <f t="shared" si="198"/>
        <v>0</v>
      </c>
      <c r="AT145" s="515">
        <f t="shared" si="199"/>
        <v>0</v>
      </c>
      <c r="AU145" s="515">
        <f t="shared" si="200"/>
        <v>0</v>
      </c>
      <c r="AV145" s="515">
        <f t="shared" si="201"/>
        <v>0</v>
      </c>
      <c r="AW145" s="515">
        <f t="shared" si="202"/>
        <v>0</v>
      </c>
      <c r="AX145" s="515">
        <f t="shared" si="203"/>
        <v>0</v>
      </c>
      <c r="AY145" s="515">
        <f t="shared" si="204"/>
        <v>0</v>
      </c>
      <c r="AZ145" s="515">
        <f t="shared" si="205"/>
        <v>0</v>
      </c>
      <c r="BA145" s="515">
        <f t="shared" si="206"/>
        <v>0</v>
      </c>
      <c r="BB145" s="515">
        <f t="shared" si="207"/>
        <v>0</v>
      </c>
      <c r="BC145" s="515">
        <f t="shared" si="208"/>
        <v>0</v>
      </c>
      <c r="BD145" s="515">
        <f t="shared" si="209"/>
        <v>0</v>
      </c>
      <c r="BE145" s="515">
        <f t="shared" si="210"/>
        <v>0</v>
      </c>
      <c r="BF145" s="515">
        <f t="shared" si="211"/>
        <v>0</v>
      </c>
      <c r="BG145" s="515">
        <f t="shared" si="212"/>
        <v>0</v>
      </c>
      <c r="BH145" s="515">
        <f t="shared" si="213"/>
        <v>0</v>
      </c>
      <c r="BI145" s="515">
        <f t="shared" si="214"/>
        <v>0</v>
      </c>
      <c r="BJ145" s="515">
        <f t="shared" si="215"/>
        <v>0</v>
      </c>
      <c r="BK145" s="515">
        <f t="shared" si="216"/>
        <v>0</v>
      </c>
      <c r="BL145" s="515">
        <f t="shared" si="217"/>
        <v>0</v>
      </c>
      <c r="BM145" s="515">
        <f t="shared" si="218"/>
        <v>0</v>
      </c>
      <c r="BN145" s="515">
        <f t="shared" si="219"/>
        <v>0</v>
      </c>
      <c r="BO145" s="515">
        <f t="shared" si="220"/>
        <v>0</v>
      </c>
      <c r="BP145" s="515">
        <f t="shared" si="221"/>
        <v>0</v>
      </c>
      <c r="BQ145" s="515">
        <f t="shared" si="222"/>
        <v>0</v>
      </c>
      <c r="BR145" s="515">
        <f t="shared" si="223"/>
        <v>0</v>
      </c>
      <c r="BS145" s="515">
        <f t="shared" si="224"/>
        <v>0</v>
      </c>
      <c r="BT145" s="515">
        <f t="shared" si="225"/>
        <v>0</v>
      </c>
      <c r="BU145" s="515">
        <f t="shared" si="226"/>
        <v>0</v>
      </c>
      <c r="BV145" s="515">
        <f t="shared" si="227"/>
        <v>0</v>
      </c>
      <c r="BW145" s="515">
        <f t="shared" si="228"/>
        <v>0</v>
      </c>
      <c r="BX145" s="515">
        <f t="shared" si="229"/>
        <v>0</v>
      </c>
      <c r="BY145" s="515">
        <f t="shared" si="230"/>
        <v>0</v>
      </c>
      <c r="BZ145" s="515">
        <f t="shared" si="231"/>
        <v>0</v>
      </c>
      <c r="CA145" s="515">
        <f t="shared" si="232"/>
        <v>0</v>
      </c>
      <c r="CB145" s="515">
        <f t="shared" si="233"/>
        <v>0</v>
      </c>
      <c r="CC145" s="515">
        <f t="shared" si="234"/>
        <v>0</v>
      </c>
      <c r="CD145" s="515">
        <f t="shared" si="235"/>
        <v>0</v>
      </c>
      <c r="CE145" s="515">
        <f t="shared" si="236"/>
        <v>0</v>
      </c>
      <c r="CF145" s="515">
        <f t="shared" si="237"/>
        <v>0</v>
      </c>
      <c r="CG145" s="515">
        <f t="shared" si="238"/>
        <v>0</v>
      </c>
      <c r="CH145" s="515">
        <f t="shared" si="239"/>
        <v>0</v>
      </c>
      <c r="CI145" s="515">
        <f t="shared" si="240"/>
        <v>0</v>
      </c>
      <c r="CJ145" s="515">
        <f t="shared" si="241"/>
        <v>0</v>
      </c>
      <c r="CK145" s="515">
        <f t="shared" si="255"/>
        <v>0</v>
      </c>
      <c r="CL145" s="515">
        <f t="shared" si="242"/>
        <v>0</v>
      </c>
      <c r="CM145" s="515">
        <f t="shared" si="243"/>
        <v>0</v>
      </c>
      <c r="CN145" s="515">
        <f t="shared" si="244"/>
        <v>0</v>
      </c>
      <c r="CO145" s="515">
        <f t="shared" si="245"/>
        <v>0</v>
      </c>
      <c r="CP145" s="515">
        <f t="shared" si="246"/>
        <v>0</v>
      </c>
      <c r="CQ145" s="515">
        <f t="shared" si="247"/>
        <v>0</v>
      </c>
      <c r="CR145" s="515">
        <f t="shared" si="248"/>
        <v>0</v>
      </c>
      <c r="CS145" s="515">
        <f t="shared" si="249"/>
        <v>0</v>
      </c>
      <c r="CT145" s="515">
        <f t="shared" si="250"/>
        <v>0</v>
      </c>
      <c r="CU145" s="515">
        <f t="shared" si="251"/>
        <v>0</v>
      </c>
      <c r="CV145" s="515">
        <f t="shared" si="252"/>
        <v>0</v>
      </c>
      <c r="CW145" s="515">
        <f t="shared" si="253"/>
        <v>0</v>
      </c>
      <c r="CX145" s="515">
        <f t="shared" si="254"/>
        <v>0</v>
      </c>
    </row>
    <row r="146" spans="2:102" x14ac:dyDescent="0.25">
      <c r="B146" s="516">
        <v>129</v>
      </c>
      <c r="C146" s="467">
        <f>'Student Entry'!C142</f>
        <v>211413205308</v>
      </c>
      <c r="D146" s="274" t="str">
        <f>'Student Entry'!D142</f>
        <v>VIJAY .A</v>
      </c>
      <c r="E146" s="468">
        <v>2</v>
      </c>
      <c r="F146" s="517">
        <v>1</v>
      </c>
      <c r="G146" s="517">
        <v>0</v>
      </c>
      <c r="H146" s="517">
        <v>2</v>
      </c>
      <c r="I146" s="517">
        <v>0</v>
      </c>
      <c r="J146" s="468">
        <v>2</v>
      </c>
      <c r="K146" s="517">
        <v>0</v>
      </c>
      <c r="L146" s="468">
        <v>2</v>
      </c>
      <c r="M146" s="468">
        <v>2</v>
      </c>
      <c r="N146" s="517">
        <v>0</v>
      </c>
      <c r="O146" s="511" t="s">
        <v>1036</v>
      </c>
      <c r="P146" s="511" t="s">
        <v>1036</v>
      </c>
      <c r="Q146" s="510">
        <v>10</v>
      </c>
      <c r="R146" s="510">
        <v>4</v>
      </c>
      <c r="S146" s="511" t="s">
        <v>1036</v>
      </c>
      <c r="T146" s="511"/>
      <c r="U146" s="510">
        <v>11</v>
      </c>
      <c r="V146" s="517"/>
      <c r="W146" s="511">
        <v>12</v>
      </c>
      <c r="X146" s="518"/>
      <c r="Y146" s="517"/>
      <c r="Z146" s="517"/>
      <c r="AA146" s="518">
        <v>8</v>
      </c>
      <c r="AB146" s="518">
        <v>7</v>
      </c>
      <c r="AC146" s="517"/>
      <c r="AD146" s="517"/>
      <c r="AE146" s="518">
        <v>7</v>
      </c>
      <c r="AF146" s="518">
        <v>6</v>
      </c>
      <c r="AG146" s="519"/>
      <c r="AH146" s="520"/>
      <c r="AI146" s="513">
        <f t="shared" ca="1" si="187"/>
        <v>23</v>
      </c>
      <c r="AJ146" s="513">
        <f t="shared" si="188"/>
        <v>36</v>
      </c>
      <c r="AK146" s="513">
        <f t="shared" si="189"/>
        <v>17</v>
      </c>
      <c r="AL146" s="513" t="str">
        <f t="shared" si="190"/>
        <v>NIL</v>
      </c>
      <c r="AM146" s="513" t="str">
        <f t="shared" si="195"/>
        <v>NIL</v>
      </c>
      <c r="AN146" s="513" t="str">
        <f t="shared" si="191"/>
        <v>NIL</v>
      </c>
      <c r="AO146" s="521"/>
      <c r="AP146" s="522">
        <f>SUM(E146:AH146)</f>
        <v>76</v>
      </c>
      <c r="AQ146" s="523">
        <f t="shared" si="196"/>
        <v>0</v>
      </c>
      <c r="AR146" s="523">
        <f t="shared" si="197"/>
        <v>0</v>
      </c>
      <c r="AS146" s="523">
        <f t="shared" si="198"/>
        <v>0</v>
      </c>
      <c r="AT146" s="523">
        <f t="shared" si="199"/>
        <v>0</v>
      </c>
      <c r="AU146" s="523">
        <f t="shared" si="200"/>
        <v>0</v>
      </c>
      <c r="AV146" s="523">
        <f t="shared" si="201"/>
        <v>0</v>
      </c>
      <c r="AW146" s="523">
        <f t="shared" si="202"/>
        <v>0</v>
      </c>
      <c r="AX146" s="523">
        <f t="shared" si="203"/>
        <v>0</v>
      </c>
      <c r="AY146" s="523">
        <f t="shared" si="204"/>
        <v>0</v>
      </c>
      <c r="AZ146" s="523">
        <f t="shared" si="205"/>
        <v>0</v>
      </c>
      <c r="BA146" s="523">
        <f t="shared" si="206"/>
        <v>0</v>
      </c>
      <c r="BB146" s="523">
        <f t="shared" si="207"/>
        <v>0</v>
      </c>
      <c r="BC146" s="523">
        <f t="shared" si="208"/>
        <v>0</v>
      </c>
      <c r="BD146" s="523">
        <f t="shared" si="209"/>
        <v>0</v>
      </c>
      <c r="BE146" s="523">
        <f t="shared" si="210"/>
        <v>0</v>
      </c>
      <c r="BF146" s="523">
        <f t="shared" si="211"/>
        <v>0</v>
      </c>
      <c r="BG146" s="523">
        <f t="shared" si="212"/>
        <v>0</v>
      </c>
      <c r="BH146" s="523">
        <f t="shared" si="213"/>
        <v>0</v>
      </c>
      <c r="BI146" s="523">
        <f t="shared" si="214"/>
        <v>0</v>
      </c>
      <c r="BJ146" s="523">
        <f t="shared" si="215"/>
        <v>0</v>
      </c>
      <c r="BK146" s="523">
        <f t="shared" si="216"/>
        <v>0</v>
      </c>
      <c r="BL146" s="523">
        <f t="shared" si="217"/>
        <v>0</v>
      </c>
      <c r="BM146" s="523">
        <f t="shared" si="218"/>
        <v>0</v>
      </c>
      <c r="BN146" s="523">
        <f t="shared" si="219"/>
        <v>0</v>
      </c>
      <c r="BO146" s="523">
        <f t="shared" si="220"/>
        <v>0</v>
      </c>
      <c r="BP146" s="523">
        <f t="shared" si="221"/>
        <v>0</v>
      </c>
      <c r="BQ146" s="523">
        <f t="shared" si="222"/>
        <v>0</v>
      </c>
      <c r="BR146" s="523">
        <f t="shared" si="223"/>
        <v>0</v>
      </c>
      <c r="BS146" s="523">
        <f t="shared" si="224"/>
        <v>0</v>
      </c>
      <c r="BT146" s="523">
        <f t="shared" si="225"/>
        <v>0</v>
      </c>
      <c r="BU146" s="523">
        <f t="shared" si="226"/>
        <v>0</v>
      </c>
      <c r="BV146" s="523">
        <f t="shared" si="227"/>
        <v>0</v>
      </c>
      <c r="BW146" s="523">
        <f t="shared" si="228"/>
        <v>0</v>
      </c>
      <c r="BX146" s="523">
        <f t="shared" si="229"/>
        <v>0</v>
      </c>
      <c r="BY146" s="523">
        <f t="shared" si="230"/>
        <v>0</v>
      </c>
      <c r="BZ146" s="523">
        <f t="shared" si="231"/>
        <v>0</v>
      </c>
      <c r="CA146" s="523">
        <f t="shared" si="232"/>
        <v>0</v>
      </c>
      <c r="CB146" s="523">
        <f t="shared" si="233"/>
        <v>0</v>
      </c>
      <c r="CC146" s="523">
        <f t="shared" si="234"/>
        <v>0</v>
      </c>
      <c r="CD146" s="523">
        <f t="shared" si="235"/>
        <v>0</v>
      </c>
      <c r="CE146" s="523">
        <f t="shared" si="236"/>
        <v>0</v>
      </c>
      <c r="CF146" s="523">
        <f t="shared" si="237"/>
        <v>0</v>
      </c>
      <c r="CG146" s="523">
        <f t="shared" si="238"/>
        <v>0</v>
      </c>
      <c r="CH146" s="523">
        <f t="shared" si="239"/>
        <v>0</v>
      </c>
      <c r="CI146" s="523">
        <f t="shared" si="240"/>
        <v>0</v>
      </c>
      <c r="CJ146" s="523">
        <f t="shared" si="241"/>
        <v>0</v>
      </c>
      <c r="CK146" s="523">
        <f t="shared" si="255"/>
        <v>0</v>
      </c>
      <c r="CL146" s="523">
        <f t="shared" si="242"/>
        <v>0</v>
      </c>
      <c r="CM146" s="523">
        <f t="shared" si="243"/>
        <v>0</v>
      </c>
      <c r="CN146" s="523">
        <f t="shared" si="244"/>
        <v>0</v>
      </c>
      <c r="CO146" s="523">
        <f t="shared" si="245"/>
        <v>0</v>
      </c>
      <c r="CP146" s="523">
        <f t="shared" si="246"/>
        <v>0</v>
      </c>
      <c r="CQ146" s="523">
        <f t="shared" si="247"/>
        <v>0</v>
      </c>
      <c r="CR146" s="523">
        <f t="shared" si="248"/>
        <v>0</v>
      </c>
      <c r="CS146" s="523">
        <f t="shared" si="249"/>
        <v>0</v>
      </c>
      <c r="CT146" s="523">
        <f t="shared" si="250"/>
        <v>0</v>
      </c>
      <c r="CU146" s="523">
        <f t="shared" si="251"/>
        <v>0</v>
      </c>
      <c r="CV146" s="523">
        <f t="shared" si="252"/>
        <v>0</v>
      </c>
      <c r="CW146" s="523">
        <f t="shared" si="253"/>
        <v>0</v>
      </c>
      <c r="CX146" s="523">
        <f t="shared" si="254"/>
        <v>0</v>
      </c>
    </row>
    <row r="147" spans="2:102" x14ac:dyDescent="0.25">
      <c r="B147" s="524"/>
      <c r="C147" s="469"/>
      <c r="D147" s="338" t="s">
        <v>1123</v>
      </c>
      <c r="E147" s="525">
        <f t="shared" ref="E147:S147" si="256">IFERROR(ROUND(AVERAGE(E18:E146),2),"-")</f>
        <v>1.81</v>
      </c>
      <c r="F147" s="525">
        <f t="shared" si="256"/>
        <v>1.87</v>
      </c>
      <c r="G147" s="525">
        <f t="shared" si="256"/>
        <v>1.52</v>
      </c>
      <c r="H147" s="525">
        <f t="shared" si="256"/>
        <v>1.68</v>
      </c>
      <c r="I147" s="525">
        <f t="shared" si="256"/>
        <v>1.49</v>
      </c>
      <c r="J147" s="525">
        <f t="shared" si="256"/>
        <v>1.7</v>
      </c>
      <c r="K147" s="525">
        <f t="shared" si="256"/>
        <v>1.61</v>
      </c>
      <c r="L147" s="525">
        <f t="shared" si="256"/>
        <v>1.59</v>
      </c>
      <c r="M147" s="525">
        <f t="shared" si="256"/>
        <v>1.61</v>
      </c>
      <c r="N147" s="525">
        <f t="shared" si="256"/>
        <v>0.82</v>
      </c>
      <c r="O147" s="525">
        <f t="shared" si="256"/>
        <v>5.27</v>
      </c>
      <c r="P147" s="525">
        <f t="shared" si="256"/>
        <v>6.88</v>
      </c>
      <c r="Q147" s="525">
        <f t="shared" si="256"/>
        <v>10.81</v>
      </c>
      <c r="R147" s="525">
        <f t="shared" si="256"/>
        <v>3.33</v>
      </c>
      <c r="S147" s="525">
        <f t="shared" si="256"/>
        <v>11.75</v>
      </c>
      <c r="T147" s="525" t="str">
        <f>IFERROR(ROUND(AVERAGE(T18:T146),2),"-")</f>
        <v>-</v>
      </c>
      <c r="U147" s="525">
        <f t="shared" ref="U147:AN147" si="257">IFERROR(ROUND(AVERAGE(U18:U146),2),"-")</f>
        <v>11.29</v>
      </c>
      <c r="V147" s="525" t="str">
        <f t="shared" si="257"/>
        <v>-</v>
      </c>
      <c r="W147" s="525">
        <f t="shared" si="257"/>
        <v>10.46</v>
      </c>
      <c r="X147" s="525" t="str">
        <f t="shared" si="257"/>
        <v>-</v>
      </c>
      <c r="Y147" s="525">
        <f t="shared" si="257"/>
        <v>11.64</v>
      </c>
      <c r="Z147" s="525" t="str">
        <f t="shared" si="257"/>
        <v>-</v>
      </c>
      <c r="AA147" s="525">
        <f t="shared" si="257"/>
        <v>6.52</v>
      </c>
      <c r="AB147" s="525">
        <f t="shared" si="257"/>
        <v>6.23</v>
      </c>
      <c r="AC147" s="525">
        <f t="shared" si="257"/>
        <v>6.42</v>
      </c>
      <c r="AD147" s="525">
        <f t="shared" si="257"/>
        <v>5.89</v>
      </c>
      <c r="AE147" s="525">
        <f t="shared" si="257"/>
        <v>5.81</v>
      </c>
      <c r="AF147" s="525">
        <f t="shared" si="257"/>
        <v>6.74</v>
      </c>
      <c r="AG147" s="525">
        <f t="shared" si="257"/>
        <v>7.17</v>
      </c>
      <c r="AH147" s="525">
        <f t="shared" si="257"/>
        <v>6.89</v>
      </c>
      <c r="AI147" s="525">
        <f t="shared" ca="1" si="257"/>
        <v>25.4</v>
      </c>
      <c r="AJ147" s="525">
        <f t="shared" si="257"/>
        <v>30.63</v>
      </c>
      <c r="AK147" s="525">
        <f t="shared" si="257"/>
        <v>20.34</v>
      </c>
      <c r="AL147" s="525" t="str">
        <f t="shared" si="257"/>
        <v>-</v>
      </c>
      <c r="AM147" s="525" t="str">
        <f t="shared" si="257"/>
        <v>-</v>
      </c>
      <c r="AN147" s="525" t="str">
        <f t="shared" si="257"/>
        <v>-</v>
      </c>
      <c r="AO147" s="525"/>
      <c r="AP147" s="526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27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27"/>
      <c r="BV147" s="527"/>
      <c r="BW147" s="527"/>
      <c r="BX147" s="527"/>
      <c r="BY147" s="527"/>
      <c r="BZ147" s="527"/>
      <c r="CA147" s="527"/>
      <c r="CB147" s="527"/>
      <c r="CC147" s="527"/>
      <c r="CD147" s="527"/>
      <c r="CE147" s="527"/>
      <c r="CF147" s="527"/>
      <c r="CG147" s="527"/>
      <c r="CH147" s="527"/>
      <c r="CI147" s="527"/>
      <c r="CJ147" s="527"/>
      <c r="CK147" s="527"/>
      <c r="CL147" s="527"/>
      <c r="CM147" s="527"/>
      <c r="CN147" s="527"/>
      <c r="CO147" s="527"/>
      <c r="CP147" s="527"/>
      <c r="CQ147" s="527"/>
      <c r="CR147" s="527"/>
      <c r="CS147" s="527"/>
      <c r="CT147" s="527"/>
      <c r="CU147" s="527"/>
      <c r="CV147" s="527"/>
      <c r="CW147" s="527"/>
      <c r="CX147" s="527"/>
    </row>
    <row r="148" spans="2:102" s="529" customFormat="1" x14ac:dyDescent="0.25">
      <c r="B148" s="524"/>
      <c r="C148" s="470"/>
      <c r="D148" s="471"/>
      <c r="E148" s="525"/>
      <c r="F148" s="525"/>
      <c r="G148" s="525"/>
      <c r="H148" s="525"/>
      <c r="I148" s="525"/>
      <c r="J148" s="525"/>
      <c r="K148" s="525"/>
      <c r="L148" s="525"/>
      <c r="M148" s="525"/>
      <c r="N148" s="525"/>
      <c r="O148" s="525">
        <f>COUNTBLANK(O18:O146)</f>
        <v>0</v>
      </c>
      <c r="P148" s="525">
        <f>COUNTBLANK(P18:P146)</f>
        <v>0</v>
      </c>
      <c r="Q148" s="525">
        <f>COUNTBLANK(Q18:Q146)</f>
        <v>80</v>
      </c>
      <c r="R148" s="525">
        <f>COUNTBLANK(R18:R146)</f>
        <v>80</v>
      </c>
      <c r="S148" s="525">
        <f t="shared" ref="S148:AH148" si="258">COUNTBLANK(S18:S146)</f>
        <v>0</v>
      </c>
      <c r="T148" s="525">
        <f t="shared" si="258"/>
        <v>129</v>
      </c>
      <c r="U148" s="525">
        <f t="shared" si="258"/>
        <v>64</v>
      </c>
      <c r="V148" s="525">
        <f t="shared" si="258"/>
        <v>129</v>
      </c>
      <c r="W148" s="525">
        <f t="shared" si="258"/>
        <v>0</v>
      </c>
      <c r="X148" s="525">
        <f t="shared" si="258"/>
        <v>129</v>
      </c>
      <c r="Y148" s="525">
        <f t="shared" si="258"/>
        <v>74</v>
      </c>
      <c r="Z148" s="525">
        <f t="shared" si="258"/>
        <v>129</v>
      </c>
      <c r="AA148" s="525">
        <f t="shared" si="258"/>
        <v>0</v>
      </c>
      <c r="AB148" s="525">
        <f t="shared" si="258"/>
        <v>0</v>
      </c>
      <c r="AC148" s="525">
        <f t="shared" si="258"/>
        <v>93</v>
      </c>
      <c r="AD148" s="525">
        <f t="shared" si="258"/>
        <v>93</v>
      </c>
      <c r="AE148" s="525">
        <f t="shared" si="258"/>
        <v>1</v>
      </c>
      <c r="AF148" s="525">
        <f t="shared" si="258"/>
        <v>1</v>
      </c>
      <c r="AG148" s="525">
        <f t="shared" si="258"/>
        <v>93</v>
      </c>
      <c r="AH148" s="525">
        <f t="shared" si="258"/>
        <v>93</v>
      </c>
      <c r="AI148" s="528">
        <f t="shared" ref="AI148:AK148" ca="1" si="259">IFERROR(ROUND(AVERAGE(AI18:AI146),2),"-")</f>
        <v>25.4</v>
      </c>
      <c r="AJ148" s="528">
        <f t="shared" si="259"/>
        <v>30.63</v>
      </c>
      <c r="AK148" s="528">
        <f t="shared" si="259"/>
        <v>20.34</v>
      </c>
      <c r="AL148" s="528" t="str">
        <f>IFERROR(ROUND(AVERAGE(AL18:AL146),2),"-")</f>
        <v>-</v>
      </c>
      <c r="AM148" s="528" t="str">
        <f t="shared" ref="AM148:AN148" si="260">IFERROR(ROUND(AVERAGE(AM18:AM146),2),"-")</f>
        <v>-</v>
      </c>
      <c r="AN148" s="528" t="str">
        <f t="shared" si="260"/>
        <v>-</v>
      </c>
      <c r="AO148" s="528"/>
      <c r="AP148" s="526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27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27"/>
      <c r="BV148" s="527"/>
      <c r="BW148" s="527"/>
      <c r="BX148" s="527"/>
      <c r="BY148" s="527"/>
      <c r="BZ148" s="527"/>
      <c r="CA148" s="527"/>
      <c r="CB148" s="527"/>
      <c r="CC148" s="527"/>
      <c r="CD148" s="527"/>
      <c r="CE148" s="527"/>
      <c r="CF148" s="527"/>
      <c r="CG148" s="527"/>
      <c r="CH148" s="527"/>
      <c r="CI148" s="527"/>
      <c r="CJ148" s="527"/>
      <c r="CK148" s="527"/>
      <c r="CL148" s="527"/>
      <c r="CM148" s="527"/>
      <c r="CN148" s="527"/>
      <c r="CO148" s="527"/>
      <c r="CP148" s="527"/>
      <c r="CQ148" s="527"/>
      <c r="CR148" s="527"/>
      <c r="CS148" s="527"/>
      <c r="CT148" s="527"/>
      <c r="CU148" s="527"/>
      <c r="CV148" s="527"/>
      <c r="CW148" s="527"/>
      <c r="CX148" s="527"/>
    </row>
    <row r="149" spans="2:102" s="529" customFormat="1" x14ac:dyDescent="0.25">
      <c r="B149" s="524"/>
      <c r="C149" s="470"/>
      <c r="D149" s="471" t="s">
        <v>965</v>
      </c>
      <c r="E149" s="525">
        <f t="shared" ref="E149:AH149" si="261">COUNTIF(E18:E146,"AB")</f>
        <v>3</v>
      </c>
      <c r="F149" s="525">
        <f t="shared" si="261"/>
        <v>2</v>
      </c>
      <c r="G149" s="525">
        <f t="shared" si="261"/>
        <v>1</v>
      </c>
      <c r="H149" s="525">
        <f t="shared" si="261"/>
        <v>5</v>
      </c>
      <c r="I149" s="525">
        <f t="shared" si="261"/>
        <v>1</v>
      </c>
      <c r="J149" s="525">
        <f t="shared" si="261"/>
        <v>1</v>
      </c>
      <c r="K149" s="525">
        <f t="shared" si="261"/>
        <v>2</v>
      </c>
      <c r="L149" s="525">
        <f t="shared" si="261"/>
        <v>1</v>
      </c>
      <c r="M149" s="525">
        <f t="shared" si="261"/>
        <v>3</v>
      </c>
      <c r="N149" s="525">
        <f t="shared" si="261"/>
        <v>0</v>
      </c>
      <c r="O149" s="525">
        <f t="shared" si="261"/>
        <v>48</v>
      </c>
      <c r="P149" s="525">
        <f t="shared" si="261"/>
        <v>49</v>
      </c>
      <c r="Q149" s="525">
        <f t="shared" si="261"/>
        <v>1</v>
      </c>
      <c r="R149" s="525">
        <f t="shared" si="261"/>
        <v>1</v>
      </c>
      <c r="S149" s="525">
        <f t="shared" si="261"/>
        <v>64</v>
      </c>
      <c r="T149" s="525">
        <f t="shared" si="261"/>
        <v>0</v>
      </c>
      <c r="U149" s="525">
        <f t="shared" si="261"/>
        <v>0</v>
      </c>
      <c r="V149" s="525">
        <f t="shared" si="261"/>
        <v>0</v>
      </c>
      <c r="W149" s="525">
        <f t="shared" si="261"/>
        <v>55</v>
      </c>
      <c r="X149" s="525">
        <f t="shared" si="261"/>
        <v>0</v>
      </c>
      <c r="Y149" s="525">
        <f t="shared" si="261"/>
        <v>0</v>
      </c>
      <c r="Z149" s="525">
        <f t="shared" si="261"/>
        <v>0</v>
      </c>
      <c r="AA149" s="525">
        <f t="shared" si="261"/>
        <v>36</v>
      </c>
      <c r="AB149" s="525">
        <f t="shared" si="261"/>
        <v>36</v>
      </c>
      <c r="AC149" s="525">
        <f t="shared" si="261"/>
        <v>0</v>
      </c>
      <c r="AD149" s="525">
        <f t="shared" si="261"/>
        <v>0</v>
      </c>
      <c r="AE149" s="525">
        <f t="shared" si="261"/>
        <v>34</v>
      </c>
      <c r="AF149" s="525">
        <f t="shared" si="261"/>
        <v>35</v>
      </c>
      <c r="AG149" s="525">
        <f t="shared" si="261"/>
        <v>1</v>
      </c>
      <c r="AH149" s="530">
        <f t="shared" si="261"/>
        <v>0</v>
      </c>
      <c r="AI149" s="531">
        <f t="shared" ref="AI149:AK149" ca="1" si="262">IFERROR(ROUND((AI148/180)*100,2),"-")</f>
        <v>14.11</v>
      </c>
      <c r="AJ149" s="531">
        <f t="shared" si="262"/>
        <v>17.02</v>
      </c>
      <c r="AK149" s="531">
        <f t="shared" si="262"/>
        <v>11.3</v>
      </c>
      <c r="AL149" s="531" t="str">
        <f>IFERROR(ROUND((AL148/180)*100,2),"-")</f>
        <v>-</v>
      </c>
      <c r="AM149" s="531" t="str">
        <f t="shared" ref="AM149:AN149" si="263">IFERROR(ROUND((AM148/180)*100,2),"-")</f>
        <v>-</v>
      </c>
      <c r="AN149" s="531" t="str">
        <f t="shared" si="263"/>
        <v>-</v>
      </c>
      <c r="AO149" s="531"/>
      <c r="AP149" s="526"/>
      <c r="AQ149" s="527"/>
      <c r="AR149" s="527"/>
      <c r="AS149" s="527"/>
      <c r="AT149" s="527"/>
      <c r="AU149" s="527"/>
      <c r="AV149" s="527"/>
      <c r="AW149" s="527"/>
      <c r="AX149" s="527"/>
      <c r="AY149" s="527"/>
      <c r="AZ149" s="527"/>
      <c r="BA149" s="527"/>
      <c r="BB149" s="527"/>
      <c r="BC149" s="527"/>
      <c r="BD149" s="527"/>
      <c r="BE149" s="527"/>
      <c r="BF149" s="527"/>
      <c r="BG149" s="527"/>
      <c r="BH149" s="527"/>
      <c r="BI149" s="527"/>
      <c r="BJ149" s="527"/>
      <c r="BK149" s="527"/>
      <c r="BL149" s="527"/>
      <c r="BM149" s="527"/>
      <c r="BN149" s="527"/>
      <c r="BO149" s="527"/>
      <c r="BP149" s="527"/>
      <c r="BQ149" s="527"/>
      <c r="BR149" s="527"/>
      <c r="BS149" s="527"/>
      <c r="BT149" s="527"/>
      <c r="BU149" s="527"/>
      <c r="BV149" s="527"/>
      <c r="BW149" s="527"/>
      <c r="BX149" s="527"/>
      <c r="BY149" s="527"/>
      <c r="BZ149" s="527"/>
      <c r="CA149" s="527"/>
      <c r="CB149" s="527"/>
      <c r="CC149" s="527"/>
      <c r="CD149" s="527"/>
      <c r="CE149" s="527"/>
      <c r="CF149" s="527"/>
      <c r="CG149" s="527"/>
      <c r="CH149" s="527"/>
      <c r="CI149" s="527"/>
      <c r="CJ149" s="527"/>
      <c r="CK149" s="527"/>
      <c r="CL149" s="527"/>
      <c r="CM149" s="527"/>
      <c r="CN149" s="527"/>
      <c r="CO149" s="527"/>
      <c r="CP149" s="527"/>
      <c r="CQ149" s="527"/>
      <c r="CR149" s="527"/>
      <c r="CS149" s="527"/>
      <c r="CT149" s="527"/>
      <c r="CU149" s="527"/>
      <c r="CV149" s="527"/>
      <c r="CW149" s="527"/>
      <c r="CX149" s="527"/>
    </row>
    <row r="150" spans="2:102" s="529" customFormat="1" ht="16.5" thickBot="1" x14ac:dyDescent="0.3">
      <c r="B150" s="524"/>
      <c r="C150" s="470"/>
      <c r="D150" s="471" t="s">
        <v>966</v>
      </c>
      <c r="E150" s="525">
        <f t="shared" ref="E150:P150" si="264">COUNTIFS(E18:E146,"&lt;&gt;AB",E18:E146,"&lt;&gt; ""  ")</f>
        <v>126</v>
      </c>
      <c r="F150" s="525">
        <f t="shared" si="264"/>
        <v>127</v>
      </c>
      <c r="G150" s="525">
        <f t="shared" si="264"/>
        <v>128</v>
      </c>
      <c r="H150" s="525">
        <f t="shared" si="264"/>
        <v>124</v>
      </c>
      <c r="I150" s="525">
        <f t="shared" si="264"/>
        <v>128</v>
      </c>
      <c r="J150" s="525">
        <f t="shared" si="264"/>
        <v>128</v>
      </c>
      <c r="K150" s="525">
        <f t="shared" si="264"/>
        <v>127</v>
      </c>
      <c r="L150" s="525">
        <f t="shared" si="264"/>
        <v>128</v>
      </c>
      <c r="M150" s="525">
        <f t="shared" si="264"/>
        <v>126</v>
      </c>
      <c r="N150" s="525">
        <f t="shared" si="264"/>
        <v>129</v>
      </c>
      <c r="O150" s="525">
        <f t="shared" si="264"/>
        <v>81</v>
      </c>
      <c r="P150" s="525">
        <f t="shared" si="264"/>
        <v>80</v>
      </c>
      <c r="Q150" s="525">
        <f t="shared" ref="Q150:AH150" si="265">COUNTIFS(Q18:Q146,"&lt;&gt;AB",Q18:Q146,"&lt;&gt; ""  ")-Q148</f>
        <v>48</v>
      </c>
      <c r="R150" s="525">
        <f t="shared" si="265"/>
        <v>48</v>
      </c>
      <c r="S150" s="525">
        <f t="shared" si="265"/>
        <v>65</v>
      </c>
      <c r="T150" s="525">
        <f t="shared" si="265"/>
        <v>0</v>
      </c>
      <c r="U150" s="525">
        <f t="shared" si="265"/>
        <v>65</v>
      </c>
      <c r="V150" s="525">
        <f t="shared" si="265"/>
        <v>0</v>
      </c>
      <c r="W150" s="525">
        <f t="shared" si="265"/>
        <v>74</v>
      </c>
      <c r="X150" s="525">
        <f t="shared" si="265"/>
        <v>0</v>
      </c>
      <c r="Y150" s="525">
        <f>COUNTIFS(Y18:Y146,"&lt;&gt;AB",Y18:Y146,"&lt;&gt; ""  ")-Y148</f>
        <v>55</v>
      </c>
      <c r="Z150" s="525">
        <f t="shared" si="265"/>
        <v>0</v>
      </c>
      <c r="AA150" s="525">
        <f t="shared" si="265"/>
        <v>93</v>
      </c>
      <c r="AB150" s="525">
        <f t="shared" si="265"/>
        <v>93</v>
      </c>
      <c r="AC150" s="525">
        <f t="shared" si="265"/>
        <v>36</v>
      </c>
      <c r="AD150" s="525">
        <f t="shared" si="265"/>
        <v>36</v>
      </c>
      <c r="AE150" s="525">
        <f t="shared" si="265"/>
        <v>94</v>
      </c>
      <c r="AF150" s="525">
        <f t="shared" si="265"/>
        <v>93</v>
      </c>
      <c r="AG150" s="525">
        <f t="shared" si="265"/>
        <v>35</v>
      </c>
      <c r="AH150" s="525">
        <f t="shared" si="265"/>
        <v>36</v>
      </c>
      <c r="AI150" s="525">
        <f ca="1">COUNTIFS(AI18:AI146,"&lt;&gt;"&amp;"AB",AI18:AI146,"&lt;&gt; ""  ",AI18:AI146,"&lt;&gt;"&amp;"NIL")</f>
        <v>129</v>
      </c>
      <c r="AJ150" s="525">
        <f t="shared" ref="AJ150:AN150" si="266">COUNTIFS(AJ18:AJ146,"&lt;&gt;"&amp;"AB",AJ18:AJ146,"&lt;&gt; ""  ",AJ18:AJ146,"&lt;&gt;"&amp;"NIL")</f>
        <v>129</v>
      </c>
      <c r="AK150" s="525">
        <f t="shared" si="266"/>
        <v>129</v>
      </c>
      <c r="AL150" s="525">
        <f t="shared" si="266"/>
        <v>0</v>
      </c>
      <c r="AM150" s="525">
        <f t="shared" si="266"/>
        <v>0</v>
      </c>
      <c r="AN150" s="525">
        <f t="shared" si="266"/>
        <v>0</v>
      </c>
      <c r="AO150" s="525"/>
      <c r="AP150" s="526"/>
      <c r="AQ150" s="527"/>
      <c r="AR150" s="527"/>
      <c r="AS150" s="527"/>
      <c r="AT150" s="527"/>
      <c r="AU150" s="527"/>
      <c r="AV150" s="527"/>
      <c r="AW150" s="527"/>
      <c r="AX150" s="527"/>
      <c r="AY150" s="527"/>
      <c r="AZ150" s="527"/>
      <c r="BA150" s="527"/>
      <c r="BB150" s="527"/>
      <c r="BC150" s="527"/>
      <c r="BD150" s="527"/>
      <c r="BE150" s="527"/>
      <c r="BF150" s="527"/>
      <c r="BG150" s="527"/>
      <c r="BH150" s="527"/>
      <c r="BI150" s="527"/>
      <c r="BJ150" s="527"/>
      <c r="BK150" s="527"/>
      <c r="BL150" s="527"/>
      <c r="BM150" s="527"/>
      <c r="BN150" s="527"/>
      <c r="BO150" s="527"/>
      <c r="BP150" s="527"/>
      <c r="BQ150" s="527"/>
      <c r="BR150" s="527"/>
      <c r="BS150" s="527"/>
      <c r="BT150" s="527"/>
      <c r="BU150" s="527"/>
      <c r="BV150" s="527"/>
      <c r="BW150" s="527"/>
      <c r="BX150" s="527"/>
      <c r="BY150" s="527"/>
      <c r="BZ150" s="527"/>
      <c r="CA150" s="527"/>
      <c r="CB150" s="527"/>
      <c r="CC150" s="527"/>
      <c r="CD150" s="527"/>
      <c r="CE150" s="527"/>
      <c r="CF150" s="527"/>
      <c r="CG150" s="527"/>
      <c r="CH150" s="527"/>
      <c r="CI150" s="527"/>
      <c r="CJ150" s="527"/>
      <c r="CK150" s="527"/>
      <c r="CL150" s="527"/>
      <c r="CM150" s="527"/>
      <c r="CN150" s="527"/>
      <c r="CO150" s="527"/>
      <c r="CP150" s="527"/>
      <c r="CQ150" s="527"/>
      <c r="CR150" s="527"/>
      <c r="CS150" s="527"/>
      <c r="CT150" s="527"/>
      <c r="CU150" s="527"/>
      <c r="CV150" s="527"/>
      <c r="CW150" s="527"/>
      <c r="CX150" s="527"/>
    </row>
    <row r="151" spans="2:102" ht="32.25" thickBot="1" x14ac:dyDescent="0.3">
      <c r="D151" s="532" t="s">
        <v>1193</v>
      </c>
      <c r="E151" s="525">
        <f>COUNTIF(E18:E146,"&gt;="&amp;E147)</f>
        <v>102</v>
      </c>
      <c r="F151" s="525">
        <f>COUNTIF(F18:F146,"&gt;="&amp;F147)</f>
        <v>116</v>
      </c>
      <c r="G151" s="525">
        <f t="shared" ref="G151:O151" si="267">COUNTIF(G18:G146,"&gt;="&amp;G147)</f>
        <v>84</v>
      </c>
      <c r="H151" s="525">
        <f t="shared" si="267"/>
        <v>90</v>
      </c>
      <c r="I151" s="525">
        <f t="shared" si="267"/>
        <v>90</v>
      </c>
      <c r="J151" s="525">
        <f t="shared" si="267"/>
        <v>90</v>
      </c>
      <c r="K151" s="525">
        <f t="shared" si="267"/>
        <v>83</v>
      </c>
      <c r="L151" s="525">
        <f t="shared" si="267"/>
        <v>76</v>
      </c>
      <c r="M151" s="525">
        <f t="shared" si="267"/>
        <v>77</v>
      </c>
      <c r="N151" s="525">
        <f t="shared" si="267"/>
        <v>61</v>
      </c>
      <c r="O151" s="525">
        <f t="shared" si="267"/>
        <v>39</v>
      </c>
      <c r="P151" s="525">
        <f t="shared" ref="P151:AH151" si="268">COUNTIF(P18:P146,"&gt;="&amp;P147)</f>
        <v>49</v>
      </c>
      <c r="Q151" s="525">
        <f t="shared" si="268"/>
        <v>22</v>
      </c>
      <c r="R151" s="525">
        <f t="shared" si="268"/>
        <v>20</v>
      </c>
      <c r="S151" s="525">
        <f t="shared" si="268"/>
        <v>41</v>
      </c>
      <c r="T151" s="525">
        <f t="shared" si="268"/>
        <v>0</v>
      </c>
      <c r="U151" s="525">
        <f t="shared" si="268"/>
        <v>37</v>
      </c>
      <c r="V151" s="525">
        <f t="shared" si="268"/>
        <v>0</v>
      </c>
      <c r="W151" s="525">
        <f t="shared" si="268"/>
        <v>42</v>
      </c>
      <c r="X151" s="525">
        <f t="shared" si="268"/>
        <v>0</v>
      </c>
      <c r="Y151" s="525">
        <f t="shared" si="268"/>
        <v>23</v>
      </c>
      <c r="Z151" s="525">
        <f t="shared" si="268"/>
        <v>0</v>
      </c>
      <c r="AA151" s="525">
        <f t="shared" si="268"/>
        <v>52</v>
      </c>
      <c r="AB151" s="525">
        <f t="shared" si="268"/>
        <v>32</v>
      </c>
      <c r="AC151" s="525">
        <f t="shared" si="268"/>
        <v>17</v>
      </c>
      <c r="AD151" s="525">
        <f t="shared" si="268"/>
        <v>27</v>
      </c>
      <c r="AE151" s="525">
        <f t="shared" si="268"/>
        <v>64</v>
      </c>
      <c r="AF151" s="525">
        <f t="shared" si="268"/>
        <v>56</v>
      </c>
      <c r="AG151" s="525">
        <f t="shared" si="268"/>
        <v>13</v>
      </c>
      <c r="AH151" s="525">
        <f t="shared" si="268"/>
        <v>24</v>
      </c>
      <c r="AI151" s="525">
        <f ca="1">COUNTIF(AI18:AI146,"&gt;="&amp;AI147)</f>
        <v>55</v>
      </c>
      <c r="AJ151" s="525">
        <f t="shared" ref="AJ151:AN151" si="269">COUNTIF(AJ18:AJ146,"&gt;="&amp;AJ147)</f>
        <v>61</v>
      </c>
      <c r="AK151" s="525">
        <f t="shared" si="269"/>
        <v>52</v>
      </c>
      <c r="AL151" s="525">
        <f t="shared" si="269"/>
        <v>129</v>
      </c>
      <c r="AM151" s="525">
        <f t="shared" si="269"/>
        <v>129</v>
      </c>
      <c r="AN151" s="525">
        <f t="shared" si="269"/>
        <v>129</v>
      </c>
      <c r="AO151" s="525"/>
      <c r="AR151" s="472">
        <f ca="1">AI148*0.6</f>
        <v>15.239999999999998</v>
      </c>
    </row>
    <row r="152" spans="2:102" s="497" customFormat="1" ht="31.5" x14ac:dyDescent="0.2">
      <c r="D152" s="455" t="s">
        <v>1194</v>
      </c>
      <c r="E152" s="497">
        <f>IFERROR(ROUND((E151/E150)*100,0),"-")</f>
        <v>81</v>
      </c>
      <c r="F152" s="497">
        <f t="shared" ref="F152:K152" si="270">IFERROR(ROUND((F151/F150)*100,0),"-")</f>
        <v>91</v>
      </c>
      <c r="G152" s="497">
        <f t="shared" si="270"/>
        <v>66</v>
      </c>
      <c r="H152" s="497">
        <f t="shared" si="270"/>
        <v>73</v>
      </c>
      <c r="I152" s="497">
        <f t="shared" si="270"/>
        <v>70</v>
      </c>
      <c r="J152" s="497">
        <f t="shared" si="270"/>
        <v>70</v>
      </c>
      <c r="K152" s="497">
        <f t="shared" si="270"/>
        <v>65</v>
      </c>
      <c r="L152" s="497">
        <f t="shared" ref="L152" si="271">IFERROR(ROUND((L151/L150)*100,0),"-")</f>
        <v>59</v>
      </c>
      <c r="M152" s="497">
        <f t="shared" ref="M152" si="272">IFERROR(ROUND((M151/M150)*100,0),"-")</f>
        <v>61</v>
      </c>
      <c r="N152" s="497">
        <f t="shared" ref="N152" si="273">IFERROR(ROUND((N151/N150)*100,0),"-")</f>
        <v>47</v>
      </c>
      <c r="O152" s="497">
        <f t="shared" ref="O152" si="274">IFERROR(ROUND((O151/O150)*100,0),"-")</f>
        <v>48</v>
      </c>
      <c r="P152" s="497">
        <f t="shared" ref="P152" si="275">IFERROR(ROUND((P151/P150)*100,0),"-")</f>
        <v>61</v>
      </c>
      <c r="Q152" s="497">
        <f t="shared" ref="Q152" si="276">IFERROR(ROUND((Q151/Q150)*100,0),"-")</f>
        <v>46</v>
      </c>
      <c r="R152" s="497">
        <f t="shared" ref="R152" si="277">IFERROR(ROUND((R151/R150)*100,0),"-")</f>
        <v>42</v>
      </c>
      <c r="S152" s="497">
        <f t="shared" ref="S152" si="278">IFERROR(ROUND((S151/S150)*100,0),"-")</f>
        <v>63</v>
      </c>
      <c r="T152" s="497" t="str">
        <f t="shared" ref="T152" si="279">IFERROR(ROUND((T151/T150)*100,0),"-")</f>
        <v>-</v>
      </c>
      <c r="U152" s="497">
        <f t="shared" ref="U152" si="280">IFERROR(ROUND((U151/U150)*100,0),"-")</f>
        <v>57</v>
      </c>
      <c r="V152" s="497" t="str">
        <f t="shared" ref="V152" si="281">IFERROR(ROUND((V151/V150)*100,0),"-")</f>
        <v>-</v>
      </c>
      <c r="W152" s="497">
        <f t="shared" ref="W152" si="282">IFERROR(ROUND((W151/W150)*100,0),"-")</f>
        <v>57</v>
      </c>
      <c r="X152" s="497" t="str">
        <f t="shared" ref="X152" si="283">IFERROR(ROUND((X151/X150)*100,0),"-")</f>
        <v>-</v>
      </c>
      <c r="Y152" s="497">
        <f t="shared" ref="Y152" si="284">IFERROR(ROUND((Y151/Y150)*100,0),"-")</f>
        <v>42</v>
      </c>
      <c r="Z152" s="497" t="str">
        <f t="shared" ref="Z152" si="285">IFERROR(ROUND((Z151/Z150)*100,0),"-")</f>
        <v>-</v>
      </c>
      <c r="AA152" s="497">
        <f t="shared" ref="AA152" si="286">IFERROR(ROUND((AA151/AA150)*100,0),"-")</f>
        <v>56</v>
      </c>
      <c r="AB152" s="497">
        <f t="shared" ref="AB152" si="287">IFERROR(ROUND((AB151/AB150)*100,0),"-")</f>
        <v>34</v>
      </c>
      <c r="AC152" s="497">
        <f t="shared" ref="AC152" si="288">IFERROR(ROUND((AC151/AC150)*100,0),"-")</f>
        <v>47</v>
      </c>
      <c r="AD152" s="497">
        <f t="shared" ref="AD152" si="289">IFERROR(ROUND((AD151/AD150)*100,0),"-")</f>
        <v>75</v>
      </c>
      <c r="AE152" s="497">
        <f t="shared" ref="AE152" si="290">IFERROR(ROUND((AE151/AE150)*100,0),"-")</f>
        <v>68</v>
      </c>
      <c r="AF152" s="497">
        <f t="shared" ref="AF152" si="291">IFERROR(ROUND((AF151/AF150)*100,0),"-")</f>
        <v>60</v>
      </c>
      <c r="AG152" s="497">
        <f t="shared" ref="AG152" si="292">IFERROR(ROUND((AG151/AG150)*100,0),"-")</f>
        <v>37</v>
      </c>
      <c r="AH152" s="497">
        <f t="shared" ref="AH152" si="293">IFERROR(ROUND((AH151/AH150)*100,0),"-")</f>
        <v>67</v>
      </c>
      <c r="AI152" s="497">
        <f t="shared" ref="AI152:AK152" ca="1" si="294">IFERROR(ROUND((AI151/AI150)*100,0),"-")</f>
        <v>43</v>
      </c>
      <c r="AJ152" s="497">
        <f t="shared" si="294"/>
        <v>47</v>
      </c>
      <c r="AK152" s="497">
        <f t="shared" si="294"/>
        <v>40</v>
      </c>
      <c r="AL152" s="497" t="str">
        <f>IFERROR(ROUND((AL151/AL150)*100,0),"-")</f>
        <v>-</v>
      </c>
      <c r="AM152" s="497" t="str">
        <f t="shared" ref="AM152:AN152" si="295">IFERROR(ROUND((AM151/AM150)*100,0),"-")</f>
        <v>-</v>
      </c>
      <c r="AN152" s="497" t="str">
        <f t="shared" si="295"/>
        <v>-</v>
      </c>
    </row>
    <row r="154" spans="2:102" x14ac:dyDescent="0.25">
      <c r="H154" s="533"/>
    </row>
    <row r="161" spans="4:10" x14ac:dyDescent="0.25">
      <c r="D161" s="534"/>
      <c r="E161" s="535"/>
      <c r="F161" s="535"/>
      <c r="G161" s="536" t="s">
        <v>1122</v>
      </c>
      <c r="H161" s="535"/>
      <c r="I161" s="535"/>
      <c r="J161" s="535"/>
    </row>
    <row r="162" spans="4:10" x14ac:dyDescent="0.25">
      <c r="D162" s="534"/>
      <c r="E162" s="535"/>
      <c r="F162" s="535"/>
      <c r="G162" s="535"/>
      <c r="H162" s="535"/>
      <c r="I162" s="535"/>
      <c r="J162" s="535"/>
    </row>
    <row r="163" spans="4:10" x14ac:dyDescent="0.25">
      <c r="D163" s="537"/>
      <c r="E163" s="538" t="s">
        <v>309</v>
      </c>
      <c r="F163" s="538" t="s">
        <v>305</v>
      </c>
      <c r="G163" s="538" t="s">
        <v>306</v>
      </c>
      <c r="H163" s="538" t="s">
        <v>307</v>
      </c>
      <c r="I163" s="538" t="s">
        <v>308</v>
      </c>
      <c r="J163" s="538" t="s">
        <v>570</v>
      </c>
    </row>
    <row r="164" spans="4:10" x14ac:dyDescent="0.25">
      <c r="D164" s="537" t="s">
        <v>1060</v>
      </c>
      <c r="E164" s="538">
        <f>IFERROR(ROUND((AI17/180)*100,2),"-")</f>
        <v>27.78</v>
      </c>
      <c r="F164" s="538">
        <f t="shared" ref="F164:J164" si="296">IFERROR(ROUND((AJ17/180)*100,2),"-")</f>
        <v>41.11</v>
      </c>
      <c r="G164" s="538">
        <f t="shared" si="296"/>
        <v>31.11</v>
      </c>
      <c r="H164" s="538">
        <f t="shared" si="296"/>
        <v>0</v>
      </c>
      <c r="I164" s="538">
        <f t="shared" si="296"/>
        <v>0</v>
      </c>
      <c r="J164" s="538">
        <f t="shared" si="296"/>
        <v>0</v>
      </c>
    </row>
    <row r="165" spans="4:10" x14ac:dyDescent="0.25">
      <c r="D165" s="537" t="s">
        <v>1123</v>
      </c>
      <c r="E165" s="538">
        <f ca="1">AI149</f>
        <v>14.11</v>
      </c>
      <c r="F165" s="538">
        <f t="shared" ref="F165:J165" si="297">AJ149</f>
        <v>17.02</v>
      </c>
      <c r="G165" s="538">
        <f t="shared" si="297"/>
        <v>11.3</v>
      </c>
      <c r="H165" s="538" t="str">
        <f t="shared" si="297"/>
        <v>-</v>
      </c>
      <c r="I165" s="538" t="str">
        <f t="shared" si="297"/>
        <v>-</v>
      </c>
      <c r="J165" s="538" t="str">
        <f t="shared" si="297"/>
        <v>-</v>
      </c>
    </row>
    <row r="166" spans="4:10" x14ac:dyDescent="0.25">
      <c r="D166" s="537" t="s">
        <v>966</v>
      </c>
      <c r="E166" s="538">
        <f ca="1">AI150</f>
        <v>129</v>
      </c>
      <c r="F166" s="538">
        <f t="shared" ref="F166:J166" si="298">AJ150</f>
        <v>129</v>
      </c>
      <c r="G166" s="538">
        <f t="shared" si="298"/>
        <v>129</v>
      </c>
      <c r="H166" s="538">
        <f t="shared" si="298"/>
        <v>0</v>
      </c>
      <c r="I166" s="538">
        <f t="shared" si="298"/>
        <v>0</v>
      </c>
      <c r="J166" s="538">
        <f t="shared" si="298"/>
        <v>0</v>
      </c>
    </row>
    <row r="167" spans="4:10" ht="31.5" x14ac:dyDescent="0.25">
      <c r="D167" s="539" t="s">
        <v>1124</v>
      </c>
      <c r="E167" s="538">
        <f ca="1">AI151</f>
        <v>55</v>
      </c>
      <c r="F167" s="538">
        <f t="shared" ref="F167:J167" si="299">AJ151</f>
        <v>61</v>
      </c>
      <c r="G167" s="538">
        <f t="shared" si="299"/>
        <v>52</v>
      </c>
      <c r="H167" s="538">
        <f t="shared" si="299"/>
        <v>129</v>
      </c>
      <c r="I167" s="538">
        <f t="shared" si="299"/>
        <v>129</v>
      </c>
      <c r="J167" s="538">
        <f t="shared" si="299"/>
        <v>129</v>
      </c>
    </row>
    <row r="168" spans="4:10" ht="31.5" x14ac:dyDescent="0.25">
      <c r="D168" s="539" t="s">
        <v>1124</v>
      </c>
      <c r="E168" s="538">
        <f ca="1">IFERROR(ROUNDUP((E167/E166)*100,2),"-")</f>
        <v>42.64</v>
      </c>
      <c r="F168" s="538">
        <f t="shared" ref="F168:J168" si="300">IFERROR(ROUNDUP((F167/F166)*100,2),"-")</f>
        <v>47.29</v>
      </c>
      <c r="G168" s="538">
        <f t="shared" si="300"/>
        <v>40.32</v>
      </c>
      <c r="H168" s="538" t="str">
        <f t="shared" si="300"/>
        <v>-</v>
      </c>
      <c r="I168" s="538" t="str">
        <f t="shared" si="300"/>
        <v>-</v>
      </c>
      <c r="J168" s="538" t="str">
        <f t="shared" si="300"/>
        <v>-</v>
      </c>
    </row>
  </sheetData>
  <mergeCells count="20">
    <mergeCell ref="AE13:AH13"/>
    <mergeCell ref="AQ13:CX15"/>
    <mergeCell ref="BC11:BN11"/>
    <mergeCell ref="BO11:BZ11"/>
    <mergeCell ref="CA11:CL11"/>
    <mergeCell ref="CM11:CX11"/>
    <mergeCell ref="AG14:AH14"/>
    <mergeCell ref="AQ11:BB11"/>
    <mergeCell ref="Y14:Z14"/>
    <mergeCell ref="AA14:AB14"/>
    <mergeCell ref="S14:T14"/>
    <mergeCell ref="U14:V14"/>
    <mergeCell ref="W13:Z13"/>
    <mergeCell ref="AA13:AD13"/>
    <mergeCell ref="AC14:AD14"/>
    <mergeCell ref="O13:R13"/>
    <mergeCell ref="S13:V13"/>
    <mergeCell ref="O14:P14"/>
    <mergeCell ref="Q14:R14"/>
    <mergeCell ref="W14:X14"/>
  </mergeCells>
  <phoneticPr fontId="106" type="noConversion"/>
  <conditionalFormatting sqref="E18:E108">
    <cfRule type="cellIs" dxfId="12" priority="8" operator="equal">
      <formula>"ua"</formula>
    </cfRule>
    <cfRule type="cellIs" dxfId="11" priority="9" operator="equal">
      <formula>"u"</formula>
    </cfRule>
  </conditionalFormatting>
  <conditionalFormatting sqref="C18:C150">
    <cfRule type="containsText" dxfId="10" priority="7" operator="containsText" text="U">
      <formula>NOT(ISERROR(SEARCH("U",C18)))</formula>
    </cfRule>
  </conditionalFormatting>
  <pageMargins left="0.7" right="0.7" top="0.75" bottom="0.75" header="0.3" footer="0.3"/>
  <pageSetup orientation="portrait" verticalDpi="3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2:CW161"/>
  <sheetViews>
    <sheetView topLeftCell="A79" workbookViewId="0">
      <selection activeCell="H103" sqref="H103"/>
    </sheetView>
  </sheetViews>
  <sheetFormatPr defaultRowHeight="15.75" x14ac:dyDescent="0.25"/>
  <cols>
    <col min="1" max="1" width="9.140625" style="472"/>
    <col min="2" max="2" width="19.42578125" style="472" customWidth="1"/>
    <col min="3" max="3" width="17.7109375" style="472" customWidth="1"/>
    <col min="4" max="4" width="25.140625" style="472" customWidth="1"/>
    <col min="5" max="16384" width="9.140625" style="472"/>
  </cols>
  <sheetData>
    <row r="2" spans="2:101" x14ac:dyDescent="0.25">
      <c r="B2" s="472" t="str">
        <f>'Student Entry'!A2</f>
        <v>Subject code</v>
      </c>
      <c r="C2" s="473" t="str">
        <f>'Student Entry'!B2</f>
        <v>IT6601</v>
      </c>
    </row>
    <row r="3" spans="2:101" x14ac:dyDescent="0.25">
      <c r="B3" s="472" t="str">
        <f>'Student Entry'!A3</f>
        <v>Subject Name</v>
      </c>
      <c r="C3" s="473" t="str">
        <f>'Student Entry'!B3</f>
        <v xml:space="preserve">Mobile Computing </v>
      </c>
    </row>
    <row r="4" spans="2:101" x14ac:dyDescent="0.25">
      <c r="B4" s="472" t="str">
        <f>'Student Entry'!A4</f>
        <v>Year &amp; Semester</v>
      </c>
      <c r="C4" s="473" t="str">
        <f>'Student Entry'!B4</f>
        <v>III   Yr.  &amp;  VI Sem.</v>
      </c>
    </row>
    <row r="5" spans="2:101" x14ac:dyDescent="0.25">
      <c r="B5" s="472" t="str">
        <f>'Student Entry'!A5</f>
        <v>Academic  Year</v>
      </c>
      <c r="C5" s="473" t="str">
        <f>'Student Entry'!B5</f>
        <v>2016-2017</v>
      </c>
    </row>
    <row r="6" spans="2:101" x14ac:dyDescent="0.25">
      <c r="B6" s="472" t="str">
        <f>'Student Entry'!A6</f>
        <v>Name of Faculty</v>
      </c>
      <c r="C6" s="473" t="str">
        <f>'Student Entry'!B6</f>
        <v>Mr.K.Sridharan</v>
      </c>
    </row>
    <row r="7" spans="2:101" x14ac:dyDescent="0.25">
      <c r="B7" s="472" t="str">
        <f>'Student Entry'!A7</f>
        <v xml:space="preserve">Total No.of Students </v>
      </c>
      <c r="C7" s="473">
        <f>'Student Entry'!B7</f>
        <v>129</v>
      </c>
    </row>
    <row r="8" spans="2:101" x14ac:dyDescent="0.25">
      <c r="B8" s="472" t="s">
        <v>1105</v>
      </c>
      <c r="C8" s="473">
        <f>ROUNDUP(C7*0.6,0)</f>
        <v>78</v>
      </c>
    </row>
    <row r="11" spans="2:101" x14ac:dyDescent="0.25">
      <c r="AP11" s="771" t="s">
        <v>309</v>
      </c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69" t="s">
        <v>305</v>
      </c>
      <c r="BC11" s="769"/>
      <c r="BD11" s="769"/>
      <c r="BE11" s="769"/>
      <c r="BF11" s="769"/>
      <c r="BG11" s="769"/>
      <c r="BH11" s="769"/>
      <c r="BI11" s="769"/>
      <c r="BJ11" s="769"/>
      <c r="BK11" s="769"/>
      <c r="BL11" s="769"/>
      <c r="BM11" s="769"/>
      <c r="BN11" s="769" t="s">
        <v>306</v>
      </c>
      <c r="BO11" s="769"/>
      <c r="BP11" s="769"/>
      <c r="BQ11" s="769"/>
      <c r="BR11" s="769"/>
      <c r="BS11" s="769"/>
      <c r="BT11" s="769"/>
      <c r="BU11" s="769"/>
      <c r="BV11" s="769"/>
      <c r="BW11" s="769"/>
      <c r="BX11" s="769"/>
      <c r="BY11" s="769"/>
      <c r="BZ11" s="770" t="s">
        <v>307</v>
      </c>
      <c r="CA11" s="770"/>
      <c r="CB11" s="770"/>
      <c r="CC11" s="770"/>
      <c r="CD11" s="770"/>
      <c r="CE11" s="770"/>
      <c r="CF11" s="770"/>
      <c r="CG11" s="770"/>
      <c r="CH11" s="770"/>
      <c r="CI11" s="770"/>
      <c r="CJ11" s="770"/>
      <c r="CK11" s="770"/>
      <c r="CL11" s="770" t="s">
        <v>308</v>
      </c>
      <c r="CM11" s="770"/>
      <c r="CN11" s="770"/>
      <c r="CO11" s="770"/>
      <c r="CP11" s="770"/>
      <c r="CQ11" s="770"/>
      <c r="CR11" s="770"/>
      <c r="CS11" s="770"/>
      <c r="CT11" s="770"/>
      <c r="CU11" s="770"/>
      <c r="CV11" s="770"/>
      <c r="CW11" s="770"/>
    </row>
    <row r="12" spans="2:101" x14ac:dyDescent="0.25">
      <c r="AP12" s="474" t="s">
        <v>804</v>
      </c>
      <c r="AQ12" s="475" t="s">
        <v>806</v>
      </c>
      <c r="AR12" s="476" t="s">
        <v>807</v>
      </c>
      <c r="AS12" s="475" t="s">
        <v>808</v>
      </c>
      <c r="AT12" s="475" t="s">
        <v>809</v>
      </c>
      <c r="AU12" s="476" t="s">
        <v>810</v>
      </c>
      <c r="AV12" s="475" t="s">
        <v>811</v>
      </c>
      <c r="AW12" s="475" t="s">
        <v>812</v>
      </c>
      <c r="AX12" s="476" t="s">
        <v>813</v>
      </c>
      <c r="AY12" s="475" t="s">
        <v>814</v>
      </c>
      <c r="AZ12" s="475" t="s">
        <v>816</v>
      </c>
      <c r="BA12" s="477" t="s">
        <v>817</v>
      </c>
      <c r="BB12" s="478" t="s">
        <v>804</v>
      </c>
      <c r="BC12" s="479" t="s">
        <v>806</v>
      </c>
      <c r="BD12" s="480" t="s">
        <v>807</v>
      </c>
      <c r="BE12" s="479" t="s">
        <v>808</v>
      </c>
      <c r="BF12" s="479" t="s">
        <v>809</v>
      </c>
      <c r="BG12" s="480" t="s">
        <v>810</v>
      </c>
      <c r="BH12" s="479" t="s">
        <v>811</v>
      </c>
      <c r="BI12" s="479" t="s">
        <v>812</v>
      </c>
      <c r="BJ12" s="480" t="s">
        <v>813</v>
      </c>
      <c r="BK12" s="479" t="s">
        <v>814</v>
      </c>
      <c r="BL12" s="479" t="s">
        <v>816</v>
      </c>
      <c r="BM12" s="481" t="s">
        <v>817</v>
      </c>
      <c r="BN12" s="482" t="s">
        <v>804</v>
      </c>
      <c r="BO12" s="483" t="s">
        <v>806</v>
      </c>
      <c r="BP12" s="484" t="s">
        <v>807</v>
      </c>
      <c r="BQ12" s="483" t="s">
        <v>808</v>
      </c>
      <c r="BR12" s="483" t="s">
        <v>809</v>
      </c>
      <c r="BS12" s="484" t="s">
        <v>810</v>
      </c>
      <c r="BT12" s="483" t="s">
        <v>811</v>
      </c>
      <c r="BU12" s="483" t="s">
        <v>812</v>
      </c>
      <c r="BV12" s="484" t="s">
        <v>813</v>
      </c>
      <c r="BW12" s="483" t="s">
        <v>814</v>
      </c>
      <c r="BX12" s="483" t="s">
        <v>816</v>
      </c>
      <c r="BY12" s="485" t="s">
        <v>817</v>
      </c>
      <c r="BZ12" s="486" t="s">
        <v>804</v>
      </c>
      <c r="CA12" s="487" t="s">
        <v>806</v>
      </c>
      <c r="CB12" s="488" t="s">
        <v>807</v>
      </c>
      <c r="CC12" s="487" t="s">
        <v>808</v>
      </c>
      <c r="CD12" s="487" t="s">
        <v>809</v>
      </c>
      <c r="CE12" s="488" t="s">
        <v>810</v>
      </c>
      <c r="CF12" s="487" t="s">
        <v>811</v>
      </c>
      <c r="CG12" s="487" t="s">
        <v>812</v>
      </c>
      <c r="CH12" s="488" t="s">
        <v>813</v>
      </c>
      <c r="CI12" s="487" t="s">
        <v>814</v>
      </c>
      <c r="CJ12" s="487" t="s">
        <v>816</v>
      </c>
      <c r="CK12" s="489" t="s">
        <v>817</v>
      </c>
      <c r="CL12" s="490" t="s">
        <v>804</v>
      </c>
      <c r="CM12" s="491" t="s">
        <v>806</v>
      </c>
      <c r="CN12" s="492" t="s">
        <v>807</v>
      </c>
      <c r="CO12" s="491" t="s">
        <v>808</v>
      </c>
      <c r="CP12" s="491" t="s">
        <v>809</v>
      </c>
      <c r="CQ12" s="492" t="s">
        <v>810</v>
      </c>
      <c r="CR12" s="491" t="s">
        <v>811</v>
      </c>
      <c r="CS12" s="491" t="s">
        <v>812</v>
      </c>
      <c r="CT12" s="492" t="s">
        <v>813</v>
      </c>
      <c r="CU12" s="491" t="s">
        <v>814</v>
      </c>
      <c r="CV12" s="491" t="s">
        <v>816</v>
      </c>
      <c r="CW12" s="493" t="s">
        <v>817</v>
      </c>
    </row>
    <row r="13" spans="2:101" x14ac:dyDescent="0.25">
      <c r="B13" s="494"/>
      <c r="C13" s="494"/>
      <c r="D13" s="503"/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772">
        <v>11</v>
      </c>
      <c r="P13" s="772"/>
      <c r="Q13" s="772"/>
      <c r="R13" s="772"/>
      <c r="S13" s="772">
        <v>12</v>
      </c>
      <c r="T13" s="772"/>
      <c r="U13" s="772"/>
      <c r="V13" s="772"/>
      <c r="W13" s="772">
        <v>13</v>
      </c>
      <c r="X13" s="772"/>
      <c r="Y13" s="772"/>
      <c r="Z13" s="772"/>
      <c r="AA13" s="772">
        <v>14</v>
      </c>
      <c r="AB13" s="772"/>
      <c r="AC13" s="772"/>
      <c r="AD13" s="772"/>
      <c r="AE13" s="772">
        <v>15</v>
      </c>
      <c r="AF13" s="772"/>
      <c r="AG13" s="772"/>
      <c r="AH13" s="772"/>
      <c r="AI13" s="503"/>
      <c r="AJ13" s="503"/>
      <c r="AK13" s="503"/>
      <c r="AL13" s="503"/>
      <c r="AM13" s="551"/>
      <c r="AN13" s="551"/>
      <c r="AO13" s="552"/>
      <c r="AP13" s="763"/>
      <c r="AQ13" s="764"/>
      <c r="AR13" s="764"/>
      <c r="AS13" s="764"/>
      <c r="AT13" s="764"/>
      <c r="AU13" s="764"/>
      <c r="AV13" s="764"/>
      <c r="AW13" s="764"/>
      <c r="AX13" s="764"/>
      <c r="AY13" s="764"/>
      <c r="AZ13" s="764"/>
      <c r="BA13" s="764"/>
      <c r="BB13" s="764"/>
      <c r="BC13" s="764"/>
      <c r="BD13" s="764"/>
      <c r="BE13" s="764"/>
      <c r="BF13" s="764"/>
      <c r="BG13" s="764"/>
      <c r="BH13" s="764"/>
      <c r="BI13" s="764"/>
      <c r="BJ13" s="764"/>
      <c r="BK13" s="764"/>
      <c r="BL13" s="764"/>
      <c r="BM13" s="764"/>
      <c r="BN13" s="764"/>
      <c r="BO13" s="764"/>
      <c r="BP13" s="764"/>
      <c r="BQ13" s="764"/>
      <c r="BR13" s="764"/>
      <c r="BS13" s="764"/>
      <c r="BT13" s="764"/>
      <c r="BU13" s="764"/>
      <c r="BV13" s="764"/>
      <c r="BW13" s="764"/>
      <c r="BX13" s="764"/>
      <c r="BY13" s="764"/>
      <c r="BZ13" s="764"/>
      <c r="CA13" s="764"/>
      <c r="CB13" s="764"/>
      <c r="CC13" s="764"/>
      <c r="CD13" s="764"/>
      <c r="CE13" s="764"/>
      <c r="CF13" s="764"/>
      <c r="CG13" s="764"/>
      <c r="CH13" s="764"/>
      <c r="CI13" s="764"/>
      <c r="CJ13" s="764"/>
      <c r="CK13" s="764"/>
      <c r="CL13" s="764"/>
      <c r="CM13" s="764"/>
      <c r="CN13" s="764"/>
      <c r="CO13" s="764"/>
      <c r="CP13" s="764"/>
      <c r="CQ13" s="764"/>
      <c r="CR13" s="764"/>
      <c r="CS13" s="764"/>
      <c r="CT13" s="764"/>
      <c r="CU13" s="764"/>
      <c r="CV13" s="764"/>
      <c r="CW13" s="764"/>
    </row>
    <row r="14" spans="2:101" x14ac:dyDescent="0.25">
      <c r="B14" s="494"/>
      <c r="C14" s="494"/>
      <c r="D14" s="503"/>
      <c r="E14" s="494" t="s">
        <v>942</v>
      </c>
      <c r="F14" s="494" t="s">
        <v>943</v>
      </c>
      <c r="G14" s="494" t="s">
        <v>944</v>
      </c>
      <c r="H14" s="494" t="s">
        <v>945</v>
      </c>
      <c r="I14" s="494" t="s">
        <v>946</v>
      </c>
      <c r="J14" s="494" t="s">
        <v>947</v>
      </c>
      <c r="K14" s="494" t="s">
        <v>948</v>
      </c>
      <c r="L14" s="494" t="s">
        <v>949</v>
      </c>
      <c r="M14" s="494" t="s">
        <v>950</v>
      </c>
      <c r="N14" s="494" t="s">
        <v>951</v>
      </c>
      <c r="O14" s="772" t="s">
        <v>929</v>
      </c>
      <c r="P14" s="772"/>
      <c r="Q14" s="773" t="s">
        <v>930</v>
      </c>
      <c r="R14" s="773"/>
      <c r="S14" s="772" t="s">
        <v>929</v>
      </c>
      <c r="T14" s="772"/>
      <c r="U14" s="772" t="s">
        <v>930</v>
      </c>
      <c r="V14" s="772"/>
      <c r="W14" s="772" t="s">
        <v>929</v>
      </c>
      <c r="X14" s="772"/>
      <c r="Y14" s="772" t="s">
        <v>930</v>
      </c>
      <c r="Z14" s="772"/>
      <c r="AA14" s="772" t="s">
        <v>929</v>
      </c>
      <c r="AB14" s="772"/>
      <c r="AC14" s="773" t="s">
        <v>930</v>
      </c>
      <c r="AD14" s="773"/>
      <c r="AE14" s="494" t="s">
        <v>929</v>
      </c>
      <c r="AF14" s="494"/>
      <c r="AG14" s="772" t="s">
        <v>930</v>
      </c>
      <c r="AH14" s="772"/>
      <c r="AI14" s="503"/>
      <c r="AJ14" s="503"/>
      <c r="AK14" s="503"/>
      <c r="AL14" s="503"/>
      <c r="AM14" s="551"/>
      <c r="AN14" s="551"/>
      <c r="AO14" s="552"/>
      <c r="AP14" s="765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</row>
    <row r="15" spans="2:101" x14ac:dyDescent="0.25">
      <c r="B15" s="553" t="s">
        <v>952</v>
      </c>
      <c r="C15" s="553" t="s">
        <v>953</v>
      </c>
      <c r="D15" s="503" t="s">
        <v>954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 t="s">
        <v>931</v>
      </c>
      <c r="P15" s="494" t="s">
        <v>932</v>
      </c>
      <c r="Q15" s="494" t="s">
        <v>931</v>
      </c>
      <c r="R15" s="494" t="s">
        <v>932</v>
      </c>
      <c r="S15" s="494" t="s">
        <v>931</v>
      </c>
      <c r="T15" s="494" t="s">
        <v>932</v>
      </c>
      <c r="U15" s="494" t="s">
        <v>931</v>
      </c>
      <c r="V15" s="494" t="s">
        <v>932</v>
      </c>
      <c r="W15" s="494" t="s">
        <v>931</v>
      </c>
      <c r="X15" s="494" t="s">
        <v>932</v>
      </c>
      <c r="Y15" s="494" t="s">
        <v>931</v>
      </c>
      <c r="Z15" s="494" t="s">
        <v>932</v>
      </c>
      <c r="AA15" s="494" t="s">
        <v>931</v>
      </c>
      <c r="AB15" s="494" t="s">
        <v>932</v>
      </c>
      <c r="AC15" s="494" t="s">
        <v>931</v>
      </c>
      <c r="AD15" s="494" t="s">
        <v>932</v>
      </c>
      <c r="AE15" s="494" t="s">
        <v>931</v>
      </c>
      <c r="AF15" s="494" t="s">
        <v>932</v>
      </c>
      <c r="AG15" s="494" t="s">
        <v>931</v>
      </c>
      <c r="AH15" s="503" t="s">
        <v>932</v>
      </c>
      <c r="AI15" s="503"/>
      <c r="AJ15" s="503"/>
      <c r="AK15" s="503"/>
      <c r="AL15" s="503"/>
      <c r="AM15" s="551"/>
      <c r="AN15" s="551"/>
      <c r="AO15" s="552"/>
      <c r="AP15" s="767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</row>
    <row r="16" spans="2:101" x14ac:dyDescent="0.25">
      <c r="B16" s="553"/>
      <c r="C16" s="553"/>
      <c r="D16" s="503"/>
      <c r="E16" s="494" t="str">
        <f>'Int-II'!R9</f>
        <v>CO1</v>
      </c>
      <c r="F16" s="494" t="str">
        <f>'Int-II'!R10</f>
        <v>CO3</v>
      </c>
      <c r="G16" s="494" t="str">
        <f>'Int-II'!R11</f>
        <v>CO4</v>
      </c>
      <c r="H16" s="494" t="str">
        <f>'Int-II'!R12</f>
        <v>CO3</v>
      </c>
      <c r="I16" s="494" t="str">
        <f>'Int-II'!R13</f>
        <v>CO4</v>
      </c>
      <c r="J16" s="494" t="str">
        <f>'Int-II'!R14</f>
        <v>CO4</v>
      </c>
      <c r="K16" s="494" t="str">
        <f>'Int-II'!R15</f>
        <v>CO4</v>
      </c>
      <c r="L16" s="494" t="str">
        <f>'Int-II'!R16</f>
        <v>CO4</v>
      </c>
      <c r="M16" s="494" t="str">
        <f>'Int-II'!R17</f>
        <v>CO4</v>
      </c>
      <c r="N16" s="494" t="str">
        <f>'Int-II'!R18</f>
        <v>CO3</v>
      </c>
      <c r="O16" s="494" t="str">
        <f>'Int-II'!R22</f>
        <v>CO3</v>
      </c>
      <c r="P16" s="494" t="str">
        <f>'Int-II'!R23</f>
        <v>-</v>
      </c>
      <c r="Q16" s="494" t="str">
        <f>'Int-II'!R26</f>
        <v>CO4</v>
      </c>
      <c r="R16" s="494" t="str">
        <f>'Int-II'!R27</f>
        <v>-</v>
      </c>
      <c r="S16" s="494" t="str">
        <f>'Int-II'!R29</f>
        <v>CO3</v>
      </c>
      <c r="T16" s="494" t="str">
        <f>'Int-II'!R30</f>
        <v>CO5</v>
      </c>
      <c r="U16" s="494" t="str">
        <f>'Int-II'!R32</f>
        <v>CO4</v>
      </c>
      <c r="V16" s="494" t="str">
        <f>'Int-II'!R33</f>
        <v>CO3</v>
      </c>
      <c r="W16" s="494" t="str">
        <f>'Int-II'!R35</f>
        <v>CO4</v>
      </c>
      <c r="X16" s="494" t="str">
        <f>'Int-II'!R36</f>
        <v>-</v>
      </c>
      <c r="Y16" s="494" t="str">
        <f>'Int-II'!R38</f>
        <v>CO4</v>
      </c>
      <c r="Z16" s="494" t="str">
        <f>'Int-II'!R39</f>
        <v>-</v>
      </c>
      <c r="AA16" s="494" t="str">
        <f>'Int-II'!R41</f>
        <v>CO4</v>
      </c>
      <c r="AB16" s="494" t="str">
        <f>'Int-II'!R42</f>
        <v>CO4</v>
      </c>
      <c r="AC16" s="494" t="str">
        <f>'Int-II'!R44</f>
        <v>CO4</v>
      </c>
      <c r="AD16" s="494" t="str">
        <f>'Int-II'!R45</f>
        <v>CO5</v>
      </c>
      <c r="AE16" s="494" t="str">
        <f>'Int-II'!R47</f>
        <v>CO3</v>
      </c>
      <c r="AF16" s="494" t="str">
        <f>'Int-II'!R48</f>
        <v>CO3</v>
      </c>
      <c r="AG16" s="494" t="str">
        <f>'Int-II'!R50</f>
        <v>CO4</v>
      </c>
      <c r="AH16" s="503" t="str">
        <f>'Int-II'!R51</f>
        <v>CO4</v>
      </c>
      <c r="AI16" s="503" t="s">
        <v>309</v>
      </c>
      <c r="AJ16" s="503" t="s">
        <v>305</v>
      </c>
      <c r="AK16" s="503" t="s">
        <v>306</v>
      </c>
      <c r="AL16" s="503" t="s">
        <v>307</v>
      </c>
      <c r="AM16" s="503" t="s">
        <v>308</v>
      </c>
      <c r="AN16" s="503" t="s">
        <v>570</v>
      </c>
      <c r="AO16" s="552"/>
      <c r="AP16" s="506"/>
      <c r="AQ16" s="507"/>
      <c r="AR16" s="507"/>
      <c r="AS16" s="507"/>
      <c r="AT16" s="507"/>
      <c r="AU16" s="507"/>
      <c r="AV16" s="507"/>
      <c r="AW16" s="507"/>
      <c r="AX16" s="507"/>
      <c r="AY16" s="507"/>
      <c r="AZ16" s="507"/>
      <c r="BA16" s="507"/>
      <c r="BB16" s="507"/>
      <c r="BC16" s="507"/>
      <c r="BD16" s="507"/>
      <c r="BE16" s="507"/>
      <c r="BF16" s="507"/>
      <c r="BG16" s="507"/>
      <c r="BH16" s="507"/>
      <c r="BI16" s="507"/>
      <c r="BJ16" s="507"/>
      <c r="BK16" s="507"/>
      <c r="BL16" s="507"/>
      <c r="BM16" s="507"/>
      <c r="BN16" s="507"/>
      <c r="BO16" s="507"/>
      <c r="BP16" s="507"/>
      <c r="BQ16" s="507"/>
      <c r="BR16" s="507"/>
      <c r="BS16" s="507"/>
      <c r="BT16" s="507"/>
      <c r="BU16" s="507"/>
      <c r="BV16" s="507"/>
      <c r="BW16" s="507"/>
      <c r="BX16" s="507"/>
      <c r="BY16" s="507"/>
      <c r="BZ16" s="507"/>
      <c r="CA16" s="507"/>
      <c r="CB16" s="507"/>
      <c r="CC16" s="507"/>
      <c r="CD16" s="507"/>
      <c r="CE16" s="507"/>
      <c r="CF16" s="507"/>
      <c r="CG16" s="507"/>
      <c r="CH16" s="507"/>
      <c r="CI16" s="507"/>
      <c r="CJ16" s="507"/>
      <c r="CK16" s="507"/>
      <c r="CL16" s="507"/>
      <c r="CM16" s="507"/>
      <c r="CN16" s="507"/>
      <c r="CO16" s="507"/>
      <c r="CP16" s="507"/>
      <c r="CQ16" s="507"/>
      <c r="CR16" s="507"/>
      <c r="CS16" s="507"/>
      <c r="CT16" s="507"/>
      <c r="CU16" s="507"/>
      <c r="CV16" s="507"/>
      <c r="CW16" s="507"/>
    </row>
    <row r="17" spans="2:101" x14ac:dyDescent="0.25">
      <c r="B17" s="494"/>
      <c r="C17" s="494"/>
      <c r="D17" s="503" t="s">
        <v>955</v>
      </c>
      <c r="E17" s="494">
        <f>'Int-II'!Q9</f>
        <v>2</v>
      </c>
      <c r="F17" s="494">
        <f>'Int-II'!Q10</f>
        <v>2</v>
      </c>
      <c r="G17" s="494">
        <f>'Int-II'!Q11</f>
        <v>2</v>
      </c>
      <c r="H17" s="494">
        <f>'Int-II'!Q12</f>
        <v>2</v>
      </c>
      <c r="I17" s="494">
        <f>'Int-II'!Q13</f>
        <v>2</v>
      </c>
      <c r="J17" s="494">
        <f>'Int-II'!Q14</f>
        <v>2</v>
      </c>
      <c r="K17" s="494">
        <f>'Int-II'!Q15</f>
        <v>2</v>
      </c>
      <c r="L17" s="494">
        <f>'Int-II'!Q16</f>
        <v>2</v>
      </c>
      <c r="M17" s="494">
        <f>'Int-II'!Q17</f>
        <v>2</v>
      </c>
      <c r="N17" s="494">
        <f>'Int-II'!Q18</f>
        <v>2</v>
      </c>
      <c r="O17" s="494">
        <f>'Int-II'!Q22</f>
        <v>16</v>
      </c>
      <c r="P17" s="494" t="str">
        <f>'Int-II'!Q27</f>
        <v>-</v>
      </c>
      <c r="Q17" s="494">
        <f>'Int-II'!Q26</f>
        <v>16</v>
      </c>
      <c r="R17" s="494" t="str">
        <f>'Int-II'!Q27</f>
        <v>-</v>
      </c>
      <c r="S17" s="494">
        <f>'Int-II'!Q29</f>
        <v>10</v>
      </c>
      <c r="T17" s="494">
        <f>'Int-II'!Q30</f>
        <v>6</v>
      </c>
      <c r="U17" s="494">
        <f>'Int-II'!Q32</f>
        <v>8</v>
      </c>
      <c r="V17" s="494">
        <f>'Int-II'!Q33</f>
        <v>8</v>
      </c>
      <c r="W17" s="494">
        <f>'Int-II'!Q35</f>
        <v>16</v>
      </c>
      <c r="X17" s="494" t="str">
        <f>'Int-II'!Q36</f>
        <v>-</v>
      </c>
      <c r="Y17" s="494">
        <f>'Int-II'!Q38</f>
        <v>16</v>
      </c>
      <c r="Z17" s="494" t="str">
        <f>'Int-II'!Q39</f>
        <v>-</v>
      </c>
      <c r="AA17" s="494">
        <f>'Int-II'!Q41</f>
        <v>8</v>
      </c>
      <c r="AB17" s="494">
        <f>'Int-II'!Q42</f>
        <v>8</v>
      </c>
      <c r="AC17" s="494">
        <f>'Int-II'!Q44</f>
        <v>8</v>
      </c>
      <c r="AD17" s="494">
        <f>'Int-II'!Q45</f>
        <v>8</v>
      </c>
      <c r="AE17" s="494">
        <f>'Int-II'!Q47</f>
        <v>8</v>
      </c>
      <c r="AF17" s="494">
        <f>'Int-II'!Q48</f>
        <v>8</v>
      </c>
      <c r="AG17" s="494">
        <f>'Int-II'!Q50</f>
        <v>8</v>
      </c>
      <c r="AH17" s="503">
        <f>'Int-II'!Q51</f>
        <v>8</v>
      </c>
      <c r="AI17" s="503">
        <f>'Int-II'!C67</f>
        <v>2</v>
      </c>
      <c r="AJ17" s="503">
        <f>'Int-II'!D67</f>
        <v>0</v>
      </c>
      <c r="AK17" s="503">
        <f>'Int-II'!E67</f>
        <v>56</v>
      </c>
      <c r="AL17" s="503">
        <f>'Int-II'!F67</f>
        <v>108</v>
      </c>
      <c r="AM17" s="503">
        <f>'Int-II'!G67</f>
        <v>14</v>
      </c>
      <c r="AN17" s="503">
        <f>'Int-II'!H67</f>
        <v>0</v>
      </c>
      <c r="AO17" s="552"/>
      <c r="AP17" s="508">
        <f>SUMIFS($D$33:$AG$33,$D$17:$AG$17,"CO1",$D$18:$AG$18,"PO1",$D$33:$AG$33,"&lt;&gt;")</f>
        <v>0</v>
      </c>
      <c r="AQ17" s="508">
        <f>SUMIFS($D$33:$AG$33,$D$17:$AG$17,"CO1",$D$19:$AG$19,"PO2",$D$33:$AG$33,"&lt;&gt;")</f>
        <v>0</v>
      </c>
      <c r="AR17" s="508">
        <f>SUMIFS($D$33:$AG$33,$D$17:$AG$17,"CO1",$D$20:$AG$20,"PO3",$D$33:$AG$33,"&lt;&gt;")</f>
        <v>0</v>
      </c>
      <c r="AS17" s="508">
        <f>SUMIFS($D$33:$AG$33,$D$17:$AG$17,"CO1",$D$21:$AG$21,"PO4",$D$33:$AG$33,"&lt;&gt;")</f>
        <v>0</v>
      </c>
      <c r="AT17" s="508">
        <f>SUMIFS($D$33:$AG$33,$D$17:$AG$17,"CO1",$D$22:$AG$22,"PO5",$D$33:$AG$33,"&lt;&gt;")</f>
        <v>0</v>
      </c>
      <c r="AU17" s="508">
        <f>SUMIFS($D$33:$AG$33,$D$17:$AG$17,"CO1",$D$23:$AG$23,"PO6",$D$33:$AG$33,"&lt;&gt;")</f>
        <v>0</v>
      </c>
      <c r="AV17" s="508">
        <f>SUMIFS($D$33:$AG$33,$D$17:$AG$17,"CO1",$D$24:$AG$24,"PO7",$D$33:$AG$33,"&lt;&gt;")</f>
        <v>0</v>
      </c>
      <c r="AW17" s="508">
        <f>SUMIFS($D$33:$AG$33,$D$17:$AG$17,"CO1",$D$25:$AG$25,"PO8",$D$33:$AG$33,"&lt;&gt;")</f>
        <v>0</v>
      </c>
      <c r="AX17" s="508">
        <f>SUMIFS($D$33:$AG$33,$D$17:$AG$17,"CO1",$D$26:$AG$26,"PO9",$D$33:$AG$33,"&lt;&gt;")</f>
        <v>0</v>
      </c>
      <c r="AY17" s="508">
        <f>SUMIFS($D$33:$AG$33,$D$17:$AG$17,"CO1",$D$27:$AG$27,"PO10",$D$33:$AG$33,"&lt;&gt;")</f>
        <v>0</v>
      </c>
      <c r="AZ17" s="508">
        <f>SUMIFS($D$33:$AG$33,$D$17:$AG$17,"CO1",$D$28:$AG$28,"PO11",$D$33:$AG$33,"&lt;&gt;")</f>
        <v>0</v>
      </c>
      <c r="BA17" s="508">
        <f>SUMIFS($D$33:$AG$33,$D$17:$AG$17,"CO1",$D$29:$AG$29,"PO12",$D$33:$AG$33,"&lt;&gt;")</f>
        <v>0</v>
      </c>
      <c r="BB17" s="508">
        <f>SUMIFS($D$33:$AG$33,$D$17:$AG$17,"CO2",$D$18:$AG$18,"PO1",$D$33:$AG$33,"&lt;&gt;")</f>
        <v>0</v>
      </c>
      <c r="BC17" s="508">
        <f>SUMIFS($D$33:$AG$33,$D$17:$AG$17,"CO2",$D$19:$AG$19,"PO2",$D$33:$AG$33,"&lt;&gt;")</f>
        <v>0</v>
      </c>
      <c r="BD17" s="508">
        <f>SUMIFS($D$33:$AG$33,$D$17:$AG$17,"CO2",$D$20:$AG$20,"PO3",$D$33:$AG$33,"&lt;&gt;")</f>
        <v>0</v>
      </c>
      <c r="BE17" s="508">
        <f>SUMIFS($D$33:$AG$33,$D$17:$AG$17,"CO2",$D$21:$AG$21,"PO4",$D$33:$AG$33,"&lt;&gt;")</f>
        <v>0</v>
      </c>
      <c r="BF17" s="508">
        <f>SUMIFS($D$33:$AG$33,$D$17:$AG$17,"CO2",$D$22:$AG$22,"PO5",$D$33:$AG$33,"&lt;&gt;")</f>
        <v>0</v>
      </c>
      <c r="BG17" s="508">
        <f>SUMIFS($D$33:$AG$33,$D$17:$AG$17,"CO2",$D$23:$AG$23,"PO6",$D$33:$AG$33,"&lt;&gt;")</f>
        <v>0</v>
      </c>
      <c r="BH17" s="508">
        <f>SUMIFS($D$33:$AG$33,$D$17:$AG$17,"CO2",$D$24:$AG$24,"PO7",$D$33:$AG$33,"&lt;&gt;")</f>
        <v>0</v>
      </c>
      <c r="BI17" s="508">
        <f>SUMIFS($D$33:$AG$33,$D$17:$AG$17,"CO2",$D$25:$AG$25,"PO8",$D$33:$AG$33,"&lt;&gt;")</f>
        <v>0</v>
      </c>
      <c r="BJ17" s="508">
        <f>SUMIFS($D$33:$AG$33,$D$17:$AG$17,"CO2",$D$26:$AG$26,"PO9",$D$33:$AG$33,"&lt;&gt;")</f>
        <v>0</v>
      </c>
      <c r="BK17" s="508">
        <f>SUMIFS($D$33:$AG$33,$D$17:$AG$17,"CO2",$D$27:$AG$27,"PO10",$D$33:$AG$33,"&lt;&gt;")</f>
        <v>0</v>
      </c>
      <c r="BL17" s="508">
        <f>SUMIFS($D$33:$AG$33,$D$17:$AG$17,"CO2",$D$28:$AG$28,"PO11",$D$33:$AG$33,"&lt;&gt;")</f>
        <v>0</v>
      </c>
      <c r="BM17" s="508">
        <f>SUMIFS($D$33:$AG$33,$D$17:$AG$17,"CO2",$D$29:$AG$29,"PO12",$D$33:$AG$33,"&lt;&gt;")</f>
        <v>0</v>
      </c>
      <c r="BN17" s="508">
        <f>SUMIFS($D$33:$AG$33,$D$17:$AG$17,"CO3",$D$18:$AG$18,"PO1",$D$33:$AG$33,"&lt;&gt;")</f>
        <v>0</v>
      </c>
      <c r="BO17" s="508">
        <f>SUMIFS($D$33:$AG$33,$D$17:$AG$17,"CO3",$D$19:$AG$19,"PO2",$D$33:$AG$33,"&lt;&gt;")</f>
        <v>0</v>
      </c>
      <c r="BP17" s="508">
        <f>SUMIFS($D$33:$AG$33,$D$17:$AG$17,"CO3",$D$20:$AG$20,"PO3",$D$33:$AG$33,"&lt;&gt;")</f>
        <v>0</v>
      </c>
      <c r="BQ17" s="508">
        <f>SUMIFS($D$33:$AG$33,$D$17:$AG$17,"CO3",$D$21:$AG$21,"PO4",$D$33:$AG$33,"&lt;&gt;")</f>
        <v>0</v>
      </c>
      <c r="BR17" s="508">
        <f>SUMIFS($D$33:$AG$33,$D$17:$AG$17,"CO3",$D$22:$AG$22,"PO5",$D$33:$AG$33,"&lt;&gt;")</f>
        <v>0</v>
      </c>
      <c r="BS17" s="508">
        <f>SUMIFS($D$33:$AG$33,$D$17:$AG$17,"CO3",$D$23:$AG$23,"PO6",$D$33:$AG$33,"&lt;&gt;")</f>
        <v>0</v>
      </c>
      <c r="BT17" s="508">
        <f>SUMIFS($D$33:$AG$33,$D$17:$AG$17,"CO3",$D$24:$AG$24,"PO7",$D$33:$AG$33,"&lt;&gt;")</f>
        <v>0</v>
      </c>
      <c r="BU17" s="508">
        <f>SUMIFS($D$33:$AG$33,$D$17:$AG$17,"CO3",$D$25:$AG$25,"PO8",$D$33:$AG$33,"&lt;&gt;")</f>
        <v>0</v>
      </c>
      <c r="BV17" s="508">
        <f>SUMIFS($D$33:$AG$33,$D$17:$AG$17,"CO3",$D$26:$AG$26,"PO9",$D$33:$AG$33,"&lt;&gt;")</f>
        <v>0</v>
      </c>
      <c r="BW17" s="508">
        <f>SUMIFS($D$33:$AG$33,$D$17:$AG$17,"CO3",$D$27:$AG$27,"PO10",$D$33:$AG$33,"&lt;&gt;")</f>
        <v>0</v>
      </c>
      <c r="BX17" s="508">
        <f>SUMIFS($D$33:$AG$33,$D$17:$AG$17,"CO3",$D$28:$AG$28,"PO11",$D$33:$AG$33,"&lt;&gt;")</f>
        <v>0</v>
      </c>
      <c r="BY17" s="508">
        <f>SUMIFS($D$33:$AG$33,$D$17:$AG$17,"CO3",$D$29:$AG$29,"PO12",$D$33:$AG$33,"&lt;&gt;")</f>
        <v>0</v>
      </c>
      <c r="BZ17" s="508">
        <f>SUMIFS($D$33:$AG$33,$D$17:$AG$17,"CO4",$D$18:$AG$18,"PO1",$D$33:$AG$33,"&lt;&gt;")</f>
        <v>0</v>
      </c>
      <c r="CA17" s="508">
        <f>SUMIFS($D$33:$AG$33,$D$17:$AG$17,"CO4",$D$19:$AG$19,"PO2",$D$33:$AG$33,"&lt;&gt;")</f>
        <v>0</v>
      </c>
      <c r="CB17" s="508">
        <f>SUMIFS($D$33:$AG$33,$D$17:$AG$17,"CO4",$D$20:$AG$20,"PO3",$D$33:$AG$33,"&lt;&gt;")</f>
        <v>0</v>
      </c>
      <c r="CC17" s="508">
        <f>SUMIFS($D$33:$AG$33,$D$17:$AG$17,"CO4",$D$21:$AG$21,"PO4",$D$33:$AG$33,"&lt;&gt;")</f>
        <v>0</v>
      </c>
      <c r="CD17" s="508">
        <f>SUMIFS($D$33:$AG$33,$D$17:$AG$17,"CO4",$D$22:$AG$22,"PO5",$D$33:$AG$33,"&lt;&gt;")</f>
        <v>0</v>
      </c>
      <c r="CE17" s="508">
        <f>SUMIFS($D$33:$AG$33,$D$17:$AG$17,"CO4",$D$23:$AG$23,"PO6",$D$33:$AG$33,"&lt;&gt;")</f>
        <v>0</v>
      </c>
      <c r="CF17" s="508">
        <f>SUMIFS($D$33:$AG$33,$D$17:$AG$17,"CO4",$D$24:$AG$24,"PO7",$D$33:$AG$33,"&lt;&gt;")</f>
        <v>0</v>
      </c>
      <c r="CG17" s="508">
        <f>SUMIFS($D$33:$AG$33,$D$17:$AG$17,"CO4",$D$25:$AG$25,"PO8",$D$33:$AG$33,"&lt;&gt;")</f>
        <v>0</v>
      </c>
      <c r="CH17" s="508">
        <f>SUMIFS($D$33:$AG$33,$D$17:$AG$17,"CO4",$D$26:$AG$26,"PO9",$D$33:$AG$33,"&lt;&gt;")</f>
        <v>0</v>
      </c>
      <c r="CI17" s="508">
        <f>SUMIFS($D$33:$AG$33,$D$17:$AG$17,"CO4",$D$27:$AG$27,"PO10",$D$33:$AG$33,"&lt;&gt;")</f>
        <v>0</v>
      </c>
      <c r="CJ17" s="508">
        <f>SUMIFS($D$33:$AG$33,$D$17:$AG$17,"CO4",$D$28:$AG$28,"PO11",$D$33:$AG$33,"&lt;&gt;")</f>
        <v>0</v>
      </c>
      <c r="CK17" s="508">
        <f>SUMIFS($D$33:$AG$33,$D$17:$AG$17,"CO4",$D$29:$AG$29,"PO12",$D$33:$AG$33,"&lt;&gt;")</f>
        <v>0</v>
      </c>
      <c r="CL17" s="508">
        <f>SUMIFS($D$33:$AG$33,$D$17:$AG$17,"CO5",$D$18:$AG$18,"PO1",$D$33:$AG$33,"&lt;&gt;")</f>
        <v>0</v>
      </c>
      <c r="CM17" s="508">
        <f>SUMIFS($D$33:$AG$33,$D$17:$AG$17,"CO5",$D$19:$AG$19,"PO2",$D$33:$AG$33,"&lt;&gt;")</f>
        <v>0</v>
      </c>
      <c r="CN17" s="508">
        <f>SUMIFS($D$33:$AG$33,$D$17:$AG$17,"CO5",$D$20:$AG$20,"PO3",$D$33:$AG$33,"&lt;&gt;")</f>
        <v>0</v>
      </c>
      <c r="CO17" s="508">
        <f>SUMIFS($D$33:$AG$33,$D$17:$AG$17,"CO5",$D$21:$AG$21,"PO4",$D$33:$AG$33,"&lt;&gt;")</f>
        <v>0</v>
      </c>
      <c r="CP17" s="508">
        <f>SUMIFS($D$33:$AG$33,$D$17:$AG$17,"CO5",$D$22:$AG$22,"PO5",$D$33:$AG$33,"&lt;&gt;")</f>
        <v>0</v>
      </c>
      <c r="CQ17" s="508">
        <f>SUMIFS($D$33:$AG$33,$D$17:$AG$17,"CO5",$D$23:$AG$23,"PO6",$D$33:$AG$33,"&lt;&gt;")</f>
        <v>0</v>
      </c>
      <c r="CR17" s="508">
        <f>SUMIFS($D$33:$AG$33,$D$17:$AG$17,"CO5",$D$24:$AG$24,"PO7",$D$33:$AG$33,"&lt;&gt;")</f>
        <v>0</v>
      </c>
      <c r="CS17" s="508">
        <f>SUMIFS($D$33:$AG$33,$D$17:$AG$17,"CO5",$D$25:$AG$25,"PO8",$D$33:$AG$33,"&lt;&gt;")</f>
        <v>0</v>
      </c>
      <c r="CT17" s="508">
        <f>SUMIFS($D$33:$AG$33,$D$17:$AG$17,"CO5",$D$26:$AG$26,"PO9",$D$33:$AG$33,"&lt;&gt;")</f>
        <v>0</v>
      </c>
      <c r="CU17" s="508">
        <f>SUMIFS($D$33:$AG$33,$D$17:$AG$17,"CO5",$D$27:$AG$27,"PO10",$D$33:$AG$33,"&lt;&gt;")</f>
        <v>0</v>
      </c>
      <c r="CV17" s="508">
        <f>SUMIFS($D$33:$AG$33,$D$17:$AG$17,"CO5",$D$28:$AG$28,"PO11",$D$33:$AG$33,"&lt;&gt;")</f>
        <v>0</v>
      </c>
      <c r="CW17" s="508">
        <f>SUMIFS($D$33:$AG$33,$D$17:$AG$17,"CO5",$D$29:$AG$29,"PO12",$D$33:$AG$33,"&lt;&gt;")</f>
        <v>0</v>
      </c>
    </row>
    <row r="18" spans="2:101" x14ac:dyDescent="0.25">
      <c r="B18" s="509">
        <v>1</v>
      </c>
      <c r="C18" s="467">
        <f>'Student Entry'!C14</f>
        <v>211413205001</v>
      </c>
      <c r="D18" s="274" t="str">
        <f>'Student Entry'!D14</f>
        <v>ABINAV.M</v>
      </c>
      <c r="E18" s="468">
        <v>2</v>
      </c>
      <c r="F18" s="510">
        <v>2</v>
      </c>
      <c r="G18" s="510">
        <v>0</v>
      </c>
      <c r="H18" s="510">
        <v>1</v>
      </c>
      <c r="I18" s="510">
        <v>0</v>
      </c>
      <c r="J18" s="468">
        <v>2</v>
      </c>
      <c r="K18" s="510">
        <v>2</v>
      </c>
      <c r="L18" s="468">
        <v>2</v>
      </c>
      <c r="M18" s="468">
        <v>1</v>
      </c>
      <c r="N18" s="510">
        <v>2</v>
      </c>
      <c r="O18" s="511">
        <v>12</v>
      </c>
      <c r="P18" s="511"/>
      <c r="Q18" s="510"/>
      <c r="R18" s="510"/>
      <c r="S18" s="511">
        <v>9</v>
      </c>
      <c r="T18" s="511"/>
      <c r="U18" s="510"/>
      <c r="V18" s="510"/>
      <c r="W18" s="511">
        <v>15</v>
      </c>
      <c r="X18" s="511"/>
      <c r="Y18" s="510"/>
      <c r="Z18" s="510"/>
      <c r="AA18" s="511">
        <v>5</v>
      </c>
      <c r="AB18" s="511">
        <v>6</v>
      </c>
      <c r="AC18" s="510"/>
      <c r="AD18" s="510"/>
      <c r="AE18" s="511">
        <v>8</v>
      </c>
      <c r="AF18" s="511">
        <v>7</v>
      </c>
      <c r="AG18" s="447"/>
      <c r="AH18" s="512"/>
      <c r="AI18" s="513">
        <f>IF((SUMIF($E$16:$AH$16,"=CO1",E18:AH18)),SUMIF($E$16:$AH$16,"=CO1",E18:AH18),"NIL")</f>
        <v>2</v>
      </c>
      <c r="AJ18" s="513" t="str">
        <f>IF((SUMIF($E$16:$AH$16,"=CO2",E18:AH18)),SUMIF($E$16:$AH$16,"=CO2",F18:AH18),"NIL")</f>
        <v>NIL</v>
      </c>
      <c r="AK18" s="513">
        <f>IF((SUMIF($E$16:$AH$16,"=CO3",E18:AH18)),SUMIF($E$16:$AH$16,"=CO3",E18:AH18),"NIL")</f>
        <v>41</v>
      </c>
      <c r="AL18" s="513">
        <f>IF((SUMIF($E$16:$AH$16,"=CO4",E18:AH18)),SUMIF($E$16:$AH$16,"=CO4",E18:AH18),"NIL")</f>
        <v>33</v>
      </c>
      <c r="AM18" s="513" t="str">
        <f>IF((SUMIF($E$16:$AH$16,"=CO5",E18:AH18)),SUMIF($E$16:$AH$16,"=CO5",E18:AH18),"NIL")</f>
        <v>NIL</v>
      </c>
      <c r="AN18" s="513" t="str">
        <f>IF((SUMIF($E$16:$AH$16,"=CO6",E18:AH18)),SUMIF($E$16:$AH$16,"=CO5",E18:AH18),"NIL")</f>
        <v>NIL</v>
      </c>
      <c r="AO18" s="514">
        <f>SUM(E18:AH18)</f>
        <v>76</v>
      </c>
      <c r="AP18" s="515">
        <f t="shared" ref="AP18:AP49" si="0">SUMIFS($D18:$AG18,$D$17:$AG$17,"CO1",$D$18:$AG$18,"PO1",$D$33:$AG$33,"&lt;&gt;")</f>
        <v>0</v>
      </c>
      <c r="AQ18" s="515">
        <f t="shared" ref="AQ18:AQ49" si="1">SUMIFS($D18:$AG18,$D$17:$AG$17,"CO1",$D$19:$AG$19,"PO2",$D$33:$AG$33,"&lt;&gt;")</f>
        <v>0</v>
      </c>
      <c r="AR18" s="515">
        <f t="shared" ref="AR18:AR49" si="2">SUMIFS($D18:$AG18,$D$17:$AG$17,"CO1",$D$20:$AG$20,"PO3",$D$33:$AG$33,"&lt;&gt;")</f>
        <v>0</v>
      </c>
      <c r="AS18" s="515">
        <f t="shared" ref="AS18:AS49" si="3">SUMIFS($D18:$AG18,$D$17:$AG$17,"CO1",$D$21:$AG$21,"PO4",$D$33:$AG$33,"&lt;&gt;")</f>
        <v>0</v>
      </c>
      <c r="AT18" s="515">
        <f t="shared" ref="AT18:AT49" si="4">SUMIFS($D18:$AG18,$D$17:$AG$17,"CO1",$D$22:$AG$22,"PO5",$D$33:$AG$33,"&lt;&gt;")</f>
        <v>0</v>
      </c>
      <c r="AU18" s="515">
        <f t="shared" ref="AU18:AU49" si="5">SUMIFS($D18:$AG18,$D$17:$AG$17,"CO1",$D$23:$AG$23,"PO6",$D$33:$AG$33,"&lt;&gt;")</f>
        <v>0</v>
      </c>
      <c r="AV18" s="515">
        <f t="shared" ref="AV18:AV49" si="6">SUMIFS($D18:$AG18,$D$17:$AG$17,"CO1",$D$24:$AG$24,"PO7",$D$33:$AG$33,"&lt;&gt;")</f>
        <v>0</v>
      </c>
      <c r="AW18" s="515">
        <f t="shared" ref="AW18:AW49" si="7">SUMIFS($D18:$AG18,$D$17:$AG$17,"CO1",$D$25:$AG$25,"PO8",$D$33:$AG$33,"&lt;&gt;")</f>
        <v>0</v>
      </c>
      <c r="AX18" s="515">
        <f t="shared" ref="AX18:AX49" si="8">SUMIFS($D18:$AG18,$D$17:$AG$17,"CO1",$D$26:$AG$26,"PO9",$D$33:$AG$33,"&lt;&gt;")</f>
        <v>0</v>
      </c>
      <c r="AY18" s="515">
        <f t="shared" ref="AY18:AY49" si="9">SUMIFS($D18:$AG18,$D$17:$AG$17,"CO1",$D$27:$AG$27,"PO10",$D$33:$AG$33,"&lt;&gt;")</f>
        <v>0</v>
      </c>
      <c r="AZ18" s="515">
        <f t="shared" ref="AZ18:AZ49" si="10">SUMIFS($D18:$AG18,$D$17:$AG$17,"CO1",$D$28:$AG$28,"PO11",$D$33:$AG$33,"&lt;&gt;")</f>
        <v>0</v>
      </c>
      <c r="BA18" s="515">
        <f t="shared" ref="BA18:BA49" si="11">SUMIFS($D18:$AG18,$D$17:$AG$17,"CO1",$D$29:$AG$29,"PO12",$D$33:$AG$33,"&lt;&gt;")</f>
        <v>0</v>
      </c>
      <c r="BB18" s="515">
        <f t="shared" ref="BB18:BB49" si="12">SUMIFS($D18:$AG18,$D$17:$AG$17,"CO2",$D$18:$AG$18,"PO1",$D$33:$AG$33,"&lt;&gt;")</f>
        <v>0</v>
      </c>
      <c r="BC18" s="515">
        <f t="shared" ref="BC18:BC49" si="13">SUMIFS($D18:$AG18,$D$17:$AG$17,"CO2",$D$19:$AG$19,"PO2",$D$33:$AG$33,"&lt;&gt;")</f>
        <v>0</v>
      </c>
      <c r="BD18" s="515">
        <f t="shared" ref="BD18:BD49" si="14">SUMIFS($D18:$AG18,$D$17:$AG$17,"CO2",$D$20:$AG$20,"PO3",$D$33:$AG$33,"&lt;&gt;")</f>
        <v>0</v>
      </c>
      <c r="BE18" s="515">
        <f t="shared" ref="BE18:BE49" si="15">SUMIFS($D18:$AG18,$D$17:$AG$17,"CO2",$D$21:$AG$21,"PO4",$D$33:$AG$33,"&lt;&gt;")</f>
        <v>0</v>
      </c>
      <c r="BF18" s="515">
        <f t="shared" ref="BF18:BF49" si="16">SUMIFS($D18:$AG18,$D$17:$AG$17,"CO2",$D$22:$AG$22,"PO5",$D$33:$AG$33,"&lt;&gt;")</f>
        <v>0</v>
      </c>
      <c r="BG18" s="515">
        <f t="shared" ref="BG18:BG49" si="17">SUMIFS($D18:$AG18,$D$17:$AG$17,"CO2",$D$23:$AG$23,"PO6",$D$33:$AG$33,"&lt;&gt;")</f>
        <v>0</v>
      </c>
      <c r="BH18" s="515">
        <f t="shared" ref="BH18:BH49" si="18">SUMIFS($D18:$AG18,$D$17:$AG$17,"CO2",$D$24:$AG$24,"PO7",$D$33:$AG$33,"&lt;&gt;")</f>
        <v>0</v>
      </c>
      <c r="BI18" s="515">
        <f t="shared" ref="BI18:BI49" si="19">SUMIFS($D18:$AG18,$D$17:$AG$17,"CO2",$D$25:$AG$25,"PO8",$D$33:$AG$33,"&lt;&gt;")</f>
        <v>0</v>
      </c>
      <c r="BJ18" s="515">
        <f t="shared" ref="BJ18:BJ49" si="20">SUMIFS($D18:$AG18,$D$17:$AG$17,"CO2",$D$26:$AG$26,"PO9",$D$33:$AG$33,"&lt;&gt;")</f>
        <v>0</v>
      </c>
      <c r="BK18" s="515">
        <f t="shared" ref="BK18:BK49" si="21">SUMIFS($D18:$AG18,$D$17:$AG$17,"CO2",$D$27:$AG$27,"PO10",$D$33:$AG$33,"&lt;&gt;")</f>
        <v>0</v>
      </c>
      <c r="BL18" s="515">
        <f t="shared" ref="BL18:BL49" si="22">SUMIFS($D18:$AG18,$D$17:$AG$17,"CO2",$D$28:$AG$28,"PO11",$D$33:$AG$33,"&lt;&gt;")</f>
        <v>0</v>
      </c>
      <c r="BM18" s="515">
        <f t="shared" ref="BM18:BM49" si="23">SUMIFS($D18:$AG18,$D$17:$AG$17,"CO2",$D$29:$AG$29,"PO12",$D$33:$AG$33,"&lt;&gt;")</f>
        <v>0</v>
      </c>
      <c r="BN18" s="515">
        <f t="shared" ref="BN18:BN49" si="24">SUMIFS($D18:$AG18,$D$17:$AG$17,"CO3",$D$18:$AG$18,"PO1",$D$33:$AG$33,"&lt;&gt;")</f>
        <v>0</v>
      </c>
      <c r="BO18" s="515">
        <f t="shared" ref="BO18:BO49" si="25">SUMIFS($D18:$AG18,$D$17:$AG$17,"CO3",$D$19:$AG$19,"PO2",$D$33:$AG$33,"&lt;&gt;")</f>
        <v>0</v>
      </c>
      <c r="BP18" s="515">
        <f t="shared" ref="BP18:BP49" si="26">SUMIFS($D18:$AG18,$D$17:$AG$17,"CO3",$D$20:$AG$20,"PO3",$D$33:$AG$33,"&lt;&gt;")</f>
        <v>0</v>
      </c>
      <c r="BQ18" s="515">
        <f t="shared" ref="BQ18:BQ49" si="27">SUMIFS($D18:$AG18,$D$17:$AG$17,"CO3",$D$21:$AG$21,"PO4",$D$33:$AG$33,"&lt;&gt;")</f>
        <v>0</v>
      </c>
      <c r="BR18" s="515">
        <f t="shared" ref="BR18:BR49" si="28">SUMIFS($D18:$AG18,$D$17:$AG$17,"CO3",$D$22:$AG$22,"PO5",$D$33:$AG$33,"&lt;&gt;")</f>
        <v>0</v>
      </c>
      <c r="BS18" s="515">
        <f t="shared" ref="BS18:BS49" si="29">SUMIFS($D18:$AG18,$D$17:$AG$17,"CO3",$D$23:$AG$23,"PO6",$D$33:$AG$33,"&lt;&gt;")</f>
        <v>0</v>
      </c>
      <c r="BT18" s="515">
        <f t="shared" ref="BT18:BT49" si="30">SUMIFS($D18:$AG18,$D$17:$AG$17,"CO3",$D$24:$AG$24,"PO7",$D$33:$AG$33,"&lt;&gt;")</f>
        <v>0</v>
      </c>
      <c r="BU18" s="515">
        <f t="shared" ref="BU18:BU49" si="31">SUMIFS($D18:$AG18,$D$17:$AG$17,"CO3",$D$25:$AG$25,"PO8",$D$33:$AG$33,"&lt;&gt;")</f>
        <v>0</v>
      </c>
      <c r="BV18" s="515">
        <f t="shared" ref="BV18:BV49" si="32">SUMIFS($D18:$AG18,$D$17:$AG$17,"CO3",$D$26:$AG$26,"PO9",$D$33:$AG$33,"&lt;&gt;")</f>
        <v>0</v>
      </c>
      <c r="BW18" s="515">
        <f t="shared" ref="BW18:BW49" si="33">SUMIFS($D18:$AG18,$D$17:$AG$17,"CO3",$D$27:$AG$27,"PO10",$D$33:$AG$33,"&lt;&gt;")</f>
        <v>0</v>
      </c>
      <c r="BX18" s="515">
        <f t="shared" ref="BX18:BX49" si="34">SUMIFS($D18:$AG18,$D$17:$AG$17,"CO3",$D$28:$AG$28,"PO11",$D$33:$AG$33,"&lt;&gt;")</f>
        <v>0</v>
      </c>
      <c r="BY18" s="515">
        <f t="shared" ref="BY18:BY49" si="35">SUMIFS($D18:$AG18,$D$17:$AG$17,"CO3",$D$29:$AG$29,"PO12",$D$33:$AG$33,"&lt;&gt;")</f>
        <v>0</v>
      </c>
      <c r="BZ18" s="515">
        <f t="shared" ref="BZ18:BZ49" si="36">SUMIFS($D18:$AG18,$D$17:$AG$17,"CO4",$D$18:$AG$18,"PO1",$D$33:$AG$33,"&lt;&gt;")</f>
        <v>0</v>
      </c>
      <c r="CA18" s="515">
        <f t="shared" ref="CA18:CA49" si="37">SUMIFS($D18:$AG18,$D$17:$AG$17,"CO4",$D$19:$AG$19,"PO2",$D$33:$AG$33,"&lt;&gt;")</f>
        <v>0</v>
      </c>
      <c r="CB18" s="515">
        <f t="shared" ref="CB18:CB49" si="38">SUMIFS($D18:$AG18,$D$17:$AG$17,"CO4",$D$20:$AG$20,"PO3",$D$33:$AG$33,"&lt;&gt;")</f>
        <v>0</v>
      </c>
      <c r="CC18" s="515">
        <f t="shared" ref="CC18:CC49" si="39">SUMIFS($D18:$AG18,$D$17:$AG$17,"CO4",$D$21:$AG$21,"PO4",$D$33:$AG$33,"&lt;&gt;")</f>
        <v>0</v>
      </c>
      <c r="CD18" s="515">
        <f t="shared" ref="CD18:CD49" si="40">SUMIFS($D18:$AG18,$D$17:$AG$17,"CO4",$D$22:$AG$22,"PO5",$D$33:$AG$33,"&lt;&gt;")</f>
        <v>0</v>
      </c>
      <c r="CE18" s="515">
        <f t="shared" ref="CE18:CE49" si="41">SUMIFS($D18:$AG18,$D$17:$AG$17,"CO4",$D$23:$AG$23,"PO6",$D$33:$AG$33,"&lt;&gt;")</f>
        <v>0</v>
      </c>
      <c r="CF18" s="515">
        <f t="shared" ref="CF18:CF49" si="42">SUMIFS($D18:$AG18,$D$17:$AG$17,"CO4",$D$24:$AG$24,"PO7",$D$33:$AG$33,"&lt;&gt;")</f>
        <v>0</v>
      </c>
      <c r="CG18" s="515">
        <f t="shared" ref="CG18:CG49" si="43">SUMIFS($D18:$AG18,$D$17:$AG$17,"CO4",$D$25:$AG$25,"PO8",$D$33:$AG$33,"&lt;&gt;")</f>
        <v>0</v>
      </c>
      <c r="CH18" s="515">
        <f t="shared" ref="CH18:CH49" si="44">SUMIFS($D18:$AG18,$D$17:$AG$17,"CO4",$D$26:$AG$26,"PO9",$D$33:$AG$33,"&lt;&gt;")</f>
        <v>0</v>
      </c>
      <c r="CI18" s="515">
        <f t="shared" ref="CI18:CI49" si="45">SUMIFS($D18:$AG18,$D$17:$AG$17,"CO4",$D$27:$AG$27,"PO10",$D$33:$AG$33,"&lt;&gt;")</f>
        <v>0</v>
      </c>
      <c r="CJ18" s="515">
        <f>SUMIFS($D18:$AG18,$D$17:$AG$17,"CO1",$D$28:$AG$28,"PO11",$D$33:$AG$33,"&lt;&gt;")</f>
        <v>0</v>
      </c>
      <c r="CK18" s="515">
        <f t="shared" ref="CK18:CK49" si="46">SUMIFS($D18:$AG18,$D$17:$AG$17,"CO4",$D$29:$AG$29,"PO12",$D$33:$AG$33,"&lt;&gt;")</f>
        <v>0</v>
      </c>
      <c r="CL18" s="515">
        <f t="shared" ref="CL18:CL49" si="47">SUMIFS($D18:$AG18,$D$17:$AG$17,"CO5",$D$18:$AG$18,"PO1",$D$33:$AG$33,"&lt;&gt;")</f>
        <v>0</v>
      </c>
      <c r="CM18" s="515">
        <f t="shared" ref="CM18:CM49" si="48">SUMIFS($D18:$AG18,$D$17:$AG$17,"CO5",$D$19:$AG$19,"PO2",$D$33:$AG$33,"&lt;&gt;")</f>
        <v>0</v>
      </c>
      <c r="CN18" s="515">
        <f t="shared" ref="CN18:CN49" si="49">SUMIFS($D18:$AG18,$D$17:$AG$17,"CO5",$D$20:$AG$20,"PO3",$D$33:$AG$33,"&lt;&gt;")</f>
        <v>0</v>
      </c>
      <c r="CO18" s="515">
        <f t="shared" ref="CO18:CO49" si="50">SUMIFS($D18:$AG18,$D$17:$AG$17,"CO5",$D$21:$AG$21,"PO4",$D$33:$AG$33,"&lt;&gt;")</f>
        <v>0</v>
      </c>
      <c r="CP18" s="515">
        <f t="shared" ref="CP18:CP49" si="51">SUMIFS($D18:$AG18,$D$17:$AG$17,"CO5",$D$22:$AG$22,"PO5",$D$33:$AG$33,"&lt;&gt;")</f>
        <v>0</v>
      </c>
      <c r="CQ18" s="515">
        <f t="shared" ref="CQ18:CQ49" si="52">SUMIFS($D18:$AG18,$D$17:$AG$17,"CO5",$D$23:$AG$23,"PO6",$D$33:$AG$33,"&lt;&gt;")</f>
        <v>0</v>
      </c>
      <c r="CR18" s="515">
        <f t="shared" ref="CR18:CR49" si="53">SUMIFS($D18:$AG18,$D$17:$AG$17,"CO5",$D$24:$AG$24,"PO7",$D$33:$AG$33,"&lt;&gt;")</f>
        <v>0</v>
      </c>
      <c r="CS18" s="515">
        <f t="shared" ref="CS18:CS49" si="54">SUMIFS($D18:$AG18,$D$17:$AG$17,"CO5",$D$25:$AG$25,"PO8",$D$33:$AG$33,"&lt;&gt;")</f>
        <v>0</v>
      </c>
      <c r="CT18" s="515">
        <f t="shared" ref="CT18:CT49" si="55">SUMIFS($D18:$AG18,$D$17:$AG$17,"CO5",$D$26:$AG$26,"PO9",$D$33:$AG$33,"&lt;&gt;")</f>
        <v>0</v>
      </c>
      <c r="CU18" s="515">
        <f t="shared" ref="CU18:CU49" si="56">SUMIFS($D18:$AG18,$D$17:$AG$17,"CO5",$D$27:$AG$27,"PO10",$D$33:$AG$33,"&lt;&gt;")</f>
        <v>0</v>
      </c>
      <c r="CV18" s="515">
        <f t="shared" ref="CV18:CV49" si="57">SUMIFS($D18:$AG18,$D$17:$AG$17,"CO5",$D$28:$AG$28,"PO11",$D$33:$AG$33,"&lt;&gt;")</f>
        <v>0</v>
      </c>
      <c r="CW18" s="515">
        <f t="shared" ref="CW18:CW49" si="58">SUMIFS($D18:$AG18,$D$17:$AG$17,"CO5",$D$29:$AG$29,"PO12",$D$33:$AG$33,"&lt;&gt;")</f>
        <v>0</v>
      </c>
    </row>
    <row r="19" spans="2:101" x14ac:dyDescent="0.25">
      <c r="B19" s="509">
        <v>2</v>
      </c>
      <c r="C19" s="467">
        <f>'Student Entry'!C15</f>
        <v>211413205002</v>
      </c>
      <c r="D19" s="274" t="str">
        <f>'Student Entry'!D15</f>
        <v>ABINAYA.S</v>
      </c>
      <c r="E19" s="468">
        <v>1</v>
      </c>
      <c r="F19" s="510">
        <v>2</v>
      </c>
      <c r="G19" s="510">
        <v>2</v>
      </c>
      <c r="H19" s="510">
        <v>1</v>
      </c>
      <c r="I19" s="510">
        <v>2</v>
      </c>
      <c r="J19" s="468">
        <v>2</v>
      </c>
      <c r="K19" s="510">
        <v>2</v>
      </c>
      <c r="L19" s="468">
        <v>1</v>
      </c>
      <c r="M19" s="468">
        <v>2</v>
      </c>
      <c r="N19" s="510">
        <v>2</v>
      </c>
      <c r="O19" s="511">
        <v>8</v>
      </c>
      <c r="P19" s="511"/>
      <c r="Q19" s="510"/>
      <c r="R19" s="510"/>
      <c r="S19" s="511">
        <v>8</v>
      </c>
      <c r="T19" s="511"/>
      <c r="U19" s="510"/>
      <c r="V19" s="510"/>
      <c r="W19" s="511" t="s">
        <v>937</v>
      </c>
      <c r="X19" s="511"/>
      <c r="Y19" s="510">
        <v>14</v>
      </c>
      <c r="Z19" s="510"/>
      <c r="AA19" s="511" t="s">
        <v>937</v>
      </c>
      <c r="AB19" s="511" t="s">
        <v>937</v>
      </c>
      <c r="AC19" s="510">
        <v>6</v>
      </c>
      <c r="AD19" s="510">
        <v>5</v>
      </c>
      <c r="AE19" s="511">
        <v>5</v>
      </c>
      <c r="AF19" s="511">
        <v>6</v>
      </c>
      <c r="AG19" s="447"/>
      <c r="AH19" s="512"/>
      <c r="AI19" s="513">
        <f t="shared" ref="AI19:AI82" si="59">IF((SUMIF($E$16:$AH$16,"=CO1",E19:AH19)),SUMIF($E$16:$AH$16,"=CO1",E19:AH19),"NIL")</f>
        <v>1</v>
      </c>
      <c r="AJ19" s="513" t="str">
        <f t="shared" ref="AJ19:AJ82" si="60">IF((SUMIF($E$16:$AH$16,"=CO2",E19:AH19)),SUMIF($E$16:$AH$16,"=CO2",F19:AH19),"NIL")</f>
        <v>NIL</v>
      </c>
      <c r="AK19" s="513">
        <f t="shared" ref="AK19:AK82" si="61">IF((SUMIF($E$16:$AH$16,"=CO3",E19:AH19)),SUMIF($E$16:$AH$16,"=CO3",E19:AH19),"NIL")</f>
        <v>32</v>
      </c>
      <c r="AL19" s="513">
        <f t="shared" ref="AL19:AL82" si="62">IF((SUMIF($E$16:$AH$16,"=CO4",E19:AH19)),SUMIF($E$16:$AH$16,"=CO4",E19:AH19),"NIL")</f>
        <v>31</v>
      </c>
      <c r="AM19" s="513">
        <f t="shared" ref="AM19:AM82" si="63">IF((SUMIF($E$16:$AH$16,"=CO5",E19:AH19)),SUMIF($E$16:$AH$16,"=CO5",E19:AH19),"NIL")</f>
        <v>5</v>
      </c>
      <c r="AN19" s="513" t="str">
        <f t="shared" ref="AN19:AN82" si="64">IF((SUMIF($E$16:$AH$16,"=CO6",E19:AH19)),SUMIF($E$16:$AH$16,"=CO5",E19:AH19),"NIL")</f>
        <v>NIL</v>
      </c>
      <c r="AO19" s="514">
        <f>SUM(E19:AH19)</f>
        <v>69</v>
      </c>
      <c r="AP19" s="515">
        <f t="shared" si="0"/>
        <v>0</v>
      </c>
      <c r="AQ19" s="515">
        <f t="shared" si="1"/>
        <v>0</v>
      </c>
      <c r="AR19" s="515">
        <f t="shared" si="2"/>
        <v>0</v>
      </c>
      <c r="AS19" s="515">
        <f t="shared" si="3"/>
        <v>0</v>
      </c>
      <c r="AT19" s="515">
        <f t="shared" si="4"/>
        <v>0</v>
      </c>
      <c r="AU19" s="515">
        <f t="shared" si="5"/>
        <v>0</v>
      </c>
      <c r="AV19" s="515">
        <f t="shared" si="6"/>
        <v>0</v>
      </c>
      <c r="AW19" s="515">
        <f t="shared" si="7"/>
        <v>0</v>
      </c>
      <c r="AX19" s="515">
        <f t="shared" si="8"/>
        <v>0</v>
      </c>
      <c r="AY19" s="515">
        <f t="shared" si="9"/>
        <v>0</v>
      </c>
      <c r="AZ19" s="515">
        <f t="shared" si="10"/>
        <v>0</v>
      </c>
      <c r="BA19" s="515">
        <f t="shared" si="11"/>
        <v>0</v>
      </c>
      <c r="BB19" s="515">
        <f t="shared" si="12"/>
        <v>0</v>
      </c>
      <c r="BC19" s="515">
        <f t="shared" si="13"/>
        <v>0</v>
      </c>
      <c r="BD19" s="515">
        <f t="shared" si="14"/>
        <v>0</v>
      </c>
      <c r="BE19" s="515">
        <f t="shared" si="15"/>
        <v>0</v>
      </c>
      <c r="BF19" s="515">
        <f t="shared" si="16"/>
        <v>0</v>
      </c>
      <c r="BG19" s="515">
        <f t="shared" si="17"/>
        <v>0</v>
      </c>
      <c r="BH19" s="515">
        <f t="shared" si="18"/>
        <v>0</v>
      </c>
      <c r="BI19" s="515">
        <f t="shared" si="19"/>
        <v>0</v>
      </c>
      <c r="BJ19" s="515">
        <f t="shared" si="20"/>
        <v>0</v>
      </c>
      <c r="BK19" s="515">
        <f t="shared" si="21"/>
        <v>0</v>
      </c>
      <c r="BL19" s="515">
        <f t="shared" si="22"/>
        <v>0</v>
      </c>
      <c r="BM19" s="515">
        <f t="shared" si="23"/>
        <v>0</v>
      </c>
      <c r="BN19" s="515">
        <f t="shared" si="24"/>
        <v>0</v>
      </c>
      <c r="BO19" s="515">
        <f t="shared" si="25"/>
        <v>0</v>
      </c>
      <c r="BP19" s="515">
        <f t="shared" si="26"/>
        <v>0</v>
      </c>
      <c r="BQ19" s="515">
        <f t="shared" si="27"/>
        <v>0</v>
      </c>
      <c r="BR19" s="515">
        <f t="shared" si="28"/>
        <v>0</v>
      </c>
      <c r="BS19" s="515">
        <f t="shared" si="29"/>
        <v>0</v>
      </c>
      <c r="BT19" s="515">
        <f t="shared" si="30"/>
        <v>0</v>
      </c>
      <c r="BU19" s="515">
        <f t="shared" si="31"/>
        <v>0</v>
      </c>
      <c r="BV19" s="515">
        <f t="shared" si="32"/>
        <v>0</v>
      </c>
      <c r="BW19" s="515">
        <f t="shared" si="33"/>
        <v>0</v>
      </c>
      <c r="BX19" s="515">
        <f t="shared" si="34"/>
        <v>0</v>
      </c>
      <c r="BY19" s="515">
        <f t="shared" si="35"/>
        <v>0</v>
      </c>
      <c r="BZ19" s="515">
        <f t="shared" si="36"/>
        <v>0</v>
      </c>
      <c r="CA19" s="515">
        <f t="shared" si="37"/>
        <v>0</v>
      </c>
      <c r="CB19" s="515">
        <f t="shared" si="38"/>
        <v>0</v>
      </c>
      <c r="CC19" s="515">
        <f t="shared" si="39"/>
        <v>0</v>
      </c>
      <c r="CD19" s="515">
        <f t="shared" si="40"/>
        <v>0</v>
      </c>
      <c r="CE19" s="515">
        <f t="shared" si="41"/>
        <v>0</v>
      </c>
      <c r="CF19" s="515">
        <f t="shared" si="42"/>
        <v>0</v>
      </c>
      <c r="CG19" s="515">
        <f t="shared" si="43"/>
        <v>0</v>
      </c>
      <c r="CH19" s="515">
        <f t="shared" si="44"/>
        <v>0</v>
      </c>
      <c r="CI19" s="515">
        <f t="shared" si="45"/>
        <v>0</v>
      </c>
      <c r="CJ19" s="515">
        <f t="shared" ref="CJ19:CJ50" si="65">SUMIFS($D19:$AG19,$D$17:$AG$17,"CO5",$D$28:$AG$28,"PO11",$D$33:$AG$33,"&lt;&gt;")</f>
        <v>0</v>
      </c>
      <c r="CK19" s="515">
        <f t="shared" si="46"/>
        <v>0</v>
      </c>
      <c r="CL19" s="515">
        <f t="shared" si="47"/>
        <v>0</v>
      </c>
      <c r="CM19" s="515">
        <f t="shared" si="48"/>
        <v>0</v>
      </c>
      <c r="CN19" s="515">
        <f t="shared" si="49"/>
        <v>0</v>
      </c>
      <c r="CO19" s="515">
        <f t="shared" si="50"/>
        <v>0</v>
      </c>
      <c r="CP19" s="515">
        <f t="shared" si="51"/>
        <v>0</v>
      </c>
      <c r="CQ19" s="515">
        <f t="shared" si="52"/>
        <v>0</v>
      </c>
      <c r="CR19" s="515">
        <f t="shared" si="53"/>
        <v>0</v>
      </c>
      <c r="CS19" s="515">
        <f t="shared" si="54"/>
        <v>0</v>
      </c>
      <c r="CT19" s="515">
        <f t="shared" si="55"/>
        <v>0</v>
      </c>
      <c r="CU19" s="515">
        <f t="shared" si="56"/>
        <v>0</v>
      </c>
      <c r="CV19" s="515">
        <f t="shared" si="57"/>
        <v>0</v>
      </c>
      <c r="CW19" s="515">
        <f t="shared" si="58"/>
        <v>0</v>
      </c>
    </row>
    <row r="20" spans="2:101" x14ac:dyDescent="0.25">
      <c r="B20" s="509">
        <v>3</v>
      </c>
      <c r="C20" s="467">
        <f>'Student Entry'!C16</f>
        <v>211413205003</v>
      </c>
      <c r="D20" s="274" t="str">
        <f>'Student Entry'!D16</f>
        <v>AFSAL.P.P</v>
      </c>
      <c r="E20" s="468">
        <v>2</v>
      </c>
      <c r="F20" s="510">
        <v>2</v>
      </c>
      <c r="G20" s="510">
        <v>2</v>
      </c>
      <c r="H20" s="510">
        <v>1</v>
      </c>
      <c r="I20" s="510">
        <v>2</v>
      </c>
      <c r="J20" s="468">
        <v>2</v>
      </c>
      <c r="K20" s="510">
        <v>1</v>
      </c>
      <c r="L20" s="468">
        <v>2</v>
      </c>
      <c r="M20" s="468">
        <v>2</v>
      </c>
      <c r="N20" s="510">
        <v>2</v>
      </c>
      <c r="O20" s="511">
        <v>10</v>
      </c>
      <c r="P20" s="511"/>
      <c r="Q20" s="510"/>
      <c r="R20" s="510"/>
      <c r="S20" s="511">
        <v>9</v>
      </c>
      <c r="T20" s="511"/>
      <c r="U20" s="510"/>
      <c r="V20" s="510"/>
      <c r="W20" s="511">
        <v>15</v>
      </c>
      <c r="X20" s="511"/>
      <c r="Y20" s="510"/>
      <c r="Z20" s="510"/>
      <c r="AA20" s="511">
        <v>6</v>
      </c>
      <c r="AB20" s="511">
        <v>5</v>
      </c>
      <c r="AC20" s="510"/>
      <c r="AD20" s="510"/>
      <c r="AE20" s="511">
        <v>6</v>
      </c>
      <c r="AF20" s="511">
        <v>7</v>
      </c>
      <c r="AG20" s="447"/>
      <c r="AH20" s="512"/>
      <c r="AI20" s="513">
        <f t="shared" si="59"/>
        <v>2</v>
      </c>
      <c r="AJ20" s="513" t="str">
        <f t="shared" si="60"/>
        <v>NIL</v>
      </c>
      <c r="AK20" s="513">
        <f t="shared" si="61"/>
        <v>37</v>
      </c>
      <c r="AL20" s="513">
        <f t="shared" si="62"/>
        <v>37</v>
      </c>
      <c r="AM20" s="513" t="str">
        <f t="shared" si="63"/>
        <v>NIL</v>
      </c>
      <c r="AN20" s="513" t="str">
        <f t="shared" si="64"/>
        <v>NIL</v>
      </c>
      <c r="AO20" s="514">
        <f t="shared" ref="AO20:AO83" si="66">SUM(E20:AH20)</f>
        <v>76</v>
      </c>
      <c r="AP20" s="515">
        <f t="shared" si="0"/>
        <v>0</v>
      </c>
      <c r="AQ20" s="515">
        <f t="shared" si="1"/>
        <v>0</v>
      </c>
      <c r="AR20" s="515">
        <f t="shared" si="2"/>
        <v>0</v>
      </c>
      <c r="AS20" s="515">
        <f t="shared" si="3"/>
        <v>0</v>
      </c>
      <c r="AT20" s="515">
        <f t="shared" si="4"/>
        <v>0</v>
      </c>
      <c r="AU20" s="515">
        <f t="shared" si="5"/>
        <v>0</v>
      </c>
      <c r="AV20" s="515">
        <f t="shared" si="6"/>
        <v>0</v>
      </c>
      <c r="AW20" s="515">
        <f t="shared" si="7"/>
        <v>0</v>
      </c>
      <c r="AX20" s="515">
        <f t="shared" si="8"/>
        <v>0</v>
      </c>
      <c r="AY20" s="515">
        <f t="shared" si="9"/>
        <v>0</v>
      </c>
      <c r="AZ20" s="515">
        <f t="shared" si="10"/>
        <v>0</v>
      </c>
      <c r="BA20" s="515">
        <f t="shared" si="11"/>
        <v>0</v>
      </c>
      <c r="BB20" s="515">
        <f t="shared" si="12"/>
        <v>0</v>
      </c>
      <c r="BC20" s="515">
        <f t="shared" si="13"/>
        <v>0</v>
      </c>
      <c r="BD20" s="515">
        <f t="shared" si="14"/>
        <v>0</v>
      </c>
      <c r="BE20" s="515">
        <f t="shared" si="15"/>
        <v>0</v>
      </c>
      <c r="BF20" s="515">
        <f t="shared" si="16"/>
        <v>0</v>
      </c>
      <c r="BG20" s="515">
        <f t="shared" si="17"/>
        <v>0</v>
      </c>
      <c r="BH20" s="515">
        <f t="shared" si="18"/>
        <v>0</v>
      </c>
      <c r="BI20" s="515">
        <f t="shared" si="19"/>
        <v>0</v>
      </c>
      <c r="BJ20" s="515">
        <f t="shared" si="20"/>
        <v>0</v>
      </c>
      <c r="BK20" s="515">
        <f t="shared" si="21"/>
        <v>0</v>
      </c>
      <c r="BL20" s="515">
        <f t="shared" si="22"/>
        <v>0</v>
      </c>
      <c r="BM20" s="515">
        <f t="shared" si="23"/>
        <v>0</v>
      </c>
      <c r="BN20" s="515">
        <f t="shared" si="24"/>
        <v>0</v>
      </c>
      <c r="BO20" s="515">
        <f t="shared" si="25"/>
        <v>0</v>
      </c>
      <c r="BP20" s="515">
        <f t="shared" si="26"/>
        <v>0</v>
      </c>
      <c r="BQ20" s="515">
        <f t="shared" si="27"/>
        <v>0</v>
      </c>
      <c r="BR20" s="515">
        <f t="shared" si="28"/>
        <v>0</v>
      </c>
      <c r="BS20" s="515">
        <f t="shared" si="29"/>
        <v>0</v>
      </c>
      <c r="BT20" s="515">
        <f t="shared" si="30"/>
        <v>0</v>
      </c>
      <c r="BU20" s="515">
        <f t="shared" si="31"/>
        <v>0</v>
      </c>
      <c r="BV20" s="515">
        <f t="shared" si="32"/>
        <v>0</v>
      </c>
      <c r="BW20" s="515">
        <f t="shared" si="33"/>
        <v>0</v>
      </c>
      <c r="BX20" s="515">
        <f t="shared" si="34"/>
        <v>0</v>
      </c>
      <c r="BY20" s="515">
        <f t="shared" si="35"/>
        <v>0</v>
      </c>
      <c r="BZ20" s="515">
        <f t="shared" si="36"/>
        <v>0</v>
      </c>
      <c r="CA20" s="515">
        <f t="shared" si="37"/>
        <v>0</v>
      </c>
      <c r="CB20" s="515">
        <f t="shared" si="38"/>
        <v>0</v>
      </c>
      <c r="CC20" s="515">
        <f t="shared" si="39"/>
        <v>0</v>
      </c>
      <c r="CD20" s="515">
        <f t="shared" si="40"/>
        <v>0</v>
      </c>
      <c r="CE20" s="515">
        <f t="shared" si="41"/>
        <v>0</v>
      </c>
      <c r="CF20" s="515">
        <f t="shared" si="42"/>
        <v>0</v>
      </c>
      <c r="CG20" s="515">
        <f t="shared" si="43"/>
        <v>0</v>
      </c>
      <c r="CH20" s="515">
        <f t="shared" si="44"/>
        <v>0</v>
      </c>
      <c r="CI20" s="515">
        <f t="shared" si="45"/>
        <v>0</v>
      </c>
      <c r="CJ20" s="515">
        <f t="shared" si="65"/>
        <v>0</v>
      </c>
      <c r="CK20" s="515">
        <f t="shared" si="46"/>
        <v>0</v>
      </c>
      <c r="CL20" s="515">
        <f t="shared" si="47"/>
        <v>0</v>
      </c>
      <c r="CM20" s="515">
        <f t="shared" si="48"/>
        <v>0</v>
      </c>
      <c r="CN20" s="515">
        <f t="shared" si="49"/>
        <v>0</v>
      </c>
      <c r="CO20" s="515">
        <f t="shared" si="50"/>
        <v>0</v>
      </c>
      <c r="CP20" s="515">
        <f t="shared" si="51"/>
        <v>0</v>
      </c>
      <c r="CQ20" s="515">
        <f t="shared" si="52"/>
        <v>0</v>
      </c>
      <c r="CR20" s="515">
        <f t="shared" si="53"/>
        <v>0</v>
      </c>
      <c r="CS20" s="515">
        <f t="shared" si="54"/>
        <v>0</v>
      </c>
      <c r="CT20" s="515">
        <f t="shared" si="55"/>
        <v>0</v>
      </c>
      <c r="CU20" s="515">
        <f t="shared" si="56"/>
        <v>0</v>
      </c>
      <c r="CV20" s="515">
        <f t="shared" si="57"/>
        <v>0</v>
      </c>
      <c r="CW20" s="515">
        <f t="shared" si="58"/>
        <v>0</v>
      </c>
    </row>
    <row r="21" spans="2:101" x14ac:dyDescent="0.25">
      <c r="B21" s="509">
        <v>4</v>
      </c>
      <c r="C21" s="467">
        <f>'Student Entry'!C17</f>
        <v>211413205004</v>
      </c>
      <c r="D21" s="274" t="str">
        <f>'Student Entry'!D17</f>
        <v>AISHWARYA.G</v>
      </c>
      <c r="E21" s="468">
        <v>2</v>
      </c>
      <c r="F21" s="510">
        <v>2</v>
      </c>
      <c r="G21" s="510">
        <v>2</v>
      </c>
      <c r="H21" s="510">
        <v>2</v>
      </c>
      <c r="I21" s="510">
        <v>0</v>
      </c>
      <c r="J21" s="468">
        <v>2</v>
      </c>
      <c r="K21" s="510">
        <v>2</v>
      </c>
      <c r="L21" s="468">
        <v>2</v>
      </c>
      <c r="M21" s="468">
        <v>1</v>
      </c>
      <c r="N21" s="510">
        <v>2</v>
      </c>
      <c r="O21" s="511">
        <v>7</v>
      </c>
      <c r="P21" s="511"/>
      <c r="Q21" s="510"/>
      <c r="R21" s="510"/>
      <c r="S21" s="511">
        <v>5</v>
      </c>
      <c r="T21" s="511"/>
      <c r="U21" s="510"/>
      <c r="V21" s="510"/>
      <c r="W21" s="511">
        <v>10</v>
      </c>
      <c r="X21" s="511"/>
      <c r="Y21" s="510"/>
      <c r="Z21" s="510"/>
      <c r="AA21" s="511">
        <v>7</v>
      </c>
      <c r="AB21" s="511">
        <v>6</v>
      </c>
      <c r="AC21" s="510"/>
      <c r="AD21" s="510"/>
      <c r="AE21" s="511" t="s">
        <v>937</v>
      </c>
      <c r="AF21" s="511" t="s">
        <v>937</v>
      </c>
      <c r="AG21" s="447">
        <v>8</v>
      </c>
      <c r="AH21" s="512">
        <v>7</v>
      </c>
      <c r="AI21" s="513">
        <f t="shared" si="59"/>
        <v>2</v>
      </c>
      <c r="AJ21" s="513" t="str">
        <f t="shared" si="60"/>
        <v>NIL</v>
      </c>
      <c r="AK21" s="513">
        <f t="shared" si="61"/>
        <v>18</v>
      </c>
      <c r="AL21" s="513">
        <f t="shared" si="62"/>
        <v>47</v>
      </c>
      <c r="AM21" s="513" t="str">
        <f t="shared" si="63"/>
        <v>NIL</v>
      </c>
      <c r="AN21" s="513" t="str">
        <f t="shared" si="64"/>
        <v>NIL</v>
      </c>
      <c r="AO21" s="514">
        <f t="shared" si="66"/>
        <v>67</v>
      </c>
      <c r="AP21" s="515">
        <f t="shared" si="0"/>
        <v>0</v>
      </c>
      <c r="AQ21" s="515">
        <f t="shared" si="1"/>
        <v>0</v>
      </c>
      <c r="AR21" s="515">
        <f t="shared" si="2"/>
        <v>0</v>
      </c>
      <c r="AS21" s="515">
        <f t="shared" si="3"/>
        <v>0</v>
      </c>
      <c r="AT21" s="515">
        <f t="shared" si="4"/>
        <v>0</v>
      </c>
      <c r="AU21" s="515">
        <f t="shared" si="5"/>
        <v>0</v>
      </c>
      <c r="AV21" s="515">
        <f t="shared" si="6"/>
        <v>0</v>
      </c>
      <c r="AW21" s="515">
        <f t="shared" si="7"/>
        <v>0</v>
      </c>
      <c r="AX21" s="515">
        <f t="shared" si="8"/>
        <v>0</v>
      </c>
      <c r="AY21" s="515">
        <f t="shared" si="9"/>
        <v>0</v>
      </c>
      <c r="AZ21" s="515">
        <f t="shared" si="10"/>
        <v>0</v>
      </c>
      <c r="BA21" s="515">
        <f t="shared" si="11"/>
        <v>0</v>
      </c>
      <c r="BB21" s="515">
        <f t="shared" si="12"/>
        <v>0</v>
      </c>
      <c r="BC21" s="515">
        <f t="shared" si="13"/>
        <v>0</v>
      </c>
      <c r="BD21" s="515">
        <f t="shared" si="14"/>
        <v>0</v>
      </c>
      <c r="BE21" s="515">
        <f t="shared" si="15"/>
        <v>0</v>
      </c>
      <c r="BF21" s="515">
        <f t="shared" si="16"/>
        <v>0</v>
      </c>
      <c r="BG21" s="515">
        <f t="shared" si="17"/>
        <v>0</v>
      </c>
      <c r="BH21" s="515">
        <f t="shared" si="18"/>
        <v>0</v>
      </c>
      <c r="BI21" s="515">
        <f t="shared" si="19"/>
        <v>0</v>
      </c>
      <c r="BJ21" s="515">
        <f t="shared" si="20"/>
        <v>0</v>
      </c>
      <c r="BK21" s="515">
        <f t="shared" si="21"/>
        <v>0</v>
      </c>
      <c r="BL21" s="515">
        <f t="shared" si="22"/>
        <v>0</v>
      </c>
      <c r="BM21" s="515">
        <f t="shared" si="23"/>
        <v>0</v>
      </c>
      <c r="BN21" s="515">
        <f t="shared" si="24"/>
        <v>0</v>
      </c>
      <c r="BO21" s="515">
        <f t="shared" si="25"/>
        <v>0</v>
      </c>
      <c r="BP21" s="515">
        <f t="shared" si="26"/>
        <v>0</v>
      </c>
      <c r="BQ21" s="515">
        <f t="shared" si="27"/>
        <v>0</v>
      </c>
      <c r="BR21" s="515">
        <f t="shared" si="28"/>
        <v>0</v>
      </c>
      <c r="BS21" s="515">
        <f t="shared" si="29"/>
        <v>0</v>
      </c>
      <c r="BT21" s="515">
        <f t="shared" si="30"/>
        <v>0</v>
      </c>
      <c r="BU21" s="515">
        <f t="shared" si="31"/>
        <v>0</v>
      </c>
      <c r="BV21" s="515">
        <f t="shared" si="32"/>
        <v>0</v>
      </c>
      <c r="BW21" s="515">
        <f t="shared" si="33"/>
        <v>0</v>
      </c>
      <c r="BX21" s="515">
        <f t="shared" si="34"/>
        <v>0</v>
      </c>
      <c r="BY21" s="515">
        <f t="shared" si="35"/>
        <v>0</v>
      </c>
      <c r="BZ21" s="515">
        <f t="shared" si="36"/>
        <v>0</v>
      </c>
      <c r="CA21" s="515">
        <f t="shared" si="37"/>
        <v>0</v>
      </c>
      <c r="CB21" s="515">
        <f t="shared" si="38"/>
        <v>0</v>
      </c>
      <c r="CC21" s="515">
        <f t="shared" si="39"/>
        <v>0</v>
      </c>
      <c r="CD21" s="515">
        <f t="shared" si="40"/>
        <v>0</v>
      </c>
      <c r="CE21" s="515">
        <f t="shared" si="41"/>
        <v>0</v>
      </c>
      <c r="CF21" s="515">
        <f t="shared" si="42"/>
        <v>0</v>
      </c>
      <c r="CG21" s="515">
        <f t="shared" si="43"/>
        <v>0</v>
      </c>
      <c r="CH21" s="515">
        <f t="shared" si="44"/>
        <v>0</v>
      </c>
      <c r="CI21" s="515">
        <f t="shared" si="45"/>
        <v>0</v>
      </c>
      <c r="CJ21" s="515">
        <f t="shared" si="65"/>
        <v>0</v>
      </c>
      <c r="CK21" s="515">
        <f t="shared" si="46"/>
        <v>0</v>
      </c>
      <c r="CL21" s="515">
        <f t="shared" si="47"/>
        <v>0</v>
      </c>
      <c r="CM21" s="515">
        <f t="shared" si="48"/>
        <v>0</v>
      </c>
      <c r="CN21" s="515">
        <f t="shared" si="49"/>
        <v>0</v>
      </c>
      <c r="CO21" s="515">
        <f t="shared" si="50"/>
        <v>0</v>
      </c>
      <c r="CP21" s="515">
        <f t="shared" si="51"/>
        <v>0</v>
      </c>
      <c r="CQ21" s="515">
        <f t="shared" si="52"/>
        <v>0</v>
      </c>
      <c r="CR21" s="515">
        <f t="shared" si="53"/>
        <v>0</v>
      </c>
      <c r="CS21" s="515">
        <f t="shared" si="54"/>
        <v>0</v>
      </c>
      <c r="CT21" s="515">
        <f t="shared" si="55"/>
        <v>0</v>
      </c>
      <c r="CU21" s="515">
        <f t="shared" si="56"/>
        <v>0</v>
      </c>
      <c r="CV21" s="515">
        <f t="shared" si="57"/>
        <v>0</v>
      </c>
      <c r="CW21" s="515">
        <f t="shared" si="58"/>
        <v>0</v>
      </c>
    </row>
    <row r="22" spans="2:101" x14ac:dyDescent="0.25">
      <c r="B22" s="509">
        <v>5</v>
      </c>
      <c r="C22" s="467">
        <f>'Student Entry'!C18</f>
        <v>211413205005</v>
      </c>
      <c r="D22" s="274" t="str">
        <f>'Student Entry'!D18</f>
        <v>AKSHAYA.R</v>
      </c>
      <c r="E22" s="468">
        <v>1</v>
      </c>
      <c r="F22" s="510">
        <v>2</v>
      </c>
      <c r="G22" s="510">
        <v>2</v>
      </c>
      <c r="H22" s="510">
        <v>1</v>
      </c>
      <c r="I22" s="510">
        <v>2</v>
      </c>
      <c r="J22" s="468">
        <v>2</v>
      </c>
      <c r="K22" s="510">
        <v>2</v>
      </c>
      <c r="L22" s="468">
        <v>1</v>
      </c>
      <c r="M22" s="468">
        <v>2</v>
      </c>
      <c r="N22" s="510">
        <v>2</v>
      </c>
      <c r="O22" s="511">
        <v>11</v>
      </c>
      <c r="P22" s="511"/>
      <c r="Q22" s="510"/>
      <c r="R22" s="510"/>
      <c r="S22" s="511" t="s">
        <v>937</v>
      </c>
      <c r="T22" s="511"/>
      <c r="U22" s="510">
        <v>7</v>
      </c>
      <c r="V22" s="510"/>
      <c r="W22" s="511">
        <v>11</v>
      </c>
      <c r="X22" s="511"/>
      <c r="Y22" s="510"/>
      <c r="Z22" s="510"/>
      <c r="AA22" s="511">
        <v>6</v>
      </c>
      <c r="AB22" s="511">
        <v>5</v>
      </c>
      <c r="AC22" s="510"/>
      <c r="AD22" s="510"/>
      <c r="AE22" s="511">
        <v>6</v>
      </c>
      <c r="AF22" s="511">
        <v>6</v>
      </c>
      <c r="AG22" s="447"/>
      <c r="AH22" s="512"/>
      <c r="AI22" s="513">
        <f t="shared" si="59"/>
        <v>1</v>
      </c>
      <c r="AJ22" s="513" t="str">
        <f t="shared" si="60"/>
        <v>NIL</v>
      </c>
      <c r="AK22" s="513">
        <f t="shared" si="61"/>
        <v>28</v>
      </c>
      <c r="AL22" s="513">
        <f t="shared" si="62"/>
        <v>40</v>
      </c>
      <c r="AM22" s="513" t="str">
        <f t="shared" si="63"/>
        <v>NIL</v>
      </c>
      <c r="AN22" s="513" t="str">
        <f t="shared" si="64"/>
        <v>NIL</v>
      </c>
      <c r="AO22" s="514">
        <f t="shared" si="66"/>
        <v>69</v>
      </c>
      <c r="AP22" s="515">
        <f t="shared" si="0"/>
        <v>0</v>
      </c>
      <c r="AQ22" s="515">
        <f t="shared" si="1"/>
        <v>0</v>
      </c>
      <c r="AR22" s="515">
        <f t="shared" si="2"/>
        <v>0</v>
      </c>
      <c r="AS22" s="515">
        <f t="shared" si="3"/>
        <v>0</v>
      </c>
      <c r="AT22" s="515">
        <f t="shared" si="4"/>
        <v>0</v>
      </c>
      <c r="AU22" s="515">
        <f t="shared" si="5"/>
        <v>0</v>
      </c>
      <c r="AV22" s="515">
        <f t="shared" si="6"/>
        <v>0</v>
      </c>
      <c r="AW22" s="515">
        <f t="shared" si="7"/>
        <v>0</v>
      </c>
      <c r="AX22" s="515">
        <f t="shared" si="8"/>
        <v>0</v>
      </c>
      <c r="AY22" s="515">
        <f t="shared" si="9"/>
        <v>0</v>
      </c>
      <c r="AZ22" s="515">
        <f t="shared" si="10"/>
        <v>0</v>
      </c>
      <c r="BA22" s="515">
        <f t="shared" si="11"/>
        <v>0</v>
      </c>
      <c r="BB22" s="515">
        <f t="shared" si="12"/>
        <v>0</v>
      </c>
      <c r="BC22" s="515">
        <f t="shared" si="13"/>
        <v>0</v>
      </c>
      <c r="BD22" s="515">
        <f t="shared" si="14"/>
        <v>0</v>
      </c>
      <c r="BE22" s="515">
        <f t="shared" si="15"/>
        <v>0</v>
      </c>
      <c r="BF22" s="515">
        <f t="shared" si="16"/>
        <v>0</v>
      </c>
      <c r="BG22" s="515">
        <f t="shared" si="17"/>
        <v>0</v>
      </c>
      <c r="BH22" s="515">
        <f t="shared" si="18"/>
        <v>0</v>
      </c>
      <c r="BI22" s="515">
        <f t="shared" si="19"/>
        <v>0</v>
      </c>
      <c r="BJ22" s="515">
        <f t="shared" si="20"/>
        <v>0</v>
      </c>
      <c r="BK22" s="515">
        <f t="shared" si="21"/>
        <v>0</v>
      </c>
      <c r="BL22" s="515">
        <f t="shared" si="22"/>
        <v>0</v>
      </c>
      <c r="BM22" s="515">
        <f t="shared" si="23"/>
        <v>0</v>
      </c>
      <c r="BN22" s="515">
        <f t="shared" si="24"/>
        <v>0</v>
      </c>
      <c r="BO22" s="515">
        <f t="shared" si="25"/>
        <v>0</v>
      </c>
      <c r="BP22" s="515">
        <f t="shared" si="26"/>
        <v>0</v>
      </c>
      <c r="BQ22" s="515">
        <f t="shared" si="27"/>
        <v>0</v>
      </c>
      <c r="BR22" s="515">
        <f t="shared" si="28"/>
        <v>0</v>
      </c>
      <c r="BS22" s="515">
        <f t="shared" si="29"/>
        <v>0</v>
      </c>
      <c r="BT22" s="515">
        <f t="shared" si="30"/>
        <v>0</v>
      </c>
      <c r="BU22" s="515">
        <f t="shared" si="31"/>
        <v>0</v>
      </c>
      <c r="BV22" s="515">
        <f t="shared" si="32"/>
        <v>0</v>
      </c>
      <c r="BW22" s="515">
        <f t="shared" si="33"/>
        <v>0</v>
      </c>
      <c r="BX22" s="515">
        <f t="shared" si="34"/>
        <v>0</v>
      </c>
      <c r="BY22" s="515">
        <f t="shared" si="35"/>
        <v>0</v>
      </c>
      <c r="BZ22" s="515">
        <f t="shared" si="36"/>
        <v>0</v>
      </c>
      <c r="CA22" s="515">
        <f t="shared" si="37"/>
        <v>0</v>
      </c>
      <c r="CB22" s="515">
        <f t="shared" si="38"/>
        <v>0</v>
      </c>
      <c r="CC22" s="515">
        <f t="shared" si="39"/>
        <v>0</v>
      </c>
      <c r="CD22" s="515">
        <f t="shared" si="40"/>
        <v>0</v>
      </c>
      <c r="CE22" s="515">
        <f t="shared" si="41"/>
        <v>0</v>
      </c>
      <c r="CF22" s="515">
        <f t="shared" si="42"/>
        <v>0</v>
      </c>
      <c r="CG22" s="515">
        <f t="shared" si="43"/>
        <v>0</v>
      </c>
      <c r="CH22" s="515">
        <f t="shared" si="44"/>
        <v>0</v>
      </c>
      <c r="CI22" s="515">
        <f t="shared" si="45"/>
        <v>0</v>
      </c>
      <c r="CJ22" s="515">
        <f t="shared" si="65"/>
        <v>0</v>
      </c>
      <c r="CK22" s="515">
        <f t="shared" si="46"/>
        <v>0</v>
      </c>
      <c r="CL22" s="515">
        <f t="shared" si="47"/>
        <v>0</v>
      </c>
      <c r="CM22" s="515">
        <f t="shared" si="48"/>
        <v>0</v>
      </c>
      <c r="CN22" s="515">
        <f t="shared" si="49"/>
        <v>0</v>
      </c>
      <c r="CO22" s="515">
        <f t="shared" si="50"/>
        <v>0</v>
      </c>
      <c r="CP22" s="515">
        <f t="shared" si="51"/>
        <v>0</v>
      </c>
      <c r="CQ22" s="515">
        <f t="shared" si="52"/>
        <v>0</v>
      </c>
      <c r="CR22" s="515">
        <f t="shared" si="53"/>
        <v>0</v>
      </c>
      <c r="CS22" s="515">
        <f t="shared" si="54"/>
        <v>0</v>
      </c>
      <c r="CT22" s="515">
        <f t="shared" si="55"/>
        <v>0</v>
      </c>
      <c r="CU22" s="515">
        <f t="shared" si="56"/>
        <v>0</v>
      </c>
      <c r="CV22" s="515">
        <f t="shared" si="57"/>
        <v>0</v>
      </c>
      <c r="CW22" s="515">
        <f t="shared" si="58"/>
        <v>0</v>
      </c>
    </row>
    <row r="23" spans="2:101" x14ac:dyDescent="0.25">
      <c r="B23" s="509">
        <v>6</v>
      </c>
      <c r="C23" s="467">
        <f>'Student Entry'!C19</f>
        <v>211413205006</v>
      </c>
      <c r="D23" s="274" t="str">
        <f>'Student Entry'!D19</f>
        <v>AMBUJASHI.N</v>
      </c>
      <c r="E23" s="468">
        <v>1</v>
      </c>
      <c r="F23" s="510">
        <v>2</v>
      </c>
      <c r="G23" s="510">
        <v>2</v>
      </c>
      <c r="H23" s="510">
        <v>2</v>
      </c>
      <c r="I23" s="510">
        <v>2</v>
      </c>
      <c r="J23" s="468">
        <v>2</v>
      </c>
      <c r="K23" s="510">
        <v>2</v>
      </c>
      <c r="L23" s="468">
        <v>2</v>
      </c>
      <c r="M23" s="468">
        <v>1</v>
      </c>
      <c r="N23" s="510">
        <v>2</v>
      </c>
      <c r="O23" s="511">
        <v>12</v>
      </c>
      <c r="P23" s="511"/>
      <c r="Q23" s="510"/>
      <c r="R23" s="510"/>
      <c r="S23" s="511">
        <v>6</v>
      </c>
      <c r="T23" s="511"/>
      <c r="U23" s="510"/>
      <c r="V23" s="510"/>
      <c r="W23" s="511">
        <v>13</v>
      </c>
      <c r="X23" s="511"/>
      <c r="Y23" s="510"/>
      <c r="Z23" s="510"/>
      <c r="AA23" s="511" t="s">
        <v>937</v>
      </c>
      <c r="AB23" s="511" t="s">
        <v>937</v>
      </c>
      <c r="AC23" s="510">
        <v>5</v>
      </c>
      <c r="AD23" s="510">
        <v>5</v>
      </c>
      <c r="AE23" s="511" t="s">
        <v>937</v>
      </c>
      <c r="AF23" s="511" t="s">
        <v>937</v>
      </c>
      <c r="AG23" s="447">
        <v>7</v>
      </c>
      <c r="AH23" s="512">
        <v>7</v>
      </c>
      <c r="AI23" s="513">
        <f t="shared" si="59"/>
        <v>1</v>
      </c>
      <c r="AJ23" s="513" t="str">
        <f t="shared" si="60"/>
        <v>NIL</v>
      </c>
      <c r="AK23" s="513">
        <f t="shared" si="61"/>
        <v>24</v>
      </c>
      <c r="AL23" s="513">
        <f t="shared" si="62"/>
        <v>43</v>
      </c>
      <c r="AM23" s="513">
        <f t="shared" si="63"/>
        <v>5</v>
      </c>
      <c r="AN23" s="513" t="str">
        <f t="shared" si="64"/>
        <v>NIL</v>
      </c>
      <c r="AO23" s="514">
        <f t="shared" si="66"/>
        <v>73</v>
      </c>
      <c r="AP23" s="515">
        <f t="shared" si="0"/>
        <v>0</v>
      </c>
      <c r="AQ23" s="515">
        <f t="shared" si="1"/>
        <v>0</v>
      </c>
      <c r="AR23" s="515">
        <f t="shared" si="2"/>
        <v>0</v>
      </c>
      <c r="AS23" s="515">
        <f t="shared" si="3"/>
        <v>0</v>
      </c>
      <c r="AT23" s="515">
        <f t="shared" si="4"/>
        <v>0</v>
      </c>
      <c r="AU23" s="515">
        <f t="shared" si="5"/>
        <v>0</v>
      </c>
      <c r="AV23" s="515">
        <f t="shared" si="6"/>
        <v>0</v>
      </c>
      <c r="AW23" s="515">
        <f t="shared" si="7"/>
        <v>0</v>
      </c>
      <c r="AX23" s="515">
        <f t="shared" si="8"/>
        <v>0</v>
      </c>
      <c r="AY23" s="515">
        <f t="shared" si="9"/>
        <v>0</v>
      </c>
      <c r="AZ23" s="515">
        <f t="shared" si="10"/>
        <v>0</v>
      </c>
      <c r="BA23" s="515">
        <f t="shared" si="11"/>
        <v>0</v>
      </c>
      <c r="BB23" s="515">
        <f t="shared" si="12"/>
        <v>0</v>
      </c>
      <c r="BC23" s="515">
        <f t="shared" si="13"/>
        <v>0</v>
      </c>
      <c r="BD23" s="515">
        <f t="shared" si="14"/>
        <v>0</v>
      </c>
      <c r="BE23" s="515">
        <f t="shared" si="15"/>
        <v>0</v>
      </c>
      <c r="BF23" s="515">
        <f t="shared" si="16"/>
        <v>0</v>
      </c>
      <c r="BG23" s="515">
        <f t="shared" si="17"/>
        <v>0</v>
      </c>
      <c r="BH23" s="515">
        <f t="shared" si="18"/>
        <v>0</v>
      </c>
      <c r="BI23" s="515">
        <f t="shared" si="19"/>
        <v>0</v>
      </c>
      <c r="BJ23" s="515">
        <f t="shared" si="20"/>
        <v>0</v>
      </c>
      <c r="BK23" s="515">
        <f t="shared" si="21"/>
        <v>0</v>
      </c>
      <c r="BL23" s="515">
        <f t="shared" si="22"/>
        <v>0</v>
      </c>
      <c r="BM23" s="515">
        <f t="shared" si="23"/>
        <v>0</v>
      </c>
      <c r="BN23" s="515">
        <f t="shared" si="24"/>
        <v>0</v>
      </c>
      <c r="BO23" s="515">
        <f t="shared" si="25"/>
        <v>0</v>
      </c>
      <c r="BP23" s="515">
        <f t="shared" si="26"/>
        <v>0</v>
      </c>
      <c r="BQ23" s="515">
        <f t="shared" si="27"/>
        <v>0</v>
      </c>
      <c r="BR23" s="515">
        <f t="shared" si="28"/>
        <v>0</v>
      </c>
      <c r="BS23" s="515">
        <f t="shared" si="29"/>
        <v>0</v>
      </c>
      <c r="BT23" s="515">
        <f t="shared" si="30"/>
        <v>0</v>
      </c>
      <c r="BU23" s="515">
        <f t="shared" si="31"/>
        <v>0</v>
      </c>
      <c r="BV23" s="515">
        <f t="shared" si="32"/>
        <v>0</v>
      </c>
      <c r="BW23" s="515">
        <f t="shared" si="33"/>
        <v>0</v>
      </c>
      <c r="BX23" s="515">
        <f t="shared" si="34"/>
        <v>0</v>
      </c>
      <c r="BY23" s="515">
        <f t="shared" si="35"/>
        <v>0</v>
      </c>
      <c r="BZ23" s="515">
        <f t="shared" si="36"/>
        <v>0</v>
      </c>
      <c r="CA23" s="515">
        <f t="shared" si="37"/>
        <v>0</v>
      </c>
      <c r="CB23" s="515">
        <f t="shared" si="38"/>
        <v>0</v>
      </c>
      <c r="CC23" s="515">
        <f t="shared" si="39"/>
        <v>0</v>
      </c>
      <c r="CD23" s="515">
        <f t="shared" si="40"/>
        <v>0</v>
      </c>
      <c r="CE23" s="515">
        <f t="shared" si="41"/>
        <v>0</v>
      </c>
      <c r="CF23" s="515">
        <f t="shared" si="42"/>
        <v>0</v>
      </c>
      <c r="CG23" s="515">
        <f t="shared" si="43"/>
        <v>0</v>
      </c>
      <c r="CH23" s="515">
        <f t="shared" si="44"/>
        <v>0</v>
      </c>
      <c r="CI23" s="515">
        <f t="shared" si="45"/>
        <v>0</v>
      </c>
      <c r="CJ23" s="515">
        <f t="shared" si="65"/>
        <v>0</v>
      </c>
      <c r="CK23" s="515">
        <f t="shared" si="46"/>
        <v>0</v>
      </c>
      <c r="CL23" s="515">
        <f t="shared" si="47"/>
        <v>0</v>
      </c>
      <c r="CM23" s="515">
        <f t="shared" si="48"/>
        <v>0</v>
      </c>
      <c r="CN23" s="515">
        <f t="shared" si="49"/>
        <v>0</v>
      </c>
      <c r="CO23" s="515">
        <f t="shared" si="50"/>
        <v>0</v>
      </c>
      <c r="CP23" s="515">
        <f t="shared" si="51"/>
        <v>0</v>
      </c>
      <c r="CQ23" s="515">
        <f t="shared" si="52"/>
        <v>0</v>
      </c>
      <c r="CR23" s="515">
        <f t="shared" si="53"/>
        <v>0</v>
      </c>
      <c r="CS23" s="515">
        <f t="shared" si="54"/>
        <v>0</v>
      </c>
      <c r="CT23" s="515">
        <f t="shared" si="55"/>
        <v>0</v>
      </c>
      <c r="CU23" s="515">
        <f t="shared" si="56"/>
        <v>0</v>
      </c>
      <c r="CV23" s="515">
        <f t="shared" si="57"/>
        <v>0</v>
      </c>
      <c r="CW23" s="515">
        <f t="shared" si="58"/>
        <v>0</v>
      </c>
    </row>
    <row r="24" spans="2:101" x14ac:dyDescent="0.25">
      <c r="B24" s="509">
        <v>7</v>
      </c>
      <c r="C24" s="467">
        <f>'Student Entry'!C20</f>
        <v>211413205007</v>
      </c>
      <c r="D24" s="274" t="str">
        <f>'Student Entry'!D20</f>
        <v>AMUDHUSWAMATHI.M</v>
      </c>
      <c r="E24" s="468">
        <v>2</v>
      </c>
      <c r="F24" s="510">
        <v>2</v>
      </c>
      <c r="G24" s="510">
        <v>2</v>
      </c>
      <c r="H24" s="510">
        <v>2</v>
      </c>
      <c r="I24" s="510">
        <v>0</v>
      </c>
      <c r="J24" s="468">
        <v>2</v>
      </c>
      <c r="K24" s="510">
        <v>2</v>
      </c>
      <c r="L24" s="468">
        <v>2</v>
      </c>
      <c r="M24" s="468">
        <v>1</v>
      </c>
      <c r="N24" s="510">
        <v>2</v>
      </c>
      <c r="O24" s="511" t="s">
        <v>937</v>
      </c>
      <c r="P24" s="511"/>
      <c r="Q24" s="510">
        <v>12</v>
      </c>
      <c r="R24" s="510"/>
      <c r="S24" s="511">
        <v>9</v>
      </c>
      <c r="T24" s="511"/>
      <c r="U24" s="510"/>
      <c r="V24" s="510"/>
      <c r="W24" s="511">
        <v>15</v>
      </c>
      <c r="X24" s="511"/>
      <c r="Y24" s="510"/>
      <c r="Z24" s="510"/>
      <c r="AA24" s="511">
        <v>6</v>
      </c>
      <c r="AB24" s="511">
        <v>7</v>
      </c>
      <c r="AC24" s="510"/>
      <c r="AD24" s="510"/>
      <c r="AE24" s="511">
        <v>6</v>
      </c>
      <c r="AF24" s="511">
        <v>7</v>
      </c>
      <c r="AG24" s="447"/>
      <c r="AH24" s="512"/>
      <c r="AI24" s="513">
        <f t="shared" si="59"/>
        <v>2</v>
      </c>
      <c r="AJ24" s="513" t="str">
        <f t="shared" si="60"/>
        <v>NIL</v>
      </c>
      <c r="AK24" s="513">
        <f t="shared" si="61"/>
        <v>28</v>
      </c>
      <c r="AL24" s="513">
        <f t="shared" si="62"/>
        <v>49</v>
      </c>
      <c r="AM24" s="513" t="str">
        <f t="shared" si="63"/>
        <v>NIL</v>
      </c>
      <c r="AN24" s="513" t="str">
        <f t="shared" si="64"/>
        <v>NIL</v>
      </c>
      <c r="AO24" s="514">
        <f t="shared" si="66"/>
        <v>79</v>
      </c>
      <c r="AP24" s="515">
        <f t="shared" si="0"/>
        <v>0</v>
      </c>
      <c r="AQ24" s="515">
        <f t="shared" si="1"/>
        <v>0</v>
      </c>
      <c r="AR24" s="515">
        <f t="shared" si="2"/>
        <v>0</v>
      </c>
      <c r="AS24" s="515">
        <f t="shared" si="3"/>
        <v>0</v>
      </c>
      <c r="AT24" s="515">
        <f t="shared" si="4"/>
        <v>0</v>
      </c>
      <c r="AU24" s="515">
        <f t="shared" si="5"/>
        <v>0</v>
      </c>
      <c r="AV24" s="515">
        <f t="shared" si="6"/>
        <v>0</v>
      </c>
      <c r="AW24" s="515">
        <f t="shared" si="7"/>
        <v>0</v>
      </c>
      <c r="AX24" s="515">
        <f t="shared" si="8"/>
        <v>0</v>
      </c>
      <c r="AY24" s="515">
        <f t="shared" si="9"/>
        <v>0</v>
      </c>
      <c r="AZ24" s="515">
        <f t="shared" si="10"/>
        <v>0</v>
      </c>
      <c r="BA24" s="515">
        <f t="shared" si="11"/>
        <v>0</v>
      </c>
      <c r="BB24" s="515">
        <f t="shared" si="12"/>
        <v>0</v>
      </c>
      <c r="BC24" s="515">
        <f t="shared" si="13"/>
        <v>0</v>
      </c>
      <c r="BD24" s="515">
        <f t="shared" si="14"/>
        <v>0</v>
      </c>
      <c r="BE24" s="515">
        <f t="shared" si="15"/>
        <v>0</v>
      </c>
      <c r="BF24" s="515">
        <f t="shared" si="16"/>
        <v>0</v>
      </c>
      <c r="BG24" s="515">
        <f t="shared" si="17"/>
        <v>0</v>
      </c>
      <c r="BH24" s="515">
        <f t="shared" si="18"/>
        <v>0</v>
      </c>
      <c r="BI24" s="515">
        <f t="shared" si="19"/>
        <v>0</v>
      </c>
      <c r="BJ24" s="515">
        <f t="shared" si="20"/>
        <v>0</v>
      </c>
      <c r="BK24" s="515">
        <f t="shared" si="21"/>
        <v>0</v>
      </c>
      <c r="BL24" s="515">
        <f t="shared" si="22"/>
        <v>0</v>
      </c>
      <c r="BM24" s="515">
        <f t="shared" si="23"/>
        <v>0</v>
      </c>
      <c r="BN24" s="515">
        <f t="shared" si="24"/>
        <v>0</v>
      </c>
      <c r="BO24" s="515">
        <f t="shared" si="25"/>
        <v>0</v>
      </c>
      <c r="BP24" s="515">
        <f t="shared" si="26"/>
        <v>0</v>
      </c>
      <c r="BQ24" s="515">
        <f t="shared" si="27"/>
        <v>0</v>
      </c>
      <c r="BR24" s="515">
        <f t="shared" si="28"/>
        <v>0</v>
      </c>
      <c r="BS24" s="515">
        <f t="shared" si="29"/>
        <v>0</v>
      </c>
      <c r="BT24" s="515">
        <f t="shared" si="30"/>
        <v>0</v>
      </c>
      <c r="BU24" s="515">
        <f t="shared" si="31"/>
        <v>0</v>
      </c>
      <c r="BV24" s="515">
        <f t="shared" si="32"/>
        <v>0</v>
      </c>
      <c r="BW24" s="515">
        <f t="shared" si="33"/>
        <v>0</v>
      </c>
      <c r="BX24" s="515">
        <f t="shared" si="34"/>
        <v>0</v>
      </c>
      <c r="BY24" s="515">
        <f t="shared" si="35"/>
        <v>0</v>
      </c>
      <c r="BZ24" s="515">
        <f t="shared" si="36"/>
        <v>0</v>
      </c>
      <c r="CA24" s="515">
        <f t="shared" si="37"/>
        <v>0</v>
      </c>
      <c r="CB24" s="515">
        <f t="shared" si="38"/>
        <v>0</v>
      </c>
      <c r="CC24" s="515">
        <f t="shared" si="39"/>
        <v>0</v>
      </c>
      <c r="CD24" s="515">
        <f t="shared" si="40"/>
        <v>0</v>
      </c>
      <c r="CE24" s="515">
        <f t="shared" si="41"/>
        <v>0</v>
      </c>
      <c r="CF24" s="515">
        <f t="shared" si="42"/>
        <v>0</v>
      </c>
      <c r="CG24" s="515">
        <f t="shared" si="43"/>
        <v>0</v>
      </c>
      <c r="CH24" s="515">
        <f t="shared" si="44"/>
        <v>0</v>
      </c>
      <c r="CI24" s="515">
        <f t="shared" si="45"/>
        <v>0</v>
      </c>
      <c r="CJ24" s="515">
        <f t="shared" si="65"/>
        <v>0</v>
      </c>
      <c r="CK24" s="515">
        <f t="shared" si="46"/>
        <v>0</v>
      </c>
      <c r="CL24" s="515">
        <f t="shared" si="47"/>
        <v>0</v>
      </c>
      <c r="CM24" s="515">
        <f t="shared" si="48"/>
        <v>0</v>
      </c>
      <c r="CN24" s="515">
        <f t="shared" si="49"/>
        <v>0</v>
      </c>
      <c r="CO24" s="515">
        <f t="shared" si="50"/>
        <v>0</v>
      </c>
      <c r="CP24" s="515">
        <f t="shared" si="51"/>
        <v>0</v>
      </c>
      <c r="CQ24" s="515">
        <f t="shared" si="52"/>
        <v>0</v>
      </c>
      <c r="CR24" s="515">
        <f t="shared" si="53"/>
        <v>0</v>
      </c>
      <c r="CS24" s="515">
        <f t="shared" si="54"/>
        <v>0</v>
      </c>
      <c r="CT24" s="515">
        <f t="shared" si="55"/>
        <v>0</v>
      </c>
      <c r="CU24" s="515">
        <f t="shared" si="56"/>
        <v>0</v>
      </c>
      <c r="CV24" s="515">
        <f t="shared" si="57"/>
        <v>0</v>
      </c>
      <c r="CW24" s="515">
        <f t="shared" si="58"/>
        <v>0</v>
      </c>
    </row>
    <row r="25" spans="2:101" x14ac:dyDescent="0.25">
      <c r="B25" s="509">
        <v>8</v>
      </c>
      <c r="C25" s="467">
        <f>'Student Entry'!C21</f>
        <v>211413205008</v>
      </c>
      <c r="D25" s="274" t="str">
        <f>'Student Entry'!D21</f>
        <v>ANAND.KM</v>
      </c>
      <c r="E25" s="468">
        <v>1</v>
      </c>
      <c r="F25" s="510">
        <v>2</v>
      </c>
      <c r="G25" s="510">
        <v>2</v>
      </c>
      <c r="H25" s="510">
        <v>2</v>
      </c>
      <c r="I25" s="510">
        <v>2</v>
      </c>
      <c r="J25" s="468">
        <v>2</v>
      </c>
      <c r="K25" s="510">
        <v>2</v>
      </c>
      <c r="L25" s="468">
        <v>1</v>
      </c>
      <c r="M25" s="468">
        <v>1</v>
      </c>
      <c r="N25" s="510">
        <v>2</v>
      </c>
      <c r="O25" s="511">
        <v>10</v>
      </c>
      <c r="P25" s="511"/>
      <c r="Q25" s="510"/>
      <c r="R25" s="510"/>
      <c r="S25" s="511">
        <v>8</v>
      </c>
      <c r="T25" s="511"/>
      <c r="U25" s="510"/>
      <c r="V25" s="510"/>
      <c r="W25" s="511">
        <v>12</v>
      </c>
      <c r="X25" s="511"/>
      <c r="Y25" s="510"/>
      <c r="Z25" s="510"/>
      <c r="AA25" s="511">
        <v>7</v>
      </c>
      <c r="AB25" s="511">
        <v>6</v>
      </c>
      <c r="AC25" s="510"/>
      <c r="AD25" s="510"/>
      <c r="AE25" s="511">
        <v>4</v>
      </c>
      <c r="AF25" s="511">
        <v>9</v>
      </c>
      <c r="AG25" s="447"/>
      <c r="AH25" s="512"/>
      <c r="AI25" s="513">
        <f t="shared" si="59"/>
        <v>1</v>
      </c>
      <c r="AJ25" s="513" t="str">
        <f t="shared" si="60"/>
        <v>NIL</v>
      </c>
      <c r="AK25" s="513">
        <f t="shared" si="61"/>
        <v>37</v>
      </c>
      <c r="AL25" s="513">
        <f t="shared" si="62"/>
        <v>35</v>
      </c>
      <c r="AM25" s="513" t="str">
        <f>IF((SUMIF($E$16:$AH$16,"=CO5",E25:AH25)),SUMIF($E$16:$AH$16,"=CO5",E25:AH25),"NIL")</f>
        <v>NIL</v>
      </c>
      <c r="AN25" s="513" t="str">
        <f t="shared" si="64"/>
        <v>NIL</v>
      </c>
      <c r="AO25" s="514">
        <f t="shared" si="66"/>
        <v>73</v>
      </c>
      <c r="AP25" s="515">
        <f t="shared" si="0"/>
        <v>0</v>
      </c>
      <c r="AQ25" s="515">
        <f t="shared" si="1"/>
        <v>0</v>
      </c>
      <c r="AR25" s="515">
        <f t="shared" si="2"/>
        <v>0</v>
      </c>
      <c r="AS25" s="515">
        <f t="shared" si="3"/>
        <v>0</v>
      </c>
      <c r="AT25" s="515">
        <f t="shared" si="4"/>
        <v>0</v>
      </c>
      <c r="AU25" s="515">
        <f t="shared" si="5"/>
        <v>0</v>
      </c>
      <c r="AV25" s="515">
        <f t="shared" si="6"/>
        <v>0</v>
      </c>
      <c r="AW25" s="515">
        <f t="shared" si="7"/>
        <v>0</v>
      </c>
      <c r="AX25" s="515">
        <f t="shared" si="8"/>
        <v>0</v>
      </c>
      <c r="AY25" s="515">
        <f t="shared" si="9"/>
        <v>0</v>
      </c>
      <c r="AZ25" s="515">
        <f t="shared" si="10"/>
        <v>0</v>
      </c>
      <c r="BA25" s="515">
        <f t="shared" si="11"/>
        <v>0</v>
      </c>
      <c r="BB25" s="515">
        <f t="shared" si="12"/>
        <v>0</v>
      </c>
      <c r="BC25" s="515">
        <f t="shared" si="13"/>
        <v>0</v>
      </c>
      <c r="BD25" s="515">
        <f t="shared" si="14"/>
        <v>0</v>
      </c>
      <c r="BE25" s="515">
        <f t="shared" si="15"/>
        <v>0</v>
      </c>
      <c r="BF25" s="515">
        <f t="shared" si="16"/>
        <v>0</v>
      </c>
      <c r="BG25" s="515">
        <f t="shared" si="17"/>
        <v>0</v>
      </c>
      <c r="BH25" s="515">
        <f t="shared" si="18"/>
        <v>0</v>
      </c>
      <c r="BI25" s="515">
        <f t="shared" si="19"/>
        <v>0</v>
      </c>
      <c r="BJ25" s="515">
        <f t="shared" si="20"/>
        <v>0</v>
      </c>
      <c r="BK25" s="515">
        <f t="shared" si="21"/>
        <v>0</v>
      </c>
      <c r="BL25" s="515">
        <f t="shared" si="22"/>
        <v>0</v>
      </c>
      <c r="BM25" s="515">
        <f t="shared" si="23"/>
        <v>0</v>
      </c>
      <c r="BN25" s="515">
        <f t="shared" si="24"/>
        <v>0</v>
      </c>
      <c r="BO25" s="515">
        <f t="shared" si="25"/>
        <v>0</v>
      </c>
      <c r="BP25" s="515">
        <f t="shared" si="26"/>
        <v>0</v>
      </c>
      <c r="BQ25" s="515">
        <f t="shared" si="27"/>
        <v>0</v>
      </c>
      <c r="BR25" s="515">
        <f t="shared" si="28"/>
        <v>0</v>
      </c>
      <c r="BS25" s="515">
        <f t="shared" si="29"/>
        <v>0</v>
      </c>
      <c r="BT25" s="515">
        <f t="shared" si="30"/>
        <v>0</v>
      </c>
      <c r="BU25" s="515">
        <f t="shared" si="31"/>
        <v>0</v>
      </c>
      <c r="BV25" s="515">
        <f t="shared" si="32"/>
        <v>0</v>
      </c>
      <c r="BW25" s="515">
        <f t="shared" si="33"/>
        <v>0</v>
      </c>
      <c r="BX25" s="515">
        <f t="shared" si="34"/>
        <v>0</v>
      </c>
      <c r="BY25" s="515">
        <f t="shared" si="35"/>
        <v>0</v>
      </c>
      <c r="BZ25" s="515">
        <f t="shared" si="36"/>
        <v>0</v>
      </c>
      <c r="CA25" s="515">
        <f t="shared" si="37"/>
        <v>0</v>
      </c>
      <c r="CB25" s="515">
        <f t="shared" si="38"/>
        <v>0</v>
      </c>
      <c r="CC25" s="515">
        <f t="shared" si="39"/>
        <v>0</v>
      </c>
      <c r="CD25" s="515">
        <f t="shared" si="40"/>
        <v>0</v>
      </c>
      <c r="CE25" s="515">
        <f t="shared" si="41"/>
        <v>0</v>
      </c>
      <c r="CF25" s="515">
        <f t="shared" si="42"/>
        <v>0</v>
      </c>
      <c r="CG25" s="515">
        <f t="shared" si="43"/>
        <v>0</v>
      </c>
      <c r="CH25" s="515">
        <f t="shared" si="44"/>
        <v>0</v>
      </c>
      <c r="CI25" s="515">
        <f t="shared" si="45"/>
        <v>0</v>
      </c>
      <c r="CJ25" s="515">
        <f t="shared" si="65"/>
        <v>0</v>
      </c>
      <c r="CK25" s="515">
        <f t="shared" si="46"/>
        <v>0</v>
      </c>
      <c r="CL25" s="515">
        <f t="shared" si="47"/>
        <v>0</v>
      </c>
      <c r="CM25" s="515">
        <f t="shared" si="48"/>
        <v>0</v>
      </c>
      <c r="CN25" s="515">
        <f t="shared" si="49"/>
        <v>0</v>
      </c>
      <c r="CO25" s="515">
        <f t="shared" si="50"/>
        <v>0</v>
      </c>
      <c r="CP25" s="515">
        <f t="shared" si="51"/>
        <v>0</v>
      </c>
      <c r="CQ25" s="515">
        <f t="shared" si="52"/>
        <v>0</v>
      </c>
      <c r="CR25" s="515">
        <f t="shared" si="53"/>
        <v>0</v>
      </c>
      <c r="CS25" s="515">
        <f t="shared" si="54"/>
        <v>0</v>
      </c>
      <c r="CT25" s="515">
        <f t="shared" si="55"/>
        <v>0</v>
      </c>
      <c r="CU25" s="515">
        <f t="shared" si="56"/>
        <v>0</v>
      </c>
      <c r="CV25" s="515">
        <f t="shared" si="57"/>
        <v>0</v>
      </c>
      <c r="CW25" s="515">
        <f t="shared" si="58"/>
        <v>0</v>
      </c>
    </row>
    <row r="26" spans="2:101" x14ac:dyDescent="0.25">
      <c r="B26" s="509">
        <v>9</v>
      </c>
      <c r="C26" s="467">
        <f>'Student Entry'!C22</f>
        <v>211413205009</v>
      </c>
      <c r="D26" s="274" t="str">
        <f>'Student Entry'!D22</f>
        <v>ANJANA.K</v>
      </c>
      <c r="E26" s="468">
        <v>1</v>
      </c>
      <c r="F26" s="510">
        <v>2</v>
      </c>
      <c r="G26" s="510">
        <v>2</v>
      </c>
      <c r="H26" s="510">
        <v>2</v>
      </c>
      <c r="I26" s="510">
        <v>1</v>
      </c>
      <c r="J26" s="468">
        <v>2</v>
      </c>
      <c r="K26" s="510">
        <v>2</v>
      </c>
      <c r="L26" s="468">
        <v>2</v>
      </c>
      <c r="M26" s="468">
        <v>1</v>
      </c>
      <c r="N26" s="510">
        <v>2</v>
      </c>
      <c r="O26" s="511">
        <v>6</v>
      </c>
      <c r="P26" s="511"/>
      <c r="Q26" s="510"/>
      <c r="R26" s="510"/>
      <c r="S26" s="511">
        <v>3</v>
      </c>
      <c r="T26" s="511"/>
      <c r="U26" s="510"/>
      <c r="V26" s="510"/>
      <c r="W26" s="511">
        <v>15</v>
      </c>
      <c r="X26" s="511"/>
      <c r="Y26" s="510"/>
      <c r="Z26" s="510"/>
      <c r="AA26" s="511" t="s">
        <v>937</v>
      </c>
      <c r="AB26" s="511" t="s">
        <v>937</v>
      </c>
      <c r="AC26" s="510">
        <v>6</v>
      </c>
      <c r="AD26" s="510">
        <v>5</v>
      </c>
      <c r="AE26" s="511">
        <v>5</v>
      </c>
      <c r="AF26" s="511">
        <v>8</v>
      </c>
      <c r="AG26" s="447"/>
      <c r="AH26" s="512"/>
      <c r="AI26" s="513">
        <f t="shared" si="59"/>
        <v>1</v>
      </c>
      <c r="AJ26" s="513" t="str">
        <f t="shared" si="60"/>
        <v>NIL</v>
      </c>
      <c r="AK26" s="513">
        <f t="shared" si="61"/>
        <v>28</v>
      </c>
      <c r="AL26" s="513">
        <f t="shared" si="62"/>
        <v>31</v>
      </c>
      <c r="AM26" s="513">
        <f t="shared" si="63"/>
        <v>5</v>
      </c>
      <c r="AN26" s="513" t="str">
        <f t="shared" si="64"/>
        <v>NIL</v>
      </c>
      <c r="AO26" s="514">
        <f t="shared" si="66"/>
        <v>65</v>
      </c>
      <c r="AP26" s="515">
        <f t="shared" si="0"/>
        <v>0</v>
      </c>
      <c r="AQ26" s="515">
        <f t="shared" si="1"/>
        <v>0</v>
      </c>
      <c r="AR26" s="515">
        <f t="shared" si="2"/>
        <v>0</v>
      </c>
      <c r="AS26" s="515">
        <f t="shared" si="3"/>
        <v>0</v>
      </c>
      <c r="AT26" s="515">
        <f t="shared" si="4"/>
        <v>0</v>
      </c>
      <c r="AU26" s="515">
        <f t="shared" si="5"/>
        <v>0</v>
      </c>
      <c r="AV26" s="515">
        <f t="shared" si="6"/>
        <v>0</v>
      </c>
      <c r="AW26" s="515">
        <f t="shared" si="7"/>
        <v>0</v>
      </c>
      <c r="AX26" s="515">
        <f t="shared" si="8"/>
        <v>0</v>
      </c>
      <c r="AY26" s="515">
        <f t="shared" si="9"/>
        <v>0</v>
      </c>
      <c r="AZ26" s="515">
        <f t="shared" si="10"/>
        <v>0</v>
      </c>
      <c r="BA26" s="515">
        <f t="shared" si="11"/>
        <v>0</v>
      </c>
      <c r="BB26" s="515">
        <f t="shared" si="12"/>
        <v>0</v>
      </c>
      <c r="BC26" s="515">
        <f t="shared" si="13"/>
        <v>0</v>
      </c>
      <c r="BD26" s="515">
        <f t="shared" si="14"/>
        <v>0</v>
      </c>
      <c r="BE26" s="515">
        <f t="shared" si="15"/>
        <v>0</v>
      </c>
      <c r="BF26" s="515">
        <f t="shared" si="16"/>
        <v>0</v>
      </c>
      <c r="BG26" s="515">
        <f t="shared" si="17"/>
        <v>0</v>
      </c>
      <c r="BH26" s="515">
        <f t="shared" si="18"/>
        <v>0</v>
      </c>
      <c r="BI26" s="515">
        <f t="shared" si="19"/>
        <v>0</v>
      </c>
      <c r="BJ26" s="515">
        <f t="shared" si="20"/>
        <v>0</v>
      </c>
      <c r="BK26" s="515">
        <f t="shared" si="21"/>
        <v>0</v>
      </c>
      <c r="BL26" s="515">
        <f t="shared" si="22"/>
        <v>0</v>
      </c>
      <c r="BM26" s="515">
        <f t="shared" si="23"/>
        <v>0</v>
      </c>
      <c r="BN26" s="515">
        <f t="shared" si="24"/>
        <v>0</v>
      </c>
      <c r="BO26" s="515">
        <f t="shared" si="25"/>
        <v>0</v>
      </c>
      <c r="BP26" s="515">
        <f t="shared" si="26"/>
        <v>0</v>
      </c>
      <c r="BQ26" s="515">
        <f t="shared" si="27"/>
        <v>0</v>
      </c>
      <c r="BR26" s="515">
        <f t="shared" si="28"/>
        <v>0</v>
      </c>
      <c r="BS26" s="515">
        <f t="shared" si="29"/>
        <v>0</v>
      </c>
      <c r="BT26" s="515">
        <f t="shared" si="30"/>
        <v>0</v>
      </c>
      <c r="BU26" s="515">
        <f t="shared" si="31"/>
        <v>0</v>
      </c>
      <c r="BV26" s="515">
        <f t="shared" si="32"/>
        <v>0</v>
      </c>
      <c r="BW26" s="515">
        <f t="shared" si="33"/>
        <v>0</v>
      </c>
      <c r="BX26" s="515">
        <f t="shared" si="34"/>
        <v>0</v>
      </c>
      <c r="BY26" s="515">
        <f t="shared" si="35"/>
        <v>0</v>
      </c>
      <c r="BZ26" s="515">
        <f t="shared" si="36"/>
        <v>0</v>
      </c>
      <c r="CA26" s="515">
        <f t="shared" si="37"/>
        <v>0</v>
      </c>
      <c r="CB26" s="515">
        <f t="shared" si="38"/>
        <v>0</v>
      </c>
      <c r="CC26" s="515">
        <f t="shared" si="39"/>
        <v>0</v>
      </c>
      <c r="CD26" s="515">
        <f t="shared" si="40"/>
        <v>0</v>
      </c>
      <c r="CE26" s="515">
        <f t="shared" si="41"/>
        <v>0</v>
      </c>
      <c r="CF26" s="515">
        <f t="shared" si="42"/>
        <v>0</v>
      </c>
      <c r="CG26" s="515">
        <f t="shared" si="43"/>
        <v>0</v>
      </c>
      <c r="CH26" s="515">
        <f t="shared" si="44"/>
        <v>0</v>
      </c>
      <c r="CI26" s="515">
        <f t="shared" si="45"/>
        <v>0</v>
      </c>
      <c r="CJ26" s="515">
        <f t="shared" si="65"/>
        <v>0</v>
      </c>
      <c r="CK26" s="515">
        <f t="shared" si="46"/>
        <v>0</v>
      </c>
      <c r="CL26" s="515">
        <f t="shared" si="47"/>
        <v>0</v>
      </c>
      <c r="CM26" s="515">
        <f t="shared" si="48"/>
        <v>0</v>
      </c>
      <c r="CN26" s="515">
        <f t="shared" si="49"/>
        <v>0</v>
      </c>
      <c r="CO26" s="515">
        <f t="shared" si="50"/>
        <v>0</v>
      </c>
      <c r="CP26" s="515">
        <f t="shared" si="51"/>
        <v>0</v>
      </c>
      <c r="CQ26" s="515">
        <f t="shared" si="52"/>
        <v>0</v>
      </c>
      <c r="CR26" s="515">
        <f t="shared" si="53"/>
        <v>0</v>
      </c>
      <c r="CS26" s="515">
        <f t="shared" si="54"/>
        <v>0</v>
      </c>
      <c r="CT26" s="515">
        <f t="shared" si="55"/>
        <v>0</v>
      </c>
      <c r="CU26" s="515">
        <f t="shared" si="56"/>
        <v>0</v>
      </c>
      <c r="CV26" s="515">
        <f t="shared" si="57"/>
        <v>0</v>
      </c>
      <c r="CW26" s="515">
        <f t="shared" si="58"/>
        <v>0</v>
      </c>
    </row>
    <row r="27" spans="2:101" x14ac:dyDescent="0.25">
      <c r="B27" s="509">
        <v>10</v>
      </c>
      <c r="C27" s="467">
        <f>'Student Entry'!C23</f>
        <v>211413205010</v>
      </c>
      <c r="D27" s="274" t="str">
        <f>'Student Entry'!D23</f>
        <v>ANTO CRESCENTIA.A</v>
      </c>
      <c r="E27" s="468">
        <v>2</v>
      </c>
      <c r="F27" s="510">
        <v>2</v>
      </c>
      <c r="G27" s="510">
        <v>0</v>
      </c>
      <c r="H27" s="510">
        <v>2</v>
      </c>
      <c r="I27" s="510">
        <v>0</v>
      </c>
      <c r="J27" s="468">
        <v>2</v>
      </c>
      <c r="K27" s="510">
        <v>2</v>
      </c>
      <c r="L27" s="468">
        <v>1</v>
      </c>
      <c r="M27" s="468">
        <v>2</v>
      </c>
      <c r="N27" s="510">
        <v>2</v>
      </c>
      <c r="O27" s="511">
        <v>9</v>
      </c>
      <c r="P27" s="511"/>
      <c r="Q27" s="510"/>
      <c r="R27" s="510"/>
      <c r="S27" s="511" t="s">
        <v>937</v>
      </c>
      <c r="T27" s="511"/>
      <c r="U27" s="510">
        <v>8</v>
      </c>
      <c r="V27" s="510"/>
      <c r="W27" s="511" t="s">
        <v>937</v>
      </c>
      <c r="X27" s="511"/>
      <c r="Y27" s="510">
        <v>12</v>
      </c>
      <c r="Z27" s="510"/>
      <c r="AA27" s="511" t="s">
        <v>937</v>
      </c>
      <c r="AB27" s="511" t="s">
        <v>937</v>
      </c>
      <c r="AC27" s="510">
        <v>6</v>
      </c>
      <c r="AD27" s="510">
        <v>6</v>
      </c>
      <c r="AE27" s="511" t="s">
        <v>937</v>
      </c>
      <c r="AF27" s="511" t="s">
        <v>937</v>
      </c>
      <c r="AG27" s="447">
        <v>7</v>
      </c>
      <c r="AH27" s="512">
        <v>6</v>
      </c>
      <c r="AI27" s="513">
        <f t="shared" si="59"/>
        <v>2</v>
      </c>
      <c r="AJ27" s="513" t="str">
        <f t="shared" si="60"/>
        <v>NIL</v>
      </c>
      <c r="AK27" s="513">
        <f t="shared" si="61"/>
        <v>15</v>
      </c>
      <c r="AL27" s="513">
        <f t="shared" si="62"/>
        <v>46</v>
      </c>
      <c r="AM27" s="513">
        <f t="shared" si="63"/>
        <v>6</v>
      </c>
      <c r="AN27" s="513" t="str">
        <f t="shared" si="64"/>
        <v>NIL</v>
      </c>
      <c r="AO27" s="514">
        <f t="shared" si="66"/>
        <v>69</v>
      </c>
      <c r="AP27" s="515">
        <f t="shared" si="0"/>
        <v>0</v>
      </c>
      <c r="AQ27" s="515">
        <f t="shared" si="1"/>
        <v>0</v>
      </c>
      <c r="AR27" s="515">
        <f t="shared" si="2"/>
        <v>0</v>
      </c>
      <c r="AS27" s="515">
        <f t="shared" si="3"/>
        <v>0</v>
      </c>
      <c r="AT27" s="515">
        <f t="shared" si="4"/>
        <v>0</v>
      </c>
      <c r="AU27" s="515">
        <f t="shared" si="5"/>
        <v>0</v>
      </c>
      <c r="AV27" s="515">
        <f t="shared" si="6"/>
        <v>0</v>
      </c>
      <c r="AW27" s="515">
        <f t="shared" si="7"/>
        <v>0</v>
      </c>
      <c r="AX27" s="515">
        <f t="shared" si="8"/>
        <v>0</v>
      </c>
      <c r="AY27" s="515">
        <f t="shared" si="9"/>
        <v>0</v>
      </c>
      <c r="AZ27" s="515">
        <f t="shared" si="10"/>
        <v>0</v>
      </c>
      <c r="BA27" s="515">
        <f t="shared" si="11"/>
        <v>0</v>
      </c>
      <c r="BB27" s="515">
        <f t="shared" si="12"/>
        <v>0</v>
      </c>
      <c r="BC27" s="515">
        <f t="shared" si="13"/>
        <v>0</v>
      </c>
      <c r="BD27" s="515">
        <f t="shared" si="14"/>
        <v>0</v>
      </c>
      <c r="BE27" s="515">
        <f t="shared" si="15"/>
        <v>0</v>
      </c>
      <c r="BF27" s="515">
        <f t="shared" si="16"/>
        <v>0</v>
      </c>
      <c r="BG27" s="515">
        <f t="shared" si="17"/>
        <v>0</v>
      </c>
      <c r="BH27" s="515">
        <f t="shared" si="18"/>
        <v>0</v>
      </c>
      <c r="BI27" s="515">
        <f t="shared" si="19"/>
        <v>0</v>
      </c>
      <c r="BJ27" s="515">
        <f t="shared" si="20"/>
        <v>0</v>
      </c>
      <c r="BK27" s="515">
        <f t="shared" si="21"/>
        <v>0</v>
      </c>
      <c r="BL27" s="515">
        <f t="shared" si="22"/>
        <v>0</v>
      </c>
      <c r="BM27" s="515">
        <f t="shared" si="23"/>
        <v>0</v>
      </c>
      <c r="BN27" s="515">
        <f t="shared" si="24"/>
        <v>0</v>
      </c>
      <c r="BO27" s="515">
        <f t="shared" si="25"/>
        <v>0</v>
      </c>
      <c r="BP27" s="515">
        <f t="shared" si="26"/>
        <v>0</v>
      </c>
      <c r="BQ27" s="515">
        <f t="shared" si="27"/>
        <v>0</v>
      </c>
      <c r="BR27" s="515">
        <f t="shared" si="28"/>
        <v>0</v>
      </c>
      <c r="BS27" s="515">
        <f t="shared" si="29"/>
        <v>0</v>
      </c>
      <c r="BT27" s="515">
        <f t="shared" si="30"/>
        <v>0</v>
      </c>
      <c r="BU27" s="515">
        <f t="shared" si="31"/>
        <v>0</v>
      </c>
      <c r="BV27" s="515">
        <f t="shared" si="32"/>
        <v>0</v>
      </c>
      <c r="BW27" s="515">
        <f t="shared" si="33"/>
        <v>0</v>
      </c>
      <c r="BX27" s="515">
        <f t="shared" si="34"/>
        <v>0</v>
      </c>
      <c r="BY27" s="515">
        <f t="shared" si="35"/>
        <v>0</v>
      </c>
      <c r="BZ27" s="515">
        <f t="shared" si="36"/>
        <v>0</v>
      </c>
      <c r="CA27" s="515">
        <f t="shared" si="37"/>
        <v>0</v>
      </c>
      <c r="CB27" s="515">
        <f t="shared" si="38"/>
        <v>0</v>
      </c>
      <c r="CC27" s="515">
        <f t="shared" si="39"/>
        <v>0</v>
      </c>
      <c r="CD27" s="515">
        <f t="shared" si="40"/>
        <v>0</v>
      </c>
      <c r="CE27" s="515">
        <f t="shared" si="41"/>
        <v>0</v>
      </c>
      <c r="CF27" s="515">
        <f t="shared" si="42"/>
        <v>0</v>
      </c>
      <c r="CG27" s="515">
        <f t="shared" si="43"/>
        <v>0</v>
      </c>
      <c r="CH27" s="515">
        <f t="shared" si="44"/>
        <v>0</v>
      </c>
      <c r="CI27" s="515">
        <f t="shared" si="45"/>
        <v>0</v>
      </c>
      <c r="CJ27" s="515">
        <f t="shared" si="65"/>
        <v>0</v>
      </c>
      <c r="CK27" s="515">
        <f t="shared" si="46"/>
        <v>0</v>
      </c>
      <c r="CL27" s="515">
        <f t="shared" si="47"/>
        <v>0</v>
      </c>
      <c r="CM27" s="515">
        <f t="shared" si="48"/>
        <v>0</v>
      </c>
      <c r="CN27" s="515">
        <f t="shared" si="49"/>
        <v>0</v>
      </c>
      <c r="CO27" s="515">
        <f t="shared" si="50"/>
        <v>0</v>
      </c>
      <c r="CP27" s="515">
        <f t="shared" si="51"/>
        <v>0</v>
      </c>
      <c r="CQ27" s="515">
        <f t="shared" si="52"/>
        <v>0</v>
      </c>
      <c r="CR27" s="515">
        <f t="shared" si="53"/>
        <v>0</v>
      </c>
      <c r="CS27" s="515">
        <f t="shared" si="54"/>
        <v>0</v>
      </c>
      <c r="CT27" s="515">
        <f t="shared" si="55"/>
        <v>0</v>
      </c>
      <c r="CU27" s="515">
        <f t="shared" si="56"/>
        <v>0</v>
      </c>
      <c r="CV27" s="515">
        <f t="shared" si="57"/>
        <v>0</v>
      </c>
      <c r="CW27" s="515">
        <f t="shared" si="58"/>
        <v>0</v>
      </c>
    </row>
    <row r="28" spans="2:101" x14ac:dyDescent="0.25">
      <c r="B28" s="509">
        <v>11</v>
      </c>
      <c r="C28" s="467">
        <f>'Student Entry'!C24</f>
        <v>211413205011</v>
      </c>
      <c r="D28" s="274" t="str">
        <f>'Student Entry'!D24</f>
        <v>ANUPALLAVI.K</v>
      </c>
      <c r="E28" s="468">
        <v>1</v>
      </c>
      <c r="F28" s="510">
        <v>2</v>
      </c>
      <c r="G28" s="510">
        <v>0</v>
      </c>
      <c r="H28" s="510">
        <v>1</v>
      </c>
      <c r="I28" s="510">
        <v>0</v>
      </c>
      <c r="J28" s="468">
        <v>1</v>
      </c>
      <c r="K28" s="510">
        <v>2</v>
      </c>
      <c r="L28" s="468">
        <v>1</v>
      </c>
      <c r="M28" s="468">
        <v>2</v>
      </c>
      <c r="N28" s="510">
        <v>0</v>
      </c>
      <c r="O28" s="511">
        <v>12</v>
      </c>
      <c r="P28" s="511"/>
      <c r="Q28" s="510"/>
      <c r="R28" s="510"/>
      <c r="S28" s="511">
        <v>8</v>
      </c>
      <c r="T28" s="511"/>
      <c r="U28" s="510"/>
      <c r="V28" s="510"/>
      <c r="W28" s="511">
        <v>15</v>
      </c>
      <c r="X28" s="511"/>
      <c r="Y28" s="510"/>
      <c r="Z28" s="510"/>
      <c r="AA28" s="511">
        <v>7</v>
      </c>
      <c r="AB28" s="511">
        <v>7</v>
      </c>
      <c r="AC28" s="510"/>
      <c r="AD28" s="510"/>
      <c r="AE28" s="511" t="s">
        <v>937</v>
      </c>
      <c r="AF28" s="511" t="s">
        <v>937</v>
      </c>
      <c r="AG28" s="447">
        <v>6</v>
      </c>
      <c r="AH28" s="512">
        <v>7</v>
      </c>
      <c r="AI28" s="513">
        <f t="shared" si="59"/>
        <v>1</v>
      </c>
      <c r="AJ28" s="513" t="str">
        <f t="shared" si="60"/>
        <v>NIL</v>
      </c>
      <c r="AK28" s="513">
        <f t="shared" si="61"/>
        <v>23</v>
      </c>
      <c r="AL28" s="513">
        <f t="shared" si="62"/>
        <v>48</v>
      </c>
      <c r="AM28" s="513" t="str">
        <f t="shared" si="63"/>
        <v>NIL</v>
      </c>
      <c r="AN28" s="513" t="str">
        <f t="shared" si="64"/>
        <v>NIL</v>
      </c>
      <c r="AO28" s="514">
        <f t="shared" si="66"/>
        <v>72</v>
      </c>
      <c r="AP28" s="515">
        <f t="shared" si="0"/>
        <v>0</v>
      </c>
      <c r="AQ28" s="515">
        <f t="shared" si="1"/>
        <v>0</v>
      </c>
      <c r="AR28" s="515">
        <f t="shared" si="2"/>
        <v>0</v>
      </c>
      <c r="AS28" s="515">
        <f t="shared" si="3"/>
        <v>0</v>
      </c>
      <c r="AT28" s="515">
        <f t="shared" si="4"/>
        <v>0</v>
      </c>
      <c r="AU28" s="515">
        <f t="shared" si="5"/>
        <v>0</v>
      </c>
      <c r="AV28" s="515">
        <f t="shared" si="6"/>
        <v>0</v>
      </c>
      <c r="AW28" s="515">
        <f t="shared" si="7"/>
        <v>0</v>
      </c>
      <c r="AX28" s="515">
        <f t="shared" si="8"/>
        <v>0</v>
      </c>
      <c r="AY28" s="515">
        <f t="shared" si="9"/>
        <v>0</v>
      </c>
      <c r="AZ28" s="515">
        <f t="shared" si="10"/>
        <v>0</v>
      </c>
      <c r="BA28" s="515">
        <f t="shared" si="11"/>
        <v>0</v>
      </c>
      <c r="BB28" s="515">
        <f t="shared" si="12"/>
        <v>0</v>
      </c>
      <c r="BC28" s="515">
        <f t="shared" si="13"/>
        <v>0</v>
      </c>
      <c r="BD28" s="515">
        <f t="shared" si="14"/>
        <v>0</v>
      </c>
      <c r="BE28" s="515">
        <f t="shared" si="15"/>
        <v>0</v>
      </c>
      <c r="BF28" s="515">
        <f t="shared" si="16"/>
        <v>0</v>
      </c>
      <c r="BG28" s="515">
        <f t="shared" si="17"/>
        <v>0</v>
      </c>
      <c r="BH28" s="515">
        <f t="shared" si="18"/>
        <v>0</v>
      </c>
      <c r="BI28" s="515">
        <f t="shared" si="19"/>
        <v>0</v>
      </c>
      <c r="BJ28" s="515">
        <f t="shared" si="20"/>
        <v>0</v>
      </c>
      <c r="BK28" s="515">
        <f t="shared" si="21"/>
        <v>0</v>
      </c>
      <c r="BL28" s="515">
        <f t="shared" si="22"/>
        <v>0</v>
      </c>
      <c r="BM28" s="515">
        <f t="shared" si="23"/>
        <v>0</v>
      </c>
      <c r="BN28" s="515">
        <f t="shared" si="24"/>
        <v>0</v>
      </c>
      <c r="BO28" s="515">
        <f t="shared" si="25"/>
        <v>0</v>
      </c>
      <c r="BP28" s="515">
        <f t="shared" si="26"/>
        <v>0</v>
      </c>
      <c r="BQ28" s="515">
        <f t="shared" si="27"/>
        <v>0</v>
      </c>
      <c r="BR28" s="515">
        <f t="shared" si="28"/>
        <v>0</v>
      </c>
      <c r="BS28" s="515">
        <f t="shared" si="29"/>
        <v>0</v>
      </c>
      <c r="BT28" s="515">
        <f t="shared" si="30"/>
        <v>0</v>
      </c>
      <c r="BU28" s="515">
        <f t="shared" si="31"/>
        <v>0</v>
      </c>
      <c r="BV28" s="515">
        <f t="shared" si="32"/>
        <v>0</v>
      </c>
      <c r="BW28" s="515">
        <f t="shared" si="33"/>
        <v>0</v>
      </c>
      <c r="BX28" s="515">
        <f t="shared" si="34"/>
        <v>0</v>
      </c>
      <c r="BY28" s="515">
        <f t="shared" si="35"/>
        <v>0</v>
      </c>
      <c r="BZ28" s="515">
        <f t="shared" si="36"/>
        <v>0</v>
      </c>
      <c r="CA28" s="515">
        <f t="shared" si="37"/>
        <v>0</v>
      </c>
      <c r="CB28" s="515">
        <f t="shared" si="38"/>
        <v>0</v>
      </c>
      <c r="CC28" s="515">
        <f t="shared" si="39"/>
        <v>0</v>
      </c>
      <c r="CD28" s="515">
        <f t="shared" si="40"/>
        <v>0</v>
      </c>
      <c r="CE28" s="515">
        <f t="shared" si="41"/>
        <v>0</v>
      </c>
      <c r="CF28" s="515">
        <f t="shared" si="42"/>
        <v>0</v>
      </c>
      <c r="CG28" s="515">
        <f t="shared" si="43"/>
        <v>0</v>
      </c>
      <c r="CH28" s="515">
        <f t="shared" si="44"/>
        <v>0</v>
      </c>
      <c r="CI28" s="515">
        <f t="shared" si="45"/>
        <v>0</v>
      </c>
      <c r="CJ28" s="515">
        <f t="shared" si="65"/>
        <v>0</v>
      </c>
      <c r="CK28" s="515">
        <f t="shared" si="46"/>
        <v>0</v>
      </c>
      <c r="CL28" s="515">
        <f t="shared" si="47"/>
        <v>0</v>
      </c>
      <c r="CM28" s="515">
        <f t="shared" si="48"/>
        <v>0</v>
      </c>
      <c r="CN28" s="515">
        <f t="shared" si="49"/>
        <v>0</v>
      </c>
      <c r="CO28" s="515">
        <f t="shared" si="50"/>
        <v>0</v>
      </c>
      <c r="CP28" s="515">
        <f t="shared" si="51"/>
        <v>0</v>
      </c>
      <c r="CQ28" s="515">
        <f t="shared" si="52"/>
        <v>0</v>
      </c>
      <c r="CR28" s="515">
        <f t="shared" si="53"/>
        <v>0</v>
      </c>
      <c r="CS28" s="515">
        <f t="shared" si="54"/>
        <v>0</v>
      </c>
      <c r="CT28" s="515">
        <f t="shared" si="55"/>
        <v>0</v>
      </c>
      <c r="CU28" s="515">
        <f t="shared" si="56"/>
        <v>0</v>
      </c>
      <c r="CV28" s="515">
        <f t="shared" si="57"/>
        <v>0</v>
      </c>
      <c r="CW28" s="515">
        <f t="shared" si="58"/>
        <v>0</v>
      </c>
    </row>
    <row r="29" spans="2:101" x14ac:dyDescent="0.25">
      <c r="B29" s="509">
        <v>12</v>
      </c>
      <c r="C29" s="467">
        <f>'Student Entry'!C25</f>
        <v>211413205012</v>
      </c>
      <c r="D29" s="274" t="str">
        <f>'Student Entry'!D25</f>
        <v>ARAVIND.PL</v>
      </c>
      <c r="E29" s="468">
        <v>2</v>
      </c>
      <c r="F29" s="510">
        <v>2</v>
      </c>
      <c r="G29" s="510">
        <v>2</v>
      </c>
      <c r="H29" s="510">
        <v>2</v>
      </c>
      <c r="I29" s="510">
        <v>2</v>
      </c>
      <c r="J29" s="468">
        <v>2</v>
      </c>
      <c r="K29" s="510">
        <v>1</v>
      </c>
      <c r="L29" s="468">
        <v>1</v>
      </c>
      <c r="M29" s="468">
        <v>1</v>
      </c>
      <c r="N29" s="510">
        <v>0</v>
      </c>
      <c r="O29" s="511">
        <v>13</v>
      </c>
      <c r="P29" s="511"/>
      <c r="Q29" s="510">
        <v>10</v>
      </c>
      <c r="R29" s="510"/>
      <c r="S29" s="511">
        <v>7</v>
      </c>
      <c r="T29" s="511"/>
      <c r="U29" s="510"/>
      <c r="V29" s="510"/>
      <c r="W29" s="511">
        <v>13</v>
      </c>
      <c r="X29" s="511"/>
      <c r="Y29" s="510"/>
      <c r="Z29" s="510"/>
      <c r="AA29" s="511" t="s">
        <v>937</v>
      </c>
      <c r="AB29" s="511" t="s">
        <v>937</v>
      </c>
      <c r="AC29" s="510">
        <v>4</v>
      </c>
      <c r="AD29" s="510">
        <v>4</v>
      </c>
      <c r="AE29" s="511">
        <v>6</v>
      </c>
      <c r="AF29" s="511">
        <v>7</v>
      </c>
      <c r="AG29" s="447"/>
      <c r="AH29" s="512"/>
      <c r="AI29" s="513">
        <f t="shared" si="59"/>
        <v>2</v>
      </c>
      <c r="AJ29" s="513" t="str">
        <f t="shared" si="60"/>
        <v>NIL</v>
      </c>
      <c r="AK29" s="513">
        <f t="shared" si="61"/>
        <v>37</v>
      </c>
      <c r="AL29" s="513">
        <f t="shared" si="62"/>
        <v>36</v>
      </c>
      <c r="AM29" s="513">
        <f t="shared" si="63"/>
        <v>4</v>
      </c>
      <c r="AN29" s="513" t="str">
        <f t="shared" si="64"/>
        <v>NIL</v>
      </c>
      <c r="AO29" s="514">
        <f t="shared" si="66"/>
        <v>79</v>
      </c>
      <c r="AP29" s="515">
        <f t="shared" si="0"/>
        <v>0</v>
      </c>
      <c r="AQ29" s="515">
        <f t="shared" si="1"/>
        <v>0</v>
      </c>
      <c r="AR29" s="515">
        <f t="shared" si="2"/>
        <v>0</v>
      </c>
      <c r="AS29" s="515">
        <f t="shared" si="3"/>
        <v>0</v>
      </c>
      <c r="AT29" s="515">
        <f t="shared" si="4"/>
        <v>0</v>
      </c>
      <c r="AU29" s="515">
        <f t="shared" si="5"/>
        <v>0</v>
      </c>
      <c r="AV29" s="515">
        <f t="shared" si="6"/>
        <v>0</v>
      </c>
      <c r="AW29" s="515">
        <f t="shared" si="7"/>
        <v>0</v>
      </c>
      <c r="AX29" s="515">
        <f t="shared" si="8"/>
        <v>0</v>
      </c>
      <c r="AY29" s="515">
        <f t="shared" si="9"/>
        <v>0</v>
      </c>
      <c r="AZ29" s="515">
        <f t="shared" si="10"/>
        <v>0</v>
      </c>
      <c r="BA29" s="515">
        <f t="shared" si="11"/>
        <v>0</v>
      </c>
      <c r="BB29" s="515">
        <f t="shared" si="12"/>
        <v>0</v>
      </c>
      <c r="BC29" s="515">
        <f t="shared" si="13"/>
        <v>0</v>
      </c>
      <c r="BD29" s="515">
        <f t="shared" si="14"/>
        <v>0</v>
      </c>
      <c r="BE29" s="515">
        <f t="shared" si="15"/>
        <v>0</v>
      </c>
      <c r="BF29" s="515">
        <f t="shared" si="16"/>
        <v>0</v>
      </c>
      <c r="BG29" s="515">
        <f t="shared" si="17"/>
        <v>0</v>
      </c>
      <c r="BH29" s="515">
        <f t="shared" si="18"/>
        <v>0</v>
      </c>
      <c r="BI29" s="515">
        <f t="shared" si="19"/>
        <v>0</v>
      </c>
      <c r="BJ29" s="515">
        <f t="shared" si="20"/>
        <v>0</v>
      </c>
      <c r="BK29" s="515">
        <f t="shared" si="21"/>
        <v>0</v>
      </c>
      <c r="BL29" s="515">
        <f t="shared" si="22"/>
        <v>0</v>
      </c>
      <c r="BM29" s="515">
        <f t="shared" si="23"/>
        <v>0</v>
      </c>
      <c r="BN29" s="515">
        <f t="shared" si="24"/>
        <v>0</v>
      </c>
      <c r="BO29" s="515">
        <f t="shared" si="25"/>
        <v>0</v>
      </c>
      <c r="BP29" s="515">
        <f t="shared" si="26"/>
        <v>0</v>
      </c>
      <c r="BQ29" s="515">
        <f t="shared" si="27"/>
        <v>0</v>
      </c>
      <c r="BR29" s="515">
        <f t="shared" si="28"/>
        <v>0</v>
      </c>
      <c r="BS29" s="515">
        <f t="shared" si="29"/>
        <v>0</v>
      </c>
      <c r="BT29" s="515">
        <f t="shared" si="30"/>
        <v>0</v>
      </c>
      <c r="BU29" s="515">
        <f t="shared" si="31"/>
        <v>0</v>
      </c>
      <c r="BV29" s="515">
        <f t="shared" si="32"/>
        <v>0</v>
      </c>
      <c r="BW29" s="515">
        <f t="shared" si="33"/>
        <v>0</v>
      </c>
      <c r="BX29" s="515">
        <f t="shared" si="34"/>
        <v>0</v>
      </c>
      <c r="BY29" s="515">
        <f t="shared" si="35"/>
        <v>0</v>
      </c>
      <c r="BZ29" s="515">
        <f t="shared" si="36"/>
        <v>0</v>
      </c>
      <c r="CA29" s="515">
        <f t="shared" si="37"/>
        <v>0</v>
      </c>
      <c r="CB29" s="515">
        <f t="shared" si="38"/>
        <v>0</v>
      </c>
      <c r="CC29" s="515">
        <f t="shared" si="39"/>
        <v>0</v>
      </c>
      <c r="CD29" s="515">
        <f t="shared" si="40"/>
        <v>0</v>
      </c>
      <c r="CE29" s="515">
        <f t="shared" si="41"/>
        <v>0</v>
      </c>
      <c r="CF29" s="515">
        <f t="shared" si="42"/>
        <v>0</v>
      </c>
      <c r="CG29" s="515">
        <f t="shared" si="43"/>
        <v>0</v>
      </c>
      <c r="CH29" s="515">
        <f t="shared" si="44"/>
        <v>0</v>
      </c>
      <c r="CI29" s="515">
        <f t="shared" si="45"/>
        <v>0</v>
      </c>
      <c r="CJ29" s="515">
        <f t="shared" si="65"/>
        <v>0</v>
      </c>
      <c r="CK29" s="515">
        <f t="shared" si="46"/>
        <v>0</v>
      </c>
      <c r="CL29" s="515">
        <f t="shared" si="47"/>
        <v>0</v>
      </c>
      <c r="CM29" s="515">
        <f t="shared" si="48"/>
        <v>0</v>
      </c>
      <c r="CN29" s="515">
        <f t="shared" si="49"/>
        <v>0</v>
      </c>
      <c r="CO29" s="515">
        <f t="shared" si="50"/>
        <v>0</v>
      </c>
      <c r="CP29" s="515">
        <f t="shared" si="51"/>
        <v>0</v>
      </c>
      <c r="CQ29" s="515">
        <f t="shared" si="52"/>
        <v>0</v>
      </c>
      <c r="CR29" s="515">
        <f t="shared" si="53"/>
        <v>0</v>
      </c>
      <c r="CS29" s="515">
        <f t="shared" si="54"/>
        <v>0</v>
      </c>
      <c r="CT29" s="515">
        <f t="shared" si="55"/>
        <v>0</v>
      </c>
      <c r="CU29" s="515">
        <f t="shared" si="56"/>
        <v>0</v>
      </c>
      <c r="CV29" s="515">
        <f t="shared" si="57"/>
        <v>0</v>
      </c>
      <c r="CW29" s="515">
        <f t="shared" si="58"/>
        <v>0</v>
      </c>
    </row>
    <row r="30" spans="2:101" x14ac:dyDescent="0.25">
      <c r="B30" s="509">
        <v>13</v>
      </c>
      <c r="C30" s="467">
        <f>'Student Entry'!C26</f>
        <v>211413205013</v>
      </c>
      <c r="D30" s="274" t="str">
        <f>'Student Entry'!D26</f>
        <v>ARAVINDAN.B</v>
      </c>
      <c r="E30" s="468">
        <v>1</v>
      </c>
      <c r="F30" s="510">
        <v>2</v>
      </c>
      <c r="G30" s="510">
        <v>2</v>
      </c>
      <c r="H30" s="510">
        <v>1</v>
      </c>
      <c r="I30" s="510">
        <v>2</v>
      </c>
      <c r="J30" s="468">
        <v>1</v>
      </c>
      <c r="K30" s="510">
        <v>1</v>
      </c>
      <c r="L30" s="468">
        <v>2</v>
      </c>
      <c r="M30" s="468">
        <v>2</v>
      </c>
      <c r="N30" s="510">
        <v>0</v>
      </c>
      <c r="O30" s="511">
        <v>6</v>
      </c>
      <c r="P30" s="511"/>
      <c r="Q30" s="510"/>
      <c r="R30" s="510"/>
      <c r="S30" s="511">
        <v>8</v>
      </c>
      <c r="T30" s="511"/>
      <c r="U30" s="510"/>
      <c r="V30" s="510"/>
      <c r="W30" s="511">
        <v>15</v>
      </c>
      <c r="X30" s="511"/>
      <c r="Y30" s="510"/>
      <c r="Z30" s="510"/>
      <c r="AA30" s="511">
        <v>7</v>
      </c>
      <c r="AB30" s="511">
        <v>6</v>
      </c>
      <c r="AC30" s="510"/>
      <c r="AD30" s="510"/>
      <c r="AE30" s="511" t="s">
        <v>937</v>
      </c>
      <c r="AF30" s="511" t="s">
        <v>937</v>
      </c>
      <c r="AG30" s="447">
        <v>8</v>
      </c>
      <c r="AH30" s="512">
        <v>6</v>
      </c>
      <c r="AI30" s="513">
        <f t="shared" si="59"/>
        <v>1</v>
      </c>
      <c r="AJ30" s="513" t="str">
        <f t="shared" si="60"/>
        <v>NIL</v>
      </c>
      <c r="AK30" s="513">
        <f t="shared" si="61"/>
        <v>17</v>
      </c>
      <c r="AL30" s="513">
        <f t="shared" si="62"/>
        <v>52</v>
      </c>
      <c r="AM30" s="513" t="str">
        <f t="shared" si="63"/>
        <v>NIL</v>
      </c>
      <c r="AN30" s="513" t="str">
        <f t="shared" si="64"/>
        <v>NIL</v>
      </c>
      <c r="AO30" s="514">
        <f t="shared" si="66"/>
        <v>70</v>
      </c>
      <c r="AP30" s="515">
        <f t="shared" si="0"/>
        <v>0</v>
      </c>
      <c r="AQ30" s="515">
        <f t="shared" si="1"/>
        <v>0</v>
      </c>
      <c r="AR30" s="515">
        <f t="shared" si="2"/>
        <v>0</v>
      </c>
      <c r="AS30" s="515">
        <f t="shared" si="3"/>
        <v>0</v>
      </c>
      <c r="AT30" s="515">
        <f t="shared" si="4"/>
        <v>0</v>
      </c>
      <c r="AU30" s="515">
        <f t="shared" si="5"/>
        <v>0</v>
      </c>
      <c r="AV30" s="515">
        <f t="shared" si="6"/>
        <v>0</v>
      </c>
      <c r="AW30" s="515">
        <f t="shared" si="7"/>
        <v>0</v>
      </c>
      <c r="AX30" s="515">
        <f t="shared" si="8"/>
        <v>0</v>
      </c>
      <c r="AY30" s="515">
        <f t="shared" si="9"/>
        <v>0</v>
      </c>
      <c r="AZ30" s="515">
        <f t="shared" si="10"/>
        <v>0</v>
      </c>
      <c r="BA30" s="515">
        <f t="shared" si="11"/>
        <v>0</v>
      </c>
      <c r="BB30" s="515">
        <f t="shared" si="12"/>
        <v>0</v>
      </c>
      <c r="BC30" s="515">
        <f t="shared" si="13"/>
        <v>0</v>
      </c>
      <c r="BD30" s="515">
        <f t="shared" si="14"/>
        <v>0</v>
      </c>
      <c r="BE30" s="515">
        <f t="shared" si="15"/>
        <v>0</v>
      </c>
      <c r="BF30" s="515">
        <f t="shared" si="16"/>
        <v>0</v>
      </c>
      <c r="BG30" s="515">
        <f t="shared" si="17"/>
        <v>0</v>
      </c>
      <c r="BH30" s="515">
        <f t="shared" si="18"/>
        <v>0</v>
      </c>
      <c r="BI30" s="515">
        <f t="shared" si="19"/>
        <v>0</v>
      </c>
      <c r="BJ30" s="515">
        <f t="shared" si="20"/>
        <v>0</v>
      </c>
      <c r="BK30" s="515">
        <f t="shared" si="21"/>
        <v>0</v>
      </c>
      <c r="BL30" s="515">
        <f t="shared" si="22"/>
        <v>0</v>
      </c>
      <c r="BM30" s="515">
        <f t="shared" si="23"/>
        <v>0</v>
      </c>
      <c r="BN30" s="515">
        <f t="shared" si="24"/>
        <v>0</v>
      </c>
      <c r="BO30" s="515">
        <f t="shared" si="25"/>
        <v>0</v>
      </c>
      <c r="BP30" s="515">
        <f t="shared" si="26"/>
        <v>0</v>
      </c>
      <c r="BQ30" s="515">
        <f t="shared" si="27"/>
        <v>0</v>
      </c>
      <c r="BR30" s="515">
        <f t="shared" si="28"/>
        <v>0</v>
      </c>
      <c r="BS30" s="515">
        <f t="shared" si="29"/>
        <v>0</v>
      </c>
      <c r="BT30" s="515">
        <f t="shared" si="30"/>
        <v>0</v>
      </c>
      <c r="BU30" s="515">
        <f t="shared" si="31"/>
        <v>0</v>
      </c>
      <c r="BV30" s="515">
        <f t="shared" si="32"/>
        <v>0</v>
      </c>
      <c r="BW30" s="515">
        <f t="shared" si="33"/>
        <v>0</v>
      </c>
      <c r="BX30" s="515">
        <f t="shared" si="34"/>
        <v>0</v>
      </c>
      <c r="BY30" s="515">
        <f t="shared" si="35"/>
        <v>0</v>
      </c>
      <c r="BZ30" s="515">
        <f t="shared" si="36"/>
        <v>0</v>
      </c>
      <c r="CA30" s="515">
        <f t="shared" si="37"/>
        <v>0</v>
      </c>
      <c r="CB30" s="515">
        <f t="shared" si="38"/>
        <v>0</v>
      </c>
      <c r="CC30" s="515">
        <f t="shared" si="39"/>
        <v>0</v>
      </c>
      <c r="CD30" s="515">
        <f t="shared" si="40"/>
        <v>0</v>
      </c>
      <c r="CE30" s="515">
        <f t="shared" si="41"/>
        <v>0</v>
      </c>
      <c r="CF30" s="515">
        <f t="shared" si="42"/>
        <v>0</v>
      </c>
      <c r="CG30" s="515">
        <f t="shared" si="43"/>
        <v>0</v>
      </c>
      <c r="CH30" s="515">
        <f t="shared" si="44"/>
        <v>0</v>
      </c>
      <c r="CI30" s="515">
        <f t="shared" si="45"/>
        <v>0</v>
      </c>
      <c r="CJ30" s="515">
        <f t="shared" si="65"/>
        <v>0</v>
      </c>
      <c r="CK30" s="515">
        <f t="shared" si="46"/>
        <v>0</v>
      </c>
      <c r="CL30" s="515">
        <f t="shared" si="47"/>
        <v>0</v>
      </c>
      <c r="CM30" s="515">
        <f t="shared" si="48"/>
        <v>0</v>
      </c>
      <c r="CN30" s="515">
        <f t="shared" si="49"/>
        <v>0</v>
      </c>
      <c r="CO30" s="515">
        <f t="shared" si="50"/>
        <v>0</v>
      </c>
      <c r="CP30" s="515">
        <f t="shared" si="51"/>
        <v>0</v>
      </c>
      <c r="CQ30" s="515">
        <f t="shared" si="52"/>
        <v>0</v>
      </c>
      <c r="CR30" s="515">
        <f t="shared" si="53"/>
        <v>0</v>
      </c>
      <c r="CS30" s="515">
        <f t="shared" si="54"/>
        <v>0</v>
      </c>
      <c r="CT30" s="515">
        <f t="shared" si="55"/>
        <v>0</v>
      </c>
      <c r="CU30" s="515">
        <f t="shared" si="56"/>
        <v>0</v>
      </c>
      <c r="CV30" s="515">
        <f t="shared" si="57"/>
        <v>0</v>
      </c>
      <c r="CW30" s="515">
        <f t="shared" si="58"/>
        <v>0</v>
      </c>
    </row>
    <row r="31" spans="2:101" x14ac:dyDescent="0.25">
      <c r="B31" s="509">
        <v>14</v>
      </c>
      <c r="C31" s="467">
        <f>'Student Entry'!C27</f>
        <v>211413205014</v>
      </c>
      <c r="D31" s="274" t="str">
        <f>'Student Entry'!D27</f>
        <v>ARCHANA.K</v>
      </c>
      <c r="E31" s="468">
        <v>2</v>
      </c>
      <c r="F31" s="510">
        <v>2</v>
      </c>
      <c r="G31" s="510">
        <v>1</v>
      </c>
      <c r="H31" s="510">
        <v>2</v>
      </c>
      <c r="I31" s="510">
        <v>2</v>
      </c>
      <c r="J31" s="468">
        <v>2</v>
      </c>
      <c r="K31" s="510">
        <v>2</v>
      </c>
      <c r="L31" s="468">
        <v>1</v>
      </c>
      <c r="M31" s="468">
        <v>1</v>
      </c>
      <c r="N31" s="510">
        <v>0</v>
      </c>
      <c r="O31" s="511" t="s">
        <v>937</v>
      </c>
      <c r="P31" s="511"/>
      <c r="Q31" s="510">
        <v>12</v>
      </c>
      <c r="R31" s="510"/>
      <c r="S31" s="511">
        <v>9</v>
      </c>
      <c r="T31" s="511"/>
      <c r="U31" s="510"/>
      <c r="V31" s="510"/>
      <c r="W31" s="511">
        <v>12</v>
      </c>
      <c r="X31" s="511"/>
      <c r="Y31" s="510"/>
      <c r="Z31" s="510"/>
      <c r="AA31" s="511" t="s">
        <v>937</v>
      </c>
      <c r="AB31" s="511" t="s">
        <v>937</v>
      </c>
      <c r="AC31" s="510">
        <v>7</v>
      </c>
      <c r="AD31" s="510">
        <v>6</v>
      </c>
      <c r="AE31" s="511">
        <v>7</v>
      </c>
      <c r="AF31" s="511">
        <v>7</v>
      </c>
      <c r="AG31" s="447"/>
      <c r="AH31" s="512"/>
      <c r="AI31" s="513">
        <f t="shared" si="59"/>
        <v>2</v>
      </c>
      <c r="AJ31" s="513" t="str">
        <f t="shared" si="60"/>
        <v>NIL</v>
      </c>
      <c r="AK31" s="513">
        <f t="shared" si="61"/>
        <v>27</v>
      </c>
      <c r="AL31" s="513">
        <f t="shared" si="62"/>
        <v>40</v>
      </c>
      <c r="AM31" s="513">
        <f t="shared" si="63"/>
        <v>6</v>
      </c>
      <c r="AN31" s="513" t="str">
        <f t="shared" si="64"/>
        <v>NIL</v>
      </c>
      <c r="AO31" s="514">
        <f t="shared" si="66"/>
        <v>75</v>
      </c>
      <c r="AP31" s="515">
        <f t="shared" si="0"/>
        <v>0</v>
      </c>
      <c r="AQ31" s="515">
        <f t="shared" si="1"/>
        <v>0</v>
      </c>
      <c r="AR31" s="515">
        <f t="shared" si="2"/>
        <v>0</v>
      </c>
      <c r="AS31" s="515">
        <f t="shared" si="3"/>
        <v>0</v>
      </c>
      <c r="AT31" s="515">
        <f t="shared" si="4"/>
        <v>0</v>
      </c>
      <c r="AU31" s="515">
        <f t="shared" si="5"/>
        <v>0</v>
      </c>
      <c r="AV31" s="515">
        <f t="shared" si="6"/>
        <v>0</v>
      </c>
      <c r="AW31" s="515">
        <f t="shared" si="7"/>
        <v>0</v>
      </c>
      <c r="AX31" s="515">
        <f t="shared" si="8"/>
        <v>0</v>
      </c>
      <c r="AY31" s="515">
        <f t="shared" si="9"/>
        <v>0</v>
      </c>
      <c r="AZ31" s="515">
        <f t="shared" si="10"/>
        <v>0</v>
      </c>
      <c r="BA31" s="515">
        <f t="shared" si="11"/>
        <v>0</v>
      </c>
      <c r="BB31" s="515">
        <f t="shared" si="12"/>
        <v>0</v>
      </c>
      <c r="BC31" s="515">
        <f t="shared" si="13"/>
        <v>0</v>
      </c>
      <c r="BD31" s="515">
        <f t="shared" si="14"/>
        <v>0</v>
      </c>
      <c r="BE31" s="515">
        <f t="shared" si="15"/>
        <v>0</v>
      </c>
      <c r="BF31" s="515">
        <f t="shared" si="16"/>
        <v>0</v>
      </c>
      <c r="BG31" s="515">
        <f t="shared" si="17"/>
        <v>0</v>
      </c>
      <c r="BH31" s="515">
        <f t="shared" si="18"/>
        <v>0</v>
      </c>
      <c r="BI31" s="515">
        <f t="shared" si="19"/>
        <v>0</v>
      </c>
      <c r="BJ31" s="515">
        <f t="shared" si="20"/>
        <v>0</v>
      </c>
      <c r="BK31" s="515">
        <f t="shared" si="21"/>
        <v>0</v>
      </c>
      <c r="BL31" s="515">
        <f t="shared" si="22"/>
        <v>0</v>
      </c>
      <c r="BM31" s="515">
        <f t="shared" si="23"/>
        <v>0</v>
      </c>
      <c r="BN31" s="515">
        <f t="shared" si="24"/>
        <v>0</v>
      </c>
      <c r="BO31" s="515">
        <f t="shared" si="25"/>
        <v>0</v>
      </c>
      <c r="BP31" s="515">
        <f t="shared" si="26"/>
        <v>0</v>
      </c>
      <c r="BQ31" s="515">
        <f t="shared" si="27"/>
        <v>0</v>
      </c>
      <c r="BR31" s="515">
        <f t="shared" si="28"/>
        <v>0</v>
      </c>
      <c r="BS31" s="515">
        <f t="shared" si="29"/>
        <v>0</v>
      </c>
      <c r="BT31" s="515">
        <f t="shared" si="30"/>
        <v>0</v>
      </c>
      <c r="BU31" s="515">
        <f t="shared" si="31"/>
        <v>0</v>
      </c>
      <c r="BV31" s="515">
        <f t="shared" si="32"/>
        <v>0</v>
      </c>
      <c r="BW31" s="515">
        <f t="shared" si="33"/>
        <v>0</v>
      </c>
      <c r="BX31" s="515">
        <f t="shared" si="34"/>
        <v>0</v>
      </c>
      <c r="BY31" s="515">
        <f t="shared" si="35"/>
        <v>0</v>
      </c>
      <c r="BZ31" s="515">
        <f t="shared" si="36"/>
        <v>0</v>
      </c>
      <c r="CA31" s="515">
        <f t="shared" si="37"/>
        <v>0</v>
      </c>
      <c r="CB31" s="515">
        <f t="shared" si="38"/>
        <v>0</v>
      </c>
      <c r="CC31" s="515">
        <f t="shared" si="39"/>
        <v>0</v>
      </c>
      <c r="CD31" s="515">
        <f t="shared" si="40"/>
        <v>0</v>
      </c>
      <c r="CE31" s="515">
        <f t="shared" si="41"/>
        <v>0</v>
      </c>
      <c r="CF31" s="515">
        <f t="shared" si="42"/>
        <v>0</v>
      </c>
      <c r="CG31" s="515">
        <f t="shared" si="43"/>
        <v>0</v>
      </c>
      <c r="CH31" s="515">
        <f t="shared" si="44"/>
        <v>0</v>
      </c>
      <c r="CI31" s="515">
        <f t="shared" si="45"/>
        <v>0</v>
      </c>
      <c r="CJ31" s="515">
        <f t="shared" si="65"/>
        <v>0</v>
      </c>
      <c r="CK31" s="515">
        <f t="shared" si="46"/>
        <v>0</v>
      </c>
      <c r="CL31" s="515">
        <f t="shared" si="47"/>
        <v>0</v>
      </c>
      <c r="CM31" s="515">
        <f t="shared" si="48"/>
        <v>0</v>
      </c>
      <c r="CN31" s="515">
        <f t="shared" si="49"/>
        <v>0</v>
      </c>
      <c r="CO31" s="515">
        <f t="shared" si="50"/>
        <v>0</v>
      </c>
      <c r="CP31" s="515">
        <f t="shared" si="51"/>
        <v>0</v>
      </c>
      <c r="CQ31" s="515">
        <f t="shared" si="52"/>
        <v>0</v>
      </c>
      <c r="CR31" s="515">
        <f t="shared" si="53"/>
        <v>0</v>
      </c>
      <c r="CS31" s="515">
        <f t="shared" si="54"/>
        <v>0</v>
      </c>
      <c r="CT31" s="515">
        <f t="shared" si="55"/>
        <v>0</v>
      </c>
      <c r="CU31" s="515">
        <f t="shared" si="56"/>
        <v>0</v>
      </c>
      <c r="CV31" s="515">
        <f t="shared" si="57"/>
        <v>0</v>
      </c>
      <c r="CW31" s="515">
        <f t="shared" si="58"/>
        <v>0</v>
      </c>
    </row>
    <row r="32" spans="2:101" x14ac:dyDescent="0.25">
      <c r="B32" s="509">
        <v>15</v>
      </c>
      <c r="C32" s="467">
        <f>'Student Entry'!C28</f>
        <v>211413205015</v>
      </c>
      <c r="D32" s="274" t="str">
        <f>'Student Entry'!D28</f>
        <v>ASHOK KUMAR.S.D</v>
      </c>
      <c r="E32" s="468">
        <v>2</v>
      </c>
      <c r="F32" s="510">
        <v>2</v>
      </c>
      <c r="G32" s="510">
        <v>2</v>
      </c>
      <c r="H32" s="510">
        <v>0</v>
      </c>
      <c r="I32" s="510">
        <v>1</v>
      </c>
      <c r="J32" s="468">
        <v>2</v>
      </c>
      <c r="K32" s="510">
        <v>2</v>
      </c>
      <c r="L32" s="468">
        <v>2</v>
      </c>
      <c r="M32" s="468" t="s">
        <v>937</v>
      </c>
      <c r="N32" s="510">
        <v>2</v>
      </c>
      <c r="O32" s="511">
        <v>7</v>
      </c>
      <c r="P32" s="511"/>
      <c r="Q32" s="510"/>
      <c r="R32" s="510"/>
      <c r="S32" s="511">
        <v>8</v>
      </c>
      <c r="T32" s="511"/>
      <c r="U32" s="510"/>
      <c r="V32" s="510"/>
      <c r="W32" s="511" t="s">
        <v>937</v>
      </c>
      <c r="X32" s="511"/>
      <c r="Y32" s="510">
        <v>15</v>
      </c>
      <c r="Z32" s="510"/>
      <c r="AA32" s="511" t="s">
        <v>937</v>
      </c>
      <c r="AB32" s="511" t="s">
        <v>937</v>
      </c>
      <c r="AC32" s="510">
        <v>6</v>
      </c>
      <c r="AD32" s="510">
        <v>7</v>
      </c>
      <c r="AE32" s="511" t="s">
        <v>937</v>
      </c>
      <c r="AF32" s="511" t="s">
        <v>937</v>
      </c>
      <c r="AG32" s="447">
        <v>7</v>
      </c>
      <c r="AH32" s="512">
        <v>8</v>
      </c>
      <c r="AI32" s="513">
        <f t="shared" si="59"/>
        <v>2</v>
      </c>
      <c r="AJ32" s="513" t="str">
        <f t="shared" si="60"/>
        <v>NIL</v>
      </c>
      <c r="AK32" s="513">
        <f t="shared" si="61"/>
        <v>19</v>
      </c>
      <c r="AL32" s="513">
        <f t="shared" si="62"/>
        <v>45</v>
      </c>
      <c r="AM32" s="513">
        <f t="shared" si="63"/>
        <v>7</v>
      </c>
      <c r="AN32" s="513" t="str">
        <f t="shared" si="64"/>
        <v>NIL</v>
      </c>
      <c r="AO32" s="514">
        <f t="shared" si="66"/>
        <v>73</v>
      </c>
      <c r="AP32" s="515">
        <f t="shared" si="0"/>
        <v>0</v>
      </c>
      <c r="AQ32" s="515">
        <f t="shared" si="1"/>
        <v>0</v>
      </c>
      <c r="AR32" s="515">
        <f t="shared" si="2"/>
        <v>0</v>
      </c>
      <c r="AS32" s="515">
        <f t="shared" si="3"/>
        <v>0</v>
      </c>
      <c r="AT32" s="515">
        <f t="shared" si="4"/>
        <v>0</v>
      </c>
      <c r="AU32" s="515">
        <f t="shared" si="5"/>
        <v>0</v>
      </c>
      <c r="AV32" s="515">
        <f t="shared" si="6"/>
        <v>0</v>
      </c>
      <c r="AW32" s="515">
        <f t="shared" si="7"/>
        <v>0</v>
      </c>
      <c r="AX32" s="515">
        <f t="shared" si="8"/>
        <v>0</v>
      </c>
      <c r="AY32" s="515">
        <f t="shared" si="9"/>
        <v>0</v>
      </c>
      <c r="AZ32" s="515">
        <f t="shared" si="10"/>
        <v>0</v>
      </c>
      <c r="BA32" s="515">
        <f t="shared" si="11"/>
        <v>0</v>
      </c>
      <c r="BB32" s="515">
        <f t="shared" si="12"/>
        <v>0</v>
      </c>
      <c r="BC32" s="515">
        <f t="shared" si="13"/>
        <v>0</v>
      </c>
      <c r="BD32" s="515">
        <f t="shared" si="14"/>
        <v>0</v>
      </c>
      <c r="BE32" s="515">
        <f t="shared" si="15"/>
        <v>0</v>
      </c>
      <c r="BF32" s="515">
        <f t="shared" si="16"/>
        <v>0</v>
      </c>
      <c r="BG32" s="515">
        <f t="shared" si="17"/>
        <v>0</v>
      </c>
      <c r="BH32" s="515">
        <f t="shared" si="18"/>
        <v>0</v>
      </c>
      <c r="BI32" s="515">
        <f t="shared" si="19"/>
        <v>0</v>
      </c>
      <c r="BJ32" s="515">
        <f t="shared" si="20"/>
        <v>0</v>
      </c>
      <c r="BK32" s="515">
        <f t="shared" si="21"/>
        <v>0</v>
      </c>
      <c r="BL32" s="515">
        <f t="shared" si="22"/>
        <v>0</v>
      </c>
      <c r="BM32" s="515">
        <f t="shared" si="23"/>
        <v>0</v>
      </c>
      <c r="BN32" s="515">
        <f t="shared" si="24"/>
        <v>0</v>
      </c>
      <c r="BO32" s="515">
        <f t="shared" si="25"/>
        <v>0</v>
      </c>
      <c r="BP32" s="515">
        <f t="shared" si="26"/>
        <v>0</v>
      </c>
      <c r="BQ32" s="515">
        <f t="shared" si="27"/>
        <v>0</v>
      </c>
      <c r="BR32" s="515">
        <f t="shared" si="28"/>
        <v>0</v>
      </c>
      <c r="BS32" s="515">
        <f t="shared" si="29"/>
        <v>0</v>
      </c>
      <c r="BT32" s="515">
        <f t="shared" si="30"/>
        <v>0</v>
      </c>
      <c r="BU32" s="515">
        <f t="shared" si="31"/>
        <v>0</v>
      </c>
      <c r="BV32" s="515">
        <f t="shared" si="32"/>
        <v>0</v>
      </c>
      <c r="BW32" s="515">
        <f t="shared" si="33"/>
        <v>0</v>
      </c>
      <c r="BX32" s="515">
        <f t="shared" si="34"/>
        <v>0</v>
      </c>
      <c r="BY32" s="515">
        <f t="shared" si="35"/>
        <v>0</v>
      </c>
      <c r="BZ32" s="515">
        <f t="shared" si="36"/>
        <v>0</v>
      </c>
      <c r="CA32" s="515">
        <f t="shared" si="37"/>
        <v>0</v>
      </c>
      <c r="CB32" s="515">
        <f t="shared" si="38"/>
        <v>0</v>
      </c>
      <c r="CC32" s="515">
        <f t="shared" si="39"/>
        <v>0</v>
      </c>
      <c r="CD32" s="515">
        <f t="shared" si="40"/>
        <v>0</v>
      </c>
      <c r="CE32" s="515">
        <f t="shared" si="41"/>
        <v>0</v>
      </c>
      <c r="CF32" s="515">
        <f t="shared" si="42"/>
        <v>0</v>
      </c>
      <c r="CG32" s="515">
        <f t="shared" si="43"/>
        <v>0</v>
      </c>
      <c r="CH32" s="515">
        <f t="shared" si="44"/>
        <v>0</v>
      </c>
      <c r="CI32" s="515">
        <f t="shared" si="45"/>
        <v>0</v>
      </c>
      <c r="CJ32" s="515">
        <f t="shared" si="65"/>
        <v>0</v>
      </c>
      <c r="CK32" s="515">
        <f t="shared" si="46"/>
        <v>0</v>
      </c>
      <c r="CL32" s="515">
        <f t="shared" si="47"/>
        <v>0</v>
      </c>
      <c r="CM32" s="515">
        <f t="shared" si="48"/>
        <v>0</v>
      </c>
      <c r="CN32" s="515">
        <f t="shared" si="49"/>
        <v>0</v>
      </c>
      <c r="CO32" s="515">
        <f t="shared" si="50"/>
        <v>0</v>
      </c>
      <c r="CP32" s="515">
        <f t="shared" si="51"/>
        <v>0</v>
      </c>
      <c r="CQ32" s="515">
        <f t="shared" si="52"/>
        <v>0</v>
      </c>
      <c r="CR32" s="515">
        <f t="shared" si="53"/>
        <v>0</v>
      </c>
      <c r="CS32" s="515">
        <f t="shared" si="54"/>
        <v>0</v>
      </c>
      <c r="CT32" s="515">
        <f t="shared" si="55"/>
        <v>0</v>
      </c>
      <c r="CU32" s="515">
        <f t="shared" si="56"/>
        <v>0</v>
      </c>
      <c r="CV32" s="515">
        <f t="shared" si="57"/>
        <v>0</v>
      </c>
      <c r="CW32" s="515">
        <f t="shared" si="58"/>
        <v>0</v>
      </c>
    </row>
    <row r="33" spans="2:101" x14ac:dyDescent="0.25">
      <c r="B33" s="509">
        <v>16</v>
      </c>
      <c r="C33" s="467">
        <f>'Student Entry'!C29</f>
        <v>211413205016</v>
      </c>
      <c r="D33" s="274" t="str">
        <f>'Student Entry'!D29</f>
        <v>ATCHAYA PRABHA.M</v>
      </c>
      <c r="E33" s="468">
        <v>2</v>
      </c>
      <c r="F33" s="510">
        <v>2</v>
      </c>
      <c r="G33" s="510">
        <v>1</v>
      </c>
      <c r="H33" s="510">
        <v>2</v>
      </c>
      <c r="I33" s="510">
        <v>2</v>
      </c>
      <c r="J33" s="468">
        <v>2</v>
      </c>
      <c r="K33" s="510">
        <v>2</v>
      </c>
      <c r="L33" s="468">
        <v>1</v>
      </c>
      <c r="M33" s="468">
        <v>1</v>
      </c>
      <c r="N33" s="510">
        <v>0</v>
      </c>
      <c r="O33" s="511">
        <v>13</v>
      </c>
      <c r="P33" s="511"/>
      <c r="Q33" s="510"/>
      <c r="R33" s="510"/>
      <c r="S33" s="511">
        <v>7</v>
      </c>
      <c r="T33" s="511"/>
      <c r="U33" s="510"/>
      <c r="V33" s="510"/>
      <c r="W33" s="511">
        <v>15</v>
      </c>
      <c r="X33" s="511"/>
      <c r="Y33" s="510"/>
      <c r="Z33" s="510"/>
      <c r="AA33" s="511">
        <v>6</v>
      </c>
      <c r="AB33" s="511">
        <v>7</v>
      </c>
      <c r="AC33" s="510"/>
      <c r="AD33" s="510"/>
      <c r="AE33" s="511">
        <v>4</v>
      </c>
      <c r="AF33" s="511">
        <v>9</v>
      </c>
      <c r="AG33" s="447"/>
      <c r="AH33" s="512"/>
      <c r="AI33" s="513">
        <f t="shared" si="59"/>
        <v>2</v>
      </c>
      <c r="AJ33" s="513" t="str">
        <f t="shared" si="60"/>
        <v>NIL</v>
      </c>
      <c r="AK33" s="513">
        <f t="shared" si="61"/>
        <v>37</v>
      </c>
      <c r="AL33" s="513">
        <f t="shared" si="62"/>
        <v>37</v>
      </c>
      <c r="AM33" s="513" t="str">
        <f t="shared" si="63"/>
        <v>NIL</v>
      </c>
      <c r="AN33" s="513" t="str">
        <f t="shared" si="64"/>
        <v>NIL</v>
      </c>
      <c r="AO33" s="514">
        <f t="shared" si="66"/>
        <v>76</v>
      </c>
      <c r="AP33" s="515">
        <f t="shared" si="0"/>
        <v>0</v>
      </c>
      <c r="AQ33" s="515">
        <f t="shared" si="1"/>
        <v>0</v>
      </c>
      <c r="AR33" s="515">
        <f t="shared" si="2"/>
        <v>0</v>
      </c>
      <c r="AS33" s="515">
        <f t="shared" si="3"/>
        <v>0</v>
      </c>
      <c r="AT33" s="515">
        <f t="shared" si="4"/>
        <v>0</v>
      </c>
      <c r="AU33" s="515">
        <f t="shared" si="5"/>
        <v>0</v>
      </c>
      <c r="AV33" s="515">
        <f t="shared" si="6"/>
        <v>0</v>
      </c>
      <c r="AW33" s="515">
        <f t="shared" si="7"/>
        <v>0</v>
      </c>
      <c r="AX33" s="515">
        <f t="shared" si="8"/>
        <v>0</v>
      </c>
      <c r="AY33" s="515">
        <f t="shared" si="9"/>
        <v>0</v>
      </c>
      <c r="AZ33" s="515">
        <f t="shared" si="10"/>
        <v>0</v>
      </c>
      <c r="BA33" s="515">
        <f t="shared" si="11"/>
        <v>0</v>
      </c>
      <c r="BB33" s="515">
        <f t="shared" si="12"/>
        <v>0</v>
      </c>
      <c r="BC33" s="515">
        <f t="shared" si="13"/>
        <v>0</v>
      </c>
      <c r="BD33" s="515">
        <f t="shared" si="14"/>
        <v>0</v>
      </c>
      <c r="BE33" s="515">
        <f t="shared" si="15"/>
        <v>0</v>
      </c>
      <c r="BF33" s="515">
        <f t="shared" si="16"/>
        <v>0</v>
      </c>
      <c r="BG33" s="515">
        <f t="shared" si="17"/>
        <v>0</v>
      </c>
      <c r="BH33" s="515">
        <f t="shared" si="18"/>
        <v>0</v>
      </c>
      <c r="BI33" s="515">
        <f t="shared" si="19"/>
        <v>0</v>
      </c>
      <c r="BJ33" s="515">
        <f t="shared" si="20"/>
        <v>0</v>
      </c>
      <c r="BK33" s="515">
        <f t="shared" si="21"/>
        <v>0</v>
      </c>
      <c r="BL33" s="515">
        <f t="shared" si="22"/>
        <v>0</v>
      </c>
      <c r="BM33" s="515">
        <f t="shared" si="23"/>
        <v>0</v>
      </c>
      <c r="BN33" s="515">
        <f t="shared" si="24"/>
        <v>0</v>
      </c>
      <c r="BO33" s="515">
        <f t="shared" si="25"/>
        <v>0</v>
      </c>
      <c r="BP33" s="515">
        <f t="shared" si="26"/>
        <v>0</v>
      </c>
      <c r="BQ33" s="515">
        <f t="shared" si="27"/>
        <v>0</v>
      </c>
      <c r="BR33" s="515">
        <f t="shared" si="28"/>
        <v>0</v>
      </c>
      <c r="BS33" s="515">
        <f t="shared" si="29"/>
        <v>0</v>
      </c>
      <c r="BT33" s="515">
        <f t="shared" si="30"/>
        <v>0</v>
      </c>
      <c r="BU33" s="515">
        <f t="shared" si="31"/>
        <v>0</v>
      </c>
      <c r="BV33" s="515">
        <f t="shared" si="32"/>
        <v>0</v>
      </c>
      <c r="BW33" s="515">
        <f t="shared" si="33"/>
        <v>0</v>
      </c>
      <c r="BX33" s="515">
        <f t="shared" si="34"/>
        <v>0</v>
      </c>
      <c r="BY33" s="515">
        <f t="shared" si="35"/>
        <v>0</v>
      </c>
      <c r="BZ33" s="515">
        <f t="shared" si="36"/>
        <v>0</v>
      </c>
      <c r="CA33" s="515">
        <f t="shared" si="37"/>
        <v>0</v>
      </c>
      <c r="CB33" s="515">
        <f t="shared" si="38"/>
        <v>0</v>
      </c>
      <c r="CC33" s="515">
        <f t="shared" si="39"/>
        <v>0</v>
      </c>
      <c r="CD33" s="515">
        <f t="shared" si="40"/>
        <v>0</v>
      </c>
      <c r="CE33" s="515">
        <f t="shared" si="41"/>
        <v>0</v>
      </c>
      <c r="CF33" s="515">
        <f t="shared" si="42"/>
        <v>0</v>
      </c>
      <c r="CG33" s="515">
        <f t="shared" si="43"/>
        <v>0</v>
      </c>
      <c r="CH33" s="515">
        <f t="shared" si="44"/>
        <v>0</v>
      </c>
      <c r="CI33" s="515">
        <f t="shared" si="45"/>
        <v>0</v>
      </c>
      <c r="CJ33" s="515">
        <f t="shared" si="65"/>
        <v>0</v>
      </c>
      <c r="CK33" s="515">
        <f t="shared" si="46"/>
        <v>0</v>
      </c>
      <c r="CL33" s="515">
        <f t="shared" si="47"/>
        <v>0</v>
      </c>
      <c r="CM33" s="515">
        <f t="shared" si="48"/>
        <v>0</v>
      </c>
      <c r="CN33" s="515">
        <f t="shared" si="49"/>
        <v>0</v>
      </c>
      <c r="CO33" s="515">
        <f t="shared" si="50"/>
        <v>0</v>
      </c>
      <c r="CP33" s="515">
        <f t="shared" si="51"/>
        <v>0</v>
      </c>
      <c r="CQ33" s="515">
        <f t="shared" si="52"/>
        <v>0</v>
      </c>
      <c r="CR33" s="515">
        <f t="shared" si="53"/>
        <v>0</v>
      </c>
      <c r="CS33" s="515">
        <f t="shared" si="54"/>
        <v>0</v>
      </c>
      <c r="CT33" s="515">
        <f t="shared" si="55"/>
        <v>0</v>
      </c>
      <c r="CU33" s="515">
        <f t="shared" si="56"/>
        <v>0</v>
      </c>
      <c r="CV33" s="515">
        <f t="shared" si="57"/>
        <v>0</v>
      </c>
      <c r="CW33" s="515">
        <f t="shared" si="58"/>
        <v>0</v>
      </c>
    </row>
    <row r="34" spans="2:101" x14ac:dyDescent="0.25">
      <c r="B34" s="509">
        <v>17</v>
      </c>
      <c r="C34" s="467">
        <f>'Student Entry'!C30</f>
        <v>211413205017</v>
      </c>
      <c r="D34" s="274" t="str">
        <f>'Student Entry'!D30</f>
        <v>BALASRIMATHI.S</v>
      </c>
      <c r="E34" s="468">
        <v>2</v>
      </c>
      <c r="F34" s="510">
        <v>2</v>
      </c>
      <c r="G34" s="510">
        <v>1</v>
      </c>
      <c r="H34" s="510">
        <v>2</v>
      </c>
      <c r="I34" s="510">
        <v>1</v>
      </c>
      <c r="J34" s="468">
        <v>2</v>
      </c>
      <c r="K34" s="510">
        <v>2</v>
      </c>
      <c r="L34" s="468">
        <v>2</v>
      </c>
      <c r="M34" s="468">
        <v>2</v>
      </c>
      <c r="N34" s="510">
        <v>0</v>
      </c>
      <c r="O34" s="511" t="s">
        <v>937</v>
      </c>
      <c r="P34" s="511"/>
      <c r="Q34" s="510">
        <v>10</v>
      </c>
      <c r="R34" s="510"/>
      <c r="S34" s="511">
        <v>5</v>
      </c>
      <c r="T34" s="511"/>
      <c r="U34" s="510"/>
      <c r="V34" s="510"/>
      <c r="W34" s="511">
        <v>15</v>
      </c>
      <c r="X34" s="511"/>
      <c r="Y34" s="510"/>
      <c r="Z34" s="510"/>
      <c r="AA34" s="511">
        <v>6</v>
      </c>
      <c r="AB34" s="511">
        <v>7</v>
      </c>
      <c r="AC34" s="510"/>
      <c r="AD34" s="510"/>
      <c r="AE34" s="511" t="s">
        <v>937</v>
      </c>
      <c r="AF34" s="511" t="s">
        <v>937</v>
      </c>
      <c r="AG34" s="447">
        <v>6</v>
      </c>
      <c r="AH34" s="512">
        <v>7</v>
      </c>
      <c r="AI34" s="513">
        <f t="shared" si="59"/>
        <v>2</v>
      </c>
      <c r="AJ34" s="513" t="str">
        <f t="shared" si="60"/>
        <v>NIL</v>
      </c>
      <c r="AK34" s="513">
        <f t="shared" si="61"/>
        <v>9</v>
      </c>
      <c r="AL34" s="513">
        <f t="shared" si="62"/>
        <v>61</v>
      </c>
      <c r="AM34" s="513" t="str">
        <f t="shared" si="63"/>
        <v>NIL</v>
      </c>
      <c r="AN34" s="513" t="str">
        <f t="shared" si="64"/>
        <v>NIL</v>
      </c>
      <c r="AO34" s="514">
        <f t="shared" si="66"/>
        <v>72</v>
      </c>
      <c r="AP34" s="515">
        <f t="shared" si="0"/>
        <v>0</v>
      </c>
      <c r="AQ34" s="515">
        <f t="shared" si="1"/>
        <v>0</v>
      </c>
      <c r="AR34" s="515">
        <f t="shared" si="2"/>
        <v>0</v>
      </c>
      <c r="AS34" s="515">
        <f t="shared" si="3"/>
        <v>0</v>
      </c>
      <c r="AT34" s="515">
        <f t="shared" si="4"/>
        <v>0</v>
      </c>
      <c r="AU34" s="515">
        <f t="shared" si="5"/>
        <v>0</v>
      </c>
      <c r="AV34" s="515">
        <f t="shared" si="6"/>
        <v>0</v>
      </c>
      <c r="AW34" s="515">
        <f t="shared" si="7"/>
        <v>0</v>
      </c>
      <c r="AX34" s="515">
        <f t="shared" si="8"/>
        <v>0</v>
      </c>
      <c r="AY34" s="515">
        <f t="shared" si="9"/>
        <v>0</v>
      </c>
      <c r="AZ34" s="515">
        <f t="shared" si="10"/>
        <v>0</v>
      </c>
      <c r="BA34" s="515">
        <f t="shared" si="11"/>
        <v>0</v>
      </c>
      <c r="BB34" s="515">
        <f t="shared" si="12"/>
        <v>0</v>
      </c>
      <c r="BC34" s="515">
        <f t="shared" si="13"/>
        <v>0</v>
      </c>
      <c r="BD34" s="515">
        <f t="shared" si="14"/>
        <v>0</v>
      </c>
      <c r="BE34" s="515">
        <f t="shared" si="15"/>
        <v>0</v>
      </c>
      <c r="BF34" s="515">
        <f t="shared" si="16"/>
        <v>0</v>
      </c>
      <c r="BG34" s="515">
        <f t="shared" si="17"/>
        <v>0</v>
      </c>
      <c r="BH34" s="515">
        <f t="shared" si="18"/>
        <v>0</v>
      </c>
      <c r="BI34" s="515">
        <f t="shared" si="19"/>
        <v>0</v>
      </c>
      <c r="BJ34" s="515">
        <f t="shared" si="20"/>
        <v>0</v>
      </c>
      <c r="BK34" s="515">
        <f t="shared" si="21"/>
        <v>0</v>
      </c>
      <c r="BL34" s="515">
        <f t="shared" si="22"/>
        <v>0</v>
      </c>
      <c r="BM34" s="515">
        <f t="shared" si="23"/>
        <v>0</v>
      </c>
      <c r="BN34" s="515">
        <f t="shared" si="24"/>
        <v>0</v>
      </c>
      <c r="BO34" s="515">
        <f t="shared" si="25"/>
        <v>0</v>
      </c>
      <c r="BP34" s="515">
        <f t="shared" si="26"/>
        <v>0</v>
      </c>
      <c r="BQ34" s="515">
        <f t="shared" si="27"/>
        <v>0</v>
      </c>
      <c r="BR34" s="515">
        <f t="shared" si="28"/>
        <v>0</v>
      </c>
      <c r="BS34" s="515">
        <f t="shared" si="29"/>
        <v>0</v>
      </c>
      <c r="BT34" s="515">
        <f t="shared" si="30"/>
        <v>0</v>
      </c>
      <c r="BU34" s="515">
        <f t="shared" si="31"/>
        <v>0</v>
      </c>
      <c r="BV34" s="515">
        <f t="shared" si="32"/>
        <v>0</v>
      </c>
      <c r="BW34" s="515">
        <f t="shared" si="33"/>
        <v>0</v>
      </c>
      <c r="BX34" s="515">
        <f t="shared" si="34"/>
        <v>0</v>
      </c>
      <c r="BY34" s="515">
        <f t="shared" si="35"/>
        <v>0</v>
      </c>
      <c r="BZ34" s="515">
        <f t="shared" si="36"/>
        <v>0</v>
      </c>
      <c r="CA34" s="515">
        <f t="shared" si="37"/>
        <v>0</v>
      </c>
      <c r="CB34" s="515">
        <f t="shared" si="38"/>
        <v>0</v>
      </c>
      <c r="CC34" s="515">
        <f t="shared" si="39"/>
        <v>0</v>
      </c>
      <c r="CD34" s="515">
        <f t="shared" si="40"/>
        <v>0</v>
      </c>
      <c r="CE34" s="515">
        <f t="shared" si="41"/>
        <v>0</v>
      </c>
      <c r="CF34" s="515">
        <f t="shared" si="42"/>
        <v>0</v>
      </c>
      <c r="CG34" s="515">
        <f t="shared" si="43"/>
        <v>0</v>
      </c>
      <c r="CH34" s="515">
        <f t="shared" si="44"/>
        <v>0</v>
      </c>
      <c r="CI34" s="515">
        <f t="shared" si="45"/>
        <v>0</v>
      </c>
      <c r="CJ34" s="515">
        <f t="shared" si="65"/>
        <v>0</v>
      </c>
      <c r="CK34" s="515">
        <f t="shared" si="46"/>
        <v>0</v>
      </c>
      <c r="CL34" s="515">
        <f t="shared" si="47"/>
        <v>0</v>
      </c>
      <c r="CM34" s="515">
        <f t="shared" si="48"/>
        <v>0</v>
      </c>
      <c r="CN34" s="515">
        <f t="shared" si="49"/>
        <v>0</v>
      </c>
      <c r="CO34" s="515">
        <f t="shared" si="50"/>
        <v>0</v>
      </c>
      <c r="CP34" s="515">
        <f t="shared" si="51"/>
        <v>0</v>
      </c>
      <c r="CQ34" s="515">
        <f t="shared" si="52"/>
        <v>0</v>
      </c>
      <c r="CR34" s="515">
        <f t="shared" si="53"/>
        <v>0</v>
      </c>
      <c r="CS34" s="515">
        <f t="shared" si="54"/>
        <v>0</v>
      </c>
      <c r="CT34" s="515">
        <f t="shared" si="55"/>
        <v>0</v>
      </c>
      <c r="CU34" s="515">
        <f t="shared" si="56"/>
        <v>0</v>
      </c>
      <c r="CV34" s="515">
        <f t="shared" si="57"/>
        <v>0</v>
      </c>
      <c r="CW34" s="515">
        <f t="shared" si="58"/>
        <v>0</v>
      </c>
    </row>
    <row r="35" spans="2:101" x14ac:dyDescent="0.25">
      <c r="B35" s="509">
        <v>18</v>
      </c>
      <c r="C35" s="467">
        <f>'Student Entry'!C31</f>
        <v>211413205018</v>
      </c>
      <c r="D35" s="274" t="str">
        <f>'Student Entry'!D31</f>
        <v>BERNO RAJ.A</v>
      </c>
      <c r="E35" s="468">
        <v>2</v>
      </c>
      <c r="F35" s="510">
        <v>2</v>
      </c>
      <c r="G35" s="510">
        <v>2</v>
      </c>
      <c r="H35" s="510">
        <v>1</v>
      </c>
      <c r="I35" s="510">
        <v>2</v>
      </c>
      <c r="J35" s="468">
        <v>2</v>
      </c>
      <c r="K35" s="510">
        <v>1</v>
      </c>
      <c r="L35" s="468">
        <v>2</v>
      </c>
      <c r="M35" s="468">
        <v>2</v>
      </c>
      <c r="N35" s="510">
        <v>2</v>
      </c>
      <c r="O35" s="511">
        <v>6</v>
      </c>
      <c r="P35" s="511"/>
      <c r="Q35" s="510"/>
      <c r="R35" s="510"/>
      <c r="S35" s="511" t="s">
        <v>937</v>
      </c>
      <c r="T35" s="511"/>
      <c r="U35" s="510">
        <v>7</v>
      </c>
      <c r="V35" s="510"/>
      <c r="W35" s="511">
        <v>12</v>
      </c>
      <c r="X35" s="511"/>
      <c r="Y35" s="510"/>
      <c r="Z35" s="510"/>
      <c r="AA35" s="511">
        <v>5</v>
      </c>
      <c r="AB35" s="511">
        <v>6</v>
      </c>
      <c r="AC35" s="510"/>
      <c r="AD35" s="510"/>
      <c r="AE35" s="511">
        <v>6</v>
      </c>
      <c r="AF35" s="511">
        <v>5</v>
      </c>
      <c r="AG35" s="447"/>
      <c r="AH35" s="512"/>
      <c r="AI35" s="513">
        <f t="shared" si="59"/>
        <v>2</v>
      </c>
      <c r="AJ35" s="513" t="str">
        <f t="shared" si="60"/>
        <v>NIL</v>
      </c>
      <c r="AK35" s="513">
        <f t="shared" si="61"/>
        <v>22</v>
      </c>
      <c r="AL35" s="513">
        <f t="shared" si="62"/>
        <v>41</v>
      </c>
      <c r="AM35" s="513" t="str">
        <f t="shared" si="63"/>
        <v>NIL</v>
      </c>
      <c r="AN35" s="513" t="str">
        <f t="shared" si="64"/>
        <v>NIL</v>
      </c>
      <c r="AO35" s="514">
        <f t="shared" si="66"/>
        <v>65</v>
      </c>
      <c r="AP35" s="515">
        <f t="shared" si="0"/>
        <v>0</v>
      </c>
      <c r="AQ35" s="515">
        <f t="shared" si="1"/>
        <v>0</v>
      </c>
      <c r="AR35" s="515">
        <f t="shared" si="2"/>
        <v>0</v>
      </c>
      <c r="AS35" s="515">
        <f t="shared" si="3"/>
        <v>0</v>
      </c>
      <c r="AT35" s="515">
        <f t="shared" si="4"/>
        <v>0</v>
      </c>
      <c r="AU35" s="515">
        <f t="shared" si="5"/>
        <v>0</v>
      </c>
      <c r="AV35" s="515">
        <f t="shared" si="6"/>
        <v>0</v>
      </c>
      <c r="AW35" s="515">
        <f t="shared" si="7"/>
        <v>0</v>
      </c>
      <c r="AX35" s="515">
        <f t="shared" si="8"/>
        <v>0</v>
      </c>
      <c r="AY35" s="515">
        <f t="shared" si="9"/>
        <v>0</v>
      </c>
      <c r="AZ35" s="515">
        <f t="shared" si="10"/>
        <v>0</v>
      </c>
      <c r="BA35" s="515">
        <f t="shared" si="11"/>
        <v>0</v>
      </c>
      <c r="BB35" s="515">
        <f t="shared" si="12"/>
        <v>0</v>
      </c>
      <c r="BC35" s="515">
        <f t="shared" si="13"/>
        <v>0</v>
      </c>
      <c r="BD35" s="515">
        <f t="shared" si="14"/>
        <v>0</v>
      </c>
      <c r="BE35" s="515">
        <f t="shared" si="15"/>
        <v>0</v>
      </c>
      <c r="BF35" s="515">
        <f t="shared" si="16"/>
        <v>0</v>
      </c>
      <c r="BG35" s="515">
        <f t="shared" si="17"/>
        <v>0</v>
      </c>
      <c r="BH35" s="515">
        <f t="shared" si="18"/>
        <v>0</v>
      </c>
      <c r="BI35" s="515">
        <f t="shared" si="19"/>
        <v>0</v>
      </c>
      <c r="BJ35" s="515">
        <f t="shared" si="20"/>
        <v>0</v>
      </c>
      <c r="BK35" s="515">
        <f t="shared" si="21"/>
        <v>0</v>
      </c>
      <c r="BL35" s="515">
        <f t="shared" si="22"/>
        <v>0</v>
      </c>
      <c r="BM35" s="515">
        <f t="shared" si="23"/>
        <v>0</v>
      </c>
      <c r="BN35" s="515">
        <f t="shared" si="24"/>
        <v>0</v>
      </c>
      <c r="BO35" s="515">
        <f t="shared" si="25"/>
        <v>0</v>
      </c>
      <c r="BP35" s="515">
        <f t="shared" si="26"/>
        <v>0</v>
      </c>
      <c r="BQ35" s="515">
        <f t="shared" si="27"/>
        <v>0</v>
      </c>
      <c r="BR35" s="515">
        <f t="shared" si="28"/>
        <v>0</v>
      </c>
      <c r="BS35" s="515">
        <f t="shared" si="29"/>
        <v>0</v>
      </c>
      <c r="BT35" s="515">
        <f t="shared" si="30"/>
        <v>0</v>
      </c>
      <c r="BU35" s="515">
        <f t="shared" si="31"/>
        <v>0</v>
      </c>
      <c r="BV35" s="515">
        <f t="shared" si="32"/>
        <v>0</v>
      </c>
      <c r="BW35" s="515">
        <f t="shared" si="33"/>
        <v>0</v>
      </c>
      <c r="BX35" s="515">
        <f t="shared" si="34"/>
        <v>0</v>
      </c>
      <c r="BY35" s="515">
        <f t="shared" si="35"/>
        <v>0</v>
      </c>
      <c r="BZ35" s="515">
        <f t="shared" si="36"/>
        <v>0</v>
      </c>
      <c r="CA35" s="515">
        <f t="shared" si="37"/>
        <v>0</v>
      </c>
      <c r="CB35" s="515">
        <f t="shared" si="38"/>
        <v>0</v>
      </c>
      <c r="CC35" s="515">
        <f t="shared" si="39"/>
        <v>0</v>
      </c>
      <c r="CD35" s="515">
        <f t="shared" si="40"/>
        <v>0</v>
      </c>
      <c r="CE35" s="515">
        <f t="shared" si="41"/>
        <v>0</v>
      </c>
      <c r="CF35" s="515">
        <f t="shared" si="42"/>
        <v>0</v>
      </c>
      <c r="CG35" s="515">
        <f t="shared" si="43"/>
        <v>0</v>
      </c>
      <c r="CH35" s="515">
        <f t="shared" si="44"/>
        <v>0</v>
      </c>
      <c r="CI35" s="515">
        <f t="shared" si="45"/>
        <v>0</v>
      </c>
      <c r="CJ35" s="515">
        <f t="shared" si="65"/>
        <v>0</v>
      </c>
      <c r="CK35" s="515">
        <f t="shared" si="46"/>
        <v>0</v>
      </c>
      <c r="CL35" s="515">
        <f t="shared" si="47"/>
        <v>0</v>
      </c>
      <c r="CM35" s="515">
        <f t="shared" si="48"/>
        <v>0</v>
      </c>
      <c r="CN35" s="515">
        <f t="shared" si="49"/>
        <v>0</v>
      </c>
      <c r="CO35" s="515">
        <f t="shared" si="50"/>
        <v>0</v>
      </c>
      <c r="CP35" s="515">
        <f t="shared" si="51"/>
        <v>0</v>
      </c>
      <c r="CQ35" s="515">
        <f t="shared" si="52"/>
        <v>0</v>
      </c>
      <c r="CR35" s="515">
        <f t="shared" si="53"/>
        <v>0</v>
      </c>
      <c r="CS35" s="515">
        <f t="shared" si="54"/>
        <v>0</v>
      </c>
      <c r="CT35" s="515">
        <f t="shared" si="55"/>
        <v>0</v>
      </c>
      <c r="CU35" s="515">
        <f t="shared" si="56"/>
        <v>0</v>
      </c>
      <c r="CV35" s="515">
        <f t="shared" si="57"/>
        <v>0</v>
      </c>
      <c r="CW35" s="515">
        <f t="shared" si="58"/>
        <v>0</v>
      </c>
    </row>
    <row r="36" spans="2:101" x14ac:dyDescent="0.25">
      <c r="B36" s="509">
        <v>19</v>
      </c>
      <c r="C36" s="467">
        <f>'Student Entry'!C32</f>
        <v>211413205019</v>
      </c>
      <c r="D36" s="274" t="str">
        <f>'Student Entry'!D32</f>
        <v>BHARATH.D.P</v>
      </c>
      <c r="E36" s="468">
        <v>1</v>
      </c>
      <c r="F36" s="510">
        <v>2</v>
      </c>
      <c r="G36" s="510">
        <v>2</v>
      </c>
      <c r="H36" s="510">
        <v>2</v>
      </c>
      <c r="I36" s="510">
        <v>2</v>
      </c>
      <c r="J36" s="468">
        <v>2</v>
      </c>
      <c r="K36" s="510">
        <v>2</v>
      </c>
      <c r="L36" s="468">
        <v>1</v>
      </c>
      <c r="M36" s="468">
        <v>1</v>
      </c>
      <c r="N36" s="510">
        <v>0</v>
      </c>
      <c r="O36" s="511" t="s">
        <v>937</v>
      </c>
      <c r="P36" s="511"/>
      <c r="Q36" s="510">
        <v>12</v>
      </c>
      <c r="R36" s="510"/>
      <c r="S36" s="511">
        <v>6</v>
      </c>
      <c r="T36" s="511"/>
      <c r="U36" s="510"/>
      <c r="V36" s="510"/>
      <c r="W36" s="511">
        <v>12</v>
      </c>
      <c r="X36" s="511"/>
      <c r="Y36" s="510"/>
      <c r="Z36" s="510"/>
      <c r="AA36" s="511">
        <v>7</v>
      </c>
      <c r="AB36" s="511">
        <v>6</v>
      </c>
      <c r="AC36" s="510"/>
      <c r="AD36" s="510"/>
      <c r="AE36" s="511">
        <v>4</v>
      </c>
      <c r="AF36" s="511">
        <v>6</v>
      </c>
      <c r="AG36" s="447"/>
      <c r="AH36" s="512"/>
      <c r="AI36" s="513">
        <f t="shared" si="59"/>
        <v>1</v>
      </c>
      <c r="AJ36" s="513" t="str">
        <f t="shared" si="60"/>
        <v>NIL</v>
      </c>
      <c r="AK36" s="513">
        <f t="shared" si="61"/>
        <v>20</v>
      </c>
      <c r="AL36" s="513">
        <f t="shared" si="62"/>
        <v>47</v>
      </c>
      <c r="AM36" s="513" t="str">
        <f t="shared" si="63"/>
        <v>NIL</v>
      </c>
      <c r="AN36" s="513" t="str">
        <f t="shared" si="64"/>
        <v>NIL</v>
      </c>
      <c r="AO36" s="514">
        <f t="shared" si="66"/>
        <v>68</v>
      </c>
      <c r="AP36" s="515">
        <f t="shared" si="0"/>
        <v>0</v>
      </c>
      <c r="AQ36" s="515">
        <f t="shared" si="1"/>
        <v>0</v>
      </c>
      <c r="AR36" s="515">
        <f t="shared" si="2"/>
        <v>0</v>
      </c>
      <c r="AS36" s="515">
        <f t="shared" si="3"/>
        <v>0</v>
      </c>
      <c r="AT36" s="515">
        <f t="shared" si="4"/>
        <v>0</v>
      </c>
      <c r="AU36" s="515">
        <f t="shared" si="5"/>
        <v>0</v>
      </c>
      <c r="AV36" s="515">
        <f t="shared" si="6"/>
        <v>0</v>
      </c>
      <c r="AW36" s="515">
        <f t="shared" si="7"/>
        <v>0</v>
      </c>
      <c r="AX36" s="515">
        <f t="shared" si="8"/>
        <v>0</v>
      </c>
      <c r="AY36" s="515">
        <f t="shared" si="9"/>
        <v>0</v>
      </c>
      <c r="AZ36" s="515">
        <f t="shared" si="10"/>
        <v>0</v>
      </c>
      <c r="BA36" s="515">
        <f t="shared" si="11"/>
        <v>0</v>
      </c>
      <c r="BB36" s="515">
        <f t="shared" si="12"/>
        <v>0</v>
      </c>
      <c r="BC36" s="515">
        <f t="shared" si="13"/>
        <v>0</v>
      </c>
      <c r="BD36" s="515">
        <f t="shared" si="14"/>
        <v>0</v>
      </c>
      <c r="BE36" s="515">
        <f t="shared" si="15"/>
        <v>0</v>
      </c>
      <c r="BF36" s="515">
        <f t="shared" si="16"/>
        <v>0</v>
      </c>
      <c r="BG36" s="515">
        <f t="shared" si="17"/>
        <v>0</v>
      </c>
      <c r="BH36" s="515">
        <f t="shared" si="18"/>
        <v>0</v>
      </c>
      <c r="BI36" s="515">
        <f t="shared" si="19"/>
        <v>0</v>
      </c>
      <c r="BJ36" s="515">
        <f t="shared" si="20"/>
        <v>0</v>
      </c>
      <c r="BK36" s="515">
        <f t="shared" si="21"/>
        <v>0</v>
      </c>
      <c r="BL36" s="515">
        <f t="shared" si="22"/>
        <v>0</v>
      </c>
      <c r="BM36" s="515">
        <f t="shared" si="23"/>
        <v>0</v>
      </c>
      <c r="BN36" s="515">
        <f t="shared" si="24"/>
        <v>0</v>
      </c>
      <c r="BO36" s="515">
        <f t="shared" si="25"/>
        <v>0</v>
      </c>
      <c r="BP36" s="515">
        <f t="shared" si="26"/>
        <v>0</v>
      </c>
      <c r="BQ36" s="515">
        <f t="shared" si="27"/>
        <v>0</v>
      </c>
      <c r="BR36" s="515">
        <f t="shared" si="28"/>
        <v>0</v>
      </c>
      <c r="BS36" s="515">
        <f t="shared" si="29"/>
        <v>0</v>
      </c>
      <c r="BT36" s="515">
        <f t="shared" si="30"/>
        <v>0</v>
      </c>
      <c r="BU36" s="515">
        <f t="shared" si="31"/>
        <v>0</v>
      </c>
      <c r="BV36" s="515">
        <f t="shared" si="32"/>
        <v>0</v>
      </c>
      <c r="BW36" s="515">
        <f t="shared" si="33"/>
        <v>0</v>
      </c>
      <c r="BX36" s="515">
        <f t="shared" si="34"/>
        <v>0</v>
      </c>
      <c r="BY36" s="515">
        <f t="shared" si="35"/>
        <v>0</v>
      </c>
      <c r="BZ36" s="515">
        <f t="shared" si="36"/>
        <v>0</v>
      </c>
      <c r="CA36" s="515">
        <f t="shared" si="37"/>
        <v>0</v>
      </c>
      <c r="CB36" s="515">
        <f t="shared" si="38"/>
        <v>0</v>
      </c>
      <c r="CC36" s="515">
        <f t="shared" si="39"/>
        <v>0</v>
      </c>
      <c r="CD36" s="515">
        <f t="shared" si="40"/>
        <v>0</v>
      </c>
      <c r="CE36" s="515">
        <f t="shared" si="41"/>
        <v>0</v>
      </c>
      <c r="CF36" s="515">
        <f t="shared" si="42"/>
        <v>0</v>
      </c>
      <c r="CG36" s="515">
        <f t="shared" si="43"/>
        <v>0</v>
      </c>
      <c r="CH36" s="515">
        <f t="shared" si="44"/>
        <v>0</v>
      </c>
      <c r="CI36" s="515">
        <f t="shared" si="45"/>
        <v>0</v>
      </c>
      <c r="CJ36" s="515">
        <f t="shared" si="65"/>
        <v>0</v>
      </c>
      <c r="CK36" s="515">
        <f t="shared" si="46"/>
        <v>0</v>
      </c>
      <c r="CL36" s="515">
        <f t="shared" si="47"/>
        <v>0</v>
      </c>
      <c r="CM36" s="515">
        <f t="shared" si="48"/>
        <v>0</v>
      </c>
      <c r="CN36" s="515">
        <f t="shared" si="49"/>
        <v>0</v>
      </c>
      <c r="CO36" s="515">
        <f t="shared" si="50"/>
        <v>0</v>
      </c>
      <c r="CP36" s="515">
        <f t="shared" si="51"/>
        <v>0</v>
      </c>
      <c r="CQ36" s="515">
        <f t="shared" si="52"/>
        <v>0</v>
      </c>
      <c r="CR36" s="515">
        <f t="shared" si="53"/>
        <v>0</v>
      </c>
      <c r="CS36" s="515">
        <f t="shared" si="54"/>
        <v>0</v>
      </c>
      <c r="CT36" s="515">
        <f t="shared" si="55"/>
        <v>0</v>
      </c>
      <c r="CU36" s="515">
        <f t="shared" si="56"/>
        <v>0</v>
      </c>
      <c r="CV36" s="515">
        <f t="shared" si="57"/>
        <v>0</v>
      </c>
      <c r="CW36" s="515">
        <f t="shared" si="58"/>
        <v>0</v>
      </c>
    </row>
    <row r="37" spans="2:101" x14ac:dyDescent="0.25">
      <c r="B37" s="509">
        <v>20</v>
      </c>
      <c r="C37" s="467">
        <f>'Student Entry'!C33</f>
        <v>211413205020</v>
      </c>
      <c r="D37" s="274" t="str">
        <f>'Student Entry'!D33</f>
        <v>BHAVANI.B</v>
      </c>
      <c r="E37" s="468">
        <v>2</v>
      </c>
      <c r="F37" s="510">
        <v>2</v>
      </c>
      <c r="G37" s="510">
        <v>2</v>
      </c>
      <c r="H37" s="510">
        <v>2</v>
      </c>
      <c r="I37" s="510">
        <v>1</v>
      </c>
      <c r="J37" s="468">
        <v>2</v>
      </c>
      <c r="K37" s="510">
        <v>2</v>
      </c>
      <c r="L37" s="468">
        <v>1</v>
      </c>
      <c r="M37" s="468">
        <v>2</v>
      </c>
      <c r="N37" s="510">
        <v>0</v>
      </c>
      <c r="O37" s="511">
        <v>8</v>
      </c>
      <c r="P37" s="511"/>
      <c r="Q37" s="510"/>
      <c r="R37" s="510"/>
      <c r="S37" s="511">
        <v>9</v>
      </c>
      <c r="T37" s="511"/>
      <c r="U37" s="510"/>
      <c r="V37" s="510"/>
      <c r="W37" s="511">
        <v>12</v>
      </c>
      <c r="X37" s="511"/>
      <c r="Y37" s="510"/>
      <c r="Z37" s="510"/>
      <c r="AA37" s="511">
        <v>7</v>
      </c>
      <c r="AB37" s="511">
        <v>6</v>
      </c>
      <c r="AC37" s="510"/>
      <c r="AD37" s="510"/>
      <c r="AE37" s="511" t="s">
        <v>937</v>
      </c>
      <c r="AF37" s="511" t="s">
        <v>937</v>
      </c>
      <c r="AG37" s="447">
        <v>8</v>
      </c>
      <c r="AH37" s="512">
        <v>7</v>
      </c>
      <c r="AI37" s="513">
        <f t="shared" si="59"/>
        <v>2</v>
      </c>
      <c r="AJ37" s="513" t="str">
        <f t="shared" si="60"/>
        <v>NIL</v>
      </c>
      <c r="AK37" s="513">
        <f t="shared" si="61"/>
        <v>21</v>
      </c>
      <c r="AL37" s="513">
        <f t="shared" si="62"/>
        <v>50</v>
      </c>
      <c r="AM37" s="513" t="str">
        <f t="shared" si="63"/>
        <v>NIL</v>
      </c>
      <c r="AN37" s="513" t="str">
        <f t="shared" si="64"/>
        <v>NIL</v>
      </c>
      <c r="AO37" s="514">
        <f t="shared" si="66"/>
        <v>73</v>
      </c>
      <c r="AP37" s="515">
        <f t="shared" si="0"/>
        <v>0</v>
      </c>
      <c r="AQ37" s="515">
        <f t="shared" si="1"/>
        <v>0</v>
      </c>
      <c r="AR37" s="515">
        <f t="shared" si="2"/>
        <v>0</v>
      </c>
      <c r="AS37" s="515">
        <f t="shared" si="3"/>
        <v>0</v>
      </c>
      <c r="AT37" s="515">
        <f t="shared" si="4"/>
        <v>0</v>
      </c>
      <c r="AU37" s="515">
        <f t="shared" si="5"/>
        <v>0</v>
      </c>
      <c r="AV37" s="515">
        <f t="shared" si="6"/>
        <v>0</v>
      </c>
      <c r="AW37" s="515">
        <f t="shared" si="7"/>
        <v>0</v>
      </c>
      <c r="AX37" s="515">
        <f t="shared" si="8"/>
        <v>0</v>
      </c>
      <c r="AY37" s="515">
        <f t="shared" si="9"/>
        <v>0</v>
      </c>
      <c r="AZ37" s="515">
        <f t="shared" si="10"/>
        <v>0</v>
      </c>
      <c r="BA37" s="515">
        <f t="shared" si="11"/>
        <v>0</v>
      </c>
      <c r="BB37" s="515">
        <f t="shared" si="12"/>
        <v>0</v>
      </c>
      <c r="BC37" s="515">
        <f t="shared" si="13"/>
        <v>0</v>
      </c>
      <c r="BD37" s="515">
        <f t="shared" si="14"/>
        <v>0</v>
      </c>
      <c r="BE37" s="515">
        <f t="shared" si="15"/>
        <v>0</v>
      </c>
      <c r="BF37" s="515">
        <f t="shared" si="16"/>
        <v>0</v>
      </c>
      <c r="BG37" s="515">
        <f t="shared" si="17"/>
        <v>0</v>
      </c>
      <c r="BH37" s="515">
        <f t="shared" si="18"/>
        <v>0</v>
      </c>
      <c r="BI37" s="515">
        <f t="shared" si="19"/>
        <v>0</v>
      </c>
      <c r="BJ37" s="515">
        <f t="shared" si="20"/>
        <v>0</v>
      </c>
      <c r="BK37" s="515">
        <f t="shared" si="21"/>
        <v>0</v>
      </c>
      <c r="BL37" s="515">
        <f t="shared" si="22"/>
        <v>0</v>
      </c>
      <c r="BM37" s="515">
        <f t="shared" si="23"/>
        <v>0</v>
      </c>
      <c r="BN37" s="515">
        <f t="shared" si="24"/>
        <v>0</v>
      </c>
      <c r="BO37" s="515">
        <f t="shared" si="25"/>
        <v>0</v>
      </c>
      <c r="BP37" s="515">
        <f t="shared" si="26"/>
        <v>0</v>
      </c>
      <c r="BQ37" s="515">
        <f t="shared" si="27"/>
        <v>0</v>
      </c>
      <c r="BR37" s="515">
        <f t="shared" si="28"/>
        <v>0</v>
      </c>
      <c r="BS37" s="515">
        <f t="shared" si="29"/>
        <v>0</v>
      </c>
      <c r="BT37" s="515">
        <f t="shared" si="30"/>
        <v>0</v>
      </c>
      <c r="BU37" s="515">
        <f t="shared" si="31"/>
        <v>0</v>
      </c>
      <c r="BV37" s="515">
        <f t="shared" si="32"/>
        <v>0</v>
      </c>
      <c r="BW37" s="515">
        <f t="shared" si="33"/>
        <v>0</v>
      </c>
      <c r="BX37" s="515">
        <f t="shared" si="34"/>
        <v>0</v>
      </c>
      <c r="BY37" s="515">
        <f t="shared" si="35"/>
        <v>0</v>
      </c>
      <c r="BZ37" s="515">
        <f t="shared" si="36"/>
        <v>0</v>
      </c>
      <c r="CA37" s="515">
        <f t="shared" si="37"/>
        <v>0</v>
      </c>
      <c r="CB37" s="515">
        <f t="shared" si="38"/>
        <v>0</v>
      </c>
      <c r="CC37" s="515">
        <f t="shared" si="39"/>
        <v>0</v>
      </c>
      <c r="CD37" s="515">
        <f t="shared" si="40"/>
        <v>0</v>
      </c>
      <c r="CE37" s="515">
        <f t="shared" si="41"/>
        <v>0</v>
      </c>
      <c r="CF37" s="515">
        <f t="shared" si="42"/>
        <v>0</v>
      </c>
      <c r="CG37" s="515">
        <f t="shared" si="43"/>
        <v>0</v>
      </c>
      <c r="CH37" s="515">
        <f t="shared" si="44"/>
        <v>0</v>
      </c>
      <c r="CI37" s="515">
        <f t="shared" si="45"/>
        <v>0</v>
      </c>
      <c r="CJ37" s="515">
        <f t="shared" si="65"/>
        <v>0</v>
      </c>
      <c r="CK37" s="515">
        <f t="shared" si="46"/>
        <v>0</v>
      </c>
      <c r="CL37" s="515">
        <f t="shared" si="47"/>
        <v>0</v>
      </c>
      <c r="CM37" s="515">
        <f t="shared" si="48"/>
        <v>0</v>
      </c>
      <c r="CN37" s="515">
        <f t="shared" si="49"/>
        <v>0</v>
      </c>
      <c r="CO37" s="515">
        <f t="shared" si="50"/>
        <v>0</v>
      </c>
      <c r="CP37" s="515">
        <f t="shared" si="51"/>
        <v>0</v>
      </c>
      <c r="CQ37" s="515">
        <f t="shared" si="52"/>
        <v>0</v>
      </c>
      <c r="CR37" s="515">
        <f t="shared" si="53"/>
        <v>0</v>
      </c>
      <c r="CS37" s="515">
        <f t="shared" si="54"/>
        <v>0</v>
      </c>
      <c r="CT37" s="515">
        <f t="shared" si="55"/>
        <v>0</v>
      </c>
      <c r="CU37" s="515">
        <f t="shared" si="56"/>
        <v>0</v>
      </c>
      <c r="CV37" s="515">
        <f t="shared" si="57"/>
        <v>0</v>
      </c>
      <c r="CW37" s="515">
        <f t="shared" si="58"/>
        <v>0</v>
      </c>
    </row>
    <row r="38" spans="2:101" x14ac:dyDescent="0.25">
      <c r="B38" s="509">
        <v>21</v>
      </c>
      <c r="C38" s="467">
        <f>'Student Entry'!C34</f>
        <v>211413205021</v>
      </c>
      <c r="D38" s="274" t="str">
        <f>'Student Entry'!D34</f>
        <v>BINCY IMMACULATE.M</v>
      </c>
      <c r="E38" s="468">
        <v>2</v>
      </c>
      <c r="F38" s="510">
        <v>2</v>
      </c>
      <c r="G38" s="510">
        <v>1</v>
      </c>
      <c r="H38" s="510">
        <v>1</v>
      </c>
      <c r="I38" s="510">
        <v>2</v>
      </c>
      <c r="J38" s="468">
        <v>1</v>
      </c>
      <c r="K38" s="510">
        <v>2</v>
      </c>
      <c r="L38" s="468">
        <v>1</v>
      </c>
      <c r="M38" s="468">
        <v>1</v>
      </c>
      <c r="N38" s="510">
        <v>2</v>
      </c>
      <c r="O38" s="511">
        <v>13</v>
      </c>
      <c r="P38" s="511"/>
      <c r="Q38" s="510"/>
      <c r="R38" s="510"/>
      <c r="S38" s="511">
        <v>7</v>
      </c>
      <c r="T38" s="511"/>
      <c r="U38" s="510"/>
      <c r="V38" s="510"/>
      <c r="W38" s="511" t="s">
        <v>937</v>
      </c>
      <c r="X38" s="511"/>
      <c r="Y38" s="510">
        <v>13</v>
      </c>
      <c r="Z38" s="510"/>
      <c r="AA38" s="511">
        <v>4</v>
      </c>
      <c r="AB38" s="511">
        <v>6</v>
      </c>
      <c r="AC38" s="510"/>
      <c r="AD38" s="510"/>
      <c r="AE38" s="511">
        <v>6</v>
      </c>
      <c r="AF38" s="511">
        <v>7</v>
      </c>
      <c r="AG38" s="447"/>
      <c r="AH38" s="512"/>
      <c r="AI38" s="513">
        <f t="shared" si="59"/>
        <v>2</v>
      </c>
      <c r="AJ38" s="513" t="str">
        <f t="shared" si="60"/>
        <v>NIL</v>
      </c>
      <c r="AK38" s="513">
        <f t="shared" si="61"/>
        <v>38</v>
      </c>
      <c r="AL38" s="513">
        <f t="shared" si="62"/>
        <v>31</v>
      </c>
      <c r="AM38" s="513" t="str">
        <f t="shared" si="63"/>
        <v>NIL</v>
      </c>
      <c r="AN38" s="513" t="str">
        <f t="shared" si="64"/>
        <v>NIL</v>
      </c>
      <c r="AO38" s="514">
        <f t="shared" si="66"/>
        <v>71</v>
      </c>
      <c r="AP38" s="515">
        <f t="shared" si="0"/>
        <v>0</v>
      </c>
      <c r="AQ38" s="515">
        <f t="shared" si="1"/>
        <v>0</v>
      </c>
      <c r="AR38" s="515">
        <f t="shared" si="2"/>
        <v>0</v>
      </c>
      <c r="AS38" s="515">
        <f t="shared" si="3"/>
        <v>0</v>
      </c>
      <c r="AT38" s="515">
        <f t="shared" si="4"/>
        <v>0</v>
      </c>
      <c r="AU38" s="515">
        <f t="shared" si="5"/>
        <v>0</v>
      </c>
      <c r="AV38" s="515">
        <f t="shared" si="6"/>
        <v>0</v>
      </c>
      <c r="AW38" s="515">
        <f t="shared" si="7"/>
        <v>0</v>
      </c>
      <c r="AX38" s="515">
        <f t="shared" si="8"/>
        <v>0</v>
      </c>
      <c r="AY38" s="515">
        <f t="shared" si="9"/>
        <v>0</v>
      </c>
      <c r="AZ38" s="515">
        <f t="shared" si="10"/>
        <v>0</v>
      </c>
      <c r="BA38" s="515">
        <f t="shared" si="11"/>
        <v>0</v>
      </c>
      <c r="BB38" s="515">
        <f t="shared" si="12"/>
        <v>0</v>
      </c>
      <c r="BC38" s="515">
        <f t="shared" si="13"/>
        <v>0</v>
      </c>
      <c r="BD38" s="515">
        <f t="shared" si="14"/>
        <v>0</v>
      </c>
      <c r="BE38" s="515">
        <f t="shared" si="15"/>
        <v>0</v>
      </c>
      <c r="BF38" s="515">
        <f t="shared" si="16"/>
        <v>0</v>
      </c>
      <c r="BG38" s="515">
        <f t="shared" si="17"/>
        <v>0</v>
      </c>
      <c r="BH38" s="515">
        <f t="shared" si="18"/>
        <v>0</v>
      </c>
      <c r="BI38" s="515">
        <f t="shared" si="19"/>
        <v>0</v>
      </c>
      <c r="BJ38" s="515">
        <f t="shared" si="20"/>
        <v>0</v>
      </c>
      <c r="BK38" s="515">
        <f t="shared" si="21"/>
        <v>0</v>
      </c>
      <c r="BL38" s="515">
        <f t="shared" si="22"/>
        <v>0</v>
      </c>
      <c r="BM38" s="515">
        <f t="shared" si="23"/>
        <v>0</v>
      </c>
      <c r="BN38" s="515">
        <f t="shared" si="24"/>
        <v>0</v>
      </c>
      <c r="BO38" s="515">
        <f t="shared" si="25"/>
        <v>0</v>
      </c>
      <c r="BP38" s="515">
        <f t="shared" si="26"/>
        <v>0</v>
      </c>
      <c r="BQ38" s="515">
        <f t="shared" si="27"/>
        <v>0</v>
      </c>
      <c r="BR38" s="515">
        <f t="shared" si="28"/>
        <v>0</v>
      </c>
      <c r="BS38" s="515">
        <f t="shared" si="29"/>
        <v>0</v>
      </c>
      <c r="BT38" s="515">
        <f t="shared" si="30"/>
        <v>0</v>
      </c>
      <c r="BU38" s="515">
        <f t="shared" si="31"/>
        <v>0</v>
      </c>
      <c r="BV38" s="515">
        <f t="shared" si="32"/>
        <v>0</v>
      </c>
      <c r="BW38" s="515">
        <f t="shared" si="33"/>
        <v>0</v>
      </c>
      <c r="BX38" s="515">
        <f t="shared" si="34"/>
        <v>0</v>
      </c>
      <c r="BY38" s="515">
        <f t="shared" si="35"/>
        <v>0</v>
      </c>
      <c r="BZ38" s="515">
        <f t="shared" si="36"/>
        <v>0</v>
      </c>
      <c r="CA38" s="515">
        <f t="shared" si="37"/>
        <v>0</v>
      </c>
      <c r="CB38" s="515">
        <f t="shared" si="38"/>
        <v>0</v>
      </c>
      <c r="CC38" s="515">
        <f t="shared" si="39"/>
        <v>0</v>
      </c>
      <c r="CD38" s="515">
        <f t="shared" si="40"/>
        <v>0</v>
      </c>
      <c r="CE38" s="515">
        <f t="shared" si="41"/>
        <v>0</v>
      </c>
      <c r="CF38" s="515">
        <f t="shared" si="42"/>
        <v>0</v>
      </c>
      <c r="CG38" s="515">
        <f t="shared" si="43"/>
        <v>0</v>
      </c>
      <c r="CH38" s="515">
        <f t="shared" si="44"/>
        <v>0</v>
      </c>
      <c r="CI38" s="515">
        <f t="shared" si="45"/>
        <v>0</v>
      </c>
      <c r="CJ38" s="515">
        <f t="shared" si="65"/>
        <v>0</v>
      </c>
      <c r="CK38" s="515">
        <f t="shared" si="46"/>
        <v>0</v>
      </c>
      <c r="CL38" s="515">
        <f t="shared" si="47"/>
        <v>0</v>
      </c>
      <c r="CM38" s="515">
        <f t="shared" si="48"/>
        <v>0</v>
      </c>
      <c r="CN38" s="515">
        <f t="shared" si="49"/>
        <v>0</v>
      </c>
      <c r="CO38" s="515">
        <f t="shared" si="50"/>
        <v>0</v>
      </c>
      <c r="CP38" s="515">
        <f t="shared" si="51"/>
        <v>0</v>
      </c>
      <c r="CQ38" s="515">
        <f t="shared" si="52"/>
        <v>0</v>
      </c>
      <c r="CR38" s="515">
        <f t="shared" si="53"/>
        <v>0</v>
      </c>
      <c r="CS38" s="515">
        <f t="shared" si="54"/>
        <v>0</v>
      </c>
      <c r="CT38" s="515">
        <f t="shared" si="55"/>
        <v>0</v>
      </c>
      <c r="CU38" s="515">
        <f t="shared" si="56"/>
        <v>0</v>
      </c>
      <c r="CV38" s="515">
        <f t="shared" si="57"/>
        <v>0</v>
      </c>
      <c r="CW38" s="515">
        <f t="shared" si="58"/>
        <v>0</v>
      </c>
    </row>
    <row r="39" spans="2:101" x14ac:dyDescent="0.25">
      <c r="B39" s="509">
        <v>22</v>
      </c>
      <c r="C39" s="467">
        <f>'Student Entry'!C35</f>
        <v>211413205022</v>
      </c>
      <c r="D39" s="274" t="str">
        <f>'Student Entry'!D35</f>
        <v>BOVILLA KRISHNA PRIYA.B</v>
      </c>
      <c r="E39" s="468">
        <v>1</v>
      </c>
      <c r="F39" s="510">
        <v>2</v>
      </c>
      <c r="G39" s="510">
        <v>1</v>
      </c>
      <c r="H39" s="510">
        <v>2</v>
      </c>
      <c r="I39" s="510">
        <v>2</v>
      </c>
      <c r="J39" s="468">
        <v>1</v>
      </c>
      <c r="K39" s="510">
        <v>2</v>
      </c>
      <c r="L39" s="468">
        <v>2</v>
      </c>
      <c r="M39" s="468">
        <v>2</v>
      </c>
      <c r="N39" s="510">
        <v>0</v>
      </c>
      <c r="O39" s="511">
        <v>8</v>
      </c>
      <c r="P39" s="511"/>
      <c r="Q39" s="510"/>
      <c r="R39" s="510"/>
      <c r="S39" s="511">
        <v>3</v>
      </c>
      <c r="T39" s="511"/>
      <c r="U39" s="510"/>
      <c r="V39" s="510"/>
      <c r="W39" s="511">
        <v>12</v>
      </c>
      <c r="X39" s="511"/>
      <c r="Y39" s="510"/>
      <c r="Z39" s="510"/>
      <c r="AA39" s="511">
        <v>4</v>
      </c>
      <c r="AB39" s="511">
        <v>7</v>
      </c>
      <c r="AC39" s="510"/>
      <c r="AD39" s="510"/>
      <c r="AE39" s="511" t="s">
        <v>937</v>
      </c>
      <c r="AF39" s="511" t="s">
        <v>937</v>
      </c>
      <c r="AG39" s="447">
        <v>7</v>
      </c>
      <c r="AH39" s="512">
        <v>6</v>
      </c>
      <c r="AI39" s="513">
        <f t="shared" si="59"/>
        <v>1</v>
      </c>
      <c r="AJ39" s="513" t="str">
        <f t="shared" si="60"/>
        <v>NIL</v>
      </c>
      <c r="AK39" s="513">
        <f t="shared" si="61"/>
        <v>15</v>
      </c>
      <c r="AL39" s="513">
        <f t="shared" si="62"/>
        <v>46</v>
      </c>
      <c r="AM39" s="513" t="str">
        <f t="shared" si="63"/>
        <v>NIL</v>
      </c>
      <c r="AN39" s="513" t="str">
        <f t="shared" si="64"/>
        <v>NIL</v>
      </c>
      <c r="AO39" s="514">
        <f t="shared" si="66"/>
        <v>62</v>
      </c>
      <c r="AP39" s="515">
        <f t="shared" si="0"/>
        <v>0</v>
      </c>
      <c r="AQ39" s="515">
        <f t="shared" si="1"/>
        <v>0</v>
      </c>
      <c r="AR39" s="515">
        <f t="shared" si="2"/>
        <v>0</v>
      </c>
      <c r="AS39" s="515">
        <f t="shared" si="3"/>
        <v>0</v>
      </c>
      <c r="AT39" s="515">
        <f t="shared" si="4"/>
        <v>0</v>
      </c>
      <c r="AU39" s="515">
        <f t="shared" si="5"/>
        <v>0</v>
      </c>
      <c r="AV39" s="515">
        <f t="shared" si="6"/>
        <v>0</v>
      </c>
      <c r="AW39" s="515">
        <f t="shared" si="7"/>
        <v>0</v>
      </c>
      <c r="AX39" s="515">
        <f t="shared" si="8"/>
        <v>0</v>
      </c>
      <c r="AY39" s="515">
        <f t="shared" si="9"/>
        <v>0</v>
      </c>
      <c r="AZ39" s="515">
        <f t="shared" si="10"/>
        <v>0</v>
      </c>
      <c r="BA39" s="515">
        <f t="shared" si="11"/>
        <v>0</v>
      </c>
      <c r="BB39" s="515">
        <f t="shared" si="12"/>
        <v>0</v>
      </c>
      <c r="BC39" s="515">
        <f t="shared" si="13"/>
        <v>0</v>
      </c>
      <c r="BD39" s="515">
        <f t="shared" si="14"/>
        <v>0</v>
      </c>
      <c r="BE39" s="515">
        <f t="shared" si="15"/>
        <v>0</v>
      </c>
      <c r="BF39" s="515">
        <f t="shared" si="16"/>
        <v>0</v>
      </c>
      <c r="BG39" s="515">
        <f t="shared" si="17"/>
        <v>0</v>
      </c>
      <c r="BH39" s="515">
        <f t="shared" si="18"/>
        <v>0</v>
      </c>
      <c r="BI39" s="515">
        <f t="shared" si="19"/>
        <v>0</v>
      </c>
      <c r="BJ39" s="515">
        <f t="shared" si="20"/>
        <v>0</v>
      </c>
      <c r="BK39" s="515">
        <f t="shared" si="21"/>
        <v>0</v>
      </c>
      <c r="BL39" s="515">
        <f t="shared" si="22"/>
        <v>0</v>
      </c>
      <c r="BM39" s="515">
        <f t="shared" si="23"/>
        <v>0</v>
      </c>
      <c r="BN39" s="515">
        <f t="shared" si="24"/>
        <v>0</v>
      </c>
      <c r="BO39" s="515">
        <f t="shared" si="25"/>
        <v>0</v>
      </c>
      <c r="BP39" s="515">
        <f t="shared" si="26"/>
        <v>0</v>
      </c>
      <c r="BQ39" s="515">
        <f t="shared" si="27"/>
        <v>0</v>
      </c>
      <c r="BR39" s="515">
        <f t="shared" si="28"/>
        <v>0</v>
      </c>
      <c r="BS39" s="515">
        <f t="shared" si="29"/>
        <v>0</v>
      </c>
      <c r="BT39" s="515">
        <f t="shared" si="30"/>
        <v>0</v>
      </c>
      <c r="BU39" s="515">
        <f t="shared" si="31"/>
        <v>0</v>
      </c>
      <c r="BV39" s="515">
        <f t="shared" si="32"/>
        <v>0</v>
      </c>
      <c r="BW39" s="515">
        <f t="shared" si="33"/>
        <v>0</v>
      </c>
      <c r="BX39" s="515">
        <f t="shared" si="34"/>
        <v>0</v>
      </c>
      <c r="BY39" s="515">
        <f t="shared" si="35"/>
        <v>0</v>
      </c>
      <c r="BZ39" s="515">
        <f t="shared" si="36"/>
        <v>0</v>
      </c>
      <c r="CA39" s="515">
        <f t="shared" si="37"/>
        <v>0</v>
      </c>
      <c r="CB39" s="515">
        <f t="shared" si="38"/>
        <v>0</v>
      </c>
      <c r="CC39" s="515">
        <f t="shared" si="39"/>
        <v>0</v>
      </c>
      <c r="CD39" s="515">
        <f t="shared" si="40"/>
        <v>0</v>
      </c>
      <c r="CE39" s="515">
        <f t="shared" si="41"/>
        <v>0</v>
      </c>
      <c r="CF39" s="515">
        <f t="shared" si="42"/>
        <v>0</v>
      </c>
      <c r="CG39" s="515">
        <f t="shared" si="43"/>
        <v>0</v>
      </c>
      <c r="CH39" s="515">
        <f t="shared" si="44"/>
        <v>0</v>
      </c>
      <c r="CI39" s="515">
        <f t="shared" si="45"/>
        <v>0</v>
      </c>
      <c r="CJ39" s="515">
        <f t="shared" si="65"/>
        <v>0</v>
      </c>
      <c r="CK39" s="515">
        <f t="shared" si="46"/>
        <v>0</v>
      </c>
      <c r="CL39" s="515">
        <f t="shared" si="47"/>
        <v>0</v>
      </c>
      <c r="CM39" s="515">
        <f t="shared" si="48"/>
        <v>0</v>
      </c>
      <c r="CN39" s="515">
        <f t="shared" si="49"/>
        <v>0</v>
      </c>
      <c r="CO39" s="515">
        <f t="shared" si="50"/>
        <v>0</v>
      </c>
      <c r="CP39" s="515">
        <f t="shared" si="51"/>
        <v>0</v>
      </c>
      <c r="CQ39" s="515">
        <f t="shared" si="52"/>
        <v>0</v>
      </c>
      <c r="CR39" s="515">
        <f t="shared" si="53"/>
        <v>0</v>
      </c>
      <c r="CS39" s="515">
        <f t="shared" si="54"/>
        <v>0</v>
      </c>
      <c r="CT39" s="515">
        <f t="shared" si="55"/>
        <v>0</v>
      </c>
      <c r="CU39" s="515">
        <f t="shared" si="56"/>
        <v>0</v>
      </c>
      <c r="CV39" s="515">
        <f t="shared" si="57"/>
        <v>0</v>
      </c>
      <c r="CW39" s="515">
        <f t="shared" si="58"/>
        <v>0</v>
      </c>
    </row>
    <row r="40" spans="2:101" x14ac:dyDescent="0.25">
      <c r="B40" s="509">
        <v>23</v>
      </c>
      <c r="C40" s="467">
        <f>'Student Entry'!C36</f>
        <v>211413205023</v>
      </c>
      <c r="D40" s="274" t="str">
        <f>'Student Entry'!D36</f>
        <v>CHARAN.R</v>
      </c>
      <c r="E40" s="468">
        <v>2</v>
      </c>
      <c r="F40" s="510">
        <v>2</v>
      </c>
      <c r="G40" s="510">
        <v>2</v>
      </c>
      <c r="H40" s="510">
        <v>2</v>
      </c>
      <c r="I40" s="510">
        <v>2</v>
      </c>
      <c r="J40" s="468">
        <v>2</v>
      </c>
      <c r="K40" s="510">
        <v>2</v>
      </c>
      <c r="L40" s="468">
        <v>1</v>
      </c>
      <c r="M40" s="468">
        <v>1</v>
      </c>
      <c r="N40" s="510">
        <v>2</v>
      </c>
      <c r="O40" s="511">
        <v>12</v>
      </c>
      <c r="P40" s="511"/>
      <c r="Q40" s="510"/>
      <c r="R40" s="510"/>
      <c r="S40" s="511">
        <v>9</v>
      </c>
      <c r="T40" s="511"/>
      <c r="U40" s="510"/>
      <c r="V40" s="510"/>
      <c r="W40" s="511">
        <v>12</v>
      </c>
      <c r="X40" s="511"/>
      <c r="Y40" s="510"/>
      <c r="Z40" s="510"/>
      <c r="AA40" s="511" t="s">
        <v>937</v>
      </c>
      <c r="AB40" s="511" t="s">
        <v>937</v>
      </c>
      <c r="AC40" s="510">
        <v>8</v>
      </c>
      <c r="AD40" s="510">
        <v>6</v>
      </c>
      <c r="AE40" s="511">
        <v>5</v>
      </c>
      <c r="AF40" s="511">
        <v>8</v>
      </c>
      <c r="AG40" s="447"/>
      <c r="AH40" s="512"/>
      <c r="AI40" s="513">
        <f t="shared" si="59"/>
        <v>2</v>
      </c>
      <c r="AJ40" s="513" t="str">
        <f t="shared" si="60"/>
        <v>NIL</v>
      </c>
      <c r="AK40" s="513">
        <f t="shared" si="61"/>
        <v>40</v>
      </c>
      <c r="AL40" s="513">
        <f t="shared" si="62"/>
        <v>30</v>
      </c>
      <c r="AM40" s="513">
        <f t="shared" si="63"/>
        <v>6</v>
      </c>
      <c r="AN40" s="513" t="str">
        <f t="shared" si="64"/>
        <v>NIL</v>
      </c>
      <c r="AO40" s="514">
        <f t="shared" si="66"/>
        <v>78</v>
      </c>
      <c r="AP40" s="515">
        <f t="shared" si="0"/>
        <v>0</v>
      </c>
      <c r="AQ40" s="515">
        <f t="shared" si="1"/>
        <v>0</v>
      </c>
      <c r="AR40" s="515">
        <f t="shared" si="2"/>
        <v>0</v>
      </c>
      <c r="AS40" s="515">
        <f t="shared" si="3"/>
        <v>0</v>
      </c>
      <c r="AT40" s="515">
        <f t="shared" si="4"/>
        <v>0</v>
      </c>
      <c r="AU40" s="515">
        <f t="shared" si="5"/>
        <v>0</v>
      </c>
      <c r="AV40" s="515">
        <f t="shared" si="6"/>
        <v>0</v>
      </c>
      <c r="AW40" s="515">
        <f t="shared" si="7"/>
        <v>0</v>
      </c>
      <c r="AX40" s="515">
        <f t="shared" si="8"/>
        <v>0</v>
      </c>
      <c r="AY40" s="515">
        <f t="shared" si="9"/>
        <v>0</v>
      </c>
      <c r="AZ40" s="515">
        <f t="shared" si="10"/>
        <v>0</v>
      </c>
      <c r="BA40" s="515">
        <f t="shared" si="11"/>
        <v>0</v>
      </c>
      <c r="BB40" s="515">
        <f t="shared" si="12"/>
        <v>0</v>
      </c>
      <c r="BC40" s="515">
        <f t="shared" si="13"/>
        <v>0</v>
      </c>
      <c r="BD40" s="515">
        <f t="shared" si="14"/>
        <v>0</v>
      </c>
      <c r="BE40" s="515">
        <f t="shared" si="15"/>
        <v>0</v>
      </c>
      <c r="BF40" s="515">
        <f t="shared" si="16"/>
        <v>0</v>
      </c>
      <c r="BG40" s="515">
        <f t="shared" si="17"/>
        <v>0</v>
      </c>
      <c r="BH40" s="515">
        <f t="shared" si="18"/>
        <v>0</v>
      </c>
      <c r="BI40" s="515">
        <f t="shared" si="19"/>
        <v>0</v>
      </c>
      <c r="BJ40" s="515">
        <f t="shared" si="20"/>
        <v>0</v>
      </c>
      <c r="BK40" s="515">
        <f t="shared" si="21"/>
        <v>0</v>
      </c>
      <c r="BL40" s="515">
        <f t="shared" si="22"/>
        <v>0</v>
      </c>
      <c r="BM40" s="515">
        <f t="shared" si="23"/>
        <v>0</v>
      </c>
      <c r="BN40" s="515">
        <f t="shared" si="24"/>
        <v>0</v>
      </c>
      <c r="BO40" s="515">
        <f t="shared" si="25"/>
        <v>0</v>
      </c>
      <c r="BP40" s="515">
        <f t="shared" si="26"/>
        <v>0</v>
      </c>
      <c r="BQ40" s="515">
        <f t="shared" si="27"/>
        <v>0</v>
      </c>
      <c r="BR40" s="515">
        <f t="shared" si="28"/>
        <v>0</v>
      </c>
      <c r="BS40" s="515">
        <f t="shared" si="29"/>
        <v>0</v>
      </c>
      <c r="BT40" s="515">
        <f t="shared" si="30"/>
        <v>0</v>
      </c>
      <c r="BU40" s="515">
        <f t="shared" si="31"/>
        <v>0</v>
      </c>
      <c r="BV40" s="515">
        <f t="shared" si="32"/>
        <v>0</v>
      </c>
      <c r="BW40" s="515">
        <f t="shared" si="33"/>
        <v>0</v>
      </c>
      <c r="BX40" s="515">
        <f t="shared" si="34"/>
        <v>0</v>
      </c>
      <c r="BY40" s="515">
        <f t="shared" si="35"/>
        <v>0</v>
      </c>
      <c r="BZ40" s="515">
        <f t="shared" si="36"/>
        <v>0</v>
      </c>
      <c r="CA40" s="515">
        <f t="shared" si="37"/>
        <v>0</v>
      </c>
      <c r="CB40" s="515">
        <f t="shared" si="38"/>
        <v>0</v>
      </c>
      <c r="CC40" s="515">
        <f t="shared" si="39"/>
        <v>0</v>
      </c>
      <c r="CD40" s="515">
        <f t="shared" si="40"/>
        <v>0</v>
      </c>
      <c r="CE40" s="515">
        <f t="shared" si="41"/>
        <v>0</v>
      </c>
      <c r="CF40" s="515">
        <f t="shared" si="42"/>
        <v>0</v>
      </c>
      <c r="CG40" s="515">
        <f t="shared" si="43"/>
        <v>0</v>
      </c>
      <c r="CH40" s="515">
        <f t="shared" si="44"/>
        <v>0</v>
      </c>
      <c r="CI40" s="515">
        <f t="shared" si="45"/>
        <v>0</v>
      </c>
      <c r="CJ40" s="515">
        <f t="shared" si="65"/>
        <v>0</v>
      </c>
      <c r="CK40" s="515">
        <f t="shared" si="46"/>
        <v>0</v>
      </c>
      <c r="CL40" s="515">
        <f t="shared" si="47"/>
        <v>0</v>
      </c>
      <c r="CM40" s="515">
        <f t="shared" si="48"/>
        <v>0</v>
      </c>
      <c r="CN40" s="515">
        <f t="shared" si="49"/>
        <v>0</v>
      </c>
      <c r="CO40" s="515">
        <f t="shared" si="50"/>
        <v>0</v>
      </c>
      <c r="CP40" s="515">
        <f t="shared" si="51"/>
        <v>0</v>
      </c>
      <c r="CQ40" s="515">
        <f t="shared" si="52"/>
        <v>0</v>
      </c>
      <c r="CR40" s="515">
        <f t="shared" si="53"/>
        <v>0</v>
      </c>
      <c r="CS40" s="515">
        <f t="shared" si="54"/>
        <v>0</v>
      </c>
      <c r="CT40" s="515">
        <f t="shared" si="55"/>
        <v>0</v>
      </c>
      <c r="CU40" s="515">
        <f t="shared" si="56"/>
        <v>0</v>
      </c>
      <c r="CV40" s="515">
        <f t="shared" si="57"/>
        <v>0</v>
      </c>
      <c r="CW40" s="515">
        <f t="shared" si="58"/>
        <v>0</v>
      </c>
    </row>
    <row r="41" spans="2:101" x14ac:dyDescent="0.25">
      <c r="B41" s="509">
        <v>24</v>
      </c>
      <c r="C41" s="467">
        <f>'Student Entry'!C37</f>
        <v>211413205024</v>
      </c>
      <c r="D41" s="274" t="str">
        <f>'Student Entry'!D37</f>
        <v>CHARUPREETHA.L</v>
      </c>
      <c r="E41" s="468">
        <v>2</v>
      </c>
      <c r="F41" s="510">
        <v>2</v>
      </c>
      <c r="G41" s="510">
        <v>2</v>
      </c>
      <c r="H41" s="510">
        <v>1</v>
      </c>
      <c r="I41" s="510">
        <v>2</v>
      </c>
      <c r="J41" s="468">
        <v>1</v>
      </c>
      <c r="K41" s="510">
        <v>2</v>
      </c>
      <c r="L41" s="468">
        <v>2</v>
      </c>
      <c r="M41" s="468">
        <v>2</v>
      </c>
      <c r="N41" s="510">
        <v>0</v>
      </c>
      <c r="O41" s="511">
        <v>7</v>
      </c>
      <c r="P41" s="511"/>
      <c r="Q41" s="510"/>
      <c r="R41" s="510"/>
      <c r="S41" s="511" t="s">
        <v>937</v>
      </c>
      <c r="T41" s="511"/>
      <c r="U41" s="510">
        <v>5</v>
      </c>
      <c r="V41" s="510"/>
      <c r="W41" s="511">
        <v>12</v>
      </c>
      <c r="X41" s="511"/>
      <c r="Y41" s="510"/>
      <c r="Z41" s="510"/>
      <c r="AA41" s="511">
        <v>7</v>
      </c>
      <c r="AB41" s="511">
        <v>5</v>
      </c>
      <c r="AC41" s="510"/>
      <c r="AD41" s="510"/>
      <c r="AE41" s="511">
        <v>3</v>
      </c>
      <c r="AF41" s="511">
        <v>9</v>
      </c>
      <c r="AG41" s="447"/>
      <c r="AH41" s="512"/>
      <c r="AI41" s="513">
        <f t="shared" si="59"/>
        <v>2</v>
      </c>
      <c r="AJ41" s="513" t="str">
        <f t="shared" si="60"/>
        <v>NIL</v>
      </c>
      <c r="AK41" s="513">
        <f t="shared" si="61"/>
        <v>22</v>
      </c>
      <c r="AL41" s="513">
        <f t="shared" si="62"/>
        <v>40</v>
      </c>
      <c r="AM41" s="513" t="str">
        <f t="shared" si="63"/>
        <v>NIL</v>
      </c>
      <c r="AN41" s="513" t="str">
        <f t="shared" si="64"/>
        <v>NIL</v>
      </c>
      <c r="AO41" s="514">
        <f t="shared" si="66"/>
        <v>64</v>
      </c>
      <c r="AP41" s="515">
        <f t="shared" si="0"/>
        <v>0</v>
      </c>
      <c r="AQ41" s="515">
        <f t="shared" si="1"/>
        <v>0</v>
      </c>
      <c r="AR41" s="515">
        <f t="shared" si="2"/>
        <v>0</v>
      </c>
      <c r="AS41" s="515">
        <f t="shared" si="3"/>
        <v>0</v>
      </c>
      <c r="AT41" s="515">
        <f t="shared" si="4"/>
        <v>0</v>
      </c>
      <c r="AU41" s="515">
        <f t="shared" si="5"/>
        <v>0</v>
      </c>
      <c r="AV41" s="515">
        <f t="shared" si="6"/>
        <v>0</v>
      </c>
      <c r="AW41" s="515">
        <f t="shared" si="7"/>
        <v>0</v>
      </c>
      <c r="AX41" s="515">
        <f t="shared" si="8"/>
        <v>0</v>
      </c>
      <c r="AY41" s="515">
        <f t="shared" si="9"/>
        <v>0</v>
      </c>
      <c r="AZ41" s="515">
        <f t="shared" si="10"/>
        <v>0</v>
      </c>
      <c r="BA41" s="515">
        <f t="shared" si="11"/>
        <v>0</v>
      </c>
      <c r="BB41" s="515">
        <f t="shared" si="12"/>
        <v>0</v>
      </c>
      <c r="BC41" s="515">
        <f t="shared" si="13"/>
        <v>0</v>
      </c>
      <c r="BD41" s="515">
        <f t="shared" si="14"/>
        <v>0</v>
      </c>
      <c r="BE41" s="515">
        <f t="shared" si="15"/>
        <v>0</v>
      </c>
      <c r="BF41" s="515">
        <f t="shared" si="16"/>
        <v>0</v>
      </c>
      <c r="BG41" s="515">
        <f t="shared" si="17"/>
        <v>0</v>
      </c>
      <c r="BH41" s="515">
        <f t="shared" si="18"/>
        <v>0</v>
      </c>
      <c r="BI41" s="515">
        <f t="shared" si="19"/>
        <v>0</v>
      </c>
      <c r="BJ41" s="515">
        <f t="shared" si="20"/>
        <v>0</v>
      </c>
      <c r="BK41" s="515">
        <f t="shared" si="21"/>
        <v>0</v>
      </c>
      <c r="BL41" s="515">
        <f t="shared" si="22"/>
        <v>0</v>
      </c>
      <c r="BM41" s="515">
        <f t="shared" si="23"/>
        <v>0</v>
      </c>
      <c r="BN41" s="515">
        <f t="shared" si="24"/>
        <v>0</v>
      </c>
      <c r="BO41" s="515">
        <f t="shared" si="25"/>
        <v>0</v>
      </c>
      <c r="BP41" s="515">
        <f t="shared" si="26"/>
        <v>0</v>
      </c>
      <c r="BQ41" s="515">
        <f t="shared" si="27"/>
        <v>0</v>
      </c>
      <c r="BR41" s="515">
        <f t="shared" si="28"/>
        <v>0</v>
      </c>
      <c r="BS41" s="515">
        <f t="shared" si="29"/>
        <v>0</v>
      </c>
      <c r="BT41" s="515">
        <f t="shared" si="30"/>
        <v>0</v>
      </c>
      <c r="BU41" s="515">
        <f t="shared" si="31"/>
        <v>0</v>
      </c>
      <c r="BV41" s="515">
        <f t="shared" si="32"/>
        <v>0</v>
      </c>
      <c r="BW41" s="515">
        <f t="shared" si="33"/>
        <v>0</v>
      </c>
      <c r="BX41" s="515">
        <f t="shared" si="34"/>
        <v>0</v>
      </c>
      <c r="BY41" s="515">
        <f t="shared" si="35"/>
        <v>0</v>
      </c>
      <c r="BZ41" s="515">
        <f t="shared" si="36"/>
        <v>0</v>
      </c>
      <c r="CA41" s="515">
        <f t="shared" si="37"/>
        <v>0</v>
      </c>
      <c r="CB41" s="515">
        <f t="shared" si="38"/>
        <v>0</v>
      </c>
      <c r="CC41" s="515">
        <f t="shared" si="39"/>
        <v>0</v>
      </c>
      <c r="CD41" s="515">
        <f t="shared" si="40"/>
        <v>0</v>
      </c>
      <c r="CE41" s="515">
        <f t="shared" si="41"/>
        <v>0</v>
      </c>
      <c r="CF41" s="515">
        <f t="shared" si="42"/>
        <v>0</v>
      </c>
      <c r="CG41" s="515">
        <f t="shared" si="43"/>
        <v>0</v>
      </c>
      <c r="CH41" s="515">
        <f t="shared" si="44"/>
        <v>0</v>
      </c>
      <c r="CI41" s="515">
        <f t="shared" si="45"/>
        <v>0</v>
      </c>
      <c r="CJ41" s="515">
        <f t="shared" si="65"/>
        <v>0</v>
      </c>
      <c r="CK41" s="515">
        <f t="shared" si="46"/>
        <v>0</v>
      </c>
      <c r="CL41" s="515">
        <f t="shared" si="47"/>
        <v>0</v>
      </c>
      <c r="CM41" s="515">
        <f t="shared" si="48"/>
        <v>0</v>
      </c>
      <c r="CN41" s="515">
        <f t="shared" si="49"/>
        <v>0</v>
      </c>
      <c r="CO41" s="515">
        <f t="shared" si="50"/>
        <v>0</v>
      </c>
      <c r="CP41" s="515">
        <f t="shared" si="51"/>
        <v>0</v>
      </c>
      <c r="CQ41" s="515">
        <f t="shared" si="52"/>
        <v>0</v>
      </c>
      <c r="CR41" s="515">
        <f t="shared" si="53"/>
        <v>0</v>
      </c>
      <c r="CS41" s="515">
        <f t="shared" si="54"/>
        <v>0</v>
      </c>
      <c r="CT41" s="515">
        <f t="shared" si="55"/>
        <v>0</v>
      </c>
      <c r="CU41" s="515">
        <f t="shared" si="56"/>
        <v>0</v>
      </c>
      <c r="CV41" s="515">
        <f t="shared" si="57"/>
        <v>0</v>
      </c>
      <c r="CW41" s="515">
        <f t="shared" si="58"/>
        <v>0</v>
      </c>
    </row>
    <row r="42" spans="2:101" x14ac:dyDescent="0.25">
      <c r="B42" s="509">
        <v>25</v>
      </c>
      <c r="C42" s="467">
        <f>'Student Entry'!C38</f>
        <v>211413205025</v>
      </c>
      <c r="D42" s="274" t="str">
        <f>'Student Entry'!D38</f>
        <v>CHELLAMMAI.M</v>
      </c>
      <c r="E42" s="468">
        <v>2</v>
      </c>
      <c r="F42" s="510">
        <v>2</v>
      </c>
      <c r="G42" s="510">
        <v>2</v>
      </c>
      <c r="H42" s="510">
        <v>2</v>
      </c>
      <c r="I42" s="510">
        <v>2</v>
      </c>
      <c r="J42" s="468">
        <v>2</v>
      </c>
      <c r="K42" s="510">
        <v>2</v>
      </c>
      <c r="L42" s="468">
        <v>1</v>
      </c>
      <c r="M42" s="468">
        <v>1</v>
      </c>
      <c r="N42" s="510">
        <v>0</v>
      </c>
      <c r="O42" s="511">
        <v>14</v>
      </c>
      <c r="P42" s="511"/>
      <c r="Q42" s="510"/>
      <c r="R42" s="510"/>
      <c r="S42" s="511">
        <v>2</v>
      </c>
      <c r="T42" s="511"/>
      <c r="U42" s="510"/>
      <c r="V42" s="510"/>
      <c r="W42" s="511" t="s">
        <v>937</v>
      </c>
      <c r="X42" s="511"/>
      <c r="Y42" s="510">
        <v>13</v>
      </c>
      <c r="Z42" s="510"/>
      <c r="AA42" s="511">
        <v>6</v>
      </c>
      <c r="AB42" s="511">
        <v>6</v>
      </c>
      <c r="AC42" s="510"/>
      <c r="AD42" s="510"/>
      <c r="AE42" s="511" t="s">
        <v>937</v>
      </c>
      <c r="AF42" s="511" t="s">
        <v>937</v>
      </c>
      <c r="AG42" s="447">
        <v>7</v>
      </c>
      <c r="AH42" s="512">
        <v>6</v>
      </c>
      <c r="AI42" s="513">
        <f t="shared" si="59"/>
        <v>2</v>
      </c>
      <c r="AJ42" s="513" t="str">
        <f t="shared" si="60"/>
        <v>NIL</v>
      </c>
      <c r="AK42" s="513">
        <f t="shared" si="61"/>
        <v>20</v>
      </c>
      <c r="AL42" s="513">
        <f t="shared" si="62"/>
        <v>48</v>
      </c>
      <c r="AM42" s="513" t="str">
        <f t="shared" si="63"/>
        <v>NIL</v>
      </c>
      <c r="AN42" s="513" t="str">
        <f t="shared" si="64"/>
        <v>NIL</v>
      </c>
      <c r="AO42" s="514">
        <f t="shared" si="66"/>
        <v>70</v>
      </c>
      <c r="AP42" s="515">
        <f t="shared" si="0"/>
        <v>0</v>
      </c>
      <c r="AQ42" s="515">
        <f t="shared" si="1"/>
        <v>0</v>
      </c>
      <c r="AR42" s="515">
        <f t="shared" si="2"/>
        <v>0</v>
      </c>
      <c r="AS42" s="515">
        <f t="shared" si="3"/>
        <v>0</v>
      </c>
      <c r="AT42" s="515">
        <f t="shared" si="4"/>
        <v>0</v>
      </c>
      <c r="AU42" s="515">
        <f t="shared" si="5"/>
        <v>0</v>
      </c>
      <c r="AV42" s="515">
        <f t="shared" si="6"/>
        <v>0</v>
      </c>
      <c r="AW42" s="515">
        <f t="shared" si="7"/>
        <v>0</v>
      </c>
      <c r="AX42" s="515">
        <f t="shared" si="8"/>
        <v>0</v>
      </c>
      <c r="AY42" s="515">
        <f t="shared" si="9"/>
        <v>0</v>
      </c>
      <c r="AZ42" s="515">
        <f t="shared" si="10"/>
        <v>0</v>
      </c>
      <c r="BA42" s="515">
        <f t="shared" si="11"/>
        <v>0</v>
      </c>
      <c r="BB42" s="515">
        <f t="shared" si="12"/>
        <v>0</v>
      </c>
      <c r="BC42" s="515">
        <f t="shared" si="13"/>
        <v>0</v>
      </c>
      <c r="BD42" s="515">
        <f t="shared" si="14"/>
        <v>0</v>
      </c>
      <c r="BE42" s="515">
        <f t="shared" si="15"/>
        <v>0</v>
      </c>
      <c r="BF42" s="515">
        <f t="shared" si="16"/>
        <v>0</v>
      </c>
      <c r="BG42" s="515">
        <f t="shared" si="17"/>
        <v>0</v>
      </c>
      <c r="BH42" s="515">
        <f t="shared" si="18"/>
        <v>0</v>
      </c>
      <c r="BI42" s="515">
        <f t="shared" si="19"/>
        <v>0</v>
      </c>
      <c r="BJ42" s="515">
        <f t="shared" si="20"/>
        <v>0</v>
      </c>
      <c r="BK42" s="515">
        <f t="shared" si="21"/>
        <v>0</v>
      </c>
      <c r="BL42" s="515">
        <f t="shared" si="22"/>
        <v>0</v>
      </c>
      <c r="BM42" s="515">
        <f t="shared" si="23"/>
        <v>0</v>
      </c>
      <c r="BN42" s="515">
        <f t="shared" si="24"/>
        <v>0</v>
      </c>
      <c r="BO42" s="515">
        <f t="shared" si="25"/>
        <v>0</v>
      </c>
      <c r="BP42" s="515">
        <f t="shared" si="26"/>
        <v>0</v>
      </c>
      <c r="BQ42" s="515">
        <f t="shared" si="27"/>
        <v>0</v>
      </c>
      <c r="BR42" s="515">
        <f t="shared" si="28"/>
        <v>0</v>
      </c>
      <c r="BS42" s="515">
        <f t="shared" si="29"/>
        <v>0</v>
      </c>
      <c r="BT42" s="515">
        <f t="shared" si="30"/>
        <v>0</v>
      </c>
      <c r="BU42" s="515">
        <f t="shared" si="31"/>
        <v>0</v>
      </c>
      <c r="BV42" s="515">
        <f t="shared" si="32"/>
        <v>0</v>
      </c>
      <c r="BW42" s="515">
        <f t="shared" si="33"/>
        <v>0</v>
      </c>
      <c r="BX42" s="515">
        <f t="shared" si="34"/>
        <v>0</v>
      </c>
      <c r="BY42" s="515">
        <f t="shared" si="35"/>
        <v>0</v>
      </c>
      <c r="BZ42" s="515">
        <f t="shared" si="36"/>
        <v>0</v>
      </c>
      <c r="CA42" s="515">
        <f t="shared" si="37"/>
        <v>0</v>
      </c>
      <c r="CB42" s="515">
        <f t="shared" si="38"/>
        <v>0</v>
      </c>
      <c r="CC42" s="515">
        <f t="shared" si="39"/>
        <v>0</v>
      </c>
      <c r="CD42" s="515">
        <f t="shared" si="40"/>
        <v>0</v>
      </c>
      <c r="CE42" s="515">
        <f t="shared" si="41"/>
        <v>0</v>
      </c>
      <c r="CF42" s="515">
        <f t="shared" si="42"/>
        <v>0</v>
      </c>
      <c r="CG42" s="515">
        <f t="shared" si="43"/>
        <v>0</v>
      </c>
      <c r="CH42" s="515">
        <f t="shared" si="44"/>
        <v>0</v>
      </c>
      <c r="CI42" s="515">
        <f t="shared" si="45"/>
        <v>0</v>
      </c>
      <c r="CJ42" s="515">
        <f t="shared" si="65"/>
        <v>0</v>
      </c>
      <c r="CK42" s="515">
        <f t="shared" si="46"/>
        <v>0</v>
      </c>
      <c r="CL42" s="515">
        <f t="shared" si="47"/>
        <v>0</v>
      </c>
      <c r="CM42" s="515">
        <f t="shared" si="48"/>
        <v>0</v>
      </c>
      <c r="CN42" s="515">
        <f t="shared" si="49"/>
        <v>0</v>
      </c>
      <c r="CO42" s="515">
        <f t="shared" si="50"/>
        <v>0</v>
      </c>
      <c r="CP42" s="515">
        <f t="shared" si="51"/>
        <v>0</v>
      </c>
      <c r="CQ42" s="515">
        <f t="shared" si="52"/>
        <v>0</v>
      </c>
      <c r="CR42" s="515">
        <f t="shared" si="53"/>
        <v>0</v>
      </c>
      <c r="CS42" s="515">
        <f t="shared" si="54"/>
        <v>0</v>
      </c>
      <c r="CT42" s="515">
        <f t="shared" si="55"/>
        <v>0</v>
      </c>
      <c r="CU42" s="515">
        <f t="shared" si="56"/>
        <v>0</v>
      </c>
      <c r="CV42" s="515">
        <f t="shared" si="57"/>
        <v>0</v>
      </c>
      <c r="CW42" s="515">
        <f t="shared" si="58"/>
        <v>0</v>
      </c>
    </row>
    <row r="43" spans="2:101" x14ac:dyDescent="0.25">
      <c r="B43" s="509">
        <v>26</v>
      </c>
      <c r="C43" s="467">
        <f>'Student Entry'!C39</f>
        <v>211413205026</v>
      </c>
      <c r="D43" s="274" t="str">
        <f>'Student Entry'!D39</f>
        <v>DIVYA.S</v>
      </c>
      <c r="E43" s="468">
        <v>1</v>
      </c>
      <c r="F43" s="510">
        <v>2</v>
      </c>
      <c r="G43" s="510">
        <v>2</v>
      </c>
      <c r="H43" s="510">
        <v>2</v>
      </c>
      <c r="I43" s="510">
        <v>2</v>
      </c>
      <c r="J43" s="468">
        <v>2</v>
      </c>
      <c r="K43" s="510">
        <v>2</v>
      </c>
      <c r="L43" s="468">
        <v>2</v>
      </c>
      <c r="M43" s="468">
        <v>1</v>
      </c>
      <c r="N43" s="510">
        <v>2</v>
      </c>
      <c r="O43" s="511">
        <v>6</v>
      </c>
      <c r="P43" s="511"/>
      <c r="Q43" s="510"/>
      <c r="R43" s="510"/>
      <c r="S43" s="511">
        <v>7</v>
      </c>
      <c r="T43" s="511"/>
      <c r="U43" s="510"/>
      <c r="V43" s="510"/>
      <c r="W43" s="511">
        <v>12</v>
      </c>
      <c r="X43" s="511"/>
      <c r="Y43" s="510"/>
      <c r="Z43" s="510"/>
      <c r="AA43" s="511">
        <v>6</v>
      </c>
      <c r="AB43" s="511">
        <v>7</v>
      </c>
      <c r="AC43" s="510"/>
      <c r="AD43" s="510"/>
      <c r="AE43" s="511">
        <v>4</v>
      </c>
      <c r="AF43" s="511">
        <v>9</v>
      </c>
      <c r="AG43" s="447"/>
      <c r="AH43" s="512"/>
      <c r="AI43" s="513">
        <f t="shared" si="59"/>
        <v>1</v>
      </c>
      <c r="AJ43" s="513" t="str">
        <f t="shared" si="60"/>
        <v>NIL</v>
      </c>
      <c r="AK43" s="513">
        <f t="shared" si="61"/>
        <v>32</v>
      </c>
      <c r="AL43" s="513">
        <f t="shared" si="62"/>
        <v>36</v>
      </c>
      <c r="AM43" s="513" t="str">
        <f t="shared" si="63"/>
        <v>NIL</v>
      </c>
      <c r="AN43" s="513" t="str">
        <f t="shared" si="64"/>
        <v>NIL</v>
      </c>
      <c r="AO43" s="514">
        <f t="shared" si="66"/>
        <v>69</v>
      </c>
      <c r="AP43" s="515">
        <f t="shared" si="0"/>
        <v>0</v>
      </c>
      <c r="AQ43" s="515">
        <f t="shared" si="1"/>
        <v>0</v>
      </c>
      <c r="AR43" s="515">
        <f t="shared" si="2"/>
        <v>0</v>
      </c>
      <c r="AS43" s="515">
        <f t="shared" si="3"/>
        <v>0</v>
      </c>
      <c r="AT43" s="515">
        <f t="shared" si="4"/>
        <v>0</v>
      </c>
      <c r="AU43" s="515">
        <f t="shared" si="5"/>
        <v>0</v>
      </c>
      <c r="AV43" s="515">
        <f t="shared" si="6"/>
        <v>0</v>
      </c>
      <c r="AW43" s="515">
        <f t="shared" si="7"/>
        <v>0</v>
      </c>
      <c r="AX43" s="515">
        <f t="shared" si="8"/>
        <v>0</v>
      </c>
      <c r="AY43" s="515">
        <f t="shared" si="9"/>
        <v>0</v>
      </c>
      <c r="AZ43" s="515">
        <f t="shared" si="10"/>
        <v>0</v>
      </c>
      <c r="BA43" s="515">
        <f t="shared" si="11"/>
        <v>0</v>
      </c>
      <c r="BB43" s="515">
        <f t="shared" si="12"/>
        <v>0</v>
      </c>
      <c r="BC43" s="515">
        <f t="shared" si="13"/>
        <v>0</v>
      </c>
      <c r="BD43" s="515">
        <f t="shared" si="14"/>
        <v>0</v>
      </c>
      <c r="BE43" s="515">
        <f t="shared" si="15"/>
        <v>0</v>
      </c>
      <c r="BF43" s="515">
        <f t="shared" si="16"/>
        <v>0</v>
      </c>
      <c r="BG43" s="515">
        <f t="shared" si="17"/>
        <v>0</v>
      </c>
      <c r="BH43" s="515">
        <f t="shared" si="18"/>
        <v>0</v>
      </c>
      <c r="BI43" s="515">
        <f t="shared" si="19"/>
        <v>0</v>
      </c>
      <c r="BJ43" s="515">
        <f t="shared" si="20"/>
        <v>0</v>
      </c>
      <c r="BK43" s="515">
        <f t="shared" si="21"/>
        <v>0</v>
      </c>
      <c r="BL43" s="515">
        <f t="shared" si="22"/>
        <v>0</v>
      </c>
      <c r="BM43" s="515">
        <f t="shared" si="23"/>
        <v>0</v>
      </c>
      <c r="BN43" s="515">
        <f t="shared" si="24"/>
        <v>0</v>
      </c>
      <c r="BO43" s="515">
        <f t="shared" si="25"/>
        <v>0</v>
      </c>
      <c r="BP43" s="515">
        <f t="shared" si="26"/>
        <v>0</v>
      </c>
      <c r="BQ43" s="515">
        <f t="shared" si="27"/>
        <v>0</v>
      </c>
      <c r="BR43" s="515">
        <f t="shared" si="28"/>
        <v>0</v>
      </c>
      <c r="BS43" s="515">
        <f t="shared" si="29"/>
        <v>0</v>
      </c>
      <c r="BT43" s="515">
        <f t="shared" si="30"/>
        <v>0</v>
      </c>
      <c r="BU43" s="515">
        <f t="shared" si="31"/>
        <v>0</v>
      </c>
      <c r="BV43" s="515">
        <f t="shared" si="32"/>
        <v>0</v>
      </c>
      <c r="BW43" s="515">
        <f t="shared" si="33"/>
        <v>0</v>
      </c>
      <c r="BX43" s="515">
        <f t="shared" si="34"/>
        <v>0</v>
      </c>
      <c r="BY43" s="515">
        <f t="shared" si="35"/>
        <v>0</v>
      </c>
      <c r="BZ43" s="515">
        <f t="shared" si="36"/>
        <v>0</v>
      </c>
      <c r="CA43" s="515">
        <f t="shared" si="37"/>
        <v>0</v>
      </c>
      <c r="CB43" s="515">
        <f t="shared" si="38"/>
        <v>0</v>
      </c>
      <c r="CC43" s="515">
        <f t="shared" si="39"/>
        <v>0</v>
      </c>
      <c r="CD43" s="515">
        <f t="shared" si="40"/>
        <v>0</v>
      </c>
      <c r="CE43" s="515">
        <f t="shared" si="41"/>
        <v>0</v>
      </c>
      <c r="CF43" s="515">
        <f t="shared" si="42"/>
        <v>0</v>
      </c>
      <c r="CG43" s="515">
        <f t="shared" si="43"/>
        <v>0</v>
      </c>
      <c r="CH43" s="515">
        <f t="shared" si="44"/>
        <v>0</v>
      </c>
      <c r="CI43" s="515">
        <f t="shared" si="45"/>
        <v>0</v>
      </c>
      <c r="CJ43" s="515">
        <f t="shared" si="65"/>
        <v>0</v>
      </c>
      <c r="CK43" s="515">
        <f t="shared" si="46"/>
        <v>0</v>
      </c>
      <c r="CL43" s="515">
        <f t="shared" si="47"/>
        <v>0</v>
      </c>
      <c r="CM43" s="515">
        <f t="shared" si="48"/>
        <v>0</v>
      </c>
      <c r="CN43" s="515">
        <f t="shared" si="49"/>
        <v>0</v>
      </c>
      <c r="CO43" s="515">
        <f t="shared" si="50"/>
        <v>0</v>
      </c>
      <c r="CP43" s="515">
        <f t="shared" si="51"/>
        <v>0</v>
      </c>
      <c r="CQ43" s="515">
        <f t="shared" si="52"/>
        <v>0</v>
      </c>
      <c r="CR43" s="515">
        <f t="shared" si="53"/>
        <v>0</v>
      </c>
      <c r="CS43" s="515">
        <f t="shared" si="54"/>
        <v>0</v>
      </c>
      <c r="CT43" s="515">
        <f t="shared" si="55"/>
        <v>0</v>
      </c>
      <c r="CU43" s="515">
        <f t="shared" si="56"/>
        <v>0</v>
      </c>
      <c r="CV43" s="515">
        <f t="shared" si="57"/>
        <v>0</v>
      </c>
      <c r="CW43" s="515">
        <f t="shared" si="58"/>
        <v>0</v>
      </c>
    </row>
    <row r="44" spans="2:101" x14ac:dyDescent="0.25">
      <c r="B44" s="509">
        <v>27</v>
      </c>
      <c r="C44" s="467">
        <f>'Student Entry'!C40</f>
        <v>211413205027</v>
      </c>
      <c r="D44" s="274" t="str">
        <f>'Student Entry'!D40</f>
        <v>DIVYAKRITI</v>
      </c>
      <c r="E44" s="468">
        <v>2</v>
      </c>
      <c r="F44" s="510">
        <v>2</v>
      </c>
      <c r="G44" s="510">
        <v>2</v>
      </c>
      <c r="H44" s="510">
        <v>1</v>
      </c>
      <c r="I44" s="510">
        <v>2</v>
      </c>
      <c r="J44" s="468">
        <v>2</v>
      </c>
      <c r="K44" s="510">
        <v>2</v>
      </c>
      <c r="L44" s="468">
        <v>1</v>
      </c>
      <c r="M44" s="468">
        <v>1</v>
      </c>
      <c r="N44" s="510">
        <v>0</v>
      </c>
      <c r="O44" s="511">
        <v>12</v>
      </c>
      <c r="P44" s="511"/>
      <c r="Q44" s="510"/>
      <c r="R44" s="510"/>
      <c r="S44" s="511" t="s">
        <v>937</v>
      </c>
      <c r="T44" s="511"/>
      <c r="U44" s="510">
        <v>8</v>
      </c>
      <c r="V44" s="510"/>
      <c r="W44" s="511">
        <v>12</v>
      </c>
      <c r="X44" s="511"/>
      <c r="Y44" s="510"/>
      <c r="Z44" s="510"/>
      <c r="AA44" s="511">
        <v>7</v>
      </c>
      <c r="AB44" s="511">
        <v>7</v>
      </c>
      <c r="AC44" s="510"/>
      <c r="AD44" s="510"/>
      <c r="AE44" s="511" t="s">
        <v>937</v>
      </c>
      <c r="AF44" s="511" t="s">
        <v>937</v>
      </c>
      <c r="AG44" s="447">
        <v>8</v>
      </c>
      <c r="AH44" s="512">
        <v>7</v>
      </c>
      <c r="AI44" s="513">
        <f t="shared" si="59"/>
        <v>2</v>
      </c>
      <c r="AJ44" s="513" t="str">
        <f t="shared" si="60"/>
        <v>NIL</v>
      </c>
      <c r="AK44" s="513">
        <f t="shared" si="61"/>
        <v>15</v>
      </c>
      <c r="AL44" s="513">
        <f t="shared" si="62"/>
        <v>59</v>
      </c>
      <c r="AM44" s="513" t="str">
        <f t="shared" si="63"/>
        <v>NIL</v>
      </c>
      <c r="AN44" s="513" t="str">
        <f t="shared" si="64"/>
        <v>NIL</v>
      </c>
      <c r="AO44" s="514">
        <f t="shared" si="66"/>
        <v>76</v>
      </c>
      <c r="AP44" s="515">
        <f t="shared" si="0"/>
        <v>0</v>
      </c>
      <c r="AQ44" s="515">
        <f t="shared" si="1"/>
        <v>0</v>
      </c>
      <c r="AR44" s="515">
        <f t="shared" si="2"/>
        <v>0</v>
      </c>
      <c r="AS44" s="515">
        <f t="shared" si="3"/>
        <v>0</v>
      </c>
      <c r="AT44" s="515">
        <f t="shared" si="4"/>
        <v>0</v>
      </c>
      <c r="AU44" s="515">
        <f t="shared" si="5"/>
        <v>0</v>
      </c>
      <c r="AV44" s="515">
        <f t="shared" si="6"/>
        <v>0</v>
      </c>
      <c r="AW44" s="515">
        <f t="shared" si="7"/>
        <v>0</v>
      </c>
      <c r="AX44" s="515">
        <f t="shared" si="8"/>
        <v>0</v>
      </c>
      <c r="AY44" s="515">
        <f t="shared" si="9"/>
        <v>0</v>
      </c>
      <c r="AZ44" s="515">
        <f t="shared" si="10"/>
        <v>0</v>
      </c>
      <c r="BA44" s="515">
        <f t="shared" si="11"/>
        <v>0</v>
      </c>
      <c r="BB44" s="515">
        <f t="shared" si="12"/>
        <v>0</v>
      </c>
      <c r="BC44" s="515">
        <f t="shared" si="13"/>
        <v>0</v>
      </c>
      <c r="BD44" s="515">
        <f t="shared" si="14"/>
        <v>0</v>
      </c>
      <c r="BE44" s="515">
        <f t="shared" si="15"/>
        <v>0</v>
      </c>
      <c r="BF44" s="515">
        <f t="shared" si="16"/>
        <v>0</v>
      </c>
      <c r="BG44" s="515">
        <f t="shared" si="17"/>
        <v>0</v>
      </c>
      <c r="BH44" s="515">
        <f t="shared" si="18"/>
        <v>0</v>
      </c>
      <c r="BI44" s="515">
        <f t="shared" si="19"/>
        <v>0</v>
      </c>
      <c r="BJ44" s="515">
        <f t="shared" si="20"/>
        <v>0</v>
      </c>
      <c r="BK44" s="515">
        <f t="shared" si="21"/>
        <v>0</v>
      </c>
      <c r="BL44" s="515">
        <f t="shared" si="22"/>
        <v>0</v>
      </c>
      <c r="BM44" s="515">
        <f t="shared" si="23"/>
        <v>0</v>
      </c>
      <c r="BN44" s="515">
        <f t="shared" si="24"/>
        <v>0</v>
      </c>
      <c r="BO44" s="515">
        <f t="shared" si="25"/>
        <v>0</v>
      </c>
      <c r="BP44" s="515">
        <f t="shared" si="26"/>
        <v>0</v>
      </c>
      <c r="BQ44" s="515">
        <f t="shared" si="27"/>
        <v>0</v>
      </c>
      <c r="BR44" s="515">
        <f t="shared" si="28"/>
        <v>0</v>
      </c>
      <c r="BS44" s="515">
        <f t="shared" si="29"/>
        <v>0</v>
      </c>
      <c r="BT44" s="515">
        <f t="shared" si="30"/>
        <v>0</v>
      </c>
      <c r="BU44" s="515">
        <f t="shared" si="31"/>
        <v>0</v>
      </c>
      <c r="BV44" s="515">
        <f t="shared" si="32"/>
        <v>0</v>
      </c>
      <c r="BW44" s="515">
        <f t="shared" si="33"/>
        <v>0</v>
      </c>
      <c r="BX44" s="515">
        <f t="shared" si="34"/>
        <v>0</v>
      </c>
      <c r="BY44" s="515">
        <f t="shared" si="35"/>
        <v>0</v>
      </c>
      <c r="BZ44" s="515">
        <f t="shared" si="36"/>
        <v>0</v>
      </c>
      <c r="CA44" s="515">
        <f t="shared" si="37"/>
        <v>0</v>
      </c>
      <c r="CB44" s="515">
        <f t="shared" si="38"/>
        <v>0</v>
      </c>
      <c r="CC44" s="515">
        <f t="shared" si="39"/>
        <v>0</v>
      </c>
      <c r="CD44" s="515">
        <f t="shared" si="40"/>
        <v>0</v>
      </c>
      <c r="CE44" s="515">
        <f t="shared" si="41"/>
        <v>0</v>
      </c>
      <c r="CF44" s="515">
        <f t="shared" si="42"/>
        <v>0</v>
      </c>
      <c r="CG44" s="515">
        <f t="shared" si="43"/>
        <v>0</v>
      </c>
      <c r="CH44" s="515">
        <f t="shared" si="44"/>
        <v>0</v>
      </c>
      <c r="CI44" s="515">
        <f t="shared" si="45"/>
        <v>0</v>
      </c>
      <c r="CJ44" s="515">
        <f t="shared" si="65"/>
        <v>0</v>
      </c>
      <c r="CK44" s="515">
        <f t="shared" si="46"/>
        <v>0</v>
      </c>
      <c r="CL44" s="515">
        <f t="shared" si="47"/>
        <v>0</v>
      </c>
      <c r="CM44" s="515">
        <f t="shared" si="48"/>
        <v>0</v>
      </c>
      <c r="CN44" s="515">
        <f t="shared" si="49"/>
        <v>0</v>
      </c>
      <c r="CO44" s="515">
        <f t="shared" si="50"/>
        <v>0</v>
      </c>
      <c r="CP44" s="515">
        <f t="shared" si="51"/>
        <v>0</v>
      </c>
      <c r="CQ44" s="515">
        <f t="shared" si="52"/>
        <v>0</v>
      </c>
      <c r="CR44" s="515">
        <f t="shared" si="53"/>
        <v>0</v>
      </c>
      <c r="CS44" s="515">
        <f t="shared" si="54"/>
        <v>0</v>
      </c>
      <c r="CT44" s="515">
        <f t="shared" si="55"/>
        <v>0</v>
      </c>
      <c r="CU44" s="515">
        <f t="shared" si="56"/>
        <v>0</v>
      </c>
      <c r="CV44" s="515">
        <f t="shared" si="57"/>
        <v>0</v>
      </c>
      <c r="CW44" s="515">
        <f t="shared" si="58"/>
        <v>0</v>
      </c>
    </row>
    <row r="45" spans="2:101" x14ac:dyDescent="0.25">
      <c r="B45" s="509">
        <v>28</v>
      </c>
      <c r="C45" s="467">
        <f>'Student Entry'!C41</f>
        <v>211413205028</v>
      </c>
      <c r="D45" s="274" t="str">
        <f>'Student Entry'!D41</f>
        <v>ELIZA PAULIN.S</v>
      </c>
      <c r="E45" s="468">
        <v>1</v>
      </c>
      <c r="F45" s="510">
        <v>2</v>
      </c>
      <c r="G45" s="510">
        <v>2</v>
      </c>
      <c r="H45" s="510">
        <v>2</v>
      </c>
      <c r="I45" s="510">
        <v>2</v>
      </c>
      <c r="J45" s="468">
        <v>1</v>
      </c>
      <c r="K45" s="510">
        <v>2</v>
      </c>
      <c r="L45" s="468">
        <v>2</v>
      </c>
      <c r="M45" s="468">
        <v>2</v>
      </c>
      <c r="N45" s="510">
        <v>0</v>
      </c>
      <c r="O45" s="511">
        <v>8</v>
      </c>
      <c r="P45" s="511"/>
      <c r="Q45" s="510"/>
      <c r="R45" s="510"/>
      <c r="S45" s="511">
        <v>8</v>
      </c>
      <c r="T45" s="511"/>
      <c r="U45" s="510"/>
      <c r="V45" s="510"/>
      <c r="W45" s="511" t="s">
        <v>937</v>
      </c>
      <c r="X45" s="511"/>
      <c r="Y45" s="510">
        <v>12</v>
      </c>
      <c r="Z45" s="510"/>
      <c r="AA45" s="511">
        <v>7</v>
      </c>
      <c r="AB45" s="511">
        <v>6</v>
      </c>
      <c r="AC45" s="510"/>
      <c r="AD45" s="510"/>
      <c r="AE45" s="511" t="s">
        <v>937</v>
      </c>
      <c r="AF45" s="511" t="s">
        <v>937</v>
      </c>
      <c r="AG45" s="447">
        <v>8</v>
      </c>
      <c r="AH45" s="512">
        <v>7</v>
      </c>
      <c r="AI45" s="513">
        <f t="shared" si="59"/>
        <v>1</v>
      </c>
      <c r="AJ45" s="513" t="str">
        <f t="shared" si="60"/>
        <v>NIL</v>
      </c>
      <c r="AK45" s="513">
        <f t="shared" si="61"/>
        <v>20</v>
      </c>
      <c r="AL45" s="513">
        <f t="shared" si="62"/>
        <v>51</v>
      </c>
      <c r="AM45" s="513" t="str">
        <f t="shared" si="63"/>
        <v>NIL</v>
      </c>
      <c r="AN45" s="513" t="str">
        <f t="shared" si="64"/>
        <v>NIL</v>
      </c>
      <c r="AO45" s="514">
        <f t="shared" si="66"/>
        <v>72</v>
      </c>
      <c r="AP45" s="515">
        <f t="shared" si="0"/>
        <v>0</v>
      </c>
      <c r="AQ45" s="515">
        <f t="shared" si="1"/>
        <v>0</v>
      </c>
      <c r="AR45" s="515">
        <f t="shared" si="2"/>
        <v>0</v>
      </c>
      <c r="AS45" s="515">
        <f t="shared" si="3"/>
        <v>0</v>
      </c>
      <c r="AT45" s="515">
        <f t="shared" si="4"/>
        <v>0</v>
      </c>
      <c r="AU45" s="515">
        <f t="shared" si="5"/>
        <v>0</v>
      </c>
      <c r="AV45" s="515">
        <f t="shared" si="6"/>
        <v>0</v>
      </c>
      <c r="AW45" s="515">
        <f t="shared" si="7"/>
        <v>0</v>
      </c>
      <c r="AX45" s="515">
        <f t="shared" si="8"/>
        <v>0</v>
      </c>
      <c r="AY45" s="515">
        <f t="shared" si="9"/>
        <v>0</v>
      </c>
      <c r="AZ45" s="515">
        <f t="shared" si="10"/>
        <v>0</v>
      </c>
      <c r="BA45" s="515">
        <f t="shared" si="11"/>
        <v>0</v>
      </c>
      <c r="BB45" s="515">
        <f t="shared" si="12"/>
        <v>0</v>
      </c>
      <c r="BC45" s="515">
        <f t="shared" si="13"/>
        <v>0</v>
      </c>
      <c r="BD45" s="515">
        <f t="shared" si="14"/>
        <v>0</v>
      </c>
      <c r="BE45" s="515">
        <f t="shared" si="15"/>
        <v>0</v>
      </c>
      <c r="BF45" s="515">
        <f t="shared" si="16"/>
        <v>0</v>
      </c>
      <c r="BG45" s="515">
        <f t="shared" si="17"/>
        <v>0</v>
      </c>
      <c r="BH45" s="515">
        <f t="shared" si="18"/>
        <v>0</v>
      </c>
      <c r="BI45" s="515">
        <f t="shared" si="19"/>
        <v>0</v>
      </c>
      <c r="BJ45" s="515">
        <f t="shared" si="20"/>
        <v>0</v>
      </c>
      <c r="BK45" s="515">
        <f t="shared" si="21"/>
        <v>0</v>
      </c>
      <c r="BL45" s="515">
        <f t="shared" si="22"/>
        <v>0</v>
      </c>
      <c r="BM45" s="515">
        <f t="shared" si="23"/>
        <v>0</v>
      </c>
      <c r="BN45" s="515">
        <f t="shared" si="24"/>
        <v>0</v>
      </c>
      <c r="BO45" s="515">
        <f t="shared" si="25"/>
        <v>0</v>
      </c>
      <c r="BP45" s="515">
        <f t="shared" si="26"/>
        <v>0</v>
      </c>
      <c r="BQ45" s="515">
        <f t="shared" si="27"/>
        <v>0</v>
      </c>
      <c r="BR45" s="515">
        <f t="shared" si="28"/>
        <v>0</v>
      </c>
      <c r="BS45" s="515">
        <f t="shared" si="29"/>
        <v>0</v>
      </c>
      <c r="BT45" s="515">
        <f t="shared" si="30"/>
        <v>0</v>
      </c>
      <c r="BU45" s="515">
        <f t="shared" si="31"/>
        <v>0</v>
      </c>
      <c r="BV45" s="515">
        <f t="shared" si="32"/>
        <v>0</v>
      </c>
      <c r="BW45" s="515">
        <f t="shared" si="33"/>
        <v>0</v>
      </c>
      <c r="BX45" s="515">
        <f t="shared" si="34"/>
        <v>0</v>
      </c>
      <c r="BY45" s="515">
        <f t="shared" si="35"/>
        <v>0</v>
      </c>
      <c r="BZ45" s="515">
        <f t="shared" si="36"/>
        <v>0</v>
      </c>
      <c r="CA45" s="515">
        <f t="shared" si="37"/>
        <v>0</v>
      </c>
      <c r="CB45" s="515">
        <f t="shared" si="38"/>
        <v>0</v>
      </c>
      <c r="CC45" s="515">
        <f t="shared" si="39"/>
        <v>0</v>
      </c>
      <c r="CD45" s="515">
        <f t="shared" si="40"/>
        <v>0</v>
      </c>
      <c r="CE45" s="515">
        <f t="shared" si="41"/>
        <v>0</v>
      </c>
      <c r="CF45" s="515">
        <f t="shared" si="42"/>
        <v>0</v>
      </c>
      <c r="CG45" s="515">
        <f t="shared" si="43"/>
        <v>0</v>
      </c>
      <c r="CH45" s="515">
        <f t="shared" si="44"/>
        <v>0</v>
      </c>
      <c r="CI45" s="515">
        <f t="shared" si="45"/>
        <v>0</v>
      </c>
      <c r="CJ45" s="515">
        <f t="shared" si="65"/>
        <v>0</v>
      </c>
      <c r="CK45" s="515">
        <f t="shared" si="46"/>
        <v>0</v>
      </c>
      <c r="CL45" s="515">
        <f t="shared" si="47"/>
        <v>0</v>
      </c>
      <c r="CM45" s="515">
        <f t="shared" si="48"/>
        <v>0</v>
      </c>
      <c r="CN45" s="515">
        <f t="shared" si="49"/>
        <v>0</v>
      </c>
      <c r="CO45" s="515">
        <f t="shared" si="50"/>
        <v>0</v>
      </c>
      <c r="CP45" s="515">
        <f t="shared" si="51"/>
        <v>0</v>
      </c>
      <c r="CQ45" s="515">
        <f t="shared" si="52"/>
        <v>0</v>
      </c>
      <c r="CR45" s="515">
        <f t="shared" si="53"/>
        <v>0</v>
      </c>
      <c r="CS45" s="515">
        <f t="shared" si="54"/>
        <v>0</v>
      </c>
      <c r="CT45" s="515">
        <f t="shared" si="55"/>
        <v>0</v>
      </c>
      <c r="CU45" s="515">
        <f t="shared" si="56"/>
        <v>0</v>
      </c>
      <c r="CV45" s="515">
        <f t="shared" si="57"/>
        <v>0</v>
      </c>
      <c r="CW45" s="515">
        <f t="shared" si="58"/>
        <v>0</v>
      </c>
    </row>
    <row r="46" spans="2:101" x14ac:dyDescent="0.25">
      <c r="B46" s="509">
        <v>29</v>
      </c>
      <c r="C46" s="467">
        <f>'Student Entry'!C42</f>
        <v>211413205029</v>
      </c>
      <c r="D46" s="274" t="str">
        <f>'Student Entry'!D42</f>
        <v>GANAPATHY.L</v>
      </c>
      <c r="E46" s="468">
        <v>2</v>
      </c>
      <c r="F46" s="510">
        <v>2</v>
      </c>
      <c r="G46" s="510">
        <v>1</v>
      </c>
      <c r="H46" s="510">
        <v>2</v>
      </c>
      <c r="I46" s="510">
        <v>0</v>
      </c>
      <c r="J46" s="468">
        <v>2</v>
      </c>
      <c r="K46" s="510">
        <v>2</v>
      </c>
      <c r="L46" s="468">
        <v>1</v>
      </c>
      <c r="M46" s="468">
        <v>2</v>
      </c>
      <c r="N46" s="510">
        <v>0</v>
      </c>
      <c r="O46" s="511">
        <v>13</v>
      </c>
      <c r="P46" s="511"/>
      <c r="Q46" s="510"/>
      <c r="R46" s="510"/>
      <c r="S46" s="511">
        <v>9</v>
      </c>
      <c r="T46" s="511"/>
      <c r="U46" s="510"/>
      <c r="V46" s="510"/>
      <c r="W46" s="511">
        <v>9</v>
      </c>
      <c r="X46" s="511"/>
      <c r="Y46" s="510"/>
      <c r="Z46" s="510"/>
      <c r="AA46" s="511">
        <v>6</v>
      </c>
      <c r="AB46" s="511">
        <v>6</v>
      </c>
      <c r="AC46" s="510"/>
      <c r="AD46" s="510"/>
      <c r="AE46" s="511">
        <v>5</v>
      </c>
      <c r="AF46" s="511">
        <v>6</v>
      </c>
      <c r="AG46" s="447"/>
      <c r="AH46" s="512"/>
      <c r="AI46" s="513">
        <f t="shared" si="59"/>
        <v>2</v>
      </c>
      <c r="AJ46" s="513" t="str">
        <f t="shared" si="60"/>
        <v>NIL</v>
      </c>
      <c r="AK46" s="513">
        <f t="shared" si="61"/>
        <v>37</v>
      </c>
      <c r="AL46" s="513">
        <f t="shared" si="62"/>
        <v>29</v>
      </c>
      <c r="AM46" s="513" t="str">
        <f t="shared" si="63"/>
        <v>NIL</v>
      </c>
      <c r="AN46" s="513" t="str">
        <f t="shared" si="64"/>
        <v>NIL</v>
      </c>
      <c r="AO46" s="514">
        <f t="shared" si="66"/>
        <v>68</v>
      </c>
      <c r="AP46" s="515">
        <f t="shared" si="0"/>
        <v>0</v>
      </c>
      <c r="AQ46" s="515">
        <f t="shared" si="1"/>
        <v>0</v>
      </c>
      <c r="AR46" s="515">
        <f t="shared" si="2"/>
        <v>0</v>
      </c>
      <c r="AS46" s="515">
        <f t="shared" si="3"/>
        <v>0</v>
      </c>
      <c r="AT46" s="515">
        <f t="shared" si="4"/>
        <v>0</v>
      </c>
      <c r="AU46" s="515">
        <f t="shared" si="5"/>
        <v>0</v>
      </c>
      <c r="AV46" s="515">
        <f t="shared" si="6"/>
        <v>0</v>
      </c>
      <c r="AW46" s="515">
        <f t="shared" si="7"/>
        <v>0</v>
      </c>
      <c r="AX46" s="515">
        <f t="shared" si="8"/>
        <v>0</v>
      </c>
      <c r="AY46" s="515">
        <f t="shared" si="9"/>
        <v>0</v>
      </c>
      <c r="AZ46" s="515">
        <f t="shared" si="10"/>
        <v>0</v>
      </c>
      <c r="BA46" s="515">
        <f t="shared" si="11"/>
        <v>0</v>
      </c>
      <c r="BB46" s="515">
        <f t="shared" si="12"/>
        <v>0</v>
      </c>
      <c r="BC46" s="515">
        <f t="shared" si="13"/>
        <v>0</v>
      </c>
      <c r="BD46" s="515">
        <f t="shared" si="14"/>
        <v>0</v>
      </c>
      <c r="BE46" s="515">
        <f t="shared" si="15"/>
        <v>0</v>
      </c>
      <c r="BF46" s="515">
        <f t="shared" si="16"/>
        <v>0</v>
      </c>
      <c r="BG46" s="515">
        <f t="shared" si="17"/>
        <v>0</v>
      </c>
      <c r="BH46" s="515">
        <f t="shared" si="18"/>
        <v>0</v>
      </c>
      <c r="BI46" s="515">
        <f t="shared" si="19"/>
        <v>0</v>
      </c>
      <c r="BJ46" s="515">
        <f t="shared" si="20"/>
        <v>0</v>
      </c>
      <c r="BK46" s="515">
        <f t="shared" si="21"/>
        <v>0</v>
      </c>
      <c r="BL46" s="515">
        <f t="shared" si="22"/>
        <v>0</v>
      </c>
      <c r="BM46" s="515">
        <f t="shared" si="23"/>
        <v>0</v>
      </c>
      <c r="BN46" s="515">
        <f t="shared" si="24"/>
        <v>0</v>
      </c>
      <c r="BO46" s="515">
        <f t="shared" si="25"/>
        <v>0</v>
      </c>
      <c r="BP46" s="515">
        <f t="shared" si="26"/>
        <v>0</v>
      </c>
      <c r="BQ46" s="515">
        <f t="shared" si="27"/>
        <v>0</v>
      </c>
      <c r="BR46" s="515">
        <f t="shared" si="28"/>
        <v>0</v>
      </c>
      <c r="BS46" s="515">
        <f t="shared" si="29"/>
        <v>0</v>
      </c>
      <c r="BT46" s="515">
        <f t="shared" si="30"/>
        <v>0</v>
      </c>
      <c r="BU46" s="515">
        <f t="shared" si="31"/>
        <v>0</v>
      </c>
      <c r="BV46" s="515">
        <f t="shared" si="32"/>
        <v>0</v>
      </c>
      <c r="BW46" s="515">
        <f t="shared" si="33"/>
        <v>0</v>
      </c>
      <c r="BX46" s="515">
        <f t="shared" si="34"/>
        <v>0</v>
      </c>
      <c r="BY46" s="515">
        <f t="shared" si="35"/>
        <v>0</v>
      </c>
      <c r="BZ46" s="515">
        <f t="shared" si="36"/>
        <v>0</v>
      </c>
      <c r="CA46" s="515">
        <f t="shared" si="37"/>
        <v>0</v>
      </c>
      <c r="CB46" s="515">
        <f t="shared" si="38"/>
        <v>0</v>
      </c>
      <c r="CC46" s="515">
        <f t="shared" si="39"/>
        <v>0</v>
      </c>
      <c r="CD46" s="515">
        <f t="shared" si="40"/>
        <v>0</v>
      </c>
      <c r="CE46" s="515">
        <f t="shared" si="41"/>
        <v>0</v>
      </c>
      <c r="CF46" s="515">
        <f t="shared" si="42"/>
        <v>0</v>
      </c>
      <c r="CG46" s="515">
        <f t="shared" si="43"/>
        <v>0</v>
      </c>
      <c r="CH46" s="515">
        <f t="shared" si="44"/>
        <v>0</v>
      </c>
      <c r="CI46" s="515">
        <f t="shared" si="45"/>
        <v>0</v>
      </c>
      <c r="CJ46" s="515">
        <f t="shared" si="65"/>
        <v>0</v>
      </c>
      <c r="CK46" s="515">
        <f t="shared" si="46"/>
        <v>0</v>
      </c>
      <c r="CL46" s="515">
        <f t="shared" si="47"/>
        <v>0</v>
      </c>
      <c r="CM46" s="515">
        <f t="shared" si="48"/>
        <v>0</v>
      </c>
      <c r="CN46" s="515">
        <f t="shared" si="49"/>
        <v>0</v>
      </c>
      <c r="CO46" s="515">
        <f t="shared" si="50"/>
        <v>0</v>
      </c>
      <c r="CP46" s="515">
        <f t="shared" si="51"/>
        <v>0</v>
      </c>
      <c r="CQ46" s="515">
        <f t="shared" si="52"/>
        <v>0</v>
      </c>
      <c r="CR46" s="515">
        <f t="shared" si="53"/>
        <v>0</v>
      </c>
      <c r="CS46" s="515">
        <f t="shared" si="54"/>
        <v>0</v>
      </c>
      <c r="CT46" s="515">
        <f t="shared" si="55"/>
        <v>0</v>
      </c>
      <c r="CU46" s="515">
        <f t="shared" si="56"/>
        <v>0</v>
      </c>
      <c r="CV46" s="515">
        <f t="shared" si="57"/>
        <v>0</v>
      </c>
      <c r="CW46" s="515">
        <f t="shared" si="58"/>
        <v>0</v>
      </c>
    </row>
    <row r="47" spans="2:101" x14ac:dyDescent="0.25">
      <c r="B47" s="509">
        <v>30</v>
      </c>
      <c r="C47" s="467">
        <f>'Student Entry'!C43</f>
        <v>211413205030</v>
      </c>
      <c r="D47" s="274" t="str">
        <f>'Student Entry'!D43</f>
        <v>GOBUVIKNESH.J</v>
      </c>
      <c r="E47" s="468">
        <v>1</v>
      </c>
      <c r="F47" s="510">
        <v>2</v>
      </c>
      <c r="G47" s="510">
        <v>1</v>
      </c>
      <c r="H47" s="510">
        <v>1</v>
      </c>
      <c r="I47" s="510">
        <v>2</v>
      </c>
      <c r="J47" s="468">
        <v>2</v>
      </c>
      <c r="K47" s="510">
        <v>2</v>
      </c>
      <c r="L47" s="468">
        <v>2</v>
      </c>
      <c r="M47" s="468">
        <v>1</v>
      </c>
      <c r="N47" s="510">
        <v>0</v>
      </c>
      <c r="O47" s="511">
        <v>7</v>
      </c>
      <c r="P47" s="511"/>
      <c r="Q47" s="510"/>
      <c r="R47" s="510"/>
      <c r="S47" s="511">
        <v>7</v>
      </c>
      <c r="T47" s="511"/>
      <c r="U47" s="510"/>
      <c r="V47" s="510"/>
      <c r="W47" s="511">
        <v>9</v>
      </c>
      <c r="X47" s="511"/>
      <c r="Y47" s="510"/>
      <c r="Z47" s="510"/>
      <c r="AA47" s="511" t="s">
        <v>937</v>
      </c>
      <c r="AB47" s="511" t="s">
        <v>937</v>
      </c>
      <c r="AC47" s="510">
        <v>7</v>
      </c>
      <c r="AD47" s="510">
        <v>3</v>
      </c>
      <c r="AE47" s="511">
        <v>7</v>
      </c>
      <c r="AF47" s="511">
        <v>5</v>
      </c>
      <c r="AG47" s="447"/>
      <c r="AH47" s="512"/>
      <c r="AI47" s="513">
        <f t="shared" si="59"/>
        <v>1</v>
      </c>
      <c r="AJ47" s="513" t="str">
        <f t="shared" si="60"/>
        <v>NIL</v>
      </c>
      <c r="AK47" s="513">
        <f t="shared" si="61"/>
        <v>29</v>
      </c>
      <c r="AL47" s="513">
        <f t="shared" si="62"/>
        <v>26</v>
      </c>
      <c r="AM47" s="513">
        <f t="shared" si="63"/>
        <v>3</v>
      </c>
      <c r="AN47" s="513" t="str">
        <f t="shared" si="64"/>
        <v>NIL</v>
      </c>
      <c r="AO47" s="514">
        <f t="shared" si="66"/>
        <v>59</v>
      </c>
      <c r="AP47" s="515">
        <f t="shared" si="0"/>
        <v>0</v>
      </c>
      <c r="AQ47" s="515">
        <f t="shared" si="1"/>
        <v>0</v>
      </c>
      <c r="AR47" s="515">
        <f t="shared" si="2"/>
        <v>0</v>
      </c>
      <c r="AS47" s="515">
        <f t="shared" si="3"/>
        <v>0</v>
      </c>
      <c r="AT47" s="515">
        <f t="shared" si="4"/>
        <v>0</v>
      </c>
      <c r="AU47" s="515">
        <f t="shared" si="5"/>
        <v>0</v>
      </c>
      <c r="AV47" s="515">
        <f t="shared" si="6"/>
        <v>0</v>
      </c>
      <c r="AW47" s="515">
        <f t="shared" si="7"/>
        <v>0</v>
      </c>
      <c r="AX47" s="515">
        <f t="shared" si="8"/>
        <v>0</v>
      </c>
      <c r="AY47" s="515">
        <f t="shared" si="9"/>
        <v>0</v>
      </c>
      <c r="AZ47" s="515">
        <f t="shared" si="10"/>
        <v>0</v>
      </c>
      <c r="BA47" s="515">
        <f t="shared" si="11"/>
        <v>0</v>
      </c>
      <c r="BB47" s="515">
        <f t="shared" si="12"/>
        <v>0</v>
      </c>
      <c r="BC47" s="515">
        <f t="shared" si="13"/>
        <v>0</v>
      </c>
      <c r="BD47" s="515">
        <f t="shared" si="14"/>
        <v>0</v>
      </c>
      <c r="BE47" s="515">
        <f t="shared" si="15"/>
        <v>0</v>
      </c>
      <c r="BF47" s="515">
        <f t="shared" si="16"/>
        <v>0</v>
      </c>
      <c r="BG47" s="515">
        <f t="shared" si="17"/>
        <v>0</v>
      </c>
      <c r="BH47" s="515">
        <f t="shared" si="18"/>
        <v>0</v>
      </c>
      <c r="BI47" s="515">
        <f t="shared" si="19"/>
        <v>0</v>
      </c>
      <c r="BJ47" s="515">
        <f t="shared" si="20"/>
        <v>0</v>
      </c>
      <c r="BK47" s="515">
        <f t="shared" si="21"/>
        <v>0</v>
      </c>
      <c r="BL47" s="515">
        <f t="shared" si="22"/>
        <v>0</v>
      </c>
      <c r="BM47" s="515">
        <f t="shared" si="23"/>
        <v>0</v>
      </c>
      <c r="BN47" s="515">
        <f t="shared" si="24"/>
        <v>0</v>
      </c>
      <c r="BO47" s="515">
        <f t="shared" si="25"/>
        <v>0</v>
      </c>
      <c r="BP47" s="515">
        <f t="shared" si="26"/>
        <v>0</v>
      </c>
      <c r="BQ47" s="515">
        <f t="shared" si="27"/>
        <v>0</v>
      </c>
      <c r="BR47" s="515">
        <f t="shared" si="28"/>
        <v>0</v>
      </c>
      <c r="BS47" s="515">
        <f t="shared" si="29"/>
        <v>0</v>
      </c>
      <c r="BT47" s="515">
        <f t="shared" si="30"/>
        <v>0</v>
      </c>
      <c r="BU47" s="515">
        <f t="shared" si="31"/>
        <v>0</v>
      </c>
      <c r="BV47" s="515">
        <f t="shared" si="32"/>
        <v>0</v>
      </c>
      <c r="BW47" s="515">
        <f t="shared" si="33"/>
        <v>0</v>
      </c>
      <c r="BX47" s="515">
        <f t="shared" si="34"/>
        <v>0</v>
      </c>
      <c r="BY47" s="515">
        <f t="shared" si="35"/>
        <v>0</v>
      </c>
      <c r="BZ47" s="515">
        <f t="shared" si="36"/>
        <v>0</v>
      </c>
      <c r="CA47" s="515">
        <f t="shared" si="37"/>
        <v>0</v>
      </c>
      <c r="CB47" s="515">
        <f t="shared" si="38"/>
        <v>0</v>
      </c>
      <c r="CC47" s="515">
        <f t="shared" si="39"/>
        <v>0</v>
      </c>
      <c r="CD47" s="515">
        <f t="shared" si="40"/>
        <v>0</v>
      </c>
      <c r="CE47" s="515">
        <f t="shared" si="41"/>
        <v>0</v>
      </c>
      <c r="CF47" s="515">
        <f t="shared" si="42"/>
        <v>0</v>
      </c>
      <c r="CG47" s="515">
        <f t="shared" si="43"/>
        <v>0</v>
      </c>
      <c r="CH47" s="515">
        <f t="shared" si="44"/>
        <v>0</v>
      </c>
      <c r="CI47" s="515">
        <f t="shared" si="45"/>
        <v>0</v>
      </c>
      <c r="CJ47" s="515">
        <f t="shared" si="65"/>
        <v>0</v>
      </c>
      <c r="CK47" s="515">
        <f t="shared" si="46"/>
        <v>0</v>
      </c>
      <c r="CL47" s="515">
        <f t="shared" si="47"/>
        <v>0</v>
      </c>
      <c r="CM47" s="515">
        <f t="shared" si="48"/>
        <v>0</v>
      </c>
      <c r="CN47" s="515">
        <f t="shared" si="49"/>
        <v>0</v>
      </c>
      <c r="CO47" s="515">
        <f t="shared" si="50"/>
        <v>0</v>
      </c>
      <c r="CP47" s="515">
        <f t="shared" si="51"/>
        <v>0</v>
      </c>
      <c r="CQ47" s="515">
        <f t="shared" si="52"/>
        <v>0</v>
      </c>
      <c r="CR47" s="515">
        <f t="shared" si="53"/>
        <v>0</v>
      </c>
      <c r="CS47" s="515">
        <f t="shared" si="54"/>
        <v>0</v>
      </c>
      <c r="CT47" s="515">
        <f t="shared" si="55"/>
        <v>0</v>
      </c>
      <c r="CU47" s="515">
        <f t="shared" si="56"/>
        <v>0</v>
      </c>
      <c r="CV47" s="515">
        <f t="shared" si="57"/>
        <v>0</v>
      </c>
      <c r="CW47" s="515">
        <f t="shared" si="58"/>
        <v>0</v>
      </c>
    </row>
    <row r="48" spans="2:101" x14ac:dyDescent="0.25">
      <c r="B48" s="509">
        <v>31</v>
      </c>
      <c r="C48" s="467">
        <f>'Student Entry'!C44</f>
        <v>211413205031</v>
      </c>
      <c r="D48" s="274" t="str">
        <f>'Student Entry'!D44</f>
        <v>GOKULSARATHY.P</v>
      </c>
      <c r="E48" s="468">
        <v>2</v>
      </c>
      <c r="F48" s="510">
        <v>2</v>
      </c>
      <c r="G48" s="510">
        <v>1</v>
      </c>
      <c r="H48" s="510">
        <v>2</v>
      </c>
      <c r="I48" s="510">
        <v>2</v>
      </c>
      <c r="J48" s="468">
        <v>2</v>
      </c>
      <c r="K48" s="510">
        <v>2</v>
      </c>
      <c r="L48" s="468">
        <v>2</v>
      </c>
      <c r="M48" s="468">
        <v>2</v>
      </c>
      <c r="N48" s="510">
        <v>0</v>
      </c>
      <c r="O48" s="511">
        <v>9</v>
      </c>
      <c r="P48" s="511"/>
      <c r="Q48" s="510"/>
      <c r="R48" s="510"/>
      <c r="S48" s="511" t="s">
        <v>937</v>
      </c>
      <c r="T48" s="511"/>
      <c r="U48" s="510">
        <v>7</v>
      </c>
      <c r="V48" s="510"/>
      <c r="W48" s="511" t="s">
        <v>937</v>
      </c>
      <c r="X48" s="511"/>
      <c r="Y48" s="510">
        <v>15</v>
      </c>
      <c r="Z48" s="510"/>
      <c r="AA48" s="511">
        <v>6</v>
      </c>
      <c r="AB48" s="511">
        <v>7</v>
      </c>
      <c r="AC48" s="510"/>
      <c r="AD48" s="510"/>
      <c r="AE48" s="511">
        <v>6</v>
      </c>
      <c r="AF48" s="511">
        <v>6</v>
      </c>
      <c r="AG48" s="447"/>
      <c r="AH48" s="512"/>
      <c r="AI48" s="513">
        <f t="shared" si="59"/>
        <v>2</v>
      </c>
      <c r="AJ48" s="513" t="str">
        <f t="shared" si="60"/>
        <v>NIL</v>
      </c>
      <c r="AK48" s="513">
        <f t="shared" si="61"/>
        <v>25</v>
      </c>
      <c r="AL48" s="513">
        <f t="shared" si="62"/>
        <v>46</v>
      </c>
      <c r="AM48" s="513" t="str">
        <f t="shared" si="63"/>
        <v>NIL</v>
      </c>
      <c r="AN48" s="513" t="str">
        <f t="shared" si="64"/>
        <v>NIL</v>
      </c>
      <c r="AO48" s="514">
        <f t="shared" si="66"/>
        <v>73</v>
      </c>
      <c r="AP48" s="515">
        <f t="shared" si="0"/>
        <v>0</v>
      </c>
      <c r="AQ48" s="515">
        <f t="shared" si="1"/>
        <v>0</v>
      </c>
      <c r="AR48" s="515">
        <f t="shared" si="2"/>
        <v>0</v>
      </c>
      <c r="AS48" s="515">
        <f t="shared" si="3"/>
        <v>0</v>
      </c>
      <c r="AT48" s="515">
        <f t="shared" si="4"/>
        <v>0</v>
      </c>
      <c r="AU48" s="515">
        <f t="shared" si="5"/>
        <v>0</v>
      </c>
      <c r="AV48" s="515">
        <f t="shared" si="6"/>
        <v>0</v>
      </c>
      <c r="AW48" s="515">
        <f t="shared" si="7"/>
        <v>0</v>
      </c>
      <c r="AX48" s="515">
        <f t="shared" si="8"/>
        <v>0</v>
      </c>
      <c r="AY48" s="515">
        <f t="shared" si="9"/>
        <v>0</v>
      </c>
      <c r="AZ48" s="515">
        <f t="shared" si="10"/>
        <v>0</v>
      </c>
      <c r="BA48" s="515">
        <f t="shared" si="11"/>
        <v>0</v>
      </c>
      <c r="BB48" s="515">
        <f t="shared" si="12"/>
        <v>0</v>
      </c>
      <c r="BC48" s="515">
        <f t="shared" si="13"/>
        <v>0</v>
      </c>
      <c r="BD48" s="515">
        <f t="shared" si="14"/>
        <v>0</v>
      </c>
      <c r="BE48" s="515">
        <f t="shared" si="15"/>
        <v>0</v>
      </c>
      <c r="BF48" s="515">
        <f t="shared" si="16"/>
        <v>0</v>
      </c>
      <c r="BG48" s="515">
        <f t="shared" si="17"/>
        <v>0</v>
      </c>
      <c r="BH48" s="515">
        <f t="shared" si="18"/>
        <v>0</v>
      </c>
      <c r="BI48" s="515">
        <f t="shared" si="19"/>
        <v>0</v>
      </c>
      <c r="BJ48" s="515">
        <f t="shared" si="20"/>
        <v>0</v>
      </c>
      <c r="BK48" s="515">
        <f t="shared" si="21"/>
        <v>0</v>
      </c>
      <c r="BL48" s="515">
        <f t="shared" si="22"/>
        <v>0</v>
      </c>
      <c r="BM48" s="515">
        <f t="shared" si="23"/>
        <v>0</v>
      </c>
      <c r="BN48" s="515">
        <f t="shared" si="24"/>
        <v>0</v>
      </c>
      <c r="BO48" s="515">
        <f t="shared" si="25"/>
        <v>0</v>
      </c>
      <c r="BP48" s="515">
        <f t="shared" si="26"/>
        <v>0</v>
      </c>
      <c r="BQ48" s="515">
        <f t="shared" si="27"/>
        <v>0</v>
      </c>
      <c r="BR48" s="515">
        <f t="shared" si="28"/>
        <v>0</v>
      </c>
      <c r="BS48" s="515">
        <f t="shared" si="29"/>
        <v>0</v>
      </c>
      <c r="BT48" s="515">
        <f t="shared" si="30"/>
        <v>0</v>
      </c>
      <c r="BU48" s="515">
        <f t="shared" si="31"/>
        <v>0</v>
      </c>
      <c r="BV48" s="515">
        <f t="shared" si="32"/>
        <v>0</v>
      </c>
      <c r="BW48" s="515">
        <f t="shared" si="33"/>
        <v>0</v>
      </c>
      <c r="BX48" s="515">
        <f t="shared" si="34"/>
        <v>0</v>
      </c>
      <c r="BY48" s="515">
        <f t="shared" si="35"/>
        <v>0</v>
      </c>
      <c r="BZ48" s="515">
        <f t="shared" si="36"/>
        <v>0</v>
      </c>
      <c r="CA48" s="515">
        <f t="shared" si="37"/>
        <v>0</v>
      </c>
      <c r="CB48" s="515">
        <f t="shared" si="38"/>
        <v>0</v>
      </c>
      <c r="CC48" s="515">
        <f t="shared" si="39"/>
        <v>0</v>
      </c>
      <c r="CD48" s="515">
        <f t="shared" si="40"/>
        <v>0</v>
      </c>
      <c r="CE48" s="515">
        <f t="shared" si="41"/>
        <v>0</v>
      </c>
      <c r="CF48" s="515">
        <f t="shared" si="42"/>
        <v>0</v>
      </c>
      <c r="CG48" s="515">
        <f t="shared" si="43"/>
        <v>0</v>
      </c>
      <c r="CH48" s="515">
        <f t="shared" si="44"/>
        <v>0</v>
      </c>
      <c r="CI48" s="515">
        <f t="shared" si="45"/>
        <v>0</v>
      </c>
      <c r="CJ48" s="515">
        <f t="shared" si="65"/>
        <v>0</v>
      </c>
      <c r="CK48" s="515">
        <f t="shared" si="46"/>
        <v>0</v>
      </c>
      <c r="CL48" s="515">
        <f t="shared" si="47"/>
        <v>0</v>
      </c>
      <c r="CM48" s="515">
        <f t="shared" si="48"/>
        <v>0</v>
      </c>
      <c r="CN48" s="515">
        <f t="shared" si="49"/>
        <v>0</v>
      </c>
      <c r="CO48" s="515">
        <f t="shared" si="50"/>
        <v>0</v>
      </c>
      <c r="CP48" s="515">
        <f t="shared" si="51"/>
        <v>0</v>
      </c>
      <c r="CQ48" s="515">
        <f t="shared" si="52"/>
        <v>0</v>
      </c>
      <c r="CR48" s="515">
        <f t="shared" si="53"/>
        <v>0</v>
      </c>
      <c r="CS48" s="515">
        <f t="shared" si="54"/>
        <v>0</v>
      </c>
      <c r="CT48" s="515">
        <f t="shared" si="55"/>
        <v>0</v>
      </c>
      <c r="CU48" s="515">
        <f t="shared" si="56"/>
        <v>0</v>
      </c>
      <c r="CV48" s="515">
        <f t="shared" si="57"/>
        <v>0</v>
      </c>
      <c r="CW48" s="515">
        <f t="shared" si="58"/>
        <v>0</v>
      </c>
    </row>
    <row r="49" spans="2:101" x14ac:dyDescent="0.25">
      <c r="B49" s="509">
        <v>32</v>
      </c>
      <c r="C49" s="467">
        <f>'Student Entry'!C45</f>
        <v>211413205032</v>
      </c>
      <c r="D49" s="274" t="str">
        <f>'Student Entry'!D45</f>
        <v>GOPINATH.J</v>
      </c>
      <c r="E49" s="468">
        <v>2</v>
      </c>
      <c r="F49" s="510">
        <v>2</v>
      </c>
      <c r="G49" s="510">
        <v>2</v>
      </c>
      <c r="H49" s="510">
        <v>2</v>
      </c>
      <c r="I49" s="510">
        <v>2</v>
      </c>
      <c r="J49" s="468">
        <v>1</v>
      </c>
      <c r="K49" s="510">
        <v>1</v>
      </c>
      <c r="L49" s="468">
        <v>1</v>
      </c>
      <c r="M49" s="468">
        <v>1</v>
      </c>
      <c r="N49" s="510">
        <v>0</v>
      </c>
      <c r="O49" s="511" t="s">
        <v>937</v>
      </c>
      <c r="P49" s="511"/>
      <c r="Q49" s="510">
        <v>12</v>
      </c>
      <c r="R49" s="510"/>
      <c r="S49" s="511">
        <v>5</v>
      </c>
      <c r="T49" s="511"/>
      <c r="U49" s="510"/>
      <c r="V49" s="510"/>
      <c r="W49" s="511">
        <v>9</v>
      </c>
      <c r="X49" s="511"/>
      <c r="Y49" s="510"/>
      <c r="Z49" s="510"/>
      <c r="AA49" s="511">
        <v>8</v>
      </c>
      <c r="AB49" s="511">
        <v>5</v>
      </c>
      <c r="AC49" s="510"/>
      <c r="AD49" s="510"/>
      <c r="AE49" s="511">
        <v>4</v>
      </c>
      <c r="AF49" s="511">
        <v>7</v>
      </c>
      <c r="AG49" s="447"/>
      <c r="AH49" s="512"/>
      <c r="AI49" s="513">
        <f t="shared" si="59"/>
        <v>2</v>
      </c>
      <c r="AJ49" s="513" t="str">
        <f t="shared" si="60"/>
        <v>NIL</v>
      </c>
      <c r="AK49" s="513">
        <f t="shared" si="61"/>
        <v>20</v>
      </c>
      <c r="AL49" s="513">
        <f t="shared" si="62"/>
        <v>42</v>
      </c>
      <c r="AM49" s="513" t="str">
        <f t="shared" si="63"/>
        <v>NIL</v>
      </c>
      <c r="AN49" s="513" t="str">
        <f t="shared" si="64"/>
        <v>NIL</v>
      </c>
      <c r="AO49" s="514">
        <f t="shared" si="66"/>
        <v>64</v>
      </c>
      <c r="AP49" s="515">
        <f t="shared" si="0"/>
        <v>0</v>
      </c>
      <c r="AQ49" s="515">
        <f t="shared" si="1"/>
        <v>0</v>
      </c>
      <c r="AR49" s="515">
        <f t="shared" si="2"/>
        <v>0</v>
      </c>
      <c r="AS49" s="515">
        <f t="shared" si="3"/>
        <v>0</v>
      </c>
      <c r="AT49" s="515">
        <f t="shared" si="4"/>
        <v>0</v>
      </c>
      <c r="AU49" s="515">
        <f t="shared" si="5"/>
        <v>0</v>
      </c>
      <c r="AV49" s="515">
        <f t="shared" si="6"/>
        <v>0</v>
      </c>
      <c r="AW49" s="515">
        <f t="shared" si="7"/>
        <v>0</v>
      </c>
      <c r="AX49" s="515">
        <f t="shared" si="8"/>
        <v>0</v>
      </c>
      <c r="AY49" s="515">
        <f t="shared" si="9"/>
        <v>0</v>
      </c>
      <c r="AZ49" s="515">
        <f t="shared" si="10"/>
        <v>0</v>
      </c>
      <c r="BA49" s="515">
        <f t="shared" si="11"/>
        <v>0</v>
      </c>
      <c r="BB49" s="515">
        <f t="shared" si="12"/>
        <v>0</v>
      </c>
      <c r="BC49" s="515">
        <f t="shared" si="13"/>
        <v>0</v>
      </c>
      <c r="BD49" s="515">
        <f t="shared" si="14"/>
        <v>0</v>
      </c>
      <c r="BE49" s="515">
        <f t="shared" si="15"/>
        <v>0</v>
      </c>
      <c r="BF49" s="515">
        <f t="shared" si="16"/>
        <v>0</v>
      </c>
      <c r="BG49" s="515">
        <f t="shared" si="17"/>
        <v>0</v>
      </c>
      <c r="BH49" s="515">
        <f t="shared" si="18"/>
        <v>0</v>
      </c>
      <c r="BI49" s="515">
        <f t="shared" si="19"/>
        <v>0</v>
      </c>
      <c r="BJ49" s="515">
        <f t="shared" si="20"/>
        <v>0</v>
      </c>
      <c r="BK49" s="515">
        <f t="shared" si="21"/>
        <v>0</v>
      </c>
      <c r="BL49" s="515">
        <f t="shared" si="22"/>
        <v>0</v>
      </c>
      <c r="BM49" s="515">
        <f t="shared" si="23"/>
        <v>0</v>
      </c>
      <c r="BN49" s="515">
        <f t="shared" si="24"/>
        <v>0</v>
      </c>
      <c r="BO49" s="515">
        <f t="shared" si="25"/>
        <v>0</v>
      </c>
      <c r="BP49" s="515">
        <f t="shared" si="26"/>
        <v>0</v>
      </c>
      <c r="BQ49" s="515">
        <f t="shared" si="27"/>
        <v>0</v>
      </c>
      <c r="BR49" s="515">
        <f t="shared" si="28"/>
        <v>0</v>
      </c>
      <c r="BS49" s="515">
        <f t="shared" si="29"/>
        <v>0</v>
      </c>
      <c r="BT49" s="515">
        <f t="shared" si="30"/>
        <v>0</v>
      </c>
      <c r="BU49" s="515">
        <f t="shared" si="31"/>
        <v>0</v>
      </c>
      <c r="BV49" s="515">
        <f t="shared" si="32"/>
        <v>0</v>
      </c>
      <c r="BW49" s="515">
        <f t="shared" si="33"/>
        <v>0</v>
      </c>
      <c r="BX49" s="515">
        <f t="shared" si="34"/>
        <v>0</v>
      </c>
      <c r="BY49" s="515">
        <f t="shared" si="35"/>
        <v>0</v>
      </c>
      <c r="BZ49" s="515">
        <f t="shared" si="36"/>
        <v>0</v>
      </c>
      <c r="CA49" s="515">
        <f t="shared" si="37"/>
        <v>0</v>
      </c>
      <c r="CB49" s="515">
        <f t="shared" si="38"/>
        <v>0</v>
      </c>
      <c r="CC49" s="515">
        <f t="shared" si="39"/>
        <v>0</v>
      </c>
      <c r="CD49" s="515">
        <f t="shared" si="40"/>
        <v>0</v>
      </c>
      <c r="CE49" s="515">
        <f t="shared" si="41"/>
        <v>0</v>
      </c>
      <c r="CF49" s="515">
        <f t="shared" si="42"/>
        <v>0</v>
      </c>
      <c r="CG49" s="515">
        <f t="shared" si="43"/>
        <v>0</v>
      </c>
      <c r="CH49" s="515">
        <f t="shared" si="44"/>
        <v>0</v>
      </c>
      <c r="CI49" s="515">
        <f t="shared" si="45"/>
        <v>0</v>
      </c>
      <c r="CJ49" s="515">
        <f t="shared" si="65"/>
        <v>0</v>
      </c>
      <c r="CK49" s="515">
        <f t="shared" si="46"/>
        <v>0</v>
      </c>
      <c r="CL49" s="515">
        <f t="shared" si="47"/>
        <v>0</v>
      </c>
      <c r="CM49" s="515">
        <f t="shared" si="48"/>
        <v>0</v>
      </c>
      <c r="CN49" s="515">
        <f t="shared" si="49"/>
        <v>0</v>
      </c>
      <c r="CO49" s="515">
        <f t="shared" si="50"/>
        <v>0</v>
      </c>
      <c r="CP49" s="515">
        <f t="shared" si="51"/>
        <v>0</v>
      </c>
      <c r="CQ49" s="515">
        <f t="shared" si="52"/>
        <v>0</v>
      </c>
      <c r="CR49" s="515">
        <f t="shared" si="53"/>
        <v>0</v>
      </c>
      <c r="CS49" s="515">
        <f t="shared" si="54"/>
        <v>0</v>
      </c>
      <c r="CT49" s="515">
        <f t="shared" si="55"/>
        <v>0</v>
      </c>
      <c r="CU49" s="515">
        <f t="shared" si="56"/>
        <v>0</v>
      </c>
      <c r="CV49" s="515">
        <f t="shared" si="57"/>
        <v>0</v>
      </c>
      <c r="CW49" s="515">
        <f t="shared" si="58"/>
        <v>0</v>
      </c>
    </row>
    <row r="50" spans="2:101" x14ac:dyDescent="0.25">
      <c r="B50" s="509">
        <v>33</v>
      </c>
      <c r="C50" s="467">
        <f>'Student Entry'!C46</f>
        <v>211413205033</v>
      </c>
      <c r="D50" s="274" t="str">
        <f>'Student Entry'!D46</f>
        <v>HARINI.S</v>
      </c>
      <c r="E50" s="468">
        <v>2</v>
      </c>
      <c r="F50" s="510">
        <v>2</v>
      </c>
      <c r="G50" s="510">
        <v>2</v>
      </c>
      <c r="H50" s="510">
        <v>1</v>
      </c>
      <c r="I50" s="510">
        <v>2</v>
      </c>
      <c r="J50" s="468">
        <v>2</v>
      </c>
      <c r="K50" s="510">
        <v>2</v>
      </c>
      <c r="L50" s="468">
        <v>2</v>
      </c>
      <c r="M50" s="468">
        <v>2</v>
      </c>
      <c r="N50" s="510">
        <v>2</v>
      </c>
      <c r="O50" s="511">
        <v>6</v>
      </c>
      <c r="P50" s="511"/>
      <c r="Q50" s="510"/>
      <c r="R50" s="510"/>
      <c r="S50" s="511">
        <v>9</v>
      </c>
      <c r="T50" s="511"/>
      <c r="U50" s="510"/>
      <c r="V50" s="510"/>
      <c r="W50" s="511">
        <v>9</v>
      </c>
      <c r="X50" s="511"/>
      <c r="Y50" s="510"/>
      <c r="Z50" s="510"/>
      <c r="AA50" s="511" t="s">
        <v>937</v>
      </c>
      <c r="AB50" s="511" t="s">
        <v>937</v>
      </c>
      <c r="AC50" s="510">
        <v>6</v>
      </c>
      <c r="AD50" s="510">
        <v>7</v>
      </c>
      <c r="AE50" s="511" t="s">
        <v>937</v>
      </c>
      <c r="AF50" s="511" t="s">
        <v>937</v>
      </c>
      <c r="AG50" s="447">
        <v>6</v>
      </c>
      <c r="AH50" s="512">
        <v>8</v>
      </c>
      <c r="AI50" s="513">
        <f t="shared" si="59"/>
        <v>2</v>
      </c>
      <c r="AJ50" s="513" t="str">
        <f t="shared" si="60"/>
        <v>NIL</v>
      </c>
      <c r="AK50" s="513">
        <f t="shared" si="61"/>
        <v>20</v>
      </c>
      <c r="AL50" s="513">
        <f t="shared" si="62"/>
        <v>41</v>
      </c>
      <c r="AM50" s="513">
        <f t="shared" si="63"/>
        <v>7</v>
      </c>
      <c r="AN50" s="513" t="str">
        <f t="shared" si="64"/>
        <v>NIL</v>
      </c>
      <c r="AO50" s="514">
        <f t="shared" si="66"/>
        <v>70</v>
      </c>
      <c r="AP50" s="515">
        <f t="shared" ref="AP50:AP81" si="67">SUMIFS($D50:$AG50,$D$17:$AG$17,"CO1",$D$18:$AG$18,"PO1",$D$33:$AG$33,"&lt;&gt;")</f>
        <v>0</v>
      </c>
      <c r="AQ50" s="515">
        <f t="shared" ref="AQ50:AQ81" si="68">SUMIFS($D50:$AG50,$D$17:$AG$17,"CO1",$D$19:$AG$19,"PO2",$D$33:$AG$33,"&lt;&gt;")</f>
        <v>0</v>
      </c>
      <c r="AR50" s="515">
        <f t="shared" ref="AR50:AR81" si="69">SUMIFS($D50:$AG50,$D$17:$AG$17,"CO1",$D$20:$AG$20,"PO3",$D$33:$AG$33,"&lt;&gt;")</f>
        <v>0</v>
      </c>
      <c r="AS50" s="515">
        <f t="shared" ref="AS50:AS81" si="70">SUMIFS($D50:$AG50,$D$17:$AG$17,"CO1",$D$21:$AG$21,"PO4",$D$33:$AG$33,"&lt;&gt;")</f>
        <v>0</v>
      </c>
      <c r="AT50" s="515">
        <f t="shared" ref="AT50:AT81" si="71">SUMIFS($D50:$AG50,$D$17:$AG$17,"CO1",$D$22:$AG$22,"PO5",$D$33:$AG$33,"&lt;&gt;")</f>
        <v>0</v>
      </c>
      <c r="AU50" s="515">
        <f t="shared" ref="AU50:AU81" si="72">SUMIFS($D50:$AG50,$D$17:$AG$17,"CO1",$D$23:$AG$23,"PO6",$D$33:$AG$33,"&lt;&gt;")</f>
        <v>0</v>
      </c>
      <c r="AV50" s="515">
        <f t="shared" ref="AV50:AV81" si="73">SUMIFS($D50:$AG50,$D$17:$AG$17,"CO1",$D$24:$AG$24,"PO7",$D$33:$AG$33,"&lt;&gt;")</f>
        <v>0</v>
      </c>
      <c r="AW50" s="515">
        <f t="shared" ref="AW50:AW81" si="74">SUMIFS($D50:$AG50,$D$17:$AG$17,"CO1",$D$25:$AG$25,"PO8",$D$33:$AG$33,"&lt;&gt;")</f>
        <v>0</v>
      </c>
      <c r="AX50" s="515">
        <f t="shared" ref="AX50:AX81" si="75">SUMIFS($D50:$AG50,$D$17:$AG$17,"CO1",$D$26:$AG$26,"PO9",$D$33:$AG$33,"&lt;&gt;")</f>
        <v>0</v>
      </c>
      <c r="AY50" s="515">
        <f t="shared" ref="AY50:AY81" si="76">SUMIFS($D50:$AG50,$D$17:$AG$17,"CO1",$D$27:$AG$27,"PO10",$D$33:$AG$33,"&lt;&gt;")</f>
        <v>0</v>
      </c>
      <c r="AZ50" s="515">
        <f t="shared" ref="AZ50:AZ81" si="77">SUMIFS($D50:$AG50,$D$17:$AG$17,"CO1",$D$28:$AG$28,"PO11",$D$33:$AG$33,"&lt;&gt;")</f>
        <v>0</v>
      </c>
      <c r="BA50" s="515">
        <f t="shared" ref="BA50:BA81" si="78">SUMIFS($D50:$AG50,$D$17:$AG$17,"CO1",$D$29:$AG$29,"PO12",$D$33:$AG$33,"&lt;&gt;")</f>
        <v>0</v>
      </c>
      <c r="BB50" s="515">
        <f t="shared" ref="BB50:BB81" si="79">SUMIFS($D50:$AG50,$D$17:$AG$17,"CO2",$D$18:$AG$18,"PO1",$D$33:$AG$33,"&lt;&gt;")</f>
        <v>0</v>
      </c>
      <c r="BC50" s="515">
        <f t="shared" ref="BC50:BC81" si="80">SUMIFS($D50:$AG50,$D$17:$AG$17,"CO2",$D$19:$AG$19,"PO2",$D$33:$AG$33,"&lt;&gt;")</f>
        <v>0</v>
      </c>
      <c r="BD50" s="515">
        <f t="shared" ref="BD50:BD81" si="81">SUMIFS($D50:$AG50,$D$17:$AG$17,"CO2",$D$20:$AG$20,"PO3",$D$33:$AG$33,"&lt;&gt;")</f>
        <v>0</v>
      </c>
      <c r="BE50" s="515">
        <f t="shared" ref="BE50:BE81" si="82">SUMIFS($D50:$AG50,$D$17:$AG$17,"CO2",$D$21:$AG$21,"PO4",$D$33:$AG$33,"&lt;&gt;")</f>
        <v>0</v>
      </c>
      <c r="BF50" s="515">
        <f t="shared" ref="BF50:BF81" si="83">SUMIFS($D50:$AG50,$D$17:$AG$17,"CO2",$D$22:$AG$22,"PO5",$D$33:$AG$33,"&lt;&gt;")</f>
        <v>0</v>
      </c>
      <c r="BG50" s="515">
        <f t="shared" ref="BG50:BG81" si="84">SUMIFS($D50:$AG50,$D$17:$AG$17,"CO2",$D$23:$AG$23,"PO6",$D$33:$AG$33,"&lt;&gt;")</f>
        <v>0</v>
      </c>
      <c r="BH50" s="515">
        <f t="shared" ref="BH50:BH81" si="85">SUMIFS($D50:$AG50,$D$17:$AG$17,"CO2",$D$24:$AG$24,"PO7",$D$33:$AG$33,"&lt;&gt;")</f>
        <v>0</v>
      </c>
      <c r="BI50" s="515">
        <f t="shared" ref="BI50:BI81" si="86">SUMIFS($D50:$AG50,$D$17:$AG$17,"CO2",$D$25:$AG$25,"PO8",$D$33:$AG$33,"&lt;&gt;")</f>
        <v>0</v>
      </c>
      <c r="BJ50" s="515">
        <f t="shared" ref="BJ50:BJ81" si="87">SUMIFS($D50:$AG50,$D$17:$AG$17,"CO2",$D$26:$AG$26,"PO9",$D$33:$AG$33,"&lt;&gt;")</f>
        <v>0</v>
      </c>
      <c r="BK50" s="515">
        <f t="shared" ref="BK50:BK81" si="88">SUMIFS($D50:$AG50,$D$17:$AG$17,"CO2",$D$27:$AG$27,"PO10",$D$33:$AG$33,"&lt;&gt;")</f>
        <v>0</v>
      </c>
      <c r="BL50" s="515">
        <f t="shared" ref="BL50:BL81" si="89">SUMIFS($D50:$AG50,$D$17:$AG$17,"CO2",$D$28:$AG$28,"PO11",$D$33:$AG$33,"&lt;&gt;")</f>
        <v>0</v>
      </c>
      <c r="BM50" s="515">
        <f t="shared" ref="BM50:BM81" si="90">SUMIFS($D50:$AG50,$D$17:$AG$17,"CO2",$D$29:$AG$29,"PO12",$D$33:$AG$33,"&lt;&gt;")</f>
        <v>0</v>
      </c>
      <c r="BN50" s="515">
        <f t="shared" ref="BN50:BN81" si="91">SUMIFS($D50:$AG50,$D$17:$AG$17,"CO3",$D$18:$AG$18,"PO1",$D$33:$AG$33,"&lt;&gt;")</f>
        <v>0</v>
      </c>
      <c r="BO50" s="515">
        <f t="shared" ref="BO50:BO81" si="92">SUMIFS($D50:$AG50,$D$17:$AG$17,"CO3",$D$19:$AG$19,"PO2",$D$33:$AG$33,"&lt;&gt;")</f>
        <v>0</v>
      </c>
      <c r="BP50" s="515">
        <f t="shared" ref="BP50:BP81" si="93">SUMIFS($D50:$AG50,$D$17:$AG$17,"CO3",$D$20:$AG$20,"PO3",$D$33:$AG$33,"&lt;&gt;")</f>
        <v>0</v>
      </c>
      <c r="BQ50" s="515">
        <f t="shared" ref="BQ50:BQ81" si="94">SUMIFS($D50:$AG50,$D$17:$AG$17,"CO3",$D$21:$AG$21,"PO4",$D$33:$AG$33,"&lt;&gt;")</f>
        <v>0</v>
      </c>
      <c r="BR50" s="515">
        <f t="shared" ref="BR50:BR81" si="95">SUMIFS($D50:$AG50,$D$17:$AG$17,"CO3",$D$22:$AG$22,"PO5",$D$33:$AG$33,"&lt;&gt;")</f>
        <v>0</v>
      </c>
      <c r="BS50" s="515">
        <f t="shared" ref="BS50:BS81" si="96">SUMIFS($D50:$AG50,$D$17:$AG$17,"CO3",$D$23:$AG$23,"PO6",$D$33:$AG$33,"&lt;&gt;")</f>
        <v>0</v>
      </c>
      <c r="BT50" s="515">
        <f t="shared" ref="BT50:BT81" si="97">SUMIFS($D50:$AG50,$D$17:$AG$17,"CO3",$D$24:$AG$24,"PO7",$D$33:$AG$33,"&lt;&gt;")</f>
        <v>0</v>
      </c>
      <c r="BU50" s="515">
        <f t="shared" ref="BU50:BU81" si="98">SUMIFS($D50:$AG50,$D$17:$AG$17,"CO3",$D$25:$AG$25,"PO8",$D$33:$AG$33,"&lt;&gt;")</f>
        <v>0</v>
      </c>
      <c r="BV50" s="515">
        <f t="shared" ref="BV50:BV81" si="99">SUMIFS($D50:$AG50,$D$17:$AG$17,"CO3",$D$26:$AG$26,"PO9",$D$33:$AG$33,"&lt;&gt;")</f>
        <v>0</v>
      </c>
      <c r="BW50" s="515">
        <f t="shared" ref="BW50:BW81" si="100">SUMIFS($D50:$AG50,$D$17:$AG$17,"CO3",$D$27:$AG$27,"PO10",$D$33:$AG$33,"&lt;&gt;")</f>
        <v>0</v>
      </c>
      <c r="BX50" s="515">
        <f t="shared" ref="BX50:BX81" si="101">SUMIFS($D50:$AG50,$D$17:$AG$17,"CO3",$D$28:$AG$28,"PO11",$D$33:$AG$33,"&lt;&gt;")</f>
        <v>0</v>
      </c>
      <c r="BY50" s="515">
        <f t="shared" ref="BY50:BY81" si="102">SUMIFS($D50:$AG50,$D$17:$AG$17,"CO3",$D$29:$AG$29,"PO12",$D$33:$AG$33,"&lt;&gt;")</f>
        <v>0</v>
      </c>
      <c r="BZ50" s="515">
        <f t="shared" ref="BZ50:BZ81" si="103">SUMIFS($D50:$AG50,$D$17:$AG$17,"CO4",$D$18:$AG$18,"PO1",$D$33:$AG$33,"&lt;&gt;")</f>
        <v>0</v>
      </c>
      <c r="CA50" s="515">
        <f t="shared" ref="CA50:CA81" si="104">SUMIFS($D50:$AG50,$D$17:$AG$17,"CO4",$D$19:$AG$19,"PO2",$D$33:$AG$33,"&lt;&gt;")</f>
        <v>0</v>
      </c>
      <c r="CB50" s="515">
        <f t="shared" ref="CB50:CB81" si="105">SUMIFS($D50:$AG50,$D$17:$AG$17,"CO4",$D$20:$AG$20,"PO3",$D$33:$AG$33,"&lt;&gt;")</f>
        <v>0</v>
      </c>
      <c r="CC50" s="515">
        <f t="shared" ref="CC50:CC81" si="106">SUMIFS($D50:$AG50,$D$17:$AG$17,"CO4",$D$21:$AG$21,"PO4",$D$33:$AG$33,"&lt;&gt;")</f>
        <v>0</v>
      </c>
      <c r="CD50" s="515">
        <f t="shared" ref="CD50:CD81" si="107">SUMIFS($D50:$AG50,$D$17:$AG$17,"CO4",$D$22:$AG$22,"PO5",$D$33:$AG$33,"&lt;&gt;")</f>
        <v>0</v>
      </c>
      <c r="CE50" s="515">
        <f t="shared" ref="CE50:CE81" si="108">SUMIFS($D50:$AG50,$D$17:$AG$17,"CO4",$D$23:$AG$23,"PO6",$D$33:$AG$33,"&lt;&gt;")</f>
        <v>0</v>
      </c>
      <c r="CF50" s="515">
        <f t="shared" ref="CF50:CF81" si="109">SUMIFS($D50:$AG50,$D$17:$AG$17,"CO4",$D$24:$AG$24,"PO7",$D$33:$AG$33,"&lt;&gt;")</f>
        <v>0</v>
      </c>
      <c r="CG50" s="515">
        <f t="shared" ref="CG50:CG81" si="110">SUMIFS($D50:$AG50,$D$17:$AG$17,"CO4",$D$25:$AG$25,"PO8",$D$33:$AG$33,"&lt;&gt;")</f>
        <v>0</v>
      </c>
      <c r="CH50" s="515">
        <f t="shared" ref="CH50:CH81" si="111">SUMIFS($D50:$AG50,$D$17:$AG$17,"CO4",$D$26:$AG$26,"PO9",$D$33:$AG$33,"&lt;&gt;")</f>
        <v>0</v>
      </c>
      <c r="CI50" s="515">
        <f t="shared" ref="CI50:CI81" si="112">SUMIFS($D50:$AG50,$D$17:$AG$17,"CO4",$D$27:$AG$27,"PO10",$D$33:$AG$33,"&lt;&gt;")</f>
        <v>0</v>
      </c>
      <c r="CJ50" s="515">
        <f t="shared" si="65"/>
        <v>0</v>
      </c>
      <c r="CK50" s="515">
        <f t="shared" ref="CK50:CK81" si="113">SUMIFS($D50:$AG50,$D$17:$AG$17,"CO4",$D$29:$AG$29,"PO12",$D$33:$AG$33,"&lt;&gt;")</f>
        <v>0</v>
      </c>
      <c r="CL50" s="515">
        <f t="shared" ref="CL50:CL81" si="114">SUMIFS($D50:$AG50,$D$17:$AG$17,"CO5",$D$18:$AG$18,"PO1",$D$33:$AG$33,"&lt;&gt;")</f>
        <v>0</v>
      </c>
      <c r="CM50" s="515">
        <f t="shared" ref="CM50:CM81" si="115">SUMIFS($D50:$AG50,$D$17:$AG$17,"CO5",$D$19:$AG$19,"PO2",$D$33:$AG$33,"&lt;&gt;")</f>
        <v>0</v>
      </c>
      <c r="CN50" s="515">
        <f t="shared" ref="CN50:CN81" si="116">SUMIFS($D50:$AG50,$D$17:$AG$17,"CO5",$D$20:$AG$20,"PO3",$D$33:$AG$33,"&lt;&gt;")</f>
        <v>0</v>
      </c>
      <c r="CO50" s="515">
        <f t="shared" ref="CO50:CO81" si="117">SUMIFS($D50:$AG50,$D$17:$AG$17,"CO5",$D$21:$AG$21,"PO4",$D$33:$AG$33,"&lt;&gt;")</f>
        <v>0</v>
      </c>
      <c r="CP50" s="515">
        <f t="shared" ref="CP50:CP81" si="118">SUMIFS($D50:$AG50,$D$17:$AG$17,"CO5",$D$22:$AG$22,"PO5",$D$33:$AG$33,"&lt;&gt;")</f>
        <v>0</v>
      </c>
      <c r="CQ50" s="515">
        <f t="shared" ref="CQ50:CQ81" si="119">SUMIFS($D50:$AG50,$D$17:$AG$17,"CO5",$D$23:$AG$23,"PO6",$D$33:$AG$33,"&lt;&gt;")</f>
        <v>0</v>
      </c>
      <c r="CR50" s="515">
        <f t="shared" ref="CR50:CR81" si="120">SUMIFS($D50:$AG50,$D$17:$AG$17,"CO5",$D$24:$AG$24,"PO7",$D$33:$AG$33,"&lt;&gt;")</f>
        <v>0</v>
      </c>
      <c r="CS50" s="515">
        <f t="shared" ref="CS50:CS81" si="121">SUMIFS($D50:$AG50,$D$17:$AG$17,"CO5",$D$25:$AG$25,"PO8",$D$33:$AG$33,"&lt;&gt;")</f>
        <v>0</v>
      </c>
      <c r="CT50" s="515">
        <f t="shared" ref="CT50:CT81" si="122">SUMIFS($D50:$AG50,$D$17:$AG$17,"CO5",$D$26:$AG$26,"PO9",$D$33:$AG$33,"&lt;&gt;")</f>
        <v>0</v>
      </c>
      <c r="CU50" s="515">
        <f t="shared" ref="CU50:CU81" si="123">SUMIFS($D50:$AG50,$D$17:$AG$17,"CO5",$D$27:$AG$27,"PO10",$D$33:$AG$33,"&lt;&gt;")</f>
        <v>0</v>
      </c>
      <c r="CV50" s="515">
        <f t="shared" ref="CV50:CV81" si="124">SUMIFS($D50:$AG50,$D$17:$AG$17,"CO5",$D$28:$AG$28,"PO11",$D$33:$AG$33,"&lt;&gt;")</f>
        <v>0</v>
      </c>
      <c r="CW50" s="515">
        <f t="shared" ref="CW50:CW81" si="125">SUMIFS($D50:$AG50,$D$17:$AG$17,"CO5",$D$29:$AG$29,"PO12",$D$33:$AG$33,"&lt;&gt;")</f>
        <v>0</v>
      </c>
    </row>
    <row r="51" spans="2:101" x14ac:dyDescent="0.25">
      <c r="B51" s="509">
        <v>34</v>
      </c>
      <c r="C51" s="467">
        <f>'Student Entry'!C47</f>
        <v>211413205034</v>
      </c>
      <c r="D51" s="274" t="str">
        <f>'Student Entry'!D47</f>
        <v>HARITA CHANDINI.B</v>
      </c>
      <c r="E51" s="468">
        <v>2</v>
      </c>
      <c r="F51" s="510">
        <v>2</v>
      </c>
      <c r="G51" s="510">
        <v>0</v>
      </c>
      <c r="H51" s="510">
        <v>2</v>
      </c>
      <c r="I51" s="510">
        <v>0</v>
      </c>
      <c r="J51" s="468">
        <v>2</v>
      </c>
      <c r="K51" s="510">
        <v>1</v>
      </c>
      <c r="L51" s="468">
        <v>1</v>
      </c>
      <c r="M51" s="468">
        <v>1</v>
      </c>
      <c r="N51" s="510">
        <v>2</v>
      </c>
      <c r="O51" s="511">
        <v>13</v>
      </c>
      <c r="P51" s="511"/>
      <c r="Q51" s="510"/>
      <c r="R51" s="510"/>
      <c r="S51" s="511">
        <v>8</v>
      </c>
      <c r="T51" s="511"/>
      <c r="U51" s="510"/>
      <c r="V51" s="510"/>
      <c r="W51" s="511">
        <v>8</v>
      </c>
      <c r="X51" s="511"/>
      <c r="Y51" s="510"/>
      <c r="Z51" s="510"/>
      <c r="AA51" s="511">
        <v>5</v>
      </c>
      <c r="AB51" s="511">
        <v>5</v>
      </c>
      <c r="AC51" s="510"/>
      <c r="AD51" s="510"/>
      <c r="AE51" s="511">
        <v>7</v>
      </c>
      <c r="AF51" s="511">
        <v>5</v>
      </c>
      <c r="AG51" s="447"/>
      <c r="AH51" s="512"/>
      <c r="AI51" s="513">
        <f t="shared" si="59"/>
        <v>2</v>
      </c>
      <c r="AJ51" s="513" t="str">
        <f t="shared" si="60"/>
        <v>NIL</v>
      </c>
      <c r="AK51" s="513">
        <f t="shared" si="61"/>
        <v>39</v>
      </c>
      <c r="AL51" s="513">
        <f t="shared" si="62"/>
        <v>23</v>
      </c>
      <c r="AM51" s="513" t="str">
        <f t="shared" si="63"/>
        <v>NIL</v>
      </c>
      <c r="AN51" s="513" t="str">
        <f t="shared" si="64"/>
        <v>NIL</v>
      </c>
      <c r="AO51" s="514">
        <f t="shared" si="66"/>
        <v>64</v>
      </c>
      <c r="AP51" s="515">
        <f t="shared" si="67"/>
        <v>0</v>
      </c>
      <c r="AQ51" s="515">
        <f t="shared" si="68"/>
        <v>0</v>
      </c>
      <c r="AR51" s="515">
        <f t="shared" si="69"/>
        <v>0</v>
      </c>
      <c r="AS51" s="515">
        <f t="shared" si="70"/>
        <v>0</v>
      </c>
      <c r="AT51" s="515">
        <f t="shared" si="71"/>
        <v>0</v>
      </c>
      <c r="AU51" s="515">
        <f t="shared" si="72"/>
        <v>0</v>
      </c>
      <c r="AV51" s="515">
        <f t="shared" si="73"/>
        <v>0</v>
      </c>
      <c r="AW51" s="515">
        <f t="shared" si="74"/>
        <v>0</v>
      </c>
      <c r="AX51" s="515">
        <f t="shared" si="75"/>
        <v>0</v>
      </c>
      <c r="AY51" s="515">
        <f t="shared" si="76"/>
        <v>0</v>
      </c>
      <c r="AZ51" s="515">
        <f t="shared" si="77"/>
        <v>0</v>
      </c>
      <c r="BA51" s="515">
        <f t="shared" si="78"/>
        <v>0</v>
      </c>
      <c r="BB51" s="515">
        <f t="shared" si="79"/>
        <v>0</v>
      </c>
      <c r="BC51" s="515">
        <f t="shared" si="80"/>
        <v>0</v>
      </c>
      <c r="BD51" s="515">
        <f t="shared" si="81"/>
        <v>0</v>
      </c>
      <c r="BE51" s="515">
        <f t="shared" si="82"/>
        <v>0</v>
      </c>
      <c r="BF51" s="515">
        <f t="shared" si="83"/>
        <v>0</v>
      </c>
      <c r="BG51" s="515">
        <f t="shared" si="84"/>
        <v>0</v>
      </c>
      <c r="BH51" s="515">
        <f t="shared" si="85"/>
        <v>0</v>
      </c>
      <c r="BI51" s="515">
        <f t="shared" si="86"/>
        <v>0</v>
      </c>
      <c r="BJ51" s="515">
        <f t="shared" si="87"/>
        <v>0</v>
      </c>
      <c r="BK51" s="515">
        <f t="shared" si="88"/>
        <v>0</v>
      </c>
      <c r="BL51" s="515">
        <f t="shared" si="89"/>
        <v>0</v>
      </c>
      <c r="BM51" s="515">
        <f t="shared" si="90"/>
        <v>0</v>
      </c>
      <c r="BN51" s="515">
        <f t="shared" si="91"/>
        <v>0</v>
      </c>
      <c r="BO51" s="515">
        <f t="shared" si="92"/>
        <v>0</v>
      </c>
      <c r="BP51" s="515">
        <f t="shared" si="93"/>
        <v>0</v>
      </c>
      <c r="BQ51" s="515">
        <f t="shared" si="94"/>
        <v>0</v>
      </c>
      <c r="BR51" s="515">
        <f t="shared" si="95"/>
        <v>0</v>
      </c>
      <c r="BS51" s="515">
        <f t="shared" si="96"/>
        <v>0</v>
      </c>
      <c r="BT51" s="515">
        <f t="shared" si="97"/>
        <v>0</v>
      </c>
      <c r="BU51" s="515">
        <f t="shared" si="98"/>
        <v>0</v>
      </c>
      <c r="BV51" s="515">
        <f t="shared" si="99"/>
        <v>0</v>
      </c>
      <c r="BW51" s="515">
        <f t="shared" si="100"/>
        <v>0</v>
      </c>
      <c r="BX51" s="515">
        <f t="shared" si="101"/>
        <v>0</v>
      </c>
      <c r="BY51" s="515">
        <f t="shared" si="102"/>
        <v>0</v>
      </c>
      <c r="BZ51" s="515">
        <f t="shared" si="103"/>
        <v>0</v>
      </c>
      <c r="CA51" s="515">
        <f t="shared" si="104"/>
        <v>0</v>
      </c>
      <c r="CB51" s="515">
        <f t="shared" si="105"/>
        <v>0</v>
      </c>
      <c r="CC51" s="515">
        <f t="shared" si="106"/>
        <v>0</v>
      </c>
      <c r="CD51" s="515">
        <f t="shared" si="107"/>
        <v>0</v>
      </c>
      <c r="CE51" s="515">
        <f t="shared" si="108"/>
        <v>0</v>
      </c>
      <c r="CF51" s="515">
        <f t="shared" si="109"/>
        <v>0</v>
      </c>
      <c r="CG51" s="515">
        <f t="shared" si="110"/>
        <v>0</v>
      </c>
      <c r="CH51" s="515">
        <f t="shared" si="111"/>
        <v>0</v>
      </c>
      <c r="CI51" s="515">
        <f t="shared" si="112"/>
        <v>0</v>
      </c>
      <c r="CJ51" s="515">
        <f t="shared" ref="CJ51:CJ82" si="126">SUMIFS($D51:$AG51,$D$17:$AG$17,"CO5",$D$28:$AG$28,"PO11",$D$33:$AG$33,"&lt;&gt;")</f>
        <v>0</v>
      </c>
      <c r="CK51" s="515">
        <f t="shared" si="113"/>
        <v>0</v>
      </c>
      <c r="CL51" s="515">
        <f t="shared" si="114"/>
        <v>0</v>
      </c>
      <c r="CM51" s="515">
        <f t="shared" si="115"/>
        <v>0</v>
      </c>
      <c r="CN51" s="515">
        <f t="shared" si="116"/>
        <v>0</v>
      </c>
      <c r="CO51" s="515">
        <f t="shared" si="117"/>
        <v>0</v>
      </c>
      <c r="CP51" s="515">
        <f t="shared" si="118"/>
        <v>0</v>
      </c>
      <c r="CQ51" s="515">
        <f t="shared" si="119"/>
        <v>0</v>
      </c>
      <c r="CR51" s="515">
        <f t="shared" si="120"/>
        <v>0</v>
      </c>
      <c r="CS51" s="515">
        <f t="shared" si="121"/>
        <v>0</v>
      </c>
      <c r="CT51" s="515">
        <f t="shared" si="122"/>
        <v>0</v>
      </c>
      <c r="CU51" s="515">
        <f t="shared" si="123"/>
        <v>0</v>
      </c>
      <c r="CV51" s="515">
        <f t="shared" si="124"/>
        <v>0</v>
      </c>
      <c r="CW51" s="515">
        <f t="shared" si="125"/>
        <v>0</v>
      </c>
    </row>
    <row r="52" spans="2:101" x14ac:dyDescent="0.25">
      <c r="B52" s="509">
        <v>35</v>
      </c>
      <c r="C52" s="467">
        <f>'Student Entry'!C48</f>
        <v>211413205035</v>
      </c>
      <c r="D52" s="274" t="str">
        <f>'Student Entry'!D48</f>
        <v>HEMALATHA.V</v>
      </c>
      <c r="E52" s="468">
        <v>1</v>
      </c>
      <c r="F52" s="510">
        <v>2</v>
      </c>
      <c r="G52" s="510">
        <v>2</v>
      </c>
      <c r="H52" s="510">
        <v>2</v>
      </c>
      <c r="I52" s="510">
        <v>2</v>
      </c>
      <c r="J52" s="468">
        <v>1</v>
      </c>
      <c r="K52" s="510">
        <v>1</v>
      </c>
      <c r="L52" s="468">
        <v>2</v>
      </c>
      <c r="M52" s="468">
        <v>2</v>
      </c>
      <c r="N52" s="510">
        <v>2</v>
      </c>
      <c r="O52" s="511">
        <v>6</v>
      </c>
      <c r="P52" s="511"/>
      <c r="Q52" s="510"/>
      <c r="R52" s="510"/>
      <c r="S52" s="511">
        <v>7</v>
      </c>
      <c r="T52" s="511"/>
      <c r="U52" s="510"/>
      <c r="V52" s="510"/>
      <c r="W52" s="511" t="s">
        <v>937</v>
      </c>
      <c r="X52" s="511"/>
      <c r="Y52" s="510">
        <v>14</v>
      </c>
      <c r="Z52" s="510"/>
      <c r="AA52" s="511" t="s">
        <v>937</v>
      </c>
      <c r="AB52" s="511" t="s">
        <v>937</v>
      </c>
      <c r="AC52" s="510">
        <v>6</v>
      </c>
      <c r="AD52" s="510">
        <v>2</v>
      </c>
      <c r="AE52" s="511">
        <v>6</v>
      </c>
      <c r="AF52" s="511">
        <v>4</v>
      </c>
      <c r="AG52" s="447"/>
      <c r="AH52" s="512"/>
      <c r="AI52" s="513">
        <f t="shared" si="59"/>
        <v>1</v>
      </c>
      <c r="AJ52" s="513" t="str">
        <f t="shared" si="60"/>
        <v>NIL</v>
      </c>
      <c r="AK52" s="513">
        <f t="shared" si="61"/>
        <v>29</v>
      </c>
      <c r="AL52" s="513">
        <f t="shared" si="62"/>
        <v>30</v>
      </c>
      <c r="AM52" s="513">
        <f t="shared" si="63"/>
        <v>2</v>
      </c>
      <c r="AN52" s="513" t="str">
        <f t="shared" si="64"/>
        <v>NIL</v>
      </c>
      <c r="AO52" s="514">
        <f t="shared" si="66"/>
        <v>62</v>
      </c>
      <c r="AP52" s="515">
        <f t="shared" si="67"/>
        <v>0</v>
      </c>
      <c r="AQ52" s="515">
        <f t="shared" si="68"/>
        <v>0</v>
      </c>
      <c r="AR52" s="515">
        <f t="shared" si="69"/>
        <v>0</v>
      </c>
      <c r="AS52" s="515">
        <f t="shared" si="70"/>
        <v>0</v>
      </c>
      <c r="AT52" s="515">
        <f t="shared" si="71"/>
        <v>0</v>
      </c>
      <c r="AU52" s="515">
        <f t="shared" si="72"/>
        <v>0</v>
      </c>
      <c r="AV52" s="515">
        <f t="shared" si="73"/>
        <v>0</v>
      </c>
      <c r="AW52" s="515">
        <f t="shared" si="74"/>
        <v>0</v>
      </c>
      <c r="AX52" s="515">
        <f t="shared" si="75"/>
        <v>0</v>
      </c>
      <c r="AY52" s="515">
        <f t="shared" si="76"/>
        <v>0</v>
      </c>
      <c r="AZ52" s="515">
        <f t="shared" si="77"/>
        <v>0</v>
      </c>
      <c r="BA52" s="515">
        <f t="shared" si="78"/>
        <v>0</v>
      </c>
      <c r="BB52" s="515">
        <f t="shared" si="79"/>
        <v>0</v>
      </c>
      <c r="BC52" s="515">
        <f t="shared" si="80"/>
        <v>0</v>
      </c>
      <c r="BD52" s="515">
        <f t="shared" si="81"/>
        <v>0</v>
      </c>
      <c r="BE52" s="515">
        <f t="shared" si="82"/>
        <v>0</v>
      </c>
      <c r="BF52" s="515">
        <f t="shared" si="83"/>
        <v>0</v>
      </c>
      <c r="BG52" s="515">
        <f t="shared" si="84"/>
        <v>0</v>
      </c>
      <c r="BH52" s="515">
        <f t="shared" si="85"/>
        <v>0</v>
      </c>
      <c r="BI52" s="515">
        <f t="shared" si="86"/>
        <v>0</v>
      </c>
      <c r="BJ52" s="515">
        <f t="shared" si="87"/>
        <v>0</v>
      </c>
      <c r="BK52" s="515">
        <f t="shared" si="88"/>
        <v>0</v>
      </c>
      <c r="BL52" s="515">
        <f t="shared" si="89"/>
        <v>0</v>
      </c>
      <c r="BM52" s="515">
        <f t="shared" si="90"/>
        <v>0</v>
      </c>
      <c r="BN52" s="515">
        <f t="shared" si="91"/>
        <v>0</v>
      </c>
      <c r="BO52" s="515">
        <f t="shared" si="92"/>
        <v>0</v>
      </c>
      <c r="BP52" s="515">
        <f t="shared" si="93"/>
        <v>0</v>
      </c>
      <c r="BQ52" s="515">
        <f t="shared" si="94"/>
        <v>0</v>
      </c>
      <c r="BR52" s="515">
        <f t="shared" si="95"/>
        <v>0</v>
      </c>
      <c r="BS52" s="515">
        <f t="shared" si="96"/>
        <v>0</v>
      </c>
      <c r="BT52" s="515">
        <f t="shared" si="97"/>
        <v>0</v>
      </c>
      <c r="BU52" s="515">
        <f t="shared" si="98"/>
        <v>0</v>
      </c>
      <c r="BV52" s="515">
        <f t="shared" si="99"/>
        <v>0</v>
      </c>
      <c r="BW52" s="515">
        <f t="shared" si="100"/>
        <v>0</v>
      </c>
      <c r="BX52" s="515">
        <f t="shared" si="101"/>
        <v>0</v>
      </c>
      <c r="BY52" s="515">
        <f t="shared" si="102"/>
        <v>0</v>
      </c>
      <c r="BZ52" s="515">
        <f t="shared" si="103"/>
        <v>0</v>
      </c>
      <c r="CA52" s="515">
        <f t="shared" si="104"/>
        <v>0</v>
      </c>
      <c r="CB52" s="515">
        <f t="shared" si="105"/>
        <v>0</v>
      </c>
      <c r="CC52" s="515">
        <f t="shared" si="106"/>
        <v>0</v>
      </c>
      <c r="CD52" s="515">
        <f t="shared" si="107"/>
        <v>0</v>
      </c>
      <c r="CE52" s="515">
        <f t="shared" si="108"/>
        <v>0</v>
      </c>
      <c r="CF52" s="515">
        <f t="shared" si="109"/>
        <v>0</v>
      </c>
      <c r="CG52" s="515">
        <f t="shared" si="110"/>
        <v>0</v>
      </c>
      <c r="CH52" s="515">
        <f t="shared" si="111"/>
        <v>0</v>
      </c>
      <c r="CI52" s="515">
        <f t="shared" si="112"/>
        <v>0</v>
      </c>
      <c r="CJ52" s="515">
        <f t="shared" si="126"/>
        <v>0</v>
      </c>
      <c r="CK52" s="515">
        <f t="shared" si="113"/>
        <v>0</v>
      </c>
      <c r="CL52" s="515">
        <f t="shared" si="114"/>
        <v>0</v>
      </c>
      <c r="CM52" s="515">
        <f t="shared" si="115"/>
        <v>0</v>
      </c>
      <c r="CN52" s="515">
        <f t="shared" si="116"/>
        <v>0</v>
      </c>
      <c r="CO52" s="515">
        <f t="shared" si="117"/>
        <v>0</v>
      </c>
      <c r="CP52" s="515">
        <f t="shared" si="118"/>
        <v>0</v>
      </c>
      <c r="CQ52" s="515">
        <f t="shared" si="119"/>
        <v>0</v>
      </c>
      <c r="CR52" s="515">
        <f t="shared" si="120"/>
        <v>0</v>
      </c>
      <c r="CS52" s="515">
        <f t="shared" si="121"/>
        <v>0</v>
      </c>
      <c r="CT52" s="515">
        <f t="shared" si="122"/>
        <v>0</v>
      </c>
      <c r="CU52" s="515">
        <f t="shared" si="123"/>
        <v>0</v>
      </c>
      <c r="CV52" s="515">
        <f t="shared" si="124"/>
        <v>0</v>
      </c>
      <c r="CW52" s="515">
        <f t="shared" si="125"/>
        <v>0</v>
      </c>
    </row>
    <row r="53" spans="2:101" x14ac:dyDescent="0.25">
      <c r="B53" s="509">
        <v>36</v>
      </c>
      <c r="C53" s="467">
        <f>'Student Entry'!C49</f>
        <v>211413205036</v>
      </c>
      <c r="D53" s="274" t="str">
        <f>'Student Entry'!D49</f>
        <v>HEMAMALINI.M</v>
      </c>
      <c r="E53" s="468">
        <v>2</v>
      </c>
      <c r="F53" s="510">
        <v>2</v>
      </c>
      <c r="G53" s="510">
        <v>2</v>
      </c>
      <c r="H53" s="510">
        <v>1</v>
      </c>
      <c r="I53" s="510">
        <v>2</v>
      </c>
      <c r="J53" s="468">
        <v>1</v>
      </c>
      <c r="K53" s="510">
        <v>2</v>
      </c>
      <c r="L53" s="468">
        <v>1</v>
      </c>
      <c r="M53" s="468">
        <v>1</v>
      </c>
      <c r="N53" s="510">
        <v>2</v>
      </c>
      <c r="O53" s="511">
        <v>14</v>
      </c>
      <c r="P53" s="511"/>
      <c r="Q53" s="510"/>
      <c r="R53" s="510"/>
      <c r="S53" s="511" t="s">
        <v>937</v>
      </c>
      <c r="T53" s="511"/>
      <c r="U53" s="510">
        <v>6</v>
      </c>
      <c r="V53" s="510"/>
      <c r="W53" s="511">
        <v>8</v>
      </c>
      <c r="X53" s="511"/>
      <c r="Y53" s="510"/>
      <c r="Z53" s="510"/>
      <c r="AA53" s="511">
        <v>7</v>
      </c>
      <c r="AB53" s="511">
        <v>7</v>
      </c>
      <c r="AC53" s="510"/>
      <c r="AD53" s="510"/>
      <c r="AE53" s="511">
        <v>7</v>
      </c>
      <c r="AF53" s="511">
        <v>5</v>
      </c>
      <c r="AG53" s="447"/>
      <c r="AH53" s="512"/>
      <c r="AI53" s="513">
        <f t="shared" si="59"/>
        <v>2</v>
      </c>
      <c r="AJ53" s="513" t="str">
        <f t="shared" si="60"/>
        <v>NIL</v>
      </c>
      <c r="AK53" s="513">
        <f t="shared" si="61"/>
        <v>31</v>
      </c>
      <c r="AL53" s="513">
        <f t="shared" si="62"/>
        <v>37</v>
      </c>
      <c r="AM53" s="513" t="str">
        <f t="shared" si="63"/>
        <v>NIL</v>
      </c>
      <c r="AN53" s="513" t="str">
        <f t="shared" si="64"/>
        <v>NIL</v>
      </c>
      <c r="AO53" s="514">
        <f t="shared" si="66"/>
        <v>70</v>
      </c>
      <c r="AP53" s="515">
        <f t="shared" si="67"/>
        <v>0</v>
      </c>
      <c r="AQ53" s="515">
        <f t="shared" si="68"/>
        <v>0</v>
      </c>
      <c r="AR53" s="515">
        <f t="shared" si="69"/>
        <v>0</v>
      </c>
      <c r="AS53" s="515">
        <f t="shared" si="70"/>
        <v>0</v>
      </c>
      <c r="AT53" s="515">
        <f t="shared" si="71"/>
        <v>0</v>
      </c>
      <c r="AU53" s="515">
        <f t="shared" si="72"/>
        <v>0</v>
      </c>
      <c r="AV53" s="515">
        <f t="shared" si="73"/>
        <v>0</v>
      </c>
      <c r="AW53" s="515">
        <f t="shared" si="74"/>
        <v>0</v>
      </c>
      <c r="AX53" s="515">
        <f t="shared" si="75"/>
        <v>0</v>
      </c>
      <c r="AY53" s="515">
        <f t="shared" si="76"/>
        <v>0</v>
      </c>
      <c r="AZ53" s="515">
        <f t="shared" si="77"/>
        <v>0</v>
      </c>
      <c r="BA53" s="515">
        <f t="shared" si="78"/>
        <v>0</v>
      </c>
      <c r="BB53" s="515">
        <f t="shared" si="79"/>
        <v>0</v>
      </c>
      <c r="BC53" s="515">
        <f t="shared" si="80"/>
        <v>0</v>
      </c>
      <c r="BD53" s="515">
        <f t="shared" si="81"/>
        <v>0</v>
      </c>
      <c r="BE53" s="515">
        <f t="shared" si="82"/>
        <v>0</v>
      </c>
      <c r="BF53" s="515">
        <f t="shared" si="83"/>
        <v>0</v>
      </c>
      <c r="BG53" s="515">
        <f t="shared" si="84"/>
        <v>0</v>
      </c>
      <c r="BH53" s="515">
        <f t="shared" si="85"/>
        <v>0</v>
      </c>
      <c r="BI53" s="515">
        <f t="shared" si="86"/>
        <v>0</v>
      </c>
      <c r="BJ53" s="515">
        <f t="shared" si="87"/>
        <v>0</v>
      </c>
      <c r="BK53" s="515">
        <f t="shared" si="88"/>
        <v>0</v>
      </c>
      <c r="BL53" s="515">
        <f t="shared" si="89"/>
        <v>0</v>
      </c>
      <c r="BM53" s="515">
        <f t="shared" si="90"/>
        <v>0</v>
      </c>
      <c r="BN53" s="515">
        <f t="shared" si="91"/>
        <v>0</v>
      </c>
      <c r="BO53" s="515">
        <f t="shared" si="92"/>
        <v>0</v>
      </c>
      <c r="BP53" s="515">
        <f t="shared" si="93"/>
        <v>0</v>
      </c>
      <c r="BQ53" s="515">
        <f t="shared" si="94"/>
        <v>0</v>
      </c>
      <c r="BR53" s="515">
        <f t="shared" si="95"/>
        <v>0</v>
      </c>
      <c r="BS53" s="515">
        <f t="shared" si="96"/>
        <v>0</v>
      </c>
      <c r="BT53" s="515">
        <f t="shared" si="97"/>
        <v>0</v>
      </c>
      <c r="BU53" s="515">
        <f t="shared" si="98"/>
        <v>0</v>
      </c>
      <c r="BV53" s="515">
        <f t="shared" si="99"/>
        <v>0</v>
      </c>
      <c r="BW53" s="515">
        <f t="shared" si="100"/>
        <v>0</v>
      </c>
      <c r="BX53" s="515">
        <f t="shared" si="101"/>
        <v>0</v>
      </c>
      <c r="BY53" s="515">
        <f t="shared" si="102"/>
        <v>0</v>
      </c>
      <c r="BZ53" s="515">
        <f t="shared" si="103"/>
        <v>0</v>
      </c>
      <c r="CA53" s="515">
        <f t="shared" si="104"/>
        <v>0</v>
      </c>
      <c r="CB53" s="515">
        <f t="shared" si="105"/>
        <v>0</v>
      </c>
      <c r="CC53" s="515">
        <f t="shared" si="106"/>
        <v>0</v>
      </c>
      <c r="CD53" s="515">
        <f t="shared" si="107"/>
        <v>0</v>
      </c>
      <c r="CE53" s="515">
        <f t="shared" si="108"/>
        <v>0</v>
      </c>
      <c r="CF53" s="515">
        <f t="shared" si="109"/>
        <v>0</v>
      </c>
      <c r="CG53" s="515">
        <f t="shared" si="110"/>
        <v>0</v>
      </c>
      <c r="CH53" s="515">
        <f t="shared" si="111"/>
        <v>0</v>
      </c>
      <c r="CI53" s="515">
        <f t="shared" si="112"/>
        <v>0</v>
      </c>
      <c r="CJ53" s="515">
        <f t="shared" si="126"/>
        <v>0</v>
      </c>
      <c r="CK53" s="515">
        <f t="shared" si="113"/>
        <v>0</v>
      </c>
      <c r="CL53" s="515">
        <f t="shared" si="114"/>
        <v>0</v>
      </c>
      <c r="CM53" s="515">
        <f t="shared" si="115"/>
        <v>0</v>
      </c>
      <c r="CN53" s="515">
        <f t="shared" si="116"/>
        <v>0</v>
      </c>
      <c r="CO53" s="515">
        <f t="shared" si="117"/>
        <v>0</v>
      </c>
      <c r="CP53" s="515">
        <f t="shared" si="118"/>
        <v>0</v>
      </c>
      <c r="CQ53" s="515">
        <f t="shared" si="119"/>
        <v>0</v>
      </c>
      <c r="CR53" s="515">
        <f t="shared" si="120"/>
        <v>0</v>
      </c>
      <c r="CS53" s="515">
        <f t="shared" si="121"/>
        <v>0</v>
      </c>
      <c r="CT53" s="515">
        <f t="shared" si="122"/>
        <v>0</v>
      </c>
      <c r="CU53" s="515">
        <f t="shared" si="123"/>
        <v>0</v>
      </c>
      <c r="CV53" s="515">
        <f t="shared" si="124"/>
        <v>0</v>
      </c>
      <c r="CW53" s="515">
        <f t="shared" si="125"/>
        <v>0</v>
      </c>
    </row>
    <row r="54" spans="2:101" x14ac:dyDescent="0.25">
      <c r="B54" s="509">
        <v>37</v>
      </c>
      <c r="C54" s="467">
        <f>'Student Entry'!C50</f>
        <v>211413205037</v>
      </c>
      <c r="D54" s="274" t="str">
        <f>'Student Entry'!D50</f>
        <v>ILAVARASAN.S</v>
      </c>
      <c r="E54" s="468">
        <v>1</v>
      </c>
      <c r="F54" s="510">
        <v>2</v>
      </c>
      <c r="G54" s="510">
        <v>1</v>
      </c>
      <c r="H54" s="510">
        <v>2</v>
      </c>
      <c r="I54" s="510">
        <v>0</v>
      </c>
      <c r="J54" s="468">
        <v>2</v>
      </c>
      <c r="K54" s="510">
        <v>2</v>
      </c>
      <c r="L54" s="468">
        <v>2</v>
      </c>
      <c r="M54" s="468">
        <v>2</v>
      </c>
      <c r="N54" s="510">
        <v>2</v>
      </c>
      <c r="O54" s="511">
        <v>13</v>
      </c>
      <c r="P54" s="511"/>
      <c r="Q54" s="510"/>
      <c r="R54" s="510"/>
      <c r="S54" s="511">
        <v>9</v>
      </c>
      <c r="T54" s="511"/>
      <c r="U54" s="510"/>
      <c r="V54" s="510"/>
      <c r="W54" s="511">
        <v>8</v>
      </c>
      <c r="X54" s="511"/>
      <c r="Y54" s="510"/>
      <c r="Z54" s="510"/>
      <c r="AA54" s="511">
        <v>8</v>
      </c>
      <c r="AB54" s="511">
        <v>6</v>
      </c>
      <c r="AC54" s="510"/>
      <c r="AD54" s="510"/>
      <c r="AE54" s="511">
        <v>8</v>
      </c>
      <c r="AF54" s="511">
        <v>6</v>
      </c>
      <c r="AG54" s="447"/>
      <c r="AH54" s="512"/>
      <c r="AI54" s="513">
        <f t="shared" si="59"/>
        <v>1</v>
      </c>
      <c r="AJ54" s="513" t="str">
        <f t="shared" si="60"/>
        <v>NIL</v>
      </c>
      <c r="AK54" s="513">
        <f t="shared" si="61"/>
        <v>42</v>
      </c>
      <c r="AL54" s="513">
        <f t="shared" si="62"/>
        <v>31</v>
      </c>
      <c r="AM54" s="513" t="str">
        <f t="shared" si="63"/>
        <v>NIL</v>
      </c>
      <c r="AN54" s="513" t="str">
        <f t="shared" si="64"/>
        <v>NIL</v>
      </c>
      <c r="AO54" s="514">
        <f t="shared" si="66"/>
        <v>74</v>
      </c>
      <c r="AP54" s="515">
        <f t="shared" si="67"/>
        <v>0</v>
      </c>
      <c r="AQ54" s="515">
        <f t="shared" si="68"/>
        <v>0</v>
      </c>
      <c r="AR54" s="515">
        <f t="shared" si="69"/>
        <v>0</v>
      </c>
      <c r="AS54" s="515">
        <f t="shared" si="70"/>
        <v>0</v>
      </c>
      <c r="AT54" s="515">
        <f t="shared" si="71"/>
        <v>0</v>
      </c>
      <c r="AU54" s="515">
        <f t="shared" si="72"/>
        <v>0</v>
      </c>
      <c r="AV54" s="515">
        <f t="shared" si="73"/>
        <v>0</v>
      </c>
      <c r="AW54" s="515">
        <f t="shared" si="74"/>
        <v>0</v>
      </c>
      <c r="AX54" s="515">
        <f t="shared" si="75"/>
        <v>0</v>
      </c>
      <c r="AY54" s="515">
        <f t="shared" si="76"/>
        <v>0</v>
      </c>
      <c r="AZ54" s="515">
        <f t="shared" si="77"/>
        <v>0</v>
      </c>
      <c r="BA54" s="515">
        <f t="shared" si="78"/>
        <v>0</v>
      </c>
      <c r="BB54" s="515">
        <f t="shared" si="79"/>
        <v>0</v>
      </c>
      <c r="BC54" s="515">
        <f t="shared" si="80"/>
        <v>0</v>
      </c>
      <c r="BD54" s="515">
        <f t="shared" si="81"/>
        <v>0</v>
      </c>
      <c r="BE54" s="515">
        <f t="shared" si="82"/>
        <v>0</v>
      </c>
      <c r="BF54" s="515">
        <f t="shared" si="83"/>
        <v>0</v>
      </c>
      <c r="BG54" s="515">
        <f t="shared" si="84"/>
        <v>0</v>
      </c>
      <c r="BH54" s="515">
        <f t="shared" si="85"/>
        <v>0</v>
      </c>
      <c r="BI54" s="515">
        <f t="shared" si="86"/>
        <v>0</v>
      </c>
      <c r="BJ54" s="515">
        <f t="shared" si="87"/>
        <v>0</v>
      </c>
      <c r="BK54" s="515">
        <f t="shared" si="88"/>
        <v>0</v>
      </c>
      <c r="BL54" s="515">
        <f t="shared" si="89"/>
        <v>0</v>
      </c>
      <c r="BM54" s="515">
        <f t="shared" si="90"/>
        <v>0</v>
      </c>
      <c r="BN54" s="515">
        <f t="shared" si="91"/>
        <v>0</v>
      </c>
      <c r="BO54" s="515">
        <f t="shared" si="92"/>
        <v>0</v>
      </c>
      <c r="BP54" s="515">
        <f t="shared" si="93"/>
        <v>0</v>
      </c>
      <c r="BQ54" s="515">
        <f t="shared" si="94"/>
        <v>0</v>
      </c>
      <c r="BR54" s="515">
        <f t="shared" si="95"/>
        <v>0</v>
      </c>
      <c r="BS54" s="515">
        <f t="shared" si="96"/>
        <v>0</v>
      </c>
      <c r="BT54" s="515">
        <f t="shared" si="97"/>
        <v>0</v>
      </c>
      <c r="BU54" s="515">
        <f t="shared" si="98"/>
        <v>0</v>
      </c>
      <c r="BV54" s="515">
        <f t="shared" si="99"/>
        <v>0</v>
      </c>
      <c r="BW54" s="515">
        <f t="shared" si="100"/>
        <v>0</v>
      </c>
      <c r="BX54" s="515">
        <f t="shared" si="101"/>
        <v>0</v>
      </c>
      <c r="BY54" s="515">
        <f t="shared" si="102"/>
        <v>0</v>
      </c>
      <c r="BZ54" s="515">
        <f t="shared" si="103"/>
        <v>0</v>
      </c>
      <c r="CA54" s="515">
        <f t="shared" si="104"/>
        <v>0</v>
      </c>
      <c r="CB54" s="515">
        <f t="shared" si="105"/>
        <v>0</v>
      </c>
      <c r="CC54" s="515">
        <f t="shared" si="106"/>
        <v>0</v>
      </c>
      <c r="CD54" s="515">
        <f t="shared" si="107"/>
        <v>0</v>
      </c>
      <c r="CE54" s="515">
        <f t="shared" si="108"/>
        <v>0</v>
      </c>
      <c r="CF54" s="515">
        <f t="shared" si="109"/>
        <v>0</v>
      </c>
      <c r="CG54" s="515">
        <f t="shared" si="110"/>
        <v>0</v>
      </c>
      <c r="CH54" s="515">
        <f t="shared" si="111"/>
        <v>0</v>
      </c>
      <c r="CI54" s="515">
        <f t="shared" si="112"/>
        <v>0</v>
      </c>
      <c r="CJ54" s="515">
        <f t="shared" si="126"/>
        <v>0</v>
      </c>
      <c r="CK54" s="515">
        <f t="shared" si="113"/>
        <v>0</v>
      </c>
      <c r="CL54" s="515">
        <f t="shared" si="114"/>
        <v>0</v>
      </c>
      <c r="CM54" s="515">
        <f t="shared" si="115"/>
        <v>0</v>
      </c>
      <c r="CN54" s="515">
        <f t="shared" si="116"/>
        <v>0</v>
      </c>
      <c r="CO54" s="515">
        <f t="shared" si="117"/>
        <v>0</v>
      </c>
      <c r="CP54" s="515">
        <f t="shared" si="118"/>
        <v>0</v>
      </c>
      <c r="CQ54" s="515">
        <f t="shared" si="119"/>
        <v>0</v>
      </c>
      <c r="CR54" s="515">
        <f t="shared" si="120"/>
        <v>0</v>
      </c>
      <c r="CS54" s="515">
        <f t="shared" si="121"/>
        <v>0</v>
      </c>
      <c r="CT54" s="515">
        <f t="shared" si="122"/>
        <v>0</v>
      </c>
      <c r="CU54" s="515">
        <f t="shared" si="123"/>
        <v>0</v>
      </c>
      <c r="CV54" s="515">
        <f t="shared" si="124"/>
        <v>0</v>
      </c>
      <c r="CW54" s="515">
        <f t="shared" si="125"/>
        <v>0</v>
      </c>
    </row>
    <row r="55" spans="2:101" x14ac:dyDescent="0.25">
      <c r="B55" s="509">
        <v>38</v>
      </c>
      <c r="C55" s="467">
        <f>'Student Entry'!C51</f>
        <v>211413205039</v>
      </c>
      <c r="D55" s="274" t="str">
        <f>'Student Entry'!D51</f>
        <v>ISAIPRIYA.R</v>
      </c>
      <c r="E55" s="468">
        <v>2</v>
      </c>
      <c r="F55" s="510">
        <v>2</v>
      </c>
      <c r="G55" s="510">
        <v>2</v>
      </c>
      <c r="H55" s="510">
        <v>2</v>
      </c>
      <c r="I55" s="510">
        <v>2</v>
      </c>
      <c r="J55" s="468">
        <v>2</v>
      </c>
      <c r="K55" s="510">
        <v>2</v>
      </c>
      <c r="L55" s="468">
        <v>1</v>
      </c>
      <c r="M55" s="468">
        <v>1</v>
      </c>
      <c r="N55" s="510">
        <v>2</v>
      </c>
      <c r="O55" s="511">
        <v>6</v>
      </c>
      <c r="P55" s="511"/>
      <c r="Q55" s="510"/>
      <c r="R55" s="510"/>
      <c r="S55" s="511">
        <v>8</v>
      </c>
      <c r="T55" s="511"/>
      <c r="U55" s="510"/>
      <c r="V55" s="510"/>
      <c r="W55" s="511">
        <v>8</v>
      </c>
      <c r="X55" s="511"/>
      <c r="Y55" s="510"/>
      <c r="Z55" s="510"/>
      <c r="AA55" s="511">
        <v>6</v>
      </c>
      <c r="AB55" s="511">
        <v>5</v>
      </c>
      <c r="AC55" s="510"/>
      <c r="AD55" s="510"/>
      <c r="AE55" s="511">
        <v>6</v>
      </c>
      <c r="AF55" s="511">
        <v>7</v>
      </c>
      <c r="AG55" s="447"/>
      <c r="AH55" s="512"/>
      <c r="AI55" s="513">
        <f t="shared" si="59"/>
        <v>2</v>
      </c>
      <c r="AJ55" s="513" t="str">
        <f t="shared" si="60"/>
        <v>NIL</v>
      </c>
      <c r="AK55" s="513">
        <f t="shared" si="61"/>
        <v>33</v>
      </c>
      <c r="AL55" s="513">
        <f t="shared" si="62"/>
        <v>29</v>
      </c>
      <c r="AM55" s="513" t="str">
        <f t="shared" si="63"/>
        <v>NIL</v>
      </c>
      <c r="AN55" s="513" t="str">
        <f t="shared" si="64"/>
        <v>NIL</v>
      </c>
      <c r="AO55" s="514">
        <f t="shared" si="66"/>
        <v>64</v>
      </c>
      <c r="AP55" s="515">
        <f t="shared" si="67"/>
        <v>0</v>
      </c>
      <c r="AQ55" s="515">
        <f t="shared" si="68"/>
        <v>0</v>
      </c>
      <c r="AR55" s="515">
        <f t="shared" si="69"/>
        <v>0</v>
      </c>
      <c r="AS55" s="515">
        <f t="shared" si="70"/>
        <v>0</v>
      </c>
      <c r="AT55" s="515">
        <f t="shared" si="71"/>
        <v>0</v>
      </c>
      <c r="AU55" s="515">
        <f t="shared" si="72"/>
        <v>0</v>
      </c>
      <c r="AV55" s="515">
        <f t="shared" si="73"/>
        <v>0</v>
      </c>
      <c r="AW55" s="515">
        <f t="shared" si="74"/>
        <v>0</v>
      </c>
      <c r="AX55" s="515">
        <f t="shared" si="75"/>
        <v>0</v>
      </c>
      <c r="AY55" s="515">
        <f t="shared" si="76"/>
        <v>0</v>
      </c>
      <c r="AZ55" s="515">
        <f t="shared" si="77"/>
        <v>0</v>
      </c>
      <c r="BA55" s="515">
        <f t="shared" si="78"/>
        <v>0</v>
      </c>
      <c r="BB55" s="515">
        <f t="shared" si="79"/>
        <v>0</v>
      </c>
      <c r="BC55" s="515">
        <f t="shared" si="80"/>
        <v>0</v>
      </c>
      <c r="BD55" s="515">
        <f t="shared" si="81"/>
        <v>0</v>
      </c>
      <c r="BE55" s="515">
        <f t="shared" si="82"/>
        <v>0</v>
      </c>
      <c r="BF55" s="515">
        <f t="shared" si="83"/>
        <v>0</v>
      </c>
      <c r="BG55" s="515">
        <f t="shared" si="84"/>
        <v>0</v>
      </c>
      <c r="BH55" s="515">
        <f t="shared" si="85"/>
        <v>0</v>
      </c>
      <c r="BI55" s="515">
        <f t="shared" si="86"/>
        <v>0</v>
      </c>
      <c r="BJ55" s="515">
        <f t="shared" si="87"/>
        <v>0</v>
      </c>
      <c r="BK55" s="515">
        <f t="shared" si="88"/>
        <v>0</v>
      </c>
      <c r="BL55" s="515">
        <f t="shared" si="89"/>
        <v>0</v>
      </c>
      <c r="BM55" s="515">
        <f t="shared" si="90"/>
        <v>0</v>
      </c>
      <c r="BN55" s="515">
        <f t="shared" si="91"/>
        <v>0</v>
      </c>
      <c r="BO55" s="515">
        <f t="shared" si="92"/>
        <v>0</v>
      </c>
      <c r="BP55" s="515">
        <f t="shared" si="93"/>
        <v>0</v>
      </c>
      <c r="BQ55" s="515">
        <f t="shared" si="94"/>
        <v>0</v>
      </c>
      <c r="BR55" s="515">
        <f t="shared" si="95"/>
        <v>0</v>
      </c>
      <c r="BS55" s="515">
        <f t="shared" si="96"/>
        <v>0</v>
      </c>
      <c r="BT55" s="515">
        <f t="shared" si="97"/>
        <v>0</v>
      </c>
      <c r="BU55" s="515">
        <f t="shared" si="98"/>
        <v>0</v>
      </c>
      <c r="BV55" s="515">
        <f t="shared" si="99"/>
        <v>0</v>
      </c>
      <c r="BW55" s="515">
        <f t="shared" si="100"/>
        <v>0</v>
      </c>
      <c r="BX55" s="515">
        <f t="shared" si="101"/>
        <v>0</v>
      </c>
      <c r="BY55" s="515">
        <f t="shared" si="102"/>
        <v>0</v>
      </c>
      <c r="BZ55" s="515">
        <f t="shared" si="103"/>
        <v>0</v>
      </c>
      <c r="CA55" s="515">
        <f t="shared" si="104"/>
        <v>0</v>
      </c>
      <c r="CB55" s="515">
        <f t="shared" si="105"/>
        <v>0</v>
      </c>
      <c r="CC55" s="515">
        <f t="shared" si="106"/>
        <v>0</v>
      </c>
      <c r="CD55" s="515">
        <f t="shared" si="107"/>
        <v>0</v>
      </c>
      <c r="CE55" s="515">
        <f t="shared" si="108"/>
        <v>0</v>
      </c>
      <c r="CF55" s="515">
        <f t="shared" si="109"/>
        <v>0</v>
      </c>
      <c r="CG55" s="515">
        <f t="shared" si="110"/>
        <v>0</v>
      </c>
      <c r="CH55" s="515">
        <f t="shared" si="111"/>
        <v>0</v>
      </c>
      <c r="CI55" s="515">
        <f t="shared" si="112"/>
        <v>0</v>
      </c>
      <c r="CJ55" s="515">
        <f t="shared" si="126"/>
        <v>0</v>
      </c>
      <c r="CK55" s="515">
        <f t="shared" si="113"/>
        <v>0</v>
      </c>
      <c r="CL55" s="515">
        <f t="shared" si="114"/>
        <v>0</v>
      </c>
      <c r="CM55" s="515">
        <f t="shared" si="115"/>
        <v>0</v>
      </c>
      <c r="CN55" s="515">
        <f t="shared" si="116"/>
        <v>0</v>
      </c>
      <c r="CO55" s="515">
        <f t="shared" si="117"/>
        <v>0</v>
      </c>
      <c r="CP55" s="515">
        <f t="shared" si="118"/>
        <v>0</v>
      </c>
      <c r="CQ55" s="515">
        <f t="shared" si="119"/>
        <v>0</v>
      </c>
      <c r="CR55" s="515">
        <f t="shared" si="120"/>
        <v>0</v>
      </c>
      <c r="CS55" s="515">
        <f t="shared" si="121"/>
        <v>0</v>
      </c>
      <c r="CT55" s="515">
        <f t="shared" si="122"/>
        <v>0</v>
      </c>
      <c r="CU55" s="515">
        <f t="shared" si="123"/>
        <v>0</v>
      </c>
      <c r="CV55" s="515">
        <f t="shared" si="124"/>
        <v>0</v>
      </c>
      <c r="CW55" s="515">
        <f t="shared" si="125"/>
        <v>0</v>
      </c>
    </row>
    <row r="56" spans="2:101" x14ac:dyDescent="0.25">
      <c r="B56" s="509">
        <v>39</v>
      </c>
      <c r="C56" s="467">
        <f>'Student Entry'!C52</f>
        <v>211413205040</v>
      </c>
      <c r="D56" s="274" t="str">
        <f>'Student Entry'!D52</f>
        <v>JEISEELAN.R</v>
      </c>
      <c r="E56" s="468">
        <v>2</v>
      </c>
      <c r="F56" s="510">
        <v>2</v>
      </c>
      <c r="G56" s="510">
        <v>2</v>
      </c>
      <c r="H56" s="510" t="s">
        <v>937</v>
      </c>
      <c r="I56" s="510">
        <v>1</v>
      </c>
      <c r="J56" s="468">
        <v>2</v>
      </c>
      <c r="K56" s="510">
        <v>2</v>
      </c>
      <c r="L56" s="468">
        <v>2</v>
      </c>
      <c r="M56" s="468">
        <v>1</v>
      </c>
      <c r="N56" s="510">
        <v>2</v>
      </c>
      <c r="O56" s="511" t="s">
        <v>937</v>
      </c>
      <c r="P56" s="511"/>
      <c r="Q56" s="510">
        <v>12</v>
      </c>
      <c r="R56" s="510"/>
      <c r="S56" s="511">
        <v>7</v>
      </c>
      <c r="T56" s="511"/>
      <c r="U56" s="510"/>
      <c r="V56" s="510"/>
      <c r="W56" s="511">
        <v>10</v>
      </c>
      <c r="X56" s="511"/>
      <c r="Y56" s="510"/>
      <c r="Z56" s="510"/>
      <c r="AA56" s="511">
        <v>6</v>
      </c>
      <c r="AB56" s="511">
        <v>6</v>
      </c>
      <c r="AC56" s="510"/>
      <c r="AD56" s="510"/>
      <c r="AE56" s="511" t="s">
        <v>937</v>
      </c>
      <c r="AF56" s="511" t="s">
        <v>937</v>
      </c>
      <c r="AG56" s="447">
        <v>7</v>
      </c>
      <c r="AH56" s="512">
        <v>8</v>
      </c>
      <c r="AI56" s="513">
        <f t="shared" si="59"/>
        <v>2</v>
      </c>
      <c r="AJ56" s="513" t="str">
        <f t="shared" si="60"/>
        <v>NIL</v>
      </c>
      <c r="AK56" s="513">
        <f t="shared" si="61"/>
        <v>11</v>
      </c>
      <c r="AL56" s="513">
        <f t="shared" si="62"/>
        <v>59</v>
      </c>
      <c r="AM56" s="513" t="str">
        <f t="shared" si="63"/>
        <v>NIL</v>
      </c>
      <c r="AN56" s="513" t="str">
        <f t="shared" si="64"/>
        <v>NIL</v>
      </c>
      <c r="AO56" s="514">
        <f t="shared" si="66"/>
        <v>72</v>
      </c>
      <c r="AP56" s="515">
        <f t="shared" si="67"/>
        <v>0</v>
      </c>
      <c r="AQ56" s="515">
        <f t="shared" si="68"/>
        <v>0</v>
      </c>
      <c r="AR56" s="515">
        <f t="shared" si="69"/>
        <v>0</v>
      </c>
      <c r="AS56" s="515">
        <f t="shared" si="70"/>
        <v>0</v>
      </c>
      <c r="AT56" s="515">
        <f t="shared" si="71"/>
        <v>0</v>
      </c>
      <c r="AU56" s="515">
        <f t="shared" si="72"/>
        <v>0</v>
      </c>
      <c r="AV56" s="515">
        <f t="shared" si="73"/>
        <v>0</v>
      </c>
      <c r="AW56" s="515">
        <f t="shared" si="74"/>
        <v>0</v>
      </c>
      <c r="AX56" s="515">
        <f t="shared" si="75"/>
        <v>0</v>
      </c>
      <c r="AY56" s="515">
        <f t="shared" si="76"/>
        <v>0</v>
      </c>
      <c r="AZ56" s="515">
        <f t="shared" si="77"/>
        <v>0</v>
      </c>
      <c r="BA56" s="515">
        <f t="shared" si="78"/>
        <v>0</v>
      </c>
      <c r="BB56" s="515">
        <f t="shared" si="79"/>
        <v>0</v>
      </c>
      <c r="BC56" s="515">
        <f t="shared" si="80"/>
        <v>0</v>
      </c>
      <c r="BD56" s="515">
        <f t="shared" si="81"/>
        <v>0</v>
      </c>
      <c r="BE56" s="515">
        <f t="shared" si="82"/>
        <v>0</v>
      </c>
      <c r="BF56" s="515">
        <f t="shared" si="83"/>
        <v>0</v>
      </c>
      <c r="BG56" s="515">
        <f t="shared" si="84"/>
        <v>0</v>
      </c>
      <c r="BH56" s="515">
        <f t="shared" si="85"/>
        <v>0</v>
      </c>
      <c r="BI56" s="515">
        <f t="shared" si="86"/>
        <v>0</v>
      </c>
      <c r="BJ56" s="515">
        <f t="shared" si="87"/>
        <v>0</v>
      </c>
      <c r="BK56" s="515">
        <f t="shared" si="88"/>
        <v>0</v>
      </c>
      <c r="BL56" s="515">
        <f t="shared" si="89"/>
        <v>0</v>
      </c>
      <c r="BM56" s="515">
        <f t="shared" si="90"/>
        <v>0</v>
      </c>
      <c r="BN56" s="515">
        <f t="shared" si="91"/>
        <v>0</v>
      </c>
      <c r="BO56" s="515">
        <f t="shared" si="92"/>
        <v>0</v>
      </c>
      <c r="BP56" s="515">
        <f t="shared" si="93"/>
        <v>0</v>
      </c>
      <c r="BQ56" s="515">
        <f t="shared" si="94"/>
        <v>0</v>
      </c>
      <c r="BR56" s="515">
        <f t="shared" si="95"/>
        <v>0</v>
      </c>
      <c r="BS56" s="515">
        <f t="shared" si="96"/>
        <v>0</v>
      </c>
      <c r="BT56" s="515">
        <f t="shared" si="97"/>
        <v>0</v>
      </c>
      <c r="BU56" s="515">
        <f t="shared" si="98"/>
        <v>0</v>
      </c>
      <c r="BV56" s="515">
        <f t="shared" si="99"/>
        <v>0</v>
      </c>
      <c r="BW56" s="515">
        <f t="shared" si="100"/>
        <v>0</v>
      </c>
      <c r="BX56" s="515">
        <f t="shared" si="101"/>
        <v>0</v>
      </c>
      <c r="BY56" s="515">
        <f t="shared" si="102"/>
        <v>0</v>
      </c>
      <c r="BZ56" s="515">
        <f t="shared" si="103"/>
        <v>0</v>
      </c>
      <c r="CA56" s="515">
        <f t="shared" si="104"/>
        <v>0</v>
      </c>
      <c r="CB56" s="515">
        <f t="shared" si="105"/>
        <v>0</v>
      </c>
      <c r="CC56" s="515">
        <f t="shared" si="106"/>
        <v>0</v>
      </c>
      <c r="CD56" s="515">
        <f t="shared" si="107"/>
        <v>0</v>
      </c>
      <c r="CE56" s="515">
        <f t="shared" si="108"/>
        <v>0</v>
      </c>
      <c r="CF56" s="515">
        <f t="shared" si="109"/>
        <v>0</v>
      </c>
      <c r="CG56" s="515">
        <f t="shared" si="110"/>
        <v>0</v>
      </c>
      <c r="CH56" s="515">
        <f t="shared" si="111"/>
        <v>0</v>
      </c>
      <c r="CI56" s="515">
        <f t="shared" si="112"/>
        <v>0</v>
      </c>
      <c r="CJ56" s="515">
        <f t="shared" si="126"/>
        <v>0</v>
      </c>
      <c r="CK56" s="515">
        <f t="shared" si="113"/>
        <v>0</v>
      </c>
      <c r="CL56" s="515">
        <f t="shared" si="114"/>
        <v>0</v>
      </c>
      <c r="CM56" s="515">
        <f t="shared" si="115"/>
        <v>0</v>
      </c>
      <c r="CN56" s="515">
        <f t="shared" si="116"/>
        <v>0</v>
      </c>
      <c r="CO56" s="515">
        <f t="shared" si="117"/>
        <v>0</v>
      </c>
      <c r="CP56" s="515">
        <f t="shared" si="118"/>
        <v>0</v>
      </c>
      <c r="CQ56" s="515">
        <f t="shared" si="119"/>
        <v>0</v>
      </c>
      <c r="CR56" s="515">
        <f t="shared" si="120"/>
        <v>0</v>
      </c>
      <c r="CS56" s="515">
        <f t="shared" si="121"/>
        <v>0</v>
      </c>
      <c r="CT56" s="515">
        <f t="shared" si="122"/>
        <v>0</v>
      </c>
      <c r="CU56" s="515">
        <f t="shared" si="123"/>
        <v>0</v>
      </c>
      <c r="CV56" s="515">
        <f t="shared" si="124"/>
        <v>0</v>
      </c>
      <c r="CW56" s="515">
        <f t="shared" si="125"/>
        <v>0</v>
      </c>
    </row>
    <row r="57" spans="2:101" x14ac:dyDescent="0.25">
      <c r="B57" s="509">
        <v>40</v>
      </c>
      <c r="C57" s="467">
        <f>'Student Entry'!C53</f>
        <v>211413205041</v>
      </c>
      <c r="D57" s="274" t="str">
        <f>'Student Entry'!D53</f>
        <v>JENIE MARIAM ZACHARIAH</v>
      </c>
      <c r="E57" s="468">
        <v>2</v>
      </c>
      <c r="F57" s="510">
        <v>2</v>
      </c>
      <c r="G57" s="510">
        <v>1</v>
      </c>
      <c r="H57" s="510">
        <v>2</v>
      </c>
      <c r="I57" s="510">
        <v>2</v>
      </c>
      <c r="J57" s="468">
        <v>1</v>
      </c>
      <c r="K57" s="510">
        <v>2</v>
      </c>
      <c r="L57" s="468">
        <v>1</v>
      </c>
      <c r="M57" s="468">
        <v>1</v>
      </c>
      <c r="N57" s="510">
        <v>2</v>
      </c>
      <c r="O57" s="511">
        <v>7</v>
      </c>
      <c r="P57" s="511"/>
      <c r="Q57" s="510"/>
      <c r="R57" s="510"/>
      <c r="S57" s="511">
        <v>5</v>
      </c>
      <c r="T57" s="511"/>
      <c r="U57" s="510"/>
      <c r="V57" s="510"/>
      <c r="W57" s="511" t="s">
        <v>937</v>
      </c>
      <c r="X57" s="511"/>
      <c r="Y57" s="510">
        <v>12</v>
      </c>
      <c r="Z57" s="510"/>
      <c r="AA57" s="511">
        <v>7</v>
      </c>
      <c r="AB57" s="511">
        <v>6</v>
      </c>
      <c r="AC57" s="510"/>
      <c r="AD57" s="510"/>
      <c r="AE57" s="511" t="s">
        <v>937</v>
      </c>
      <c r="AF57" s="511" t="s">
        <v>937</v>
      </c>
      <c r="AG57" s="447">
        <v>5</v>
      </c>
      <c r="AH57" s="512">
        <v>7</v>
      </c>
      <c r="AI57" s="513">
        <f t="shared" si="59"/>
        <v>2</v>
      </c>
      <c r="AJ57" s="513" t="str">
        <f t="shared" si="60"/>
        <v>NIL</v>
      </c>
      <c r="AK57" s="513">
        <f t="shared" si="61"/>
        <v>18</v>
      </c>
      <c r="AL57" s="513">
        <f t="shared" si="62"/>
        <v>45</v>
      </c>
      <c r="AM57" s="513" t="str">
        <f t="shared" si="63"/>
        <v>NIL</v>
      </c>
      <c r="AN57" s="513" t="str">
        <f t="shared" si="64"/>
        <v>NIL</v>
      </c>
      <c r="AO57" s="514">
        <f t="shared" si="66"/>
        <v>65</v>
      </c>
      <c r="AP57" s="515">
        <f t="shared" si="67"/>
        <v>0</v>
      </c>
      <c r="AQ57" s="515">
        <f t="shared" si="68"/>
        <v>0</v>
      </c>
      <c r="AR57" s="515">
        <f t="shared" si="69"/>
        <v>0</v>
      </c>
      <c r="AS57" s="515">
        <f t="shared" si="70"/>
        <v>0</v>
      </c>
      <c r="AT57" s="515">
        <f t="shared" si="71"/>
        <v>0</v>
      </c>
      <c r="AU57" s="515">
        <f t="shared" si="72"/>
        <v>0</v>
      </c>
      <c r="AV57" s="515">
        <f t="shared" si="73"/>
        <v>0</v>
      </c>
      <c r="AW57" s="515">
        <f t="shared" si="74"/>
        <v>0</v>
      </c>
      <c r="AX57" s="515">
        <f t="shared" si="75"/>
        <v>0</v>
      </c>
      <c r="AY57" s="515">
        <f t="shared" si="76"/>
        <v>0</v>
      </c>
      <c r="AZ57" s="515">
        <f t="shared" si="77"/>
        <v>0</v>
      </c>
      <c r="BA57" s="515">
        <f t="shared" si="78"/>
        <v>0</v>
      </c>
      <c r="BB57" s="515">
        <f t="shared" si="79"/>
        <v>0</v>
      </c>
      <c r="BC57" s="515">
        <f t="shared" si="80"/>
        <v>0</v>
      </c>
      <c r="BD57" s="515">
        <f t="shared" si="81"/>
        <v>0</v>
      </c>
      <c r="BE57" s="515">
        <f t="shared" si="82"/>
        <v>0</v>
      </c>
      <c r="BF57" s="515">
        <f t="shared" si="83"/>
        <v>0</v>
      </c>
      <c r="BG57" s="515">
        <f t="shared" si="84"/>
        <v>0</v>
      </c>
      <c r="BH57" s="515">
        <f t="shared" si="85"/>
        <v>0</v>
      </c>
      <c r="BI57" s="515">
        <f t="shared" si="86"/>
        <v>0</v>
      </c>
      <c r="BJ57" s="515">
        <f t="shared" si="87"/>
        <v>0</v>
      </c>
      <c r="BK57" s="515">
        <f t="shared" si="88"/>
        <v>0</v>
      </c>
      <c r="BL57" s="515">
        <f t="shared" si="89"/>
        <v>0</v>
      </c>
      <c r="BM57" s="515">
        <f t="shared" si="90"/>
        <v>0</v>
      </c>
      <c r="BN57" s="515">
        <f t="shared" si="91"/>
        <v>0</v>
      </c>
      <c r="BO57" s="515">
        <f t="shared" si="92"/>
        <v>0</v>
      </c>
      <c r="BP57" s="515">
        <f t="shared" si="93"/>
        <v>0</v>
      </c>
      <c r="BQ57" s="515">
        <f t="shared" si="94"/>
        <v>0</v>
      </c>
      <c r="BR57" s="515">
        <f t="shared" si="95"/>
        <v>0</v>
      </c>
      <c r="BS57" s="515">
        <f t="shared" si="96"/>
        <v>0</v>
      </c>
      <c r="BT57" s="515">
        <f t="shared" si="97"/>
        <v>0</v>
      </c>
      <c r="BU57" s="515">
        <f t="shared" si="98"/>
        <v>0</v>
      </c>
      <c r="BV57" s="515">
        <f t="shared" si="99"/>
        <v>0</v>
      </c>
      <c r="BW57" s="515">
        <f t="shared" si="100"/>
        <v>0</v>
      </c>
      <c r="BX57" s="515">
        <f t="shared" si="101"/>
        <v>0</v>
      </c>
      <c r="BY57" s="515">
        <f t="shared" si="102"/>
        <v>0</v>
      </c>
      <c r="BZ57" s="515">
        <f t="shared" si="103"/>
        <v>0</v>
      </c>
      <c r="CA57" s="515">
        <f t="shared" si="104"/>
        <v>0</v>
      </c>
      <c r="CB57" s="515">
        <f t="shared" si="105"/>
        <v>0</v>
      </c>
      <c r="CC57" s="515">
        <f t="shared" si="106"/>
        <v>0</v>
      </c>
      <c r="CD57" s="515">
        <f t="shared" si="107"/>
        <v>0</v>
      </c>
      <c r="CE57" s="515">
        <f t="shared" si="108"/>
        <v>0</v>
      </c>
      <c r="CF57" s="515">
        <f t="shared" si="109"/>
        <v>0</v>
      </c>
      <c r="CG57" s="515">
        <f t="shared" si="110"/>
        <v>0</v>
      </c>
      <c r="CH57" s="515">
        <f t="shared" si="111"/>
        <v>0</v>
      </c>
      <c r="CI57" s="515">
        <f t="shared" si="112"/>
        <v>0</v>
      </c>
      <c r="CJ57" s="515">
        <f t="shared" si="126"/>
        <v>0</v>
      </c>
      <c r="CK57" s="515">
        <f t="shared" si="113"/>
        <v>0</v>
      </c>
      <c r="CL57" s="515">
        <f t="shared" si="114"/>
        <v>0</v>
      </c>
      <c r="CM57" s="515">
        <f t="shared" si="115"/>
        <v>0</v>
      </c>
      <c r="CN57" s="515">
        <f t="shared" si="116"/>
        <v>0</v>
      </c>
      <c r="CO57" s="515">
        <f t="shared" si="117"/>
        <v>0</v>
      </c>
      <c r="CP57" s="515">
        <f t="shared" si="118"/>
        <v>0</v>
      </c>
      <c r="CQ57" s="515">
        <f t="shared" si="119"/>
        <v>0</v>
      </c>
      <c r="CR57" s="515">
        <f t="shared" si="120"/>
        <v>0</v>
      </c>
      <c r="CS57" s="515">
        <f t="shared" si="121"/>
        <v>0</v>
      </c>
      <c r="CT57" s="515">
        <f t="shared" si="122"/>
        <v>0</v>
      </c>
      <c r="CU57" s="515">
        <f t="shared" si="123"/>
        <v>0</v>
      </c>
      <c r="CV57" s="515">
        <f t="shared" si="124"/>
        <v>0</v>
      </c>
      <c r="CW57" s="515">
        <f t="shared" si="125"/>
        <v>0</v>
      </c>
    </row>
    <row r="58" spans="2:101" x14ac:dyDescent="0.25">
      <c r="B58" s="509">
        <v>41</v>
      </c>
      <c r="C58" s="467">
        <f>'Student Entry'!C54</f>
        <v>211413205042</v>
      </c>
      <c r="D58" s="274" t="str">
        <f>'Student Entry'!D54</f>
        <v>JOTHI.P</v>
      </c>
      <c r="E58" s="468">
        <v>1</v>
      </c>
      <c r="F58" s="510">
        <v>2</v>
      </c>
      <c r="G58" s="510">
        <v>2</v>
      </c>
      <c r="H58" s="510">
        <v>2</v>
      </c>
      <c r="I58" s="510">
        <v>2</v>
      </c>
      <c r="J58" s="468">
        <v>2</v>
      </c>
      <c r="K58" s="510">
        <v>2</v>
      </c>
      <c r="L58" s="468">
        <v>2</v>
      </c>
      <c r="M58" s="468">
        <v>2</v>
      </c>
      <c r="N58" s="510">
        <v>2</v>
      </c>
      <c r="O58" s="511">
        <v>12</v>
      </c>
      <c r="P58" s="511"/>
      <c r="Q58" s="510"/>
      <c r="R58" s="510"/>
      <c r="S58" s="511" t="s">
        <v>937</v>
      </c>
      <c r="T58" s="511"/>
      <c r="U58" s="510">
        <v>7</v>
      </c>
      <c r="V58" s="510"/>
      <c r="W58" s="511">
        <v>10</v>
      </c>
      <c r="X58" s="511"/>
      <c r="Y58" s="510"/>
      <c r="Z58" s="510"/>
      <c r="AA58" s="511">
        <v>6</v>
      </c>
      <c r="AB58" s="511">
        <v>7</v>
      </c>
      <c r="AC58" s="510"/>
      <c r="AD58" s="510"/>
      <c r="AE58" s="511" t="s">
        <v>937</v>
      </c>
      <c r="AF58" s="511" t="s">
        <v>937</v>
      </c>
      <c r="AG58" s="447">
        <v>5</v>
      </c>
      <c r="AH58" s="512">
        <v>8</v>
      </c>
      <c r="AI58" s="513">
        <f t="shared" si="59"/>
        <v>1</v>
      </c>
      <c r="AJ58" s="513" t="str">
        <f t="shared" si="60"/>
        <v>NIL</v>
      </c>
      <c r="AK58" s="513">
        <f t="shared" si="61"/>
        <v>18</v>
      </c>
      <c r="AL58" s="513">
        <f t="shared" si="62"/>
        <v>55</v>
      </c>
      <c r="AM58" s="513" t="str">
        <f t="shared" si="63"/>
        <v>NIL</v>
      </c>
      <c r="AN58" s="513" t="str">
        <f t="shared" si="64"/>
        <v>NIL</v>
      </c>
      <c r="AO58" s="514">
        <f t="shared" si="66"/>
        <v>74</v>
      </c>
      <c r="AP58" s="515">
        <f t="shared" si="67"/>
        <v>0</v>
      </c>
      <c r="AQ58" s="515">
        <f t="shared" si="68"/>
        <v>0</v>
      </c>
      <c r="AR58" s="515">
        <f t="shared" si="69"/>
        <v>0</v>
      </c>
      <c r="AS58" s="515">
        <f t="shared" si="70"/>
        <v>0</v>
      </c>
      <c r="AT58" s="515">
        <f t="shared" si="71"/>
        <v>0</v>
      </c>
      <c r="AU58" s="515">
        <f t="shared" si="72"/>
        <v>0</v>
      </c>
      <c r="AV58" s="515">
        <f t="shared" si="73"/>
        <v>0</v>
      </c>
      <c r="AW58" s="515">
        <f t="shared" si="74"/>
        <v>0</v>
      </c>
      <c r="AX58" s="515">
        <f t="shared" si="75"/>
        <v>0</v>
      </c>
      <c r="AY58" s="515">
        <f t="shared" si="76"/>
        <v>0</v>
      </c>
      <c r="AZ58" s="515">
        <f t="shared" si="77"/>
        <v>0</v>
      </c>
      <c r="BA58" s="515">
        <f t="shared" si="78"/>
        <v>0</v>
      </c>
      <c r="BB58" s="515">
        <f t="shared" si="79"/>
        <v>0</v>
      </c>
      <c r="BC58" s="515">
        <f t="shared" si="80"/>
        <v>0</v>
      </c>
      <c r="BD58" s="515">
        <f t="shared" si="81"/>
        <v>0</v>
      </c>
      <c r="BE58" s="515">
        <f t="shared" si="82"/>
        <v>0</v>
      </c>
      <c r="BF58" s="515">
        <f t="shared" si="83"/>
        <v>0</v>
      </c>
      <c r="BG58" s="515">
        <f t="shared" si="84"/>
        <v>0</v>
      </c>
      <c r="BH58" s="515">
        <f t="shared" si="85"/>
        <v>0</v>
      </c>
      <c r="BI58" s="515">
        <f t="shared" si="86"/>
        <v>0</v>
      </c>
      <c r="BJ58" s="515">
        <f t="shared" si="87"/>
        <v>0</v>
      </c>
      <c r="BK58" s="515">
        <f t="shared" si="88"/>
        <v>0</v>
      </c>
      <c r="BL58" s="515">
        <f t="shared" si="89"/>
        <v>0</v>
      </c>
      <c r="BM58" s="515">
        <f t="shared" si="90"/>
        <v>0</v>
      </c>
      <c r="BN58" s="515">
        <f t="shared" si="91"/>
        <v>0</v>
      </c>
      <c r="BO58" s="515">
        <f t="shared" si="92"/>
        <v>0</v>
      </c>
      <c r="BP58" s="515">
        <f t="shared" si="93"/>
        <v>0</v>
      </c>
      <c r="BQ58" s="515">
        <f t="shared" si="94"/>
        <v>0</v>
      </c>
      <c r="BR58" s="515">
        <f t="shared" si="95"/>
        <v>0</v>
      </c>
      <c r="BS58" s="515">
        <f t="shared" si="96"/>
        <v>0</v>
      </c>
      <c r="BT58" s="515">
        <f t="shared" si="97"/>
        <v>0</v>
      </c>
      <c r="BU58" s="515">
        <f t="shared" si="98"/>
        <v>0</v>
      </c>
      <c r="BV58" s="515">
        <f t="shared" si="99"/>
        <v>0</v>
      </c>
      <c r="BW58" s="515">
        <f t="shared" si="100"/>
        <v>0</v>
      </c>
      <c r="BX58" s="515">
        <f t="shared" si="101"/>
        <v>0</v>
      </c>
      <c r="BY58" s="515">
        <f t="shared" si="102"/>
        <v>0</v>
      </c>
      <c r="BZ58" s="515">
        <f t="shared" si="103"/>
        <v>0</v>
      </c>
      <c r="CA58" s="515">
        <f t="shared" si="104"/>
        <v>0</v>
      </c>
      <c r="CB58" s="515">
        <f t="shared" si="105"/>
        <v>0</v>
      </c>
      <c r="CC58" s="515">
        <f t="shared" si="106"/>
        <v>0</v>
      </c>
      <c r="CD58" s="515">
        <f t="shared" si="107"/>
        <v>0</v>
      </c>
      <c r="CE58" s="515">
        <f t="shared" si="108"/>
        <v>0</v>
      </c>
      <c r="CF58" s="515">
        <f t="shared" si="109"/>
        <v>0</v>
      </c>
      <c r="CG58" s="515">
        <f t="shared" si="110"/>
        <v>0</v>
      </c>
      <c r="CH58" s="515">
        <f t="shared" si="111"/>
        <v>0</v>
      </c>
      <c r="CI58" s="515">
        <f t="shared" si="112"/>
        <v>0</v>
      </c>
      <c r="CJ58" s="515">
        <f t="shared" si="126"/>
        <v>0</v>
      </c>
      <c r="CK58" s="515">
        <f t="shared" si="113"/>
        <v>0</v>
      </c>
      <c r="CL58" s="515">
        <f t="shared" si="114"/>
        <v>0</v>
      </c>
      <c r="CM58" s="515">
        <f t="shared" si="115"/>
        <v>0</v>
      </c>
      <c r="CN58" s="515">
        <f t="shared" si="116"/>
        <v>0</v>
      </c>
      <c r="CO58" s="515">
        <f t="shared" si="117"/>
        <v>0</v>
      </c>
      <c r="CP58" s="515">
        <f t="shared" si="118"/>
        <v>0</v>
      </c>
      <c r="CQ58" s="515">
        <f t="shared" si="119"/>
        <v>0</v>
      </c>
      <c r="CR58" s="515">
        <f t="shared" si="120"/>
        <v>0</v>
      </c>
      <c r="CS58" s="515">
        <f t="shared" si="121"/>
        <v>0</v>
      </c>
      <c r="CT58" s="515">
        <f t="shared" si="122"/>
        <v>0</v>
      </c>
      <c r="CU58" s="515">
        <f t="shared" si="123"/>
        <v>0</v>
      </c>
      <c r="CV58" s="515">
        <f t="shared" si="124"/>
        <v>0</v>
      </c>
      <c r="CW58" s="515">
        <f t="shared" si="125"/>
        <v>0</v>
      </c>
    </row>
    <row r="59" spans="2:101" x14ac:dyDescent="0.25">
      <c r="B59" s="509">
        <v>42</v>
      </c>
      <c r="C59" s="467">
        <f>'Student Entry'!C55</f>
        <v>211413205043</v>
      </c>
      <c r="D59" s="274" t="str">
        <f>'Student Entry'!D55</f>
        <v>KALAIMANI.P</v>
      </c>
      <c r="E59" s="468">
        <v>2</v>
      </c>
      <c r="F59" s="510">
        <v>2</v>
      </c>
      <c r="G59" s="510">
        <v>2</v>
      </c>
      <c r="H59" s="510">
        <v>2</v>
      </c>
      <c r="I59" s="510">
        <v>2</v>
      </c>
      <c r="J59" s="468">
        <v>2</v>
      </c>
      <c r="K59" s="510">
        <v>2</v>
      </c>
      <c r="L59" s="468">
        <v>1</v>
      </c>
      <c r="M59" s="468">
        <v>1</v>
      </c>
      <c r="N59" s="510">
        <v>2</v>
      </c>
      <c r="O59" s="511" t="s">
        <v>937</v>
      </c>
      <c r="P59" s="511"/>
      <c r="Q59" s="510">
        <v>12</v>
      </c>
      <c r="R59" s="510"/>
      <c r="S59" s="511">
        <v>9</v>
      </c>
      <c r="T59" s="511"/>
      <c r="U59" s="510"/>
      <c r="V59" s="510"/>
      <c r="W59" s="511">
        <v>9</v>
      </c>
      <c r="X59" s="511"/>
      <c r="Y59" s="510"/>
      <c r="Z59" s="510"/>
      <c r="AA59" s="511">
        <v>8</v>
      </c>
      <c r="AB59" s="511">
        <v>7</v>
      </c>
      <c r="AC59" s="510"/>
      <c r="AD59" s="510"/>
      <c r="AE59" s="511">
        <v>7</v>
      </c>
      <c r="AF59" s="511">
        <v>8</v>
      </c>
      <c r="AG59" s="447"/>
      <c r="AH59" s="512"/>
      <c r="AI59" s="513">
        <f t="shared" si="59"/>
        <v>2</v>
      </c>
      <c r="AJ59" s="513" t="str">
        <f t="shared" si="60"/>
        <v>NIL</v>
      </c>
      <c r="AK59" s="513">
        <f t="shared" si="61"/>
        <v>30</v>
      </c>
      <c r="AL59" s="513">
        <f t="shared" si="62"/>
        <v>46</v>
      </c>
      <c r="AM59" s="513" t="str">
        <f t="shared" si="63"/>
        <v>NIL</v>
      </c>
      <c r="AN59" s="513" t="str">
        <f t="shared" si="64"/>
        <v>NIL</v>
      </c>
      <c r="AO59" s="514">
        <f t="shared" si="66"/>
        <v>78</v>
      </c>
      <c r="AP59" s="515">
        <f t="shared" si="67"/>
        <v>0</v>
      </c>
      <c r="AQ59" s="515">
        <f t="shared" si="68"/>
        <v>0</v>
      </c>
      <c r="AR59" s="515">
        <f t="shared" si="69"/>
        <v>0</v>
      </c>
      <c r="AS59" s="515">
        <f t="shared" si="70"/>
        <v>0</v>
      </c>
      <c r="AT59" s="515">
        <f t="shared" si="71"/>
        <v>0</v>
      </c>
      <c r="AU59" s="515">
        <f t="shared" si="72"/>
        <v>0</v>
      </c>
      <c r="AV59" s="515">
        <f t="shared" si="73"/>
        <v>0</v>
      </c>
      <c r="AW59" s="515">
        <f t="shared" si="74"/>
        <v>0</v>
      </c>
      <c r="AX59" s="515">
        <f t="shared" si="75"/>
        <v>0</v>
      </c>
      <c r="AY59" s="515">
        <f t="shared" si="76"/>
        <v>0</v>
      </c>
      <c r="AZ59" s="515">
        <f t="shared" si="77"/>
        <v>0</v>
      </c>
      <c r="BA59" s="515">
        <f t="shared" si="78"/>
        <v>0</v>
      </c>
      <c r="BB59" s="515">
        <f t="shared" si="79"/>
        <v>0</v>
      </c>
      <c r="BC59" s="515">
        <f t="shared" si="80"/>
        <v>0</v>
      </c>
      <c r="BD59" s="515">
        <f t="shared" si="81"/>
        <v>0</v>
      </c>
      <c r="BE59" s="515">
        <f t="shared" si="82"/>
        <v>0</v>
      </c>
      <c r="BF59" s="515">
        <f t="shared" si="83"/>
        <v>0</v>
      </c>
      <c r="BG59" s="515">
        <f t="shared" si="84"/>
        <v>0</v>
      </c>
      <c r="BH59" s="515">
        <f t="shared" si="85"/>
        <v>0</v>
      </c>
      <c r="BI59" s="515">
        <f t="shared" si="86"/>
        <v>0</v>
      </c>
      <c r="BJ59" s="515">
        <f t="shared" si="87"/>
        <v>0</v>
      </c>
      <c r="BK59" s="515">
        <f t="shared" si="88"/>
        <v>0</v>
      </c>
      <c r="BL59" s="515">
        <f t="shared" si="89"/>
        <v>0</v>
      </c>
      <c r="BM59" s="515">
        <f t="shared" si="90"/>
        <v>0</v>
      </c>
      <c r="BN59" s="515">
        <f t="shared" si="91"/>
        <v>0</v>
      </c>
      <c r="BO59" s="515">
        <f t="shared" si="92"/>
        <v>0</v>
      </c>
      <c r="BP59" s="515">
        <f t="shared" si="93"/>
        <v>0</v>
      </c>
      <c r="BQ59" s="515">
        <f t="shared" si="94"/>
        <v>0</v>
      </c>
      <c r="BR59" s="515">
        <f t="shared" si="95"/>
        <v>0</v>
      </c>
      <c r="BS59" s="515">
        <f t="shared" si="96"/>
        <v>0</v>
      </c>
      <c r="BT59" s="515">
        <f t="shared" si="97"/>
        <v>0</v>
      </c>
      <c r="BU59" s="515">
        <f t="shared" si="98"/>
        <v>0</v>
      </c>
      <c r="BV59" s="515">
        <f t="shared" si="99"/>
        <v>0</v>
      </c>
      <c r="BW59" s="515">
        <f t="shared" si="100"/>
        <v>0</v>
      </c>
      <c r="BX59" s="515">
        <f t="shared" si="101"/>
        <v>0</v>
      </c>
      <c r="BY59" s="515">
        <f t="shared" si="102"/>
        <v>0</v>
      </c>
      <c r="BZ59" s="515">
        <f t="shared" si="103"/>
        <v>0</v>
      </c>
      <c r="CA59" s="515">
        <f t="shared" si="104"/>
        <v>0</v>
      </c>
      <c r="CB59" s="515">
        <f t="shared" si="105"/>
        <v>0</v>
      </c>
      <c r="CC59" s="515">
        <f t="shared" si="106"/>
        <v>0</v>
      </c>
      <c r="CD59" s="515">
        <f t="shared" si="107"/>
        <v>0</v>
      </c>
      <c r="CE59" s="515">
        <f t="shared" si="108"/>
        <v>0</v>
      </c>
      <c r="CF59" s="515">
        <f t="shared" si="109"/>
        <v>0</v>
      </c>
      <c r="CG59" s="515">
        <f t="shared" si="110"/>
        <v>0</v>
      </c>
      <c r="CH59" s="515">
        <f t="shared" si="111"/>
        <v>0</v>
      </c>
      <c r="CI59" s="515">
        <f t="shared" si="112"/>
        <v>0</v>
      </c>
      <c r="CJ59" s="515">
        <f t="shared" si="126"/>
        <v>0</v>
      </c>
      <c r="CK59" s="515">
        <f t="shared" si="113"/>
        <v>0</v>
      </c>
      <c r="CL59" s="515">
        <f t="shared" si="114"/>
        <v>0</v>
      </c>
      <c r="CM59" s="515">
        <f t="shared" si="115"/>
        <v>0</v>
      </c>
      <c r="CN59" s="515">
        <f t="shared" si="116"/>
        <v>0</v>
      </c>
      <c r="CO59" s="515">
        <f t="shared" si="117"/>
        <v>0</v>
      </c>
      <c r="CP59" s="515">
        <f t="shared" si="118"/>
        <v>0</v>
      </c>
      <c r="CQ59" s="515">
        <f t="shared" si="119"/>
        <v>0</v>
      </c>
      <c r="CR59" s="515">
        <f t="shared" si="120"/>
        <v>0</v>
      </c>
      <c r="CS59" s="515">
        <f t="shared" si="121"/>
        <v>0</v>
      </c>
      <c r="CT59" s="515">
        <f t="shared" si="122"/>
        <v>0</v>
      </c>
      <c r="CU59" s="515">
        <f t="shared" si="123"/>
        <v>0</v>
      </c>
      <c r="CV59" s="515">
        <f t="shared" si="124"/>
        <v>0</v>
      </c>
      <c r="CW59" s="515">
        <f t="shared" si="125"/>
        <v>0</v>
      </c>
    </row>
    <row r="60" spans="2:101" x14ac:dyDescent="0.25">
      <c r="B60" s="509">
        <v>43</v>
      </c>
      <c r="C60" s="467">
        <f>'Student Entry'!C56</f>
        <v>211413205044</v>
      </c>
      <c r="D60" s="274" t="str">
        <f>'Student Entry'!D56</f>
        <v>KALAIVANI.N</v>
      </c>
      <c r="E60" s="468">
        <v>2</v>
      </c>
      <c r="F60" s="510">
        <v>2</v>
      </c>
      <c r="G60" s="510">
        <v>0</v>
      </c>
      <c r="H60" s="510">
        <v>2</v>
      </c>
      <c r="I60" s="510">
        <v>0</v>
      </c>
      <c r="J60" s="468">
        <v>2</v>
      </c>
      <c r="K60" s="510">
        <v>0</v>
      </c>
      <c r="L60" s="468">
        <v>2</v>
      </c>
      <c r="M60" s="468">
        <v>1</v>
      </c>
      <c r="N60" s="510">
        <v>0</v>
      </c>
      <c r="O60" s="511">
        <v>5</v>
      </c>
      <c r="P60" s="511"/>
      <c r="Q60" s="510"/>
      <c r="R60" s="510"/>
      <c r="S60" s="511">
        <v>7</v>
      </c>
      <c r="T60" s="511"/>
      <c r="U60" s="510"/>
      <c r="V60" s="510"/>
      <c r="W60" s="511">
        <v>10</v>
      </c>
      <c r="X60" s="511"/>
      <c r="Y60" s="510"/>
      <c r="Z60" s="510"/>
      <c r="AA60" s="511">
        <v>4</v>
      </c>
      <c r="AB60" s="511">
        <v>8</v>
      </c>
      <c r="AC60" s="510"/>
      <c r="AD60" s="510"/>
      <c r="AE60" s="511">
        <v>6</v>
      </c>
      <c r="AF60" s="511">
        <v>7</v>
      </c>
      <c r="AG60" s="447"/>
      <c r="AH60" s="512"/>
      <c r="AI60" s="513">
        <f t="shared" si="59"/>
        <v>2</v>
      </c>
      <c r="AJ60" s="513" t="str">
        <f t="shared" si="60"/>
        <v>NIL</v>
      </c>
      <c r="AK60" s="513">
        <f t="shared" si="61"/>
        <v>29</v>
      </c>
      <c r="AL60" s="513">
        <f t="shared" si="62"/>
        <v>27</v>
      </c>
      <c r="AM60" s="513" t="str">
        <f t="shared" si="63"/>
        <v>NIL</v>
      </c>
      <c r="AN60" s="513" t="str">
        <f t="shared" si="64"/>
        <v>NIL</v>
      </c>
      <c r="AO60" s="514">
        <f t="shared" si="66"/>
        <v>58</v>
      </c>
      <c r="AP60" s="515">
        <f t="shared" si="67"/>
        <v>0</v>
      </c>
      <c r="AQ60" s="515">
        <f t="shared" si="68"/>
        <v>0</v>
      </c>
      <c r="AR60" s="515">
        <f t="shared" si="69"/>
        <v>0</v>
      </c>
      <c r="AS60" s="515">
        <f t="shared" si="70"/>
        <v>0</v>
      </c>
      <c r="AT60" s="515">
        <f t="shared" si="71"/>
        <v>0</v>
      </c>
      <c r="AU60" s="515">
        <f t="shared" si="72"/>
        <v>0</v>
      </c>
      <c r="AV60" s="515">
        <f t="shared" si="73"/>
        <v>0</v>
      </c>
      <c r="AW60" s="515">
        <f t="shared" si="74"/>
        <v>0</v>
      </c>
      <c r="AX60" s="515">
        <f t="shared" si="75"/>
        <v>0</v>
      </c>
      <c r="AY60" s="515">
        <f t="shared" si="76"/>
        <v>0</v>
      </c>
      <c r="AZ60" s="515">
        <f t="shared" si="77"/>
        <v>0</v>
      </c>
      <c r="BA60" s="515">
        <f t="shared" si="78"/>
        <v>0</v>
      </c>
      <c r="BB60" s="515">
        <f t="shared" si="79"/>
        <v>0</v>
      </c>
      <c r="BC60" s="515">
        <f t="shared" si="80"/>
        <v>0</v>
      </c>
      <c r="BD60" s="515">
        <f t="shared" si="81"/>
        <v>0</v>
      </c>
      <c r="BE60" s="515">
        <f t="shared" si="82"/>
        <v>0</v>
      </c>
      <c r="BF60" s="515">
        <f t="shared" si="83"/>
        <v>0</v>
      </c>
      <c r="BG60" s="515">
        <f t="shared" si="84"/>
        <v>0</v>
      </c>
      <c r="BH60" s="515">
        <f t="shared" si="85"/>
        <v>0</v>
      </c>
      <c r="BI60" s="515">
        <f t="shared" si="86"/>
        <v>0</v>
      </c>
      <c r="BJ60" s="515">
        <f t="shared" si="87"/>
        <v>0</v>
      </c>
      <c r="BK60" s="515">
        <f t="shared" si="88"/>
        <v>0</v>
      </c>
      <c r="BL60" s="515">
        <f t="shared" si="89"/>
        <v>0</v>
      </c>
      <c r="BM60" s="515">
        <f t="shared" si="90"/>
        <v>0</v>
      </c>
      <c r="BN60" s="515">
        <f t="shared" si="91"/>
        <v>0</v>
      </c>
      <c r="BO60" s="515">
        <f t="shared" si="92"/>
        <v>0</v>
      </c>
      <c r="BP60" s="515">
        <f t="shared" si="93"/>
        <v>0</v>
      </c>
      <c r="BQ60" s="515">
        <f t="shared" si="94"/>
        <v>0</v>
      </c>
      <c r="BR60" s="515">
        <f t="shared" si="95"/>
        <v>0</v>
      </c>
      <c r="BS60" s="515">
        <f t="shared" si="96"/>
        <v>0</v>
      </c>
      <c r="BT60" s="515">
        <f t="shared" si="97"/>
        <v>0</v>
      </c>
      <c r="BU60" s="515">
        <f t="shared" si="98"/>
        <v>0</v>
      </c>
      <c r="BV60" s="515">
        <f t="shared" si="99"/>
        <v>0</v>
      </c>
      <c r="BW60" s="515">
        <f t="shared" si="100"/>
        <v>0</v>
      </c>
      <c r="BX60" s="515">
        <f t="shared" si="101"/>
        <v>0</v>
      </c>
      <c r="BY60" s="515">
        <f t="shared" si="102"/>
        <v>0</v>
      </c>
      <c r="BZ60" s="515">
        <f t="shared" si="103"/>
        <v>0</v>
      </c>
      <c r="CA60" s="515">
        <f t="shared" si="104"/>
        <v>0</v>
      </c>
      <c r="CB60" s="515">
        <f t="shared" si="105"/>
        <v>0</v>
      </c>
      <c r="CC60" s="515">
        <f t="shared" si="106"/>
        <v>0</v>
      </c>
      <c r="CD60" s="515">
        <f t="shared" si="107"/>
        <v>0</v>
      </c>
      <c r="CE60" s="515">
        <f t="shared" si="108"/>
        <v>0</v>
      </c>
      <c r="CF60" s="515">
        <f t="shared" si="109"/>
        <v>0</v>
      </c>
      <c r="CG60" s="515">
        <f t="shared" si="110"/>
        <v>0</v>
      </c>
      <c r="CH60" s="515">
        <f t="shared" si="111"/>
        <v>0</v>
      </c>
      <c r="CI60" s="515">
        <f t="shared" si="112"/>
        <v>0</v>
      </c>
      <c r="CJ60" s="515">
        <f t="shared" si="126"/>
        <v>0</v>
      </c>
      <c r="CK60" s="515">
        <f t="shared" si="113"/>
        <v>0</v>
      </c>
      <c r="CL60" s="515">
        <f t="shared" si="114"/>
        <v>0</v>
      </c>
      <c r="CM60" s="515">
        <f t="shared" si="115"/>
        <v>0</v>
      </c>
      <c r="CN60" s="515">
        <f t="shared" si="116"/>
        <v>0</v>
      </c>
      <c r="CO60" s="515">
        <f t="shared" si="117"/>
        <v>0</v>
      </c>
      <c r="CP60" s="515">
        <f t="shared" si="118"/>
        <v>0</v>
      </c>
      <c r="CQ60" s="515">
        <f t="shared" si="119"/>
        <v>0</v>
      </c>
      <c r="CR60" s="515">
        <f t="shared" si="120"/>
        <v>0</v>
      </c>
      <c r="CS60" s="515">
        <f t="shared" si="121"/>
        <v>0</v>
      </c>
      <c r="CT60" s="515">
        <f t="shared" si="122"/>
        <v>0</v>
      </c>
      <c r="CU60" s="515">
        <f t="shared" si="123"/>
        <v>0</v>
      </c>
      <c r="CV60" s="515">
        <f t="shared" si="124"/>
        <v>0</v>
      </c>
      <c r="CW60" s="515">
        <f t="shared" si="125"/>
        <v>0</v>
      </c>
    </row>
    <row r="61" spans="2:101" x14ac:dyDescent="0.25">
      <c r="B61" s="509">
        <v>44</v>
      </c>
      <c r="C61" s="467">
        <f>'Student Entry'!C57</f>
        <v>211413205045</v>
      </c>
      <c r="D61" s="274" t="str">
        <f>'Student Entry'!D57</f>
        <v>KARTHI.N.G</v>
      </c>
      <c r="E61" s="468">
        <v>2</v>
      </c>
      <c r="F61" s="510">
        <v>2</v>
      </c>
      <c r="G61" s="510">
        <v>1</v>
      </c>
      <c r="H61" s="510">
        <v>2</v>
      </c>
      <c r="I61" s="510">
        <v>0</v>
      </c>
      <c r="J61" s="468">
        <v>1</v>
      </c>
      <c r="K61" s="510">
        <v>0</v>
      </c>
      <c r="L61" s="468">
        <v>2</v>
      </c>
      <c r="M61" s="468">
        <v>1</v>
      </c>
      <c r="N61" s="510">
        <v>0</v>
      </c>
      <c r="O61" s="511" t="s">
        <v>937</v>
      </c>
      <c r="P61" s="511"/>
      <c r="Q61" s="510">
        <v>12</v>
      </c>
      <c r="R61" s="510"/>
      <c r="S61" s="511">
        <v>8</v>
      </c>
      <c r="T61" s="511"/>
      <c r="U61" s="510"/>
      <c r="V61" s="510"/>
      <c r="W61" s="511">
        <v>9</v>
      </c>
      <c r="X61" s="511"/>
      <c r="Y61" s="510"/>
      <c r="Z61" s="510"/>
      <c r="AA61" s="511">
        <v>7</v>
      </c>
      <c r="AB61" s="511">
        <v>6</v>
      </c>
      <c r="AC61" s="510"/>
      <c r="AD61" s="510"/>
      <c r="AE61" s="511">
        <v>4</v>
      </c>
      <c r="AF61" s="511">
        <v>6</v>
      </c>
      <c r="AG61" s="447"/>
      <c r="AH61" s="512"/>
      <c r="AI61" s="513">
        <f t="shared" si="59"/>
        <v>2</v>
      </c>
      <c r="AJ61" s="513" t="str">
        <f t="shared" si="60"/>
        <v>NIL</v>
      </c>
      <c r="AK61" s="513">
        <f t="shared" si="61"/>
        <v>22</v>
      </c>
      <c r="AL61" s="513">
        <f t="shared" si="62"/>
        <v>39</v>
      </c>
      <c r="AM61" s="513" t="str">
        <f t="shared" si="63"/>
        <v>NIL</v>
      </c>
      <c r="AN61" s="513" t="str">
        <f t="shared" si="64"/>
        <v>NIL</v>
      </c>
      <c r="AO61" s="514">
        <f t="shared" si="66"/>
        <v>63</v>
      </c>
      <c r="AP61" s="515">
        <f t="shared" si="67"/>
        <v>0</v>
      </c>
      <c r="AQ61" s="515">
        <f t="shared" si="68"/>
        <v>0</v>
      </c>
      <c r="AR61" s="515">
        <f t="shared" si="69"/>
        <v>0</v>
      </c>
      <c r="AS61" s="515">
        <f t="shared" si="70"/>
        <v>0</v>
      </c>
      <c r="AT61" s="515">
        <f t="shared" si="71"/>
        <v>0</v>
      </c>
      <c r="AU61" s="515">
        <f t="shared" si="72"/>
        <v>0</v>
      </c>
      <c r="AV61" s="515">
        <f t="shared" si="73"/>
        <v>0</v>
      </c>
      <c r="AW61" s="515">
        <f t="shared" si="74"/>
        <v>0</v>
      </c>
      <c r="AX61" s="515">
        <f t="shared" si="75"/>
        <v>0</v>
      </c>
      <c r="AY61" s="515">
        <f t="shared" si="76"/>
        <v>0</v>
      </c>
      <c r="AZ61" s="515">
        <f t="shared" si="77"/>
        <v>0</v>
      </c>
      <c r="BA61" s="515">
        <f t="shared" si="78"/>
        <v>0</v>
      </c>
      <c r="BB61" s="515">
        <f t="shared" si="79"/>
        <v>0</v>
      </c>
      <c r="BC61" s="515">
        <f t="shared" si="80"/>
        <v>0</v>
      </c>
      <c r="BD61" s="515">
        <f t="shared" si="81"/>
        <v>0</v>
      </c>
      <c r="BE61" s="515">
        <f t="shared" si="82"/>
        <v>0</v>
      </c>
      <c r="BF61" s="515">
        <f t="shared" si="83"/>
        <v>0</v>
      </c>
      <c r="BG61" s="515">
        <f t="shared" si="84"/>
        <v>0</v>
      </c>
      <c r="BH61" s="515">
        <f t="shared" si="85"/>
        <v>0</v>
      </c>
      <c r="BI61" s="515">
        <f t="shared" si="86"/>
        <v>0</v>
      </c>
      <c r="BJ61" s="515">
        <f t="shared" si="87"/>
        <v>0</v>
      </c>
      <c r="BK61" s="515">
        <f t="shared" si="88"/>
        <v>0</v>
      </c>
      <c r="BL61" s="515">
        <f t="shared" si="89"/>
        <v>0</v>
      </c>
      <c r="BM61" s="515">
        <f t="shared" si="90"/>
        <v>0</v>
      </c>
      <c r="BN61" s="515">
        <f t="shared" si="91"/>
        <v>0</v>
      </c>
      <c r="BO61" s="515">
        <f t="shared" si="92"/>
        <v>0</v>
      </c>
      <c r="BP61" s="515">
        <f t="shared" si="93"/>
        <v>0</v>
      </c>
      <c r="BQ61" s="515">
        <f t="shared" si="94"/>
        <v>0</v>
      </c>
      <c r="BR61" s="515">
        <f t="shared" si="95"/>
        <v>0</v>
      </c>
      <c r="BS61" s="515">
        <f t="shared" si="96"/>
        <v>0</v>
      </c>
      <c r="BT61" s="515">
        <f t="shared" si="97"/>
        <v>0</v>
      </c>
      <c r="BU61" s="515">
        <f t="shared" si="98"/>
        <v>0</v>
      </c>
      <c r="BV61" s="515">
        <f t="shared" si="99"/>
        <v>0</v>
      </c>
      <c r="BW61" s="515">
        <f t="shared" si="100"/>
        <v>0</v>
      </c>
      <c r="BX61" s="515">
        <f t="shared" si="101"/>
        <v>0</v>
      </c>
      <c r="BY61" s="515">
        <f t="shared" si="102"/>
        <v>0</v>
      </c>
      <c r="BZ61" s="515">
        <f t="shared" si="103"/>
        <v>0</v>
      </c>
      <c r="CA61" s="515">
        <f t="shared" si="104"/>
        <v>0</v>
      </c>
      <c r="CB61" s="515">
        <f t="shared" si="105"/>
        <v>0</v>
      </c>
      <c r="CC61" s="515">
        <f t="shared" si="106"/>
        <v>0</v>
      </c>
      <c r="CD61" s="515">
        <f t="shared" si="107"/>
        <v>0</v>
      </c>
      <c r="CE61" s="515">
        <f t="shared" si="108"/>
        <v>0</v>
      </c>
      <c r="CF61" s="515">
        <f t="shared" si="109"/>
        <v>0</v>
      </c>
      <c r="CG61" s="515">
        <f t="shared" si="110"/>
        <v>0</v>
      </c>
      <c r="CH61" s="515">
        <f t="shared" si="111"/>
        <v>0</v>
      </c>
      <c r="CI61" s="515">
        <f t="shared" si="112"/>
        <v>0</v>
      </c>
      <c r="CJ61" s="515">
        <f t="shared" si="126"/>
        <v>0</v>
      </c>
      <c r="CK61" s="515">
        <f t="shared" si="113"/>
        <v>0</v>
      </c>
      <c r="CL61" s="515">
        <f t="shared" si="114"/>
        <v>0</v>
      </c>
      <c r="CM61" s="515">
        <f t="shared" si="115"/>
        <v>0</v>
      </c>
      <c r="CN61" s="515">
        <f t="shared" si="116"/>
        <v>0</v>
      </c>
      <c r="CO61" s="515">
        <f t="shared" si="117"/>
        <v>0</v>
      </c>
      <c r="CP61" s="515">
        <f t="shared" si="118"/>
        <v>0</v>
      </c>
      <c r="CQ61" s="515">
        <f t="shared" si="119"/>
        <v>0</v>
      </c>
      <c r="CR61" s="515">
        <f t="shared" si="120"/>
        <v>0</v>
      </c>
      <c r="CS61" s="515">
        <f t="shared" si="121"/>
        <v>0</v>
      </c>
      <c r="CT61" s="515">
        <f t="shared" si="122"/>
        <v>0</v>
      </c>
      <c r="CU61" s="515">
        <f t="shared" si="123"/>
        <v>0</v>
      </c>
      <c r="CV61" s="515">
        <f t="shared" si="124"/>
        <v>0</v>
      </c>
      <c r="CW61" s="515">
        <f t="shared" si="125"/>
        <v>0</v>
      </c>
    </row>
    <row r="62" spans="2:101" x14ac:dyDescent="0.25">
      <c r="B62" s="509">
        <v>45</v>
      </c>
      <c r="C62" s="467">
        <f>'Student Entry'!C58</f>
        <v>211413205046</v>
      </c>
      <c r="D62" s="274" t="str">
        <f>'Student Entry'!D58</f>
        <v>KARTHICK .B</v>
      </c>
      <c r="E62" s="468">
        <v>1</v>
      </c>
      <c r="F62" s="510">
        <v>2</v>
      </c>
      <c r="G62" s="510">
        <v>0</v>
      </c>
      <c r="H62" s="510">
        <v>2</v>
      </c>
      <c r="I62" s="510">
        <v>2</v>
      </c>
      <c r="J62" s="468">
        <v>2</v>
      </c>
      <c r="K62" s="510">
        <v>1</v>
      </c>
      <c r="L62" s="468">
        <v>1</v>
      </c>
      <c r="M62" s="468">
        <v>2</v>
      </c>
      <c r="N62" s="510">
        <v>0</v>
      </c>
      <c r="O62" s="511">
        <v>13</v>
      </c>
      <c r="P62" s="511"/>
      <c r="Q62" s="510"/>
      <c r="R62" s="510"/>
      <c r="S62" s="511">
        <v>6</v>
      </c>
      <c r="T62" s="511"/>
      <c r="U62" s="510"/>
      <c r="V62" s="510"/>
      <c r="W62" s="511">
        <v>14</v>
      </c>
      <c r="X62" s="511"/>
      <c r="Y62" s="510"/>
      <c r="Z62" s="510"/>
      <c r="AA62" s="511" t="s">
        <v>937</v>
      </c>
      <c r="AB62" s="511" t="s">
        <v>937</v>
      </c>
      <c r="AC62" s="510">
        <v>7</v>
      </c>
      <c r="AD62" s="510">
        <v>8</v>
      </c>
      <c r="AE62" s="511">
        <v>5</v>
      </c>
      <c r="AF62" s="511">
        <v>7</v>
      </c>
      <c r="AG62" s="447"/>
      <c r="AH62" s="512"/>
      <c r="AI62" s="513">
        <f t="shared" si="59"/>
        <v>1</v>
      </c>
      <c r="AJ62" s="513" t="str">
        <f t="shared" si="60"/>
        <v>NIL</v>
      </c>
      <c r="AK62" s="513">
        <f t="shared" si="61"/>
        <v>35</v>
      </c>
      <c r="AL62" s="513">
        <f t="shared" si="62"/>
        <v>29</v>
      </c>
      <c r="AM62" s="513">
        <f t="shared" si="63"/>
        <v>8</v>
      </c>
      <c r="AN62" s="513" t="str">
        <f t="shared" si="64"/>
        <v>NIL</v>
      </c>
      <c r="AO62" s="514">
        <f t="shared" si="66"/>
        <v>73</v>
      </c>
      <c r="AP62" s="515">
        <f t="shared" si="67"/>
        <v>0</v>
      </c>
      <c r="AQ62" s="515">
        <f t="shared" si="68"/>
        <v>0</v>
      </c>
      <c r="AR62" s="515">
        <f t="shared" si="69"/>
        <v>0</v>
      </c>
      <c r="AS62" s="515">
        <f t="shared" si="70"/>
        <v>0</v>
      </c>
      <c r="AT62" s="515">
        <f t="shared" si="71"/>
        <v>0</v>
      </c>
      <c r="AU62" s="515">
        <f t="shared" si="72"/>
        <v>0</v>
      </c>
      <c r="AV62" s="515">
        <f t="shared" si="73"/>
        <v>0</v>
      </c>
      <c r="AW62" s="515">
        <f t="shared" si="74"/>
        <v>0</v>
      </c>
      <c r="AX62" s="515">
        <f t="shared" si="75"/>
        <v>0</v>
      </c>
      <c r="AY62" s="515">
        <f t="shared" si="76"/>
        <v>0</v>
      </c>
      <c r="AZ62" s="515">
        <f t="shared" si="77"/>
        <v>0</v>
      </c>
      <c r="BA62" s="515">
        <f t="shared" si="78"/>
        <v>0</v>
      </c>
      <c r="BB62" s="515">
        <f t="shared" si="79"/>
        <v>0</v>
      </c>
      <c r="BC62" s="515">
        <f t="shared" si="80"/>
        <v>0</v>
      </c>
      <c r="BD62" s="515">
        <f t="shared" si="81"/>
        <v>0</v>
      </c>
      <c r="BE62" s="515">
        <f t="shared" si="82"/>
        <v>0</v>
      </c>
      <c r="BF62" s="515">
        <f t="shared" si="83"/>
        <v>0</v>
      </c>
      <c r="BG62" s="515">
        <f t="shared" si="84"/>
        <v>0</v>
      </c>
      <c r="BH62" s="515">
        <f t="shared" si="85"/>
        <v>0</v>
      </c>
      <c r="BI62" s="515">
        <f t="shared" si="86"/>
        <v>0</v>
      </c>
      <c r="BJ62" s="515">
        <f t="shared" si="87"/>
        <v>0</v>
      </c>
      <c r="BK62" s="515">
        <f t="shared" si="88"/>
        <v>0</v>
      </c>
      <c r="BL62" s="515">
        <f t="shared" si="89"/>
        <v>0</v>
      </c>
      <c r="BM62" s="515">
        <f t="shared" si="90"/>
        <v>0</v>
      </c>
      <c r="BN62" s="515">
        <f t="shared" si="91"/>
        <v>0</v>
      </c>
      <c r="BO62" s="515">
        <f t="shared" si="92"/>
        <v>0</v>
      </c>
      <c r="BP62" s="515">
        <f t="shared" si="93"/>
        <v>0</v>
      </c>
      <c r="BQ62" s="515">
        <f t="shared" si="94"/>
        <v>0</v>
      </c>
      <c r="BR62" s="515">
        <f t="shared" si="95"/>
        <v>0</v>
      </c>
      <c r="BS62" s="515">
        <f t="shared" si="96"/>
        <v>0</v>
      </c>
      <c r="BT62" s="515">
        <f t="shared" si="97"/>
        <v>0</v>
      </c>
      <c r="BU62" s="515">
        <f t="shared" si="98"/>
        <v>0</v>
      </c>
      <c r="BV62" s="515">
        <f t="shared" si="99"/>
        <v>0</v>
      </c>
      <c r="BW62" s="515">
        <f t="shared" si="100"/>
        <v>0</v>
      </c>
      <c r="BX62" s="515">
        <f t="shared" si="101"/>
        <v>0</v>
      </c>
      <c r="BY62" s="515">
        <f t="shared" si="102"/>
        <v>0</v>
      </c>
      <c r="BZ62" s="515">
        <f t="shared" si="103"/>
        <v>0</v>
      </c>
      <c r="CA62" s="515">
        <f t="shared" si="104"/>
        <v>0</v>
      </c>
      <c r="CB62" s="515">
        <f t="shared" si="105"/>
        <v>0</v>
      </c>
      <c r="CC62" s="515">
        <f t="shared" si="106"/>
        <v>0</v>
      </c>
      <c r="CD62" s="515">
        <f t="shared" si="107"/>
        <v>0</v>
      </c>
      <c r="CE62" s="515">
        <f t="shared" si="108"/>
        <v>0</v>
      </c>
      <c r="CF62" s="515">
        <f t="shared" si="109"/>
        <v>0</v>
      </c>
      <c r="CG62" s="515">
        <f t="shared" si="110"/>
        <v>0</v>
      </c>
      <c r="CH62" s="515">
        <f t="shared" si="111"/>
        <v>0</v>
      </c>
      <c r="CI62" s="515">
        <f t="shared" si="112"/>
        <v>0</v>
      </c>
      <c r="CJ62" s="515">
        <f t="shared" si="126"/>
        <v>0</v>
      </c>
      <c r="CK62" s="515">
        <f t="shared" si="113"/>
        <v>0</v>
      </c>
      <c r="CL62" s="515">
        <f t="shared" si="114"/>
        <v>0</v>
      </c>
      <c r="CM62" s="515">
        <f t="shared" si="115"/>
        <v>0</v>
      </c>
      <c r="CN62" s="515">
        <f t="shared" si="116"/>
        <v>0</v>
      </c>
      <c r="CO62" s="515">
        <f t="shared" si="117"/>
        <v>0</v>
      </c>
      <c r="CP62" s="515">
        <f t="shared" si="118"/>
        <v>0</v>
      </c>
      <c r="CQ62" s="515">
        <f t="shared" si="119"/>
        <v>0</v>
      </c>
      <c r="CR62" s="515">
        <f t="shared" si="120"/>
        <v>0</v>
      </c>
      <c r="CS62" s="515">
        <f t="shared" si="121"/>
        <v>0</v>
      </c>
      <c r="CT62" s="515">
        <f t="shared" si="122"/>
        <v>0</v>
      </c>
      <c r="CU62" s="515">
        <f t="shared" si="123"/>
        <v>0</v>
      </c>
      <c r="CV62" s="515">
        <f t="shared" si="124"/>
        <v>0</v>
      </c>
      <c r="CW62" s="515">
        <f t="shared" si="125"/>
        <v>0</v>
      </c>
    </row>
    <row r="63" spans="2:101" x14ac:dyDescent="0.25">
      <c r="B63" s="509">
        <v>46</v>
      </c>
      <c r="C63" s="467">
        <f>'Student Entry'!C59</f>
        <v>211413205047</v>
      </c>
      <c r="D63" s="274" t="str">
        <f>'Student Entry'!D59</f>
        <v>KAVIPRIYA.S</v>
      </c>
      <c r="E63" s="468">
        <v>1</v>
      </c>
      <c r="F63" s="510">
        <v>2</v>
      </c>
      <c r="G63" s="510">
        <v>2</v>
      </c>
      <c r="H63" s="510" t="s">
        <v>937</v>
      </c>
      <c r="I63" s="510">
        <v>2</v>
      </c>
      <c r="J63" s="468">
        <v>2</v>
      </c>
      <c r="K63" s="510">
        <v>1</v>
      </c>
      <c r="L63" s="468">
        <v>2</v>
      </c>
      <c r="M63" s="468">
        <v>1</v>
      </c>
      <c r="N63" s="510">
        <v>2</v>
      </c>
      <c r="O63" s="511" t="s">
        <v>937</v>
      </c>
      <c r="P63" s="511"/>
      <c r="Q63" s="510">
        <v>10</v>
      </c>
      <c r="R63" s="510"/>
      <c r="S63" s="511">
        <v>9</v>
      </c>
      <c r="T63" s="511"/>
      <c r="U63" s="510"/>
      <c r="V63" s="510"/>
      <c r="W63" s="511">
        <v>10</v>
      </c>
      <c r="X63" s="511"/>
      <c r="Y63" s="510"/>
      <c r="Z63" s="510"/>
      <c r="AA63" s="511">
        <v>8</v>
      </c>
      <c r="AB63" s="511">
        <v>7</v>
      </c>
      <c r="AC63" s="510"/>
      <c r="AD63" s="510"/>
      <c r="AE63" s="511">
        <v>7</v>
      </c>
      <c r="AF63" s="511">
        <v>6</v>
      </c>
      <c r="AG63" s="447"/>
      <c r="AH63" s="512"/>
      <c r="AI63" s="513">
        <f t="shared" si="59"/>
        <v>1</v>
      </c>
      <c r="AJ63" s="513" t="str">
        <f t="shared" si="60"/>
        <v>NIL</v>
      </c>
      <c r="AK63" s="513">
        <f t="shared" si="61"/>
        <v>26</v>
      </c>
      <c r="AL63" s="513">
        <f t="shared" si="62"/>
        <v>45</v>
      </c>
      <c r="AM63" s="513" t="str">
        <f t="shared" si="63"/>
        <v>NIL</v>
      </c>
      <c r="AN63" s="513" t="str">
        <f t="shared" si="64"/>
        <v>NIL</v>
      </c>
      <c r="AO63" s="514">
        <f t="shared" si="66"/>
        <v>72</v>
      </c>
      <c r="AP63" s="515">
        <f t="shared" si="67"/>
        <v>0</v>
      </c>
      <c r="AQ63" s="515">
        <f t="shared" si="68"/>
        <v>0</v>
      </c>
      <c r="AR63" s="515">
        <f t="shared" si="69"/>
        <v>0</v>
      </c>
      <c r="AS63" s="515">
        <f t="shared" si="70"/>
        <v>0</v>
      </c>
      <c r="AT63" s="515">
        <f t="shared" si="71"/>
        <v>0</v>
      </c>
      <c r="AU63" s="515">
        <f t="shared" si="72"/>
        <v>0</v>
      </c>
      <c r="AV63" s="515">
        <f t="shared" si="73"/>
        <v>0</v>
      </c>
      <c r="AW63" s="515">
        <f t="shared" si="74"/>
        <v>0</v>
      </c>
      <c r="AX63" s="515">
        <f t="shared" si="75"/>
        <v>0</v>
      </c>
      <c r="AY63" s="515">
        <f t="shared" si="76"/>
        <v>0</v>
      </c>
      <c r="AZ63" s="515">
        <f t="shared" si="77"/>
        <v>0</v>
      </c>
      <c r="BA63" s="515">
        <f t="shared" si="78"/>
        <v>0</v>
      </c>
      <c r="BB63" s="515">
        <f t="shared" si="79"/>
        <v>0</v>
      </c>
      <c r="BC63" s="515">
        <f t="shared" si="80"/>
        <v>0</v>
      </c>
      <c r="BD63" s="515">
        <f t="shared" si="81"/>
        <v>0</v>
      </c>
      <c r="BE63" s="515">
        <f t="shared" si="82"/>
        <v>0</v>
      </c>
      <c r="BF63" s="515">
        <f t="shared" si="83"/>
        <v>0</v>
      </c>
      <c r="BG63" s="515">
        <f t="shared" si="84"/>
        <v>0</v>
      </c>
      <c r="BH63" s="515">
        <f t="shared" si="85"/>
        <v>0</v>
      </c>
      <c r="BI63" s="515">
        <f t="shared" si="86"/>
        <v>0</v>
      </c>
      <c r="BJ63" s="515">
        <f t="shared" si="87"/>
        <v>0</v>
      </c>
      <c r="BK63" s="515">
        <f t="shared" si="88"/>
        <v>0</v>
      </c>
      <c r="BL63" s="515">
        <f t="shared" si="89"/>
        <v>0</v>
      </c>
      <c r="BM63" s="515">
        <f t="shared" si="90"/>
        <v>0</v>
      </c>
      <c r="BN63" s="515">
        <f t="shared" si="91"/>
        <v>0</v>
      </c>
      <c r="BO63" s="515">
        <f t="shared" si="92"/>
        <v>0</v>
      </c>
      <c r="BP63" s="515">
        <f t="shared" si="93"/>
        <v>0</v>
      </c>
      <c r="BQ63" s="515">
        <f t="shared" si="94"/>
        <v>0</v>
      </c>
      <c r="BR63" s="515">
        <f t="shared" si="95"/>
        <v>0</v>
      </c>
      <c r="BS63" s="515">
        <f t="shared" si="96"/>
        <v>0</v>
      </c>
      <c r="BT63" s="515">
        <f t="shared" si="97"/>
        <v>0</v>
      </c>
      <c r="BU63" s="515">
        <f t="shared" si="98"/>
        <v>0</v>
      </c>
      <c r="BV63" s="515">
        <f t="shared" si="99"/>
        <v>0</v>
      </c>
      <c r="BW63" s="515">
        <f t="shared" si="100"/>
        <v>0</v>
      </c>
      <c r="BX63" s="515">
        <f t="shared" si="101"/>
        <v>0</v>
      </c>
      <c r="BY63" s="515">
        <f t="shared" si="102"/>
        <v>0</v>
      </c>
      <c r="BZ63" s="515">
        <f t="shared" si="103"/>
        <v>0</v>
      </c>
      <c r="CA63" s="515">
        <f t="shared" si="104"/>
        <v>0</v>
      </c>
      <c r="CB63" s="515">
        <f t="shared" si="105"/>
        <v>0</v>
      </c>
      <c r="CC63" s="515">
        <f t="shared" si="106"/>
        <v>0</v>
      </c>
      <c r="CD63" s="515">
        <f t="shared" si="107"/>
        <v>0</v>
      </c>
      <c r="CE63" s="515">
        <f t="shared" si="108"/>
        <v>0</v>
      </c>
      <c r="CF63" s="515">
        <f t="shared" si="109"/>
        <v>0</v>
      </c>
      <c r="CG63" s="515">
        <f t="shared" si="110"/>
        <v>0</v>
      </c>
      <c r="CH63" s="515">
        <f t="shared" si="111"/>
        <v>0</v>
      </c>
      <c r="CI63" s="515">
        <f t="shared" si="112"/>
        <v>0</v>
      </c>
      <c r="CJ63" s="515">
        <f t="shared" si="126"/>
        <v>0</v>
      </c>
      <c r="CK63" s="515">
        <f t="shared" si="113"/>
        <v>0</v>
      </c>
      <c r="CL63" s="515">
        <f t="shared" si="114"/>
        <v>0</v>
      </c>
      <c r="CM63" s="515">
        <f t="shared" si="115"/>
        <v>0</v>
      </c>
      <c r="CN63" s="515">
        <f t="shared" si="116"/>
        <v>0</v>
      </c>
      <c r="CO63" s="515">
        <f t="shared" si="117"/>
        <v>0</v>
      </c>
      <c r="CP63" s="515">
        <f t="shared" si="118"/>
        <v>0</v>
      </c>
      <c r="CQ63" s="515">
        <f t="shared" si="119"/>
        <v>0</v>
      </c>
      <c r="CR63" s="515">
        <f t="shared" si="120"/>
        <v>0</v>
      </c>
      <c r="CS63" s="515">
        <f t="shared" si="121"/>
        <v>0</v>
      </c>
      <c r="CT63" s="515">
        <f t="shared" si="122"/>
        <v>0</v>
      </c>
      <c r="CU63" s="515">
        <f t="shared" si="123"/>
        <v>0</v>
      </c>
      <c r="CV63" s="515">
        <f t="shared" si="124"/>
        <v>0</v>
      </c>
      <c r="CW63" s="515">
        <f t="shared" si="125"/>
        <v>0</v>
      </c>
    </row>
    <row r="64" spans="2:101" x14ac:dyDescent="0.25">
      <c r="B64" s="509">
        <v>47</v>
      </c>
      <c r="C64" s="467">
        <f>'Student Entry'!C60</f>
        <v>211413205048</v>
      </c>
      <c r="D64" s="274" t="str">
        <f>'Student Entry'!D60</f>
        <v>KEERTHANA BALAJI</v>
      </c>
      <c r="E64" s="468">
        <v>2</v>
      </c>
      <c r="F64" s="510">
        <v>2</v>
      </c>
      <c r="G64" s="510">
        <v>0</v>
      </c>
      <c r="H64" s="510">
        <v>2</v>
      </c>
      <c r="I64" s="510">
        <v>0</v>
      </c>
      <c r="J64" s="468">
        <v>1</v>
      </c>
      <c r="K64" s="510">
        <v>2</v>
      </c>
      <c r="L64" s="468">
        <v>2</v>
      </c>
      <c r="M64" s="468">
        <v>2</v>
      </c>
      <c r="N64" s="510">
        <v>2</v>
      </c>
      <c r="O64" s="511">
        <v>7</v>
      </c>
      <c r="P64" s="511"/>
      <c r="Q64" s="510"/>
      <c r="R64" s="510"/>
      <c r="S64" s="511" t="s">
        <v>937</v>
      </c>
      <c r="T64" s="511"/>
      <c r="U64" s="510">
        <v>6</v>
      </c>
      <c r="V64" s="510"/>
      <c r="W64" s="511">
        <v>12</v>
      </c>
      <c r="X64" s="511"/>
      <c r="Y64" s="510"/>
      <c r="Z64" s="510"/>
      <c r="AA64" s="511">
        <v>7</v>
      </c>
      <c r="AB64" s="511">
        <v>6</v>
      </c>
      <c r="AC64" s="510"/>
      <c r="AD64" s="510"/>
      <c r="AE64" s="511">
        <v>5</v>
      </c>
      <c r="AF64" s="511">
        <v>7</v>
      </c>
      <c r="AG64" s="447"/>
      <c r="AH64" s="512"/>
      <c r="AI64" s="513">
        <f t="shared" si="59"/>
        <v>2</v>
      </c>
      <c r="AJ64" s="513" t="str">
        <f t="shared" si="60"/>
        <v>NIL</v>
      </c>
      <c r="AK64" s="513">
        <f t="shared" si="61"/>
        <v>25</v>
      </c>
      <c r="AL64" s="513">
        <f t="shared" si="62"/>
        <v>38</v>
      </c>
      <c r="AM64" s="513" t="str">
        <f t="shared" si="63"/>
        <v>NIL</v>
      </c>
      <c r="AN64" s="513" t="str">
        <f t="shared" si="64"/>
        <v>NIL</v>
      </c>
      <c r="AO64" s="514">
        <f t="shared" si="66"/>
        <v>65</v>
      </c>
      <c r="AP64" s="515">
        <f t="shared" si="67"/>
        <v>0</v>
      </c>
      <c r="AQ64" s="515">
        <f t="shared" si="68"/>
        <v>0</v>
      </c>
      <c r="AR64" s="515">
        <f t="shared" si="69"/>
        <v>0</v>
      </c>
      <c r="AS64" s="515">
        <f t="shared" si="70"/>
        <v>0</v>
      </c>
      <c r="AT64" s="515">
        <f t="shared" si="71"/>
        <v>0</v>
      </c>
      <c r="AU64" s="515">
        <f t="shared" si="72"/>
        <v>0</v>
      </c>
      <c r="AV64" s="515">
        <f t="shared" si="73"/>
        <v>0</v>
      </c>
      <c r="AW64" s="515">
        <f t="shared" si="74"/>
        <v>0</v>
      </c>
      <c r="AX64" s="515">
        <f t="shared" si="75"/>
        <v>0</v>
      </c>
      <c r="AY64" s="515">
        <f t="shared" si="76"/>
        <v>0</v>
      </c>
      <c r="AZ64" s="515">
        <f t="shared" si="77"/>
        <v>0</v>
      </c>
      <c r="BA64" s="515">
        <f t="shared" si="78"/>
        <v>0</v>
      </c>
      <c r="BB64" s="515">
        <f t="shared" si="79"/>
        <v>0</v>
      </c>
      <c r="BC64" s="515">
        <f t="shared" si="80"/>
        <v>0</v>
      </c>
      <c r="BD64" s="515">
        <f t="shared" si="81"/>
        <v>0</v>
      </c>
      <c r="BE64" s="515">
        <f t="shared" si="82"/>
        <v>0</v>
      </c>
      <c r="BF64" s="515">
        <f t="shared" si="83"/>
        <v>0</v>
      </c>
      <c r="BG64" s="515">
        <f t="shared" si="84"/>
        <v>0</v>
      </c>
      <c r="BH64" s="515">
        <f t="shared" si="85"/>
        <v>0</v>
      </c>
      <c r="BI64" s="515">
        <f t="shared" si="86"/>
        <v>0</v>
      </c>
      <c r="BJ64" s="515">
        <f t="shared" si="87"/>
        <v>0</v>
      </c>
      <c r="BK64" s="515">
        <f t="shared" si="88"/>
        <v>0</v>
      </c>
      <c r="BL64" s="515">
        <f t="shared" si="89"/>
        <v>0</v>
      </c>
      <c r="BM64" s="515">
        <f t="shared" si="90"/>
        <v>0</v>
      </c>
      <c r="BN64" s="515">
        <f t="shared" si="91"/>
        <v>0</v>
      </c>
      <c r="BO64" s="515">
        <f t="shared" si="92"/>
        <v>0</v>
      </c>
      <c r="BP64" s="515">
        <f t="shared" si="93"/>
        <v>0</v>
      </c>
      <c r="BQ64" s="515">
        <f t="shared" si="94"/>
        <v>0</v>
      </c>
      <c r="BR64" s="515">
        <f t="shared" si="95"/>
        <v>0</v>
      </c>
      <c r="BS64" s="515">
        <f t="shared" si="96"/>
        <v>0</v>
      </c>
      <c r="BT64" s="515">
        <f t="shared" si="97"/>
        <v>0</v>
      </c>
      <c r="BU64" s="515">
        <f t="shared" si="98"/>
        <v>0</v>
      </c>
      <c r="BV64" s="515">
        <f t="shared" si="99"/>
        <v>0</v>
      </c>
      <c r="BW64" s="515">
        <f t="shared" si="100"/>
        <v>0</v>
      </c>
      <c r="BX64" s="515">
        <f t="shared" si="101"/>
        <v>0</v>
      </c>
      <c r="BY64" s="515">
        <f t="shared" si="102"/>
        <v>0</v>
      </c>
      <c r="BZ64" s="515">
        <f t="shared" si="103"/>
        <v>0</v>
      </c>
      <c r="CA64" s="515">
        <f t="shared" si="104"/>
        <v>0</v>
      </c>
      <c r="CB64" s="515">
        <f t="shared" si="105"/>
        <v>0</v>
      </c>
      <c r="CC64" s="515">
        <f t="shared" si="106"/>
        <v>0</v>
      </c>
      <c r="CD64" s="515">
        <f t="shared" si="107"/>
        <v>0</v>
      </c>
      <c r="CE64" s="515">
        <f t="shared" si="108"/>
        <v>0</v>
      </c>
      <c r="CF64" s="515">
        <f t="shared" si="109"/>
        <v>0</v>
      </c>
      <c r="CG64" s="515">
        <f t="shared" si="110"/>
        <v>0</v>
      </c>
      <c r="CH64" s="515">
        <f t="shared" si="111"/>
        <v>0</v>
      </c>
      <c r="CI64" s="515">
        <f t="shared" si="112"/>
        <v>0</v>
      </c>
      <c r="CJ64" s="515">
        <f t="shared" si="126"/>
        <v>0</v>
      </c>
      <c r="CK64" s="515">
        <f t="shared" si="113"/>
        <v>0</v>
      </c>
      <c r="CL64" s="515">
        <f t="shared" si="114"/>
        <v>0</v>
      </c>
      <c r="CM64" s="515">
        <f t="shared" si="115"/>
        <v>0</v>
      </c>
      <c r="CN64" s="515">
        <f t="shared" si="116"/>
        <v>0</v>
      </c>
      <c r="CO64" s="515">
        <f t="shared" si="117"/>
        <v>0</v>
      </c>
      <c r="CP64" s="515">
        <f t="shared" si="118"/>
        <v>0</v>
      </c>
      <c r="CQ64" s="515">
        <f t="shared" si="119"/>
        <v>0</v>
      </c>
      <c r="CR64" s="515">
        <f t="shared" si="120"/>
        <v>0</v>
      </c>
      <c r="CS64" s="515">
        <f t="shared" si="121"/>
        <v>0</v>
      </c>
      <c r="CT64" s="515">
        <f t="shared" si="122"/>
        <v>0</v>
      </c>
      <c r="CU64" s="515">
        <f t="shared" si="123"/>
        <v>0</v>
      </c>
      <c r="CV64" s="515">
        <f t="shared" si="124"/>
        <v>0</v>
      </c>
      <c r="CW64" s="515">
        <f t="shared" si="125"/>
        <v>0</v>
      </c>
    </row>
    <row r="65" spans="2:101" x14ac:dyDescent="0.25">
      <c r="B65" s="509">
        <v>48</v>
      </c>
      <c r="C65" s="467">
        <f>'Student Entry'!C61</f>
        <v>211413205049</v>
      </c>
      <c r="D65" s="274" t="str">
        <f>'Student Entry'!D61</f>
        <v>KIRTHANA.R</v>
      </c>
      <c r="E65" s="468">
        <v>2</v>
      </c>
      <c r="F65" s="510">
        <v>2</v>
      </c>
      <c r="G65" s="510">
        <v>2</v>
      </c>
      <c r="H65" s="510">
        <v>1</v>
      </c>
      <c r="I65" s="510">
        <v>2</v>
      </c>
      <c r="J65" s="468">
        <v>2</v>
      </c>
      <c r="K65" s="510">
        <v>1</v>
      </c>
      <c r="L65" s="468">
        <v>1</v>
      </c>
      <c r="M65" s="468">
        <v>1</v>
      </c>
      <c r="N65" s="510">
        <v>2</v>
      </c>
      <c r="O65" s="511" t="s">
        <v>937</v>
      </c>
      <c r="P65" s="511"/>
      <c r="Q65" s="510">
        <v>12</v>
      </c>
      <c r="R65" s="510"/>
      <c r="S65" s="511">
        <v>5</v>
      </c>
      <c r="T65" s="511"/>
      <c r="U65" s="510"/>
      <c r="V65" s="510"/>
      <c r="W65" s="511">
        <v>9</v>
      </c>
      <c r="X65" s="511"/>
      <c r="Y65" s="510"/>
      <c r="Z65" s="510"/>
      <c r="AA65" s="511">
        <v>6</v>
      </c>
      <c r="AB65" s="511">
        <v>7</v>
      </c>
      <c r="AC65" s="510"/>
      <c r="AD65" s="510"/>
      <c r="AE65" s="511">
        <v>6</v>
      </c>
      <c r="AF65" s="511">
        <v>6</v>
      </c>
      <c r="AG65" s="447"/>
      <c r="AH65" s="512"/>
      <c r="AI65" s="513">
        <f t="shared" si="59"/>
        <v>2</v>
      </c>
      <c r="AJ65" s="513" t="str">
        <f t="shared" si="60"/>
        <v>NIL</v>
      </c>
      <c r="AK65" s="513">
        <f t="shared" si="61"/>
        <v>22</v>
      </c>
      <c r="AL65" s="513">
        <f t="shared" si="62"/>
        <v>43</v>
      </c>
      <c r="AM65" s="513" t="str">
        <f t="shared" si="63"/>
        <v>NIL</v>
      </c>
      <c r="AN65" s="513" t="str">
        <f t="shared" si="64"/>
        <v>NIL</v>
      </c>
      <c r="AO65" s="514">
        <f t="shared" si="66"/>
        <v>67</v>
      </c>
      <c r="AP65" s="515">
        <f t="shared" si="67"/>
        <v>0</v>
      </c>
      <c r="AQ65" s="515">
        <f t="shared" si="68"/>
        <v>0</v>
      </c>
      <c r="AR65" s="515">
        <f t="shared" si="69"/>
        <v>0</v>
      </c>
      <c r="AS65" s="515">
        <f t="shared" si="70"/>
        <v>0</v>
      </c>
      <c r="AT65" s="515">
        <f t="shared" si="71"/>
        <v>0</v>
      </c>
      <c r="AU65" s="515">
        <f t="shared" si="72"/>
        <v>0</v>
      </c>
      <c r="AV65" s="515">
        <f t="shared" si="73"/>
        <v>0</v>
      </c>
      <c r="AW65" s="515">
        <f t="shared" si="74"/>
        <v>0</v>
      </c>
      <c r="AX65" s="515">
        <f t="shared" si="75"/>
        <v>0</v>
      </c>
      <c r="AY65" s="515">
        <f t="shared" si="76"/>
        <v>0</v>
      </c>
      <c r="AZ65" s="515">
        <f t="shared" si="77"/>
        <v>0</v>
      </c>
      <c r="BA65" s="515">
        <f t="shared" si="78"/>
        <v>0</v>
      </c>
      <c r="BB65" s="515">
        <f t="shared" si="79"/>
        <v>0</v>
      </c>
      <c r="BC65" s="515">
        <f t="shared" si="80"/>
        <v>0</v>
      </c>
      <c r="BD65" s="515">
        <f t="shared" si="81"/>
        <v>0</v>
      </c>
      <c r="BE65" s="515">
        <f t="shared" si="82"/>
        <v>0</v>
      </c>
      <c r="BF65" s="515">
        <f t="shared" si="83"/>
        <v>0</v>
      </c>
      <c r="BG65" s="515">
        <f t="shared" si="84"/>
        <v>0</v>
      </c>
      <c r="BH65" s="515">
        <f t="shared" si="85"/>
        <v>0</v>
      </c>
      <c r="BI65" s="515">
        <f t="shared" si="86"/>
        <v>0</v>
      </c>
      <c r="BJ65" s="515">
        <f t="shared" si="87"/>
        <v>0</v>
      </c>
      <c r="BK65" s="515">
        <f t="shared" si="88"/>
        <v>0</v>
      </c>
      <c r="BL65" s="515">
        <f t="shared" si="89"/>
        <v>0</v>
      </c>
      <c r="BM65" s="515">
        <f t="shared" si="90"/>
        <v>0</v>
      </c>
      <c r="BN65" s="515">
        <f t="shared" si="91"/>
        <v>0</v>
      </c>
      <c r="BO65" s="515">
        <f t="shared" si="92"/>
        <v>0</v>
      </c>
      <c r="BP65" s="515">
        <f t="shared" si="93"/>
        <v>0</v>
      </c>
      <c r="BQ65" s="515">
        <f t="shared" si="94"/>
        <v>0</v>
      </c>
      <c r="BR65" s="515">
        <f t="shared" si="95"/>
        <v>0</v>
      </c>
      <c r="BS65" s="515">
        <f t="shared" si="96"/>
        <v>0</v>
      </c>
      <c r="BT65" s="515">
        <f t="shared" si="97"/>
        <v>0</v>
      </c>
      <c r="BU65" s="515">
        <f t="shared" si="98"/>
        <v>0</v>
      </c>
      <c r="BV65" s="515">
        <f t="shared" si="99"/>
        <v>0</v>
      </c>
      <c r="BW65" s="515">
        <f t="shared" si="100"/>
        <v>0</v>
      </c>
      <c r="BX65" s="515">
        <f t="shared" si="101"/>
        <v>0</v>
      </c>
      <c r="BY65" s="515">
        <f t="shared" si="102"/>
        <v>0</v>
      </c>
      <c r="BZ65" s="515">
        <f t="shared" si="103"/>
        <v>0</v>
      </c>
      <c r="CA65" s="515">
        <f t="shared" si="104"/>
        <v>0</v>
      </c>
      <c r="CB65" s="515">
        <f t="shared" si="105"/>
        <v>0</v>
      </c>
      <c r="CC65" s="515">
        <f t="shared" si="106"/>
        <v>0</v>
      </c>
      <c r="CD65" s="515">
        <f t="shared" si="107"/>
        <v>0</v>
      </c>
      <c r="CE65" s="515">
        <f t="shared" si="108"/>
        <v>0</v>
      </c>
      <c r="CF65" s="515">
        <f t="shared" si="109"/>
        <v>0</v>
      </c>
      <c r="CG65" s="515">
        <f t="shared" si="110"/>
        <v>0</v>
      </c>
      <c r="CH65" s="515">
        <f t="shared" si="111"/>
        <v>0</v>
      </c>
      <c r="CI65" s="515">
        <f t="shared" si="112"/>
        <v>0</v>
      </c>
      <c r="CJ65" s="515">
        <f t="shared" si="126"/>
        <v>0</v>
      </c>
      <c r="CK65" s="515">
        <f t="shared" si="113"/>
        <v>0</v>
      </c>
      <c r="CL65" s="515">
        <f t="shared" si="114"/>
        <v>0</v>
      </c>
      <c r="CM65" s="515">
        <f t="shared" si="115"/>
        <v>0</v>
      </c>
      <c r="CN65" s="515">
        <f t="shared" si="116"/>
        <v>0</v>
      </c>
      <c r="CO65" s="515">
        <f t="shared" si="117"/>
        <v>0</v>
      </c>
      <c r="CP65" s="515">
        <f t="shared" si="118"/>
        <v>0</v>
      </c>
      <c r="CQ65" s="515">
        <f t="shared" si="119"/>
        <v>0</v>
      </c>
      <c r="CR65" s="515">
        <f t="shared" si="120"/>
        <v>0</v>
      </c>
      <c r="CS65" s="515">
        <f t="shared" si="121"/>
        <v>0</v>
      </c>
      <c r="CT65" s="515">
        <f t="shared" si="122"/>
        <v>0</v>
      </c>
      <c r="CU65" s="515">
        <f t="shared" si="123"/>
        <v>0</v>
      </c>
      <c r="CV65" s="515">
        <f t="shared" si="124"/>
        <v>0</v>
      </c>
      <c r="CW65" s="515">
        <f t="shared" si="125"/>
        <v>0</v>
      </c>
    </row>
    <row r="66" spans="2:101" x14ac:dyDescent="0.25">
      <c r="B66" s="509">
        <v>49</v>
      </c>
      <c r="C66" s="467">
        <f>'Student Entry'!C62</f>
        <v>211413205050</v>
      </c>
      <c r="D66" s="274" t="str">
        <f>'Student Entry'!D62</f>
        <v>KIRUBHAKARAN.S</v>
      </c>
      <c r="E66" s="468">
        <v>2</v>
      </c>
      <c r="F66" s="510">
        <v>2</v>
      </c>
      <c r="G66" s="510">
        <v>2</v>
      </c>
      <c r="H66" s="510">
        <v>2</v>
      </c>
      <c r="I66" s="510">
        <v>2</v>
      </c>
      <c r="J66" s="468">
        <v>2</v>
      </c>
      <c r="K66" s="510">
        <v>2</v>
      </c>
      <c r="L66" s="468">
        <v>2</v>
      </c>
      <c r="M66" s="468">
        <v>2</v>
      </c>
      <c r="N66" s="510">
        <v>2</v>
      </c>
      <c r="O66" s="511">
        <v>11</v>
      </c>
      <c r="P66" s="511"/>
      <c r="Q66" s="510"/>
      <c r="R66" s="510"/>
      <c r="S66" s="511">
        <v>8</v>
      </c>
      <c r="T66" s="511"/>
      <c r="U66" s="510"/>
      <c r="V66" s="510"/>
      <c r="W66" s="511">
        <v>10</v>
      </c>
      <c r="X66" s="511"/>
      <c r="Y66" s="510"/>
      <c r="Z66" s="510"/>
      <c r="AA66" s="511">
        <v>6</v>
      </c>
      <c r="AB66" s="511">
        <v>7</v>
      </c>
      <c r="AC66" s="510"/>
      <c r="AD66" s="510"/>
      <c r="AE66" s="511">
        <v>8</v>
      </c>
      <c r="AF66" s="511">
        <v>7</v>
      </c>
      <c r="AG66" s="447"/>
      <c r="AH66" s="512"/>
      <c r="AI66" s="513">
        <f t="shared" si="59"/>
        <v>2</v>
      </c>
      <c r="AJ66" s="513" t="str">
        <f t="shared" si="60"/>
        <v>NIL</v>
      </c>
      <c r="AK66" s="513">
        <f t="shared" si="61"/>
        <v>40</v>
      </c>
      <c r="AL66" s="513">
        <f t="shared" si="62"/>
        <v>35</v>
      </c>
      <c r="AM66" s="513" t="str">
        <f t="shared" si="63"/>
        <v>NIL</v>
      </c>
      <c r="AN66" s="513" t="str">
        <f t="shared" si="64"/>
        <v>NIL</v>
      </c>
      <c r="AO66" s="514">
        <f t="shared" si="66"/>
        <v>77</v>
      </c>
      <c r="AP66" s="515">
        <f t="shared" si="67"/>
        <v>0</v>
      </c>
      <c r="AQ66" s="515">
        <f t="shared" si="68"/>
        <v>0</v>
      </c>
      <c r="AR66" s="515">
        <f t="shared" si="69"/>
        <v>0</v>
      </c>
      <c r="AS66" s="515">
        <f t="shared" si="70"/>
        <v>0</v>
      </c>
      <c r="AT66" s="515">
        <f t="shared" si="71"/>
        <v>0</v>
      </c>
      <c r="AU66" s="515">
        <f t="shared" si="72"/>
        <v>0</v>
      </c>
      <c r="AV66" s="515">
        <f t="shared" si="73"/>
        <v>0</v>
      </c>
      <c r="AW66" s="515">
        <f t="shared" si="74"/>
        <v>0</v>
      </c>
      <c r="AX66" s="515">
        <f t="shared" si="75"/>
        <v>0</v>
      </c>
      <c r="AY66" s="515">
        <f t="shared" si="76"/>
        <v>0</v>
      </c>
      <c r="AZ66" s="515">
        <f t="shared" si="77"/>
        <v>0</v>
      </c>
      <c r="BA66" s="515">
        <f t="shared" si="78"/>
        <v>0</v>
      </c>
      <c r="BB66" s="515">
        <f t="shared" si="79"/>
        <v>0</v>
      </c>
      <c r="BC66" s="515">
        <f t="shared" si="80"/>
        <v>0</v>
      </c>
      <c r="BD66" s="515">
        <f t="shared" si="81"/>
        <v>0</v>
      </c>
      <c r="BE66" s="515">
        <f t="shared" si="82"/>
        <v>0</v>
      </c>
      <c r="BF66" s="515">
        <f t="shared" si="83"/>
        <v>0</v>
      </c>
      <c r="BG66" s="515">
        <f t="shared" si="84"/>
        <v>0</v>
      </c>
      <c r="BH66" s="515">
        <f t="shared" si="85"/>
        <v>0</v>
      </c>
      <c r="BI66" s="515">
        <f t="shared" si="86"/>
        <v>0</v>
      </c>
      <c r="BJ66" s="515">
        <f t="shared" si="87"/>
        <v>0</v>
      </c>
      <c r="BK66" s="515">
        <f t="shared" si="88"/>
        <v>0</v>
      </c>
      <c r="BL66" s="515">
        <f t="shared" si="89"/>
        <v>0</v>
      </c>
      <c r="BM66" s="515">
        <f t="shared" si="90"/>
        <v>0</v>
      </c>
      <c r="BN66" s="515">
        <f t="shared" si="91"/>
        <v>0</v>
      </c>
      <c r="BO66" s="515">
        <f t="shared" si="92"/>
        <v>0</v>
      </c>
      <c r="BP66" s="515">
        <f t="shared" si="93"/>
        <v>0</v>
      </c>
      <c r="BQ66" s="515">
        <f t="shared" si="94"/>
        <v>0</v>
      </c>
      <c r="BR66" s="515">
        <f t="shared" si="95"/>
        <v>0</v>
      </c>
      <c r="BS66" s="515">
        <f t="shared" si="96"/>
        <v>0</v>
      </c>
      <c r="BT66" s="515">
        <f t="shared" si="97"/>
        <v>0</v>
      </c>
      <c r="BU66" s="515">
        <f t="shared" si="98"/>
        <v>0</v>
      </c>
      <c r="BV66" s="515">
        <f t="shared" si="99"/>
        <v>0</v>
      </c>
      <c r="BW66" s="515">
        <f t="shared" si="100"/>
        <v>0</v>
      </c>
      <c r="BX66" s="515">
        <f t="shared" si="101"/>
        <v>0</v>
      </c>
      <c r="BY66" s="515">
        <f t="shared" si="102"/>
        <v>0</v>
      </c>
      <c r="BZ66" s="515">
        <f t="shared" si="103"/>
        <v>0</v>
      </c>
      <c r="CA66" s="515">
        <f t="shared" si="104"/>
        <v>0</v>
      </c>
      <c r="CB66" s="515">
        <f t="shared" si="105"/>
        <v>0</v>
      </c>
      <c r="CC66" s="515">
        <f t="shared" si="106"/>
        <v>0</v>
      </c>
      <c r="CD66" s="515">
        <f t="shared" si="107"/>
        <v>0</v>
      </c>
      <c r="CE66" s="515">
        <f t="shared" si="108"/>
        <v>0</v>
      </c>
      <c r="CF66" s="515">
        <f t="shared" si="109"/>
        <v>0</v>
      </c>
      <c r="CG66" s="515">
        <f t="shared" si="110"/>
        <v>0</v>
      </c>
      <c r="CH66" s="515">
        <f t="shared" si="111"/>
        <v>0</v>
      </c>
      <c r="CI66" s="515">
        <f t="shared" si="112"/>
        <v>0</v>
      </c>
      <c r="CJ66" s="515">
        <f t="shared" si="126"/>
        <v>0</v>
      </c>
      <c r="CK66" s="515">
        <f t="shared" si="113"/>
        <v>0</v>
      </c>
      <c r="CL66" s="515">
        <f t="shared" si="114"/>
        <v>0</v>
      </c>
      <c r="CM66" s="515">
        <f t="shared" si="115"/>
        <v>0</v>
      </c>
      <c r="CN66" s="515">
        <f t="shared" si="116"/>
        <v>0</v>
      </c>
      <c r="CO66" s="515">
        <f t="shared" si="117"/>
        <v>0</v>
      </c>
      <c r="CP66" s="515">
        <f t="shared" si="118"/>
        <v>0</v>
      </c>
      <c r="CQ66" s="515">
        <f t="shared" si="119"/>
        <v>0</v>
      </c>
      <c r="CR66" s="515">
        <f t="shared" si="120"/>
        <v>0</v>
      </c>
      <c r="CS66" s="515">
        <f t="shared" si="121"/>
        <v>0</v>
      </c>
      <c r="CT66" s="515">
        <f t="shared" si="122"/>
        <v>0</v>
      </c>
      <c r="CU66" s="515">
        <f t="shared" si="123"/>
        <v>0</v>
      </c>
      <c r="CV66" s="515">
        <f t="shared" si="124"/>
        <v>0</v>
      </c>
      <c r="CW66" s="515">
        <f t="shared" si="125"/>
        <v>0</v>
      </c>
    </row>
    <row r="67" spans="2:101" x14ac:dyDescent="0.25">
      <c r="B67" s="509">
        <v>50</v>
      </c>
      <c r="C67" s="467">
        <f>'Student Entry'!C63</f>
        <v>211413205051</v>
      </c>
      <c r="D67" s="274" t="str">
        <f>'Student Entry'!D63</f>
        <v>LOGESWARI.U</v>
      </c>
      <c r="E67" s="468">
        <v>1</v>
      </c>
      <c r="F67" s="510">
        <v>2</v>
      </c>
      <c r="G67" s="510">
        <v>0</v>
      </c>
      <c r="H67" s="510">
        <v>2</v>
      </c>
      <c r="I67" s="510">
        <v>0</v>
      </c>
      <c r="J67" s="468">
        <v>1</v>
      </c>
      <c r="K67" s="510">
        <v>2</v>
      </c>
      <c r="L67" s="468">
        <v>1</v>
      </c>
      <c r="M67" s="468">
        <v>1</v>
      </c>
      <c r="N67" s="510">
        <v>2</v>
      </c>
      <c r="O67" s="511">
        <v>6</v>
      </c>
      <c r="P67" s="511"/>
      <c r="Q67" s="510"/>
      <c r="R67" s="510"/>
      <c r="S67" s="511" t="s">
        <v>937</v>
      </c>
      <c r="T67" s="511"/>
      <c r="U67" s="510">
        <v>8</v>
      </c>
      <c r="V67" s="510"/>
      <c r="W67" s="511">
        <v>13</v>
      </c>
      <c r="X67" s="511"/>
      <c r="Y67" s="510"/>
      <c r="Z67" s="510"/>
      <c r="AA67" s="511">
        <v>7</v>
      </c>
      <c r="AB67" s="511">
        <v>6</v>
      </c>
      <c r="AC67" s="510"/>
      <c r="AD67" s="510"/>
      <c r="AE67" s="511">
        <v>4</v>
      </c>
      <c r="AF67" s="511">
        <v>7</v>
      </c>
      <c r="AG67" s="447"/>
      <c r="AH67" s="512"/>
      <c r="AI67" s="513">
        <f t="shared" si="59"/>
        <v>1</v>
      </c>
      <c r="AJ67" s="513" t="str">
        <f t="shared" si="60"/>
        <v>NIL</v>
      </c>
      <c r="AK67" s="513">
        <f t="shared" si="61"/>
        <v>23</v>
      </c>
      <c r="AL67" s="513">
        <f t="shared" si="62"/>
        <v>39</v>
      </c>
      <c r="AM67" s="513" t="str">
        <f t="shared" si="63"/>
        <v>NIL</v>
      </c>
      <c r="AN67" s="513" t="str">
        <f t="shared" si="64"/>
        <v>NIL</v>
      </c>
      <c r="AO67" s="514">
        <f t="shared" si="66"/>
        <v>63</v>
      </c>
      <c r="AP67" s="515">
        <f t="shared" si="67"/>
        <v>0</v>
      </c>
      <c r="AQ67" s="515">
        <f t="shared" si="68"/>
        <v>0</v>
      </c>
      <c r="AR67" s="515">
        <f t="shared" si="69"/>
        <v>0</v>
      </c>
      <c r="AS67" s="515">
        <f t="shared" si="70"/>
        <v>0</v>
      </c>
      <c r="AT67" s="515">
        <f t="shared" si="71"/>
        <v>0</v>
      </c>
      <c r="AU67" s="515">
        <f t="shared" si="72"/>
        <v>0</v>
      </c>
      <c r="AV67" s="515">
        <f t="shared" si="73"/>
        <v>0</v>
      </c>
      <c r="AW67" s="515">
        <f t="shared" si="74"/>
        <v>0</v>
      </c>
      <c r="AX67" s="515">
        <f t="shared" si="75"/>
        <v>0</v>
      </c>
      <c r="AY67" s="515">
        <f t="shared" si="76"/>
        <v>0</v>
      </c>
      <c r="AZ67" s="515">
        <f t="shared" si="77"/>
        <v>0</v>
      </c>
      <c r="BA67" s="515">
        <f t="shared" si="78"/>
        <v>0</v>
      </c>
      <c r="BB67" s="515">
        <f t="shared" si="79"/>
        <v>0</v>
      </c>
      <c r="BC67" s="515">
        <f t="shared" si="80"/>
        <v>0</v>
      </c>
      <c r="BD67" s="515">
        <f t="shared" si="81"/>
        <v>0</v>
      </c>
      <c r="BE67" s="515">
        <f t="shared" si="82"/>
        <v>0</v>
      </c>
      <c r="BF67" s="515">
        <f t="shared" si="83"/>
        <v>0</v>
      </c>
      <c r="BG67" s="515">
        <f t="shared" si="84"/>
        <v>0</v>
      </c>
      <c r="BH67" s="515">
        <f t="shared" si="85"/>
        <v>0</v>
      </c>
      <c r="BI67" s="515">
        <f t="shared" si="86"/>
        <v>0</v>
      </c>
      <c r="BJ67" s="515">
        <f t="shared" si="87"/>
        <v>0</v>
      </c>
      <c r="BK67" s="515">
        <f t="shared" si="88"/>
        <v>0</v>
      </c>
      <c r="BL67" s="515">
        <f t="shared" si="89"/>
        <v>0</v>
      </c>
      <c r="BM67" s="515">
        <f t="shared" si="90"/>
        <v>0</v>
      </c>
      <c r="BN67" s="515">
        <f t="shared" si="91"/>
        <v>0</v>
      </c>
      <c r="BO67" s="515">
        <f t="shared" si="92"/>
        <v>0</v>
      </c>
      <c r="BP67" s="515">
        <f t="shared" si="93"/>
        <v>0</v>
      </c>
      <c r="BQ67" s="515">
        <f t="shared" si="94"/>
        <v>0</v>
      </c>
      <c r="BR67" s="515">
        <f t="shared" si="95"/>
        <v>0</v>
      </c>
      <c r="BS67" s="515">
        <f t="shared" si="96"/>
        <v>0</v>
      </c>
      <c r="BT67" s="515">
        <f t="shared" si="97"/>
        <v>0</v>
      </c>
      <c r="BU67" s="515">
        <f t="shared" si="98"/>
        <v>0</v>
      </c>
      <c r="BV67" s="515">
        <f t="shared" si="99"/>
        <v>0</v>
      </c>
      <c r="BW67" s="515">
        <f t="shared" si="100"/>
        <v>0</v>
      </c>
      <c r="BX67" s="515">
        <f t="shared" si="101"/>
        <v>0</v>
      </c>
      <c r="BY67" s="515">
        <f t="shared" si="102"/>
        <v>0</v>
      </c>
      <c r="BZ67" s="515">
        <f t="shared" si="103"/>
        <v>0</v>
      </c>
      <c r="CA67" s="515">
        <f t="shared" si="104"/>
        <v>0</v>
      </c>
      <c r="CB67" s="515">
        <f t="shared" si="105"/>
        <v>0</v>
      </c>
      <c r="CC67" s="515">
        <f t="shared" si="106"/>
        <v>0</v>
      </c>
      <c r="CD67" s="515">
        <f t="shared" si="107"/>
        <v>0</v>
      </c>
      <c r="CE67" s="515">
        <f t="shared" si="108"/>
        <v>0</v>
      </c>
      <c r="CF67" s="515">
        <f t="shared" si="109"/>
        <v>0</v>
      </c>
      <c r="CG67" s="515">
        <f t="shared" si="110"/>
        <v>0</v>
      </c>
      <c r="CH67" s="515">
        <f t="shared" si="111"/>
        <v>0</v>
      </c>
      <c r="CI67" s="515">
        <f t="shared" si="112"/>
        <v>0</v>
      </c>
      <c r="CJ67" s="515">
        <f t="shared" si="126"/>
        <v>0</v>
      </c>
      <c r="CK67" s="515">
        <f t="shared" si="113"/>
        <v>0</v>
      </c>
      <c r="CL67" s="515">
        <f t="shared" si="114"/>
        <v>0</v>
      </c>
      <c r="CM67" s="515">
        <f t="shared" si="115"/>
        <v>0</v>
      </c>
      <c r="CN67" s="515">
        <f t="shared" si="116"/>
        <v>0</v>
      </c>
      <c r="CO67" s="515">
        <f t="shared" si="117"/>
        <v>0</v>
      </c>
      <c r="CP67" s="515">
        <f t="shared" si="118"/>
        <v>0</v>
      </c>
      <c r="CQ67" s="515">
        <f t="shared" si="119"/>
        <v>0</v>
      </c>
      <c r="CR67" s="515">
        <f t="shared" si="120"/>
        <v>0</v>
      </c>
      <c r="CS67" s="515">
        <f t="shared" si="121"/>
        <v>0</v>
      </c>
      <c r="CT67" s="515">
        <f t="shared" si="122"/>
        <v>0</v>
      </c>
      <c r="CU67" s="515">
        <f t="shared" si="123"/>
        <v>0</v>
      </c>
      <c r="CV67" s="515">
        <f t="shared" si="124"/>
        <v>0</v>
      </c>
      <c r="CW67" s="515">
        <f t="shared" si="125"/>
        <v>0</v>
      </c>
    </row>
    <row r="68" spans="2:101" x14ac:dyDescent="0.25">
      <c r="B68" s="509">
        <v>51</v>
      </c>
      <c r="C68" s="467">
        <f>'Student Entry'!C64</f>
        <v>211413205052</v>
      </c>
      <c r="D68" s="274" t="str">
        <f>'Student Entry'!D64</f>
        <v>MAHESH.S</v>
      </c>
      <c r="E68" s="468">
        <v>2</v>
      </c>
      <c r="F68" s="510">
        <v>2</v>
      </c>
      <c r="G68" s="510">
        <v>2</v>
      </c>
      <c r="H68" s="510">
        <v>1</v>
      </c>
      <c r="I68" s="510">
        <v>2</v>
      </c>
      <c r="J68" s="468">
        <v>2</v>
      </c>
      <c r="K68" s="510">
        <v>2</v>
      </c>
      <c r="L68" s="468">
        <v>2</v>
      </c>
      <c r="M68" s="468">
        <v>1</v>
      </c>
      <c r="N68" s="510">
        <v>0</v>
      </c>
      <c r="O68" s="511">
        <v>14</v>
      </c>
      <c r="P68" s="511"/>
      <c r="Q68" s="510"/>
      <c r="R68" s="510"/>
      <c r="S68" s="511">
        <v>9</v>
      </c>
      <c r="T68" s="511"/>
      <c r="U68" s="510"/>
      <c r="V68" s="510"/>
      <c r="W68" s="511" t="s">
        <v>937</v>
      </c>
      <c r="X68" s="511"/>
      <c r="Y68" s="510">
        <v>12</v>
      </c>
      <c r="Z68" s="510"/>
      <c r="AA68" s="511">
        <v>7</v>
      </c>
      <c r="AB68" s="511">
        <v>7</v>
      </c>
      <c r="AC68" s="510"/>
      <c r="AD68" s="510"/>
      <c r="AE68" s="511">
        <v>6</v>
      </c>
      <c r="AF68" s="511">
        <v>6</v>
      </c>
      <c r="AG68" s="447"/>
      <c r="AH68" s="512"/>
      <c r="AI68" s="513">
        <f t="shared" si="59"/>
        <v>2</v>
      </c>
      <c r="AJ68" s="513" t="str">
        <f t="shared" si="60"/>
        <v>NIL</v>
      </c>
      <c r="AK68" s="513">
        <f t="shared" si="61"/>
        <v>38</v>
      </c>
      <c r="AL68" s="513">
        <f t="shared" si="62"/>
        <v>37</v>
      </c>
      <c r="AM68" s="513" t="str">
        <f t="shared" si="63"/>
        <v>NIL</v>
      </c>
      <c r="AN68" s="513" t="str">
        <f t="shared" si="64"/>
        <v>NIL</v>
      </c>
      <c r="AO68" s="514">
        <f t="shared" si="66"/>
        <v>77</v>
      </c>
      <c r="AP68" s="515">
        <f t="shared" si="67"/>
        <v>0</v>
      </c>
      <c r="AQ68" s="515">
        <f t="shared" si="68"/>
        <v>0</v>
      </c>
      <c r="AR68" s="515">
        <f t="shared" si="69"/>
        <v>0</v>
      </c>
      <c r="AS68" s="515">
        <f t="shared" si="70"/>
        <v>0</v>
      </c>
      <c r="AT68" s="515">
        <f t="shared" si="71"/>
        <v>0</v>
      </c>
      <c r="AU68" s="515">
        <f t="shared" si="72"/>
        <v>0</v>
      </c>
      <c r="AV68" s="515">
        <f t="shared" si="73"/>
        <v>0</v>
      </c>
      <c r="AW68" s="515">
        <f t="shared" si="74"/>
        <v>0</v>
      </c>
      <c r="AX68" s="515">
        <f t="shared" si="75"/>
        <v>0</v>
      </c>
      <c r="AY68" s="515">
        <f t="shared" si="76"/>
        <v>0</v>
      </c>
      <c r="AZ68" s="515">
        <f t="shared" si="77"/>
        <v>0</v>
      </c>
      <c r="BA68" s="515">
        <f t="shared" si="78"/>
        <v>0</v>
      </c>
      <c r="BB68" s="515">
        <f t="shared" si="79"/>
        <v>0</v>
      </c>
      <c r="BC68" s="515">
        <f t="shared" si="80"/>
        <v>0</v>
      </c>
      <c r="BD68" s="515">
        <f t="shared" si="81"/>
        <v>0</v>
      </c>
      <c r="BE68" s="515">
        <f t="shared" si="82"/>
        <v>0</v>
      </c>
      <c r="BF68" s="515">
        <f t="shared" si="83"/>
        <v>0</v>
      </c>
      <c r="BG68" s="515">
        <f t="shared" si="84"/>
        <v>0</v>
      </c>
      <c r="BH68" s="515">
        <f t="shared" si="85"/>
        <v>0</v>
      </c>
      <c r="BI68" s="515">
        <f t="shared" si="86"/>
        <v>0</v>
      </c>
      <c r="BJ68" s="515">
        <f t="shared" si="87"/>
        <v>0</v>
      </c>
      <c r="BK68" s="515">
        <f t="shared" si="88"/>
        <v>0</v>
      </c>
      <c r="BL68" s="515">
        <f t="shared" si="89"/>
        <v>0</v>
      </c>
      <c r="BM68" s="515">
        <f t="shared" si="90"/>
        <v>0</v>
      </c>
      <c r="BN68" s="515">
        <f t="shared" si="91"/>
        <v>0</v>
      </c>
      <c r="BO68" s="515">
        <f t="shared" si="92"/>
        <v>0</v>
      </c>
      <c r="BP68" s="515">
        <f t="shared" si="93"/>
        <v>0</v>
      </c>
      <c r="BQ68" s="515">
        <f t="shared" si="94"/>
        <v>0</v>
      </c>
      <c r="BR68" s="515">
        <f t="shared" si="95"/>
        <v>0</v>
      </c>
      <c r="BS68" s="515">
        <f t="shared" si="96"/>
        <v>0</v>
      </c>
      <c r="BT68" s="515">
        <f t="shared" si="97"/>
        <v>0</v>
      </c>
      <c r="BU68" s="515">
        <f t="shared" si="98"/>
        <v>0</v>
      </c>
      <c r="BV68" s="515">
        <f t="shared" si="99"/>
        <v>0</v>
      </c>
      <c r="BW68" s="515">
        <f t="shared" si="100"/>
        <v>0</v>
      </c>
      <c r="BX68" s="515">
        <f t="shared" si="101"/>
        <v>0</v>
      </c>
      <c r="BY68" s="515">
        <f t="shared" si="102"/>
        <v>0</v>
      </c>
      <c r="BZ68" s="515">
        <f t="shared" si="103"/>
        <v>0</v>
      </c>
      <c r="CA68" s="515">
        <f t="shared" si="104"/>
        <v>0</v>
      </c>
      <c r="CB68" s="515">
        <f t="shared" si="105"/>
        <v>0</v>
      </c>
      <c r="CC68" s="515">
        <f t="shared" si="106"/>
        <v>0</v>
      </c>
      <c r="CD68" s="515">
        <f t="shared" si="107"/>
        <v>0</v>
      </c>
      <c r="CE68" s="515">
        <f t="shared" si="108"/>
        <v>0</v>
      </c>
      <c r="CF68" s="515">
        <f t="shared" si="109"/>
        <v>0</v>
      </c>
      <c r="CG68" s="515">
        <f t="shared" si="110"/>
        <v>0</v>
      </c>
      <c r="CH68" s="515">
        <f t="shared" si="111"/>
        <v>0</v>
      </c>
      <c r="CI68" s="515">
        <f t="shared" si="112"/>
        <v>0</v>
      </c>
      <c r="CJ68" s="515">
        <f t="shared" si="126"/>
        <v>0</v>
      </c>
      <c r="CK68" s="515">
        <f t="shared" si="113"/>
        <v>0</v>
      </c>
      <c r="CL68" s="515">
        <f t="shared" si="114"/>
        <v>0</v>
      </c>
      <c r="CM68" s="515">
        <f t="shared" si="115"/>
        <v>0</v>
      </c>
      <c r="CN68" s="515">
        <f t="shared" si="116"/>
        <v>0</v>
      </c>
      <c r="CO68" s="515">
        <f t="shared" si="117"/>
        <v>0</v>
      </c>
      <c r="CP68" s="515">
        <f t="shared" si="118"/>
        <v>0</v>
      </c>
      <c r="CQ68" s="515">
        <f t="shared" si="119"/>
        <v>0</v>
      </c>
      <c r="CR68" s="515">
        <f t="shared" si="120"/>
        <v>0</v>
      </c>
      <c r="CS68" s="515">
        <f t="shared" si="121"/>
        <v>0</v>
      </c>
      <c r="CT68" s="515">
        <f t="shared" si="122"/>
        <v>0</v>
      </c>
      <c r="CU68" s="515">
        <f t="shared" si="123"/>
        <v>0</v>
      </c>
      <c r="CV68" s="515">
        <f t="shared" si="124"/>
        <v>0</v>
      </c>
      <c r="CW68" s="515">
        <f t="shared" si="125"/>
        <v>0</v>
      </c>
    </row>
    <row r="69" spans="2:101" x14ac:dyDescent="0.25">
      <c r="B69" s="509">
        <v>52</v>
      </c>
      <c r="C69" s="467">
        <f>'Student Entry'!C65</f>
        <v>211413205053</v>
      </c>
      <c r="D69" s="274" t="str">
        <f>'Student Entry'!D65</f>
        <v>MANASA.M.S</v>
      </c>
      <c r="E69" s="468">
        <v>2</v>
      </c>
      <c r="F69" s="510">
        <v>2</v>
      </c>
      <c r="G69" s="510">
        <v>0</v>
      </c>
      <c r="H69" s="510">
        <v>2</v>
      </c>
      <c r="I69" s="510">
        <v>2</v>
      </c>
      <c r="J69" s="468">
        <v>1</v>
      </c>
      <c r="K69" s="510">
        <v>2</v>
      </c>
      <c r="L69" s="468">
        <v>2</v>
      </c>
      <c r="M69" s="468">
        <v>1</v>
      </c>
      <c r="N69" s="510">
        <v>2</v>
      </c>
      <c r="O69" s="511">
        <v>5</v>
      </c>
      <c r="P69" s="511"/>
      <c r="Q69" s="510"/>
      <c r="R69" s="510"/>
      <c r="S69" s="511" t="s">
        <v>937</v>
      </c>
      <c r="T69" s="511"/>
      <c r="U69" s="510">
        <v>7</v>
      </c>
      <c r="V69" s="510"/>
      <c r="W69" s="511">
        <v>13</v>
      </c>
      <c r="X69" s="511"/>
      <c r="Y69" s="510"/>
      <c r="Z69" s="510"/>
      <c r="AA69" s="511">
        <v>6</v>
      </c>
      <c r="AB69" s="511">
        <v>7</v>
      </c>
      <c r="AC69" s="510"/>
      <c r="AD69" s="510"/>
      <c r="AE69" s="511" t="s">
        <v>937</v>
      </c>
      <c r="AF69" s="511" t="s">
        <v>937</v>
      </c>
      <c r="AG69" s="447">
        <v>7</v>
      </c>
      <c r="AH69" s="512">
        <v>8</v>
      </c>
      <c r="AI69" s="513">
        <f t="shared" si="59"/>
        <v>2</v>
      </c>
      <c r="AJ69" s="513" t="str">
        <f t="shared" si="60"/>
        <v>NIL</v>
      </c>
      <c r="AK69" s="513">
        <f t="shared" si="61"/>
        <v>11</v>
      </c>
      <c r="AL69" s="513">
        <f t="shared" si="62"/>
        <v>56</v>
      </c>
      <c r="AM69" s="513" t="str">
        <f t="shared" si="63"/>
        <v>NIL</v>
      </c>
      <c r="AN69" s="513" t="str">
        <f t="shared" si="64"/>
        <v>NIL</v>
      </c>
      <c r="AO69" s="514">
        <f t="shared" si="66"/>
        <v>69</v>
      </c>
      <c r="AP69" s="515">
        <f t="shared" si="67"/>
        <v>0</v>
      </c>
      <c r="AQ69" s="515">
        <f t="shared" si="68"/>
        <v>0</v>
      </c>
      <c r="AR69" s="515">
        <f t="shared" si="69"/>
        <v>0</v>
      </c>
      <c r="AS69" s="515">
        <f t="shared" si="70"/>
        <v>0</v>
      </c>
      <c r="AT69" s="515">
        <f t="shared" si="71"/>
        <v>0</v>
      </c>
      <c r="AU69" s="515">
        <f t="shared" si="72"/>
        <v>0</v>
      </c>
      <c r="AV69" s="515">
        <f t="shared" si="73"/>
        <v>0</v>
      </c>
      <c r="AW69" s="515">
        <f t="shared" si="74"/>
        <v>0</v>
      </c>
      <c r="AX69" s="515">
        <f t="shared" si="75"/>
        <v>0</v>
      </c>
      <c r="AY69" s="515">
        <f t="shared" si="76"/>
        <v>0</v>
      </c>
      <c r="AZ69" s="515">
        <f t="shared" si="77"/>
        <v>0</v>
      </c>
      <c r="BA69" s="515">
        <f t="shared" si="78"/>
        <v>0</v>
      </c>
      <c r="BB69" s="515">
        <f t="shared" si="79"/>
        <v>0</v>
      </c>
      <c r="BC69" s="515">
        <f t="shared" si="80"/>
        <v>0</v>
      </c>
      <c r="BD69" s="515">
        <f t="shared" si="81"/>
        <v>0</v>
      </c>
      <c r="BE69" s="515">
        <f t="shared" si="82"/>
        <v>0</v>
      </c>
      <c r="BF69" s="515">
        <f t="shared" si="83"/>
        <v>0</v>
      </c>
      <c r="BG69" s="515">
        <f t="shared" si="84"/>
        <v>0</v>
      </c>
      <c r="BH69" s="515">
        <f t="shared" si="85"/>
        <v>0</v>
      </c>
      <c r="BI69" s="515">
        <f t="shared" si="86"/>
        <v>0</v>
      </c>
      <c r="BJ69" s="515">
        <f t="shared" si="87"/>
        <v>0</v>
      </c>
      <c r="BK69" s="515">
        <f t="shared" si="88"/>
        <v>0</v>
      </c>
      <c r="BL69" s="515">
        <f t="shared" si="89"/>
        <v>0</v>
      </c>
      <c r="BM69" s="515">
        <f t="shared" si="90"/>
        <v>0</v>
      </c>
      <c r="BN69" s="515">
        <f t="shared" si="91"/>
        <v>0</v>
      </c>
      <c r="BO69" s="515">
        <f t="shared" si="92"/>
        <v>0</v>
      </c>
      <c r="BP69" s="515">
        <f t="shared" si="93"/>
        <v>0</v>
      </c>
      <c r="BQ69" s="515">
        <f t="shared" si="94"/>
        <v>0</v>
      </c>
      <c r="BR69" s="515">
        <f t="shared" si="95"/>
        <v>0</v>
      </c>
      <c r="BS69" s="515">
        <f t="shared" si="96"/>
        <v>0</v>
      </c>
      <c r="BT69" s="515">
        <f t="shared" si="97"/>
        <v>0</v>
      </c>
      <c r="BU69" s="515">
        <f t="shared" si="98"/>
        <v>0</v>
      </c>
      <c r="BV69" s="515">
        <f t="shared" si="99"/>
        <v>0</v>
      </c>
      <c r="BW69" s="515">
        <f t="shared" si="100"/>
        <v>0</v>
      </c>
      <c r="BX69" s="515">
        <f t="shared" si="101"/>
        <v>0</v>
      </c>
      <c r="BY69" s="515">
        <f t="shared" si="102"/>
        <v>0</v>
      </c>
      <c r="BZ69" s="515">
        <f t="shared" si="103"/>
        <v>0</v>
      </c>
      <c r="CA69" s="515">
        <f t="shared" si="104"/>
        <v>0</v>
      </c>
      <c r="CB69" s="515">
        <f t="shared" si="105"/>
        <v>0</v>
      </c>
      <c r="CC69" s="515">
        <f t="shared" si="106"/>
        <v>0</v>
      </c>
      <c r="CD69" s="515">
        <f t="shared" si="107"/>
        <v>0</v>
      </c>
      <c r="CE69" s="515">
        <f t="shared" si="108"/>
        <v>0</v>
      </c>
      <c r="CF69" s="515">
        <f t="shared" si="109"/>
        <v>0</v>
      </c>
      <c r="CG69" s="515">
        <f t="shared" si="110"/>
        <v>0</v>
      </c>
      <c r="CH69" s="515">
        <f t="shared" si="111"/>
        <v>0</v>
      </c>
      <c r="CI69" s="515">
        <f t="shared" si="112"/>
        <v>0</v>
      </c>
      <c r="CJ69" s="515">
        <f t="shared" si="126"/>
        <v>0</v>
      </c>
      <c r="CK69" s="515">
        <f t="shared" si="113"/>
        <v>0</v>
      </c>
      <c r="CL69" s="515">
        <f t="shared" si="114"/>
        <v>0</v>
      </c>
      <c r="CM69" s="515">
        <f t="shared" si="115"/>
        <v>0</v>
      </c>
      <c r="CN69" s="515">
        <f t="shared" si="116"/>
        <v>0</v>
      </c>
      <c r="CO69" s="515">
        <f t="shared" si="117"/>
        <v>0</v>
      </c>
      <c r="CP69" s="515">
        <f t="shared" si="118"/>
        <v>0</v>
      </c>
      <c r="CQ69" s="515">
        <f t="shared" si="119"/>
        <v>0</v>
      </c>
      <c r="CR69" s="515">
        <f t="shared" si="120"/>
        <v>0</v>
      </c>
      <c r="CS69" s="515">
        <f t="shared" si="121"/>
        <v>0</v>
      </c>
      <c r="CT69" s="515">
        <f t="shared" si="122"/>
        <v>0</v>
      </c>
      <c r="CU69" s="515">
        <f t="shared" si="123"/>
        <v>0</v>
      </c>
      <c r="CV69" s="515">
        <f t="shared" si="124"/>
        <v>0</v>
      </c>
      <c r="CW69" s="515">
        <f t="shared" si="125"/>
        <v>0</v>
      </c>
    </row>
    <row r="70" spans="2:101" x14ac:dyDescent="0.25">
      <c r="B70" s="509">
        <v>53</v>
      </c>
      <c r="C70" s="467">
        <f>'Student Entry'!C66</f>
        <v>211413205054</v>
      </c>
      <c r="D70" s="274" t="str">
        <f>'Student Entry'!D66</f>
        <v>MANIKANDARAJ.C.R</v>
      </c>
      <c r="E70" s="468">
        <v>2</v>
      </c>
      <c r="F70" s="510">
        <v>2</v>
      </c>
      <c r="G70" s="510">
        <v>2</v>
      </c>
      <c r="H70" s="510">
        <v>2</v>
      </c>
      <c r="I70" s="510">
        <v>2</v>
      </c>
      <c r="J70" s="468">
        <v>2</v>
      </c>
      <c r="K70" s="510">
        <v>1</v>
      </c>
      <c r="L70" s="468">
        <v>1</v>
      </c>
      <c r="M70" s="468">
        <v>2</v>
      </c>
      <c r="N70" s="510">
        <v>1</v>
      </c>
      <c r="O70" s="511">
        <v>13</v>
      </c>
      <c r="P70" s="511"/>
      <c r="Q70" s="510"/>
      <c r="R70" s="510"/>
      <c r="S70" s="511">
        <v>7</v>
      </c>
      <c r="T70" s="511"/>
      <c r="U70" s="510"/>
      <c r="V70" s="510"/>
      <c r="W70" s="511">
        <v>13</v>
      </c>
      <c r="X70" s="511"/>
      <c r="Y70" s="510"/>
      <c r="Z70" s="510"/>
      <c r="AA70" s="511">
        <v>7</v>
      </c>
      <c r="AB70" s="511">
        <v>6</v>
      </c>
      <c r="AC70" s="510"/>
      <c r="AD70" s="510"/>
      <c r="AE70" s="511">
        <v>6</v>
      </c>
      <c r="AF70" s="511">
        <v>7</v>
      </c>
      <c r="AG70" s="447"/>
      <c r="AH70" s="512"/>
      <c r="AI70" s="513">
        <f t="shared" si="59"/>
        <v>2</v>
      </c>
      <c r="AJ70" s="513" t="str">
        <f t="shared" si="60"/>
        <v>NIL</v>
      </c>
      <c r="AK70" s="513">
        <f t="shared" si="61"/>
        <v>38</v>
      </c>
      <c r="AL70" s="513">
        <f t="shared" si="62"/>
        <v>36</v>
      </c>
      <c r="AM70" s="513" t="str">
        <f t="shared" si="63"/>
        <v>NIL</v>
      </c>
      <c r="AN70" s="513" t="str">
        <f t="shared" si="64"/>
        <v>NIL</v>
      </c>
      <c r="AO70" s="514">
        <f t="shared" si="66"/>
        <v>76</v>
      </c>
      <c r="AP70" s="515">
        <f t="shared" si="67"/>
        <v>0</v>
      </c>
      <c r="AQ70" s="515">
        <f t="shared" si="68"/>
        <v>0</v>
      </c>
      <c r="AR70" s="515">
        <f t="shared" si="69"/>
        <v>0</v>
      </c>
      <c r="AS70" s="515">
        <f t="shared" si="70"/>
        <v>0</v>
      </c>
      <c r="AT70" s="515">
        <f t="shared" si="71"/>
        <v>0</v>
      </c>
      <c r="AU70" s="515">
        <f t="shared" si="72"/>
        <v>0</v>
      </c>
      <c r="AV70" s="515">
        <f t="shared" si="73"/>
        <v>0</v>
      </c>
      <c r="AW70" s="515">
        <f t="shared" si="74"/>
        <v>0</v>
      </c>
      <c r="AX70" s="515">
        <f t="shared" si="75"/>
        <v>0</v>
      </c>
      <c r="AY70" s="515">
        <f t="shared" si="76"/>
        <v>0</v>
      </c>
      <c r="AZ70" s="515">
        <f t="shared" si="77"/>
        <v>0</v>
      </c>
      <c r="BA70" s="515">
        <f t="shared" si="78"/>
        <v>0</v>
      </c>
      <c r="BB70" s="515">
        <f t="shared" si="79"/>
        <v>0</v>
      </c>
      <c r="BC70" s="515">
        <f t="shared" si="80"/>
        <v>0</v>
      </c>
      <c r="BD70" s="515">
        <f t="shared" si="81"/>
        <v>0</v>
      </c>
      <c r="BE70" s="515">
        <f t="shared" si="82"/>
        <v>0</v>
      </c>
      <c r="BF70" s="515">
        <f t="shared" si="83"/>
        <v>0</v>
      </c>
      <c r="BG70" s="515">
        <f t="shared" si="84"/>
        <v>0</v>
      </c>
      <c r="BH70" s="515">
        <f t="shared" si="85"/>
        <v>0</v>
      </c>
      <c r="BI70" s="515">
        <f t="shared" si="86"/>
        <v>0</v>
      </c>
      <c r="BJ70" s="515">
        <f t="shared" si="87"/>
        <v>0</v>
      </c>
      <c r="BK70" s="515">
        <f t="shared" si="88"/>
        <v>0</v>
      </c>
      <c r="BL70" s="515">
        <f t="shared" si="89"/>
        <v>0</v>
      </c>
      <c r="BM70" s="515">
        <f t="shared" si="90"/>
        <v>0</v>
      </c>
      <c r="BN70" s="515">
        <f t="shared" si="91"/>
        <v>0</v>
      </c>
      <c r="BO70" s="515">
        <f t="shared" si="92"/>
        <v>0</v>
      </c>
      <c r="BP70" s="515">
        <f t="shared" si="93"/>
        <v>0</v>
      </c>
      <c r="BQ70" s="515">
        <f t="shared" si="94"/>
        <v>0</v>
      </c>
      <c r="BR70" s="515">
        <f t="shared" si="95"/>
        <v>0</v>
      </c>
      <c r="BS70" s="515">
        <f t="shared" si="96"/>
        <v>0</v>
      </c>
      <c r="BT70" s="515">
        <f t="shared" si="97"/>
        <v>0</v>
      </c>
      <c r="BU70" s="515">
        <f t="shared" si="98"/>
        <v>0</v>
      </c>
      <c r="BV70" s="515">
        <f t="shared" si="99"/>
        <v>0</v>
      </c>
      <c r="BW70" s="515">
        <f t="shared" si="100"/>
        <v>0</v>
      </c>
      <c r="BX70" s="515">
        <f t="shared" si="101"/>
        <v>0</v>
      </c>
      <c r="BY70" s="515">
        <f t="shared" si="102"/>
        <v>0</v>
      </c>
      <c r="BZ70" s="515">
        <f t="shared" si="103"/>
        <v>0</v>
      </c>
      <c r="CA70" s="515">
        <f t="shared" si="104"/>
        <v>0</v>
      </c>
      <c r="CB70" s="515">
        <f t="shared" si="105"/>
        <v>0</v>
      </c>
      <c r="CC70" s="515">
        <f t="shared" si="106"/>
        <v>0</v>
      </c>
      <c r="CD70" s="515">
        <f t="shared" si="107"/>
        <v>0</v>
      </c>
      <c r="CE70" s="515">
        <f t="shared" si="108"/>
        <v>0</v>
      </c>
      <c r="CF70" s="515">
        <f t="shared" si="109"/>
        <v>0</v>
      </c>
      <c r="CG70" s="515">
        <f t="shared" si="110"/>
        <v>0</v>
      </c>
      <c r="CH70" s="515">
        <f t="shared" si="111"/>
        <v>0</v>
      </c>
      <c r="CI70" s="515">
        <f t="shared" si="112"/>
        <v>0</v>
      </c>
      <c r="CJ70" s="515">
        <f t="shared" si="126"/>
        <v>0</v>
      </c>
      <c r="CK70" s="515">
        <f t="shared" si="113"/>
        <v>0</v>
      </c>
      <c r="CL70" s="515">
        <f t="shared" si="114"/>
        <v>0</v>
      </c>
      <c r="CM70" s="515">
        <f t="shared" si="115"/>
        <v>0</v>
      </c>
      <c r="CN70" s="515">
        <f t="shared" si="116"/>
        <v>0</v>
      </c>
      <c r="CO70" s="515">
        <f t="shared" si="117"/>
        <v>0</v>
      </c>
      <c r="CP70" s="515">
        <f t="shared" si="118"/>
        <v>0</v>
      </c>
      <c r="CQ70" s="515">
        <f t="shared" si="119"/>
        <v>0</v>
      </c>
      <c r="CR70" s="515">
        <f t="shared" si="120"/>
        <v>0</v>
      </c>
      <c r="CS70" s="515">
        <f t="shared" si="121"/>
        <v>0</v>
      </c>
      <c r="CT70" s="515">
        <f t="shared" si="122"/>
        <v>0</v>
      </c>
      <c r="CU70" s="515">
        <f t="shared" si="123"/>
        <v>0</v>
      </c>
      <c r="CV70" s="515">
        <f t="shared" si="124"/>
        <v>0</v>
      </c>
      <c r="CW70" s="515">
        <f t="shared" si="125"/>
        <v>0</v>
      </c>
    </row>
    <row r="71" spans="2:101" x14ac:dyDescent="0.25">
      <c r="B71" s="509">
        <v>54</v>
      </c>
      <c r="C71" s="467">
        <f>'Student Entry'!C67</f>
        <v>211413205055</v>
      </c>
      <c r="D71" s="274" t="str">
        <f>'Student Entry'!D67</f>
        <v>MANJULA.A</v>
      </c>
      <c r="E71" s="468">
        <v>2</v>
      </c>
      <c r="F71" s="510">
        <v>2</v>
      </c>
      <c r="G71" s="510">
        <v>2</v>
      </c>
      <c r="H71" s="510">
        <v>1</v>
      </c>
      <c r="I71" s="510">
        <v>2</v>
      </c>
      <c r="J71" s="468">
        <v>1</v>
      </c>
      <c r="K71" s="510" t="s">
        <v>937</v>
      </c>
      <c r="L71" s="468">
        <v>2</v>
      </c>
      <c r="M71" s="468">
        <v>2</v>
      </c>
      <c r="N71" s="510">
        <v>0</v>
      </c>
      <c r="O71" s="511">
        <v>8</v>
      </c>
      <c r="P71" s="511"/>
      <c r="Q71" s="510"/>
      <c r="R71" s="510"/>
      <c r="S71" s="511">
        <v>1</v>
      </c>
      <c r="T71" s="511"/>
      <c r="U71" s="510"/>
      <c r="V71" s="510"/>
      <c r="W71" s="511">
        <v>13</v>
      </c>
      <c r="X71" s="511"/>
      <c r="Y71" s="510"/>
      <c r="Z71" s="510"/>
      <c r="AA71" s="511">
        <v>7</v>
      </c>
      <c r="AB71" s="511">
        <v>5</v>
      </c>
      <c r="AC71" s="510"/>
      <c r="AD71" s="510"/>
      <c r="AE71" s="511">
        <v>7</v>
      </c>
      <c r="AF71" s="511">
        <v>6</v>
      </c>
      <c r="AG71" s="447"/>
      <c r="AH71" s="512"/>
      <c r="AI71" s="513">
        <f t="shared" si="59"/>
        <v>2</v>
      </c>
      <c r="AJ71" s="513" t="str">
        <f t="shared" si="60"/>
        <v>NIL</v>
      </c>
      <c r="AK71" s="513">
        <f t="shared" si="61"/>
        <v>25</v>
      </c>
      <c r="AL71" s="513">
        <f t="shared" si="62"/>
        <v>34</v>
      </c>
      <c r="AM71" s="513" t="str">
        <f t="shared" si="63"/>
        <v>NIL</v>
      </c>
      <c r="AN71" s="513" t="str">
        <f t="shared" si="64"/>
        <v>NIL</v>
      </c>
      <c r="AO71" s="514">
        <f t="shared" si="66"/>
        <v>61</v>
      </c>
      <c r="AP71" s="515">
        <f t="shared" si="67"/>
        <v>0</v>
      </c>
      <c r="AQ71" s="515">
        <f t="shared" si="68"/>
        <v>0</v>
      </c>
      <c r="AR71" s="515">
        <f t="shared" si="69"/>
        <v>0</v>
      </c>
      <c r="AS71" s="515">
        <f t="shared" si="70"/>
        <v>0</v>
      </c>
      <c r="AT71" s="515">
        <f t="shared" si="71"/>
        <v>0</v>
      </c>
      <c r="AU71" s="515">
        <f t="shared" si="72"/>
        <v>0</v>
      </c>
      <c r="AV71" s="515">
        <f t="shared" si="73"/>
        <v>0</v>
      </c>
      <c r="AW71" s="515">
        <f t="shared" si="74"/>
        <v>0</v>
      </c>
      <c r="AX71" s="515">
        <f t="shared" si="75"/>
        <v>0</v>
      </c>
      <c r="AY71" s="515">
        <f t="shared" si="76"/>
        <v>0</v>
      </c>
      <c r="AZ71" s="515">
        <f t="shared" si="77"/>
        <v>0</v>
      </c>
      <c r="BA71" s="515">
        <f t="shared" si="78"/>
        <v>0</v>
      </c>
      <c r="BB71" s="515">
        <f t="shared" si="79"/>
        <v>0</v>
      </c>
      <c r="BC71" s="515">
        <f t="shared" si="80"/>
        <v>0</v>
      </c>
      <c r="BD71" s="515">
        <f t="shared" si="81"/>
        <v>0</v>
      </c>
      <c r="BE71" s="515">
        <f t="shared" si="82"/>
        <v>0</v>
      </c>
      <c r="BF71" s="515">
        <f t="shared" si="83"/>
        <v>0</v>
      </c>
      <c r="BG71" s="515">
        <f t="shared" si="84"/>
        <v>0</v>
      </c>
      <c r="BH71" s="515">
        <f t="shared" si="85"/>
        <v>0</v>
      </c>
      <c r="BI71" s="515">
        <f t="shared" si="86"/>
        <v>0</v>
      </c>
      <c r="BJ71" s="515">
        <f t="shared" si="87"/>
        <v>0</v>
      </c>
      <c r="BK71" s="515">
        <f t="shared" si="88"/>
        <v>0</v>
      </c>
      <c r="BL71" s="515">
        <f t="shared" si="89"/>
        <v>0</v>
      </c>
      <c r="BM71" s="515">
        <f t="shared" si="90"/>
        <v>0</v>
      </c>
      <c r="BN71" s="515">
        <f t="shared" si="91"/>
        <v>0</v>
      </c>
      <c r="BO71" s="515">
        <f t="shared" si="92"/>
        <v>0</v>
      </c>
      <c r="BP71" s="515">
        <f t="shared" si="93"/>
        <v>0</v>
      </c>
      <c r="BQ71" s="515">
        <f t="shared" si="94"/>
        <v>0</v>
      </c>
      <c r="BR71" s="515">
        <f t="shared" si="95"/>
        <v>0</v>
      </c>
      <c r="BS71" s="515">
        <f t="shared" si="96"/>
        <v>0</v>
      </c>
      <c r="BT71" s="515">
        <f t="shared" si="97"/>
        <v>0</v>
      </c>
      <c r="BU71" s="515">
        <f t="shared" si="98"/>
        <v>0</v>
      </c>
      <c r="BV71" s="515">
        <f t="shared" si="99"/>
        <v>0</v>
      </c>
      <c r="BW71" s="515">
        <f t="shared" si="100"/>
        <v>0</v>
      </c>
      <c r="BX71" s="515">
        <f t="shared" si="101"/>
        <v>0</v>
      </c>
      <c r="BY71" s="515">
        <f t="shared" si="102"/>
        <v>0</v>
      </c>
      <c r="BZ71" s="515">
        <f t="shared" si="103"/>
        <v>0</v>
      </c>
      <c r="CA71" s="515">
        <f t="shared" si="104"/>
        <v>0</v>
      </c>
      <c r="CB71" s="515">
        <f t="shared" si="105"/>
        <v>0</v>
      </c>
      <c r="CC71" s="515">
        <f t="shared" si="106"/>
        <v>0</v>
      </c>
      <c r="CD71" s="515">
        <f t="shared" si="107"/>
        <v>0</v>
      </c>
      <c r="CE71" s="515">
        <f t="shared" si="108"/>
        <v>0</v>
      </c>
      <c r="CF71" s="515">
        <f t="shared" si="109"/>
        <v>0</v>
      </c>
      <c r="CG71" s="515">
        <f t="shared" si="110"/>
        <v>0</v>
      </c>
      <c r="CH71" s="515">
        <f t="shared" si="111"/>
        <v>0</v>
      </c>
      <c r="CI71" s="515">
        <f t="shared" si="112"/>
        <v>0</v>
      </c>
      <c r="CJ71" s="515">
        <f t="shared" si="126"/>
        <v>0</v>
      </c>
      <c r="CK71" s="515">
        <f t="shared" si="113"/>
        <v>0</v>
      </c>
      <c r="CL71" s="515">
        <f t="shared" si="114"/>
        <v>0</v>
      </c>
      <c r="CM71" s="515">
        <f t="shared" si="115"/>
        <v>0</v>
      </c>
      <c r="CN71" s="515">
        <f t="shared" si="116"/>
        <v>0</v>
      </c>
      <c r="CO71" s="515">
        <f t="shared" si="117"/>
        <v>0</v>
      </c>
      <c r="CP71" s="515">
        <f t="shared" si="118"/>
        <v>0</v>
      </c>
      <c r="CQ71" s="515">
        <f t="shared" si="119"/>
        <v>0</v>
      </c>
      <c r="CR71" s="515">
        <f t="shared" si="120"/>
        <v>0</v>
      </c>
      <c r="CS71" s="515">
        <f t="shared" si="121"/>
        <v>0</v>
      </c>
      <c r="CT71" s="515">
        <f t="shared" si="122"/>
        <v>0</v>
      </c>
      <c r="CU71" s="515">
        <f t="shared" si="123"/>
        <v>0</v>
      </c>
      <c r="CV71" s="515">
        <f t="shared" si="124"/>
        <v>0</v>
      </c>
      <c r="CW71" s="515">
        <f t="shared" si="125"/>
        <v>0</v>
      </c>
    </row>
    <row r="72" spans="2:101" x14ac:dyDescent="0.25">
      <c r="B72" s="509">
        <v>55</v>
      </c>
      <c r="C72" s="467">
        <f>'Student Entry'!C68</f>
        <v>211413205056</v>
      </c>
      <c r="D72" s="274" t="str">
        <f>'Student Entry'!D68</f>
        <v>MANOJKUMAR.P</v>
      </c>
      <c r="E72" s="468">
        <v>2</v>
      </c>
      <c r="F72" s="510">
        <v>2</v>
      </c>
      <c r="G72" s="510">
        <v>2</v>
      </c>
      <c r="H72" s="510">
        <v>2</v>
      </c>
      <c r="I72" s="510" t="s">
        <v>937</v>
      </c>
      <c r="J72" s="468">
        <v>1</v>
      </c>
      <c r="K72" s="510">
        <v>1</v>
      </c>
      <c r="L72" s="468">
        <v>1</v>
      </c>
      <c r="M72" s="468">
        <v>1</v>
      </c>
      <c r="N72" s="510">
        <v>0</v>
      </c>
      <c r="O72" s="511" t="s">
        <v>937</v>
      </c>
      <c r="P72" s="511"/>
      <c r="Q72" s="510">
        <v>12</v>
      </c>
      <c r="R72" s="510"/>
      <c r="S72" s="511">
        <v>7</v>
      </c>
      <c r="T72" s="511"/>
      <c r="U72" s="510"/>
      <c r="V72" s="510"/>
      <c r="W72" s="511">
        <v>13</v>
      </c>
      <c r="X72" s="511"/>
      <c r="Y72" s="510"/>
      <c r="Z72" s="510"/>
      <c r="AA72" s="511">
        <v>6</v>
      </c>
      <c r="AB72" s="511">
        <v>6</v>
      </c>
      <c r="AC72" s="510"/>
      <c r="AD72" s="510"/>
      <c r="AE72" s="511">
        <v>8</v>
      </c>
      <c r="AF72" s="511">
        <v>7</v>
      </c>
      <c r="AG72" s="447"/>
      <c r="AH72" s="512"/>
      <c r="AI72" s="513">
        <f t="shared" si="59"/>
        <v>2</v>
      </c>
      <c r="AJ72" s="513" t="str">
        <f t="shared" si="60"/>
        <v>NIL</v>
      </c>
      <c r="AK72" s="513">
        <f t="shared" si="61"/>
        <v>26</v>
      </c>
      <c r="AL72" s="513">
        <f t="shared" si="62"/>
        <v>43</v>
      </c>
      <c r="AM72" s="513" t="str">
        <f t="shared" si="63"/>
        <v>NIL</v>
      </c>
      <c r="AN72" s="513" t="str">
        <f t="shared" si="64"/>
        <v>NIL</v>
      </c>
      <c r="AO72" s="514">
        <f t="shared" si="66"/>
        <v>71</v>
      </c>
      <c r="AP72" s="515">
        <f t="shared" si="67"/>
        <v>0</v>
      </c>
      <c r="AQ72" s="515">
        <f t="shared" si="68"/>
        <v>0</v>
      </c>
      <c r="AR72" s="515">
        <f t="shared" si="69"/>
        <v>0</v>
      </c>
      <c r="AS72" s="515">
        <f t="shared" si="70"/>
        <v>0</v>
      </c>
      <c r="AT72" s="515">
        <f t="shared" si="71"/>
        <v>0</v>
      </c>
      <c r="AU72" s="515">
        <f t="shared" si="72"/>
        <v>0</v>
      </c>
      <c r="AV72" s="515">
        <f t="shared" si="73"/>
        <v>0</v>
      </c>
      <c r="AW72" s="515">
        <f t="shared" si="74"/>
        <v>0</v>
      </c>
      <c r="AX72" s="515">
        <f t="shared" si="75"/>
        <v>0</v>
      </c>
      <c r="AY72" s="515">
        <f t="shared" si="76"/>
        <v>0</v>
      </c>
      <c r="AZ72" s="515">
        <f t="shared" si="77"/>
        <v>0</v>
      </c>
      <c r="BA72" s="515">
        <f t="shared" si="78"/>
        <v>0</v>
      </c>
      <c r="BB72" s="515">
        <f t="shared" si="79"/>
        <v>0</v>
      </c>
      <c r="BC72" s="515">
        <f t="shared" si="80"/>
        <v>0</v>
      </c>
      <c r="BD72" s="515">
        <f t="shared" si="81"/>
        <v>0</v>
      </c>
      <c r="BE72" s="515">
        <f t="shared" si="82"/>
        <v>0</v>
      </c>
      <c r="BF72" s="515">
        <f t="shared" si="83"/>
        <v>0</v>
      </c>
      <c r="BG72" s="515">
        <f t="shared" si="84"/>
        <v>0</v>
      </c>
      <c r="BH72" s="515">
        <f t="shared" si="85"/>
        <v>0</v>
      </c>
      <c r="BI72" s="515">
        <f t="shared" si="86"/>
        <v>0</v>
      </c>
      <c r="BJ72" s="515">
        <f t="shared" si="87"/>
        <v>0</v>
      </c>
      <c r="BK72" s="515">
        <f t="shared" si="88"/>
        <v>0</v>
      </c>
      <c r="BL72" s="515">
        <f t="shared" si="89"/>
        <v>0</v>
      </c>
      <c r="BM72" s="515">
        <f t="shared" si="90"/>
        <v>0</v>
      </c>
      <c r="BN72" s="515">
        <f t="shared" si="91"/>
        <v>0</v>
      </c>
      <c r="BO72" s="515">
        <f t="shared" si="92"/>
        <v>0</v>
      </c>
      <c r="BP72" s="515">
        <f t="shared" si="93"/>
        <v>0</v>
      </c>
      <c r="BQ72" s="515">
        <f t="shared" si="94"/>
        <v>0</v>
      </c>
      <c r="BR72" s="515">
        <f t="shared" si="95"/>
        <v>0</v>
      </c>
      <c r="BS72" s="515">
        <f t="shared" si="96"/>
        <v>0</v>
      </c>
      <c r="BT72" s="515">
        <f t="shared" si="97"/>
        <v>0</v>
      </c>
      <c r="BU72" s="515">
        <f t="shared" si="98"/>
        <v>0</v>
      </c>
      <c r="BV72" s="515">
        <f t="shared" si="99"/>
        <v>0</v>
      </c>
      <c r="BW72" s="515">
        <f t="shared" si="100"/>
        <v>0</v>
      </c>
      <c r="BX72" s="515">
        <f t="shared" si="101"/>
        <v>0</v>
      </c>
      <c r="BY72" s="515">
        <f t="shared" si="102"/>
        <v>0</v>
      </c>
      <c r="BZ72" s="515">
        <f t="shared" si="103"/>
        <v>0</v>
      </c>
      <c r="CA72" s="515">
        <f t="shared" si="104"/>
        <v>0</v>
      </c>
      <c r="CB72" s="515">
        <f t="shared" si="105"/>
        <v>0</v>
      </c>
      <c r="CC72" s="515">
        <f t="shared" si="106"/>
        <v>0</v>
      </c>
      <c r="CD72" s="515">
        <f t="shared" si="107"/>
        <v>0</v>
      </c>
      <c r="CE72" s="515">
        <f t="shared" si="108"/>
        <v>0</v>
      </c>
      <c r="CF72" s="515">
        <f t="shared" si="109"/>
        <v>0</v>
      </c>
      <c r="CG72" s="515">
        <f t="shared" si="110"/>
        <v>0</v>
      </c>
      <c r="CH72" s="515">
        <f t="shared" si="111"/>
        <v>0</v>
      </c>
      <c r="CI72" s="515">
        <f t="shared" si="112"/>
        <v>0</v>
      </c>
      <c r="CJ72" s="515">
        <f t="shared" si="126"/>
        <v>0</v>
      </c>
      <c r="CK72" s="515">
        <f t="shared" si="113"/>
        <v>0</v>
      </c>
      <c r="CL72" s="515">
        <f t="shared" si="114"/>
        <v>0</v>
      </c>
      <c r="CM72" s="515">
        <f t="shared" si="115"/>
        <v>0</v>
      </c>
      <c r="CN72" s="515">
        <f t="shared" si="116"/>
        <v>0</v>
      </c>
      <c r="CO72" s="515">
        <f t="shared" si="117"/>
        <v>0</v>
      </c>
      <c r="CP72" s="515">
        <f t="shared" si="118"/>
        <v>0</v>
      </c>
      <c r="CQ72" s="515">
        <f t="shared" si="119"/>
        <v>0</v>
      </c>
      <c r="CR72" s="515">
        <f t="shared" si="120"/>
        <v>0</v>
      </c>
      <c r="CS72" s="515">
        <f t="shared" si="121"/>
        <v>0</v>
      </c>
      <c r="CT72" s="515">
        <f t="shared" si="122"/>
        <v>0</v>
      </c>
      <c r="CU72" s="515">
        <f t="shared" si="123"/>
        <v>0</v>
      </c>
      <c r="CV72" s="515">
        <f t="shared" si="124"/>
        <v>0</v>
      </c>
      <c r="CW72" s="515">
        <f t="shared" si="125"/>
        <v>0</v>
      </c>
    </row>
    <row r="73" spans="2:101" x14ac:dyDescent="0.25">
      <c r="B73" s="509">
        <v>56</v>
      </c>
      <c r="C73" s="467">
        <f>'Student Entry'!C69</f>
        <v>211413205058</v>
      </c>
      <c r="D73" s="274" t="str">
        <f>'Student Entry'!D69</f>
        <v>MATHIVANI.M</v>
      </c>
      <c r="E73" s="468">
        <v>1</v>
      </c>
      <c r="F73" s="510">
        <v>2</v>
      </c>
      <c r="G73" s="510">
        <v>2</v>
      </c>
      <c r="H73" s="510">
        <v>2</v>
      </c>
      <c r="I73" s="510">
        <v>0</v>
      </c>
      <c r="J73" s="468">
        <v>2</v>
      </c>
      <c r="K73" s="510">
        <v>1</v>
      </c>
      <c r="L73" s="468">
        <v>2</v>
      </c>
      <c r="M73" s="468">
        <v>2</v>
      </c>
      <c r="N73" s="510">
        <v>2</v>
      </c>
      <c r="O73" s="511">
        <v>13</v>
      </c>
      <c r="P73" s="511"/>
      <c r="Q73" s="510"/>
      <c r="R73" s="510"/>
      <c r="S73" s="511">
        <v>8</v>
      </c>
      <c r="T73" s="511"/>
      <c r="U73" s="510"/>
      <c r="V73" s="510"/>
      <c r="W73" s="511">
        <v>13</v>
      </c>
      <c r="X73" s="511"/>
      <c r="Y73" s="510"/>
      <c r="Z73" s="510"/>
      <c r="AA73" s="511">
        <v>6</v>
      </c>
      <c r="AB73" s="511">
        <v>4</v>
      </c>
      <c r="AC73" s="510"/>
      <c r="AD73" s="510"/>
      <c r="AE73" s="511">
        <v>4</v>
      </c>
      <c r="AF73" s="511">
        <v>6</v>
      </c>
      <c r="AG73" s="447"/>
      <c r="AH73" s="512"/>
      <c r="AI73" s="513">
        <f t="shared" si="59"/>
        <v>1</v>
      </c>
      <c r="AJ73" s="513" t="str">
        <f t="shared" si="60"/>
        <v>NIL</v>
      </c>
      <c r="AK73" s="513">
        <f t="shared" si="61"/>
        <v>37</v>
      </c>
      <c r="AL73" s="513">
        <f t="shared" si="62"/>
        <v>32</v>
      </c>
      <c r="AM73" s="513" t="str">
        <f t="shared" si="63"/>
        <v>NIL</v>
      </c>
      <c r="AN73" s="513" t="str">
        <f t="shared" si="64"/>
        <v>NIL</v>
      </c>
      <c r="AO73" s="514">
        <f t="shared" si="66"/>
        <v>70</v>
      </c>
      <c r="AP73" s="515">
        <f t="shared" si="67"/>
        <v>0</v>
      </c>
      <c r="AQ73" s="515">
        <f t="shared" si="68"/>
        <v>0</v>
      </c>
      <c r="AR73" s="515">
        <f t="shared" si="69"/>
        <v>0</v>
      </c>
      <c r="AS73" s="515">
        <f t="shared" si="70"/>
        <v>0</v>
      </c>
      <c r="AT73" s="515">
        <f t="shared" si="71"/>
        <v>0</v>
      </c>
      <c r="AU73" s="515">
        <f t="shared" si="72"/>
        <v>0</v>
      </c>
      <c r="AV73" s="515">
        <f t="shared" si="73"/>
        <v>0</v>
      </c>
      <c r="AW73" s="515">
        <f t="shared" si="74"/>
        <v>0</v>
      </c>
      <c r="AX73" s="515">
        <f t="shared" si="75"/>
        <v>0</v>
      </c>
      <c r="AY73" s="515">
        <f t="shared" si="76"/>
        <v>0</v>
      </c>
      <c r="AZ73" s="515">
        <f t="shared" si="77"/>
        <v>0</v>
      </c>
      <c r="BA73" s="515">
        <f t="shared" si="78"/>
        <v>0</v>
      </c>
      <c r="BB73" s="515">
        <f t="shared" si="79"/>
        <v>0</v>
      </c>
      <c r="BC73" s="515">
        <f t="shared" si="80"/>
        <v>0</v>
      </c>
      <c r="BD73" s="515">
        <f t="shared" si="81"/>
        <v>0</v>
      </c>
      <c r="BE73" s="515">
        <f t="shared" si="82"/>
        <v>0</v>
      </c>
      <c r="BF73" s="515">
        <f t="shared" si="83"/>
        <v>0</v>
      </c>
      <c r="BG73" s="515">
        <f t="shared" si="84"/>
        <v>0</v>
      </c>
      <c r="BH73" s="515">
        <f t="shared" si="85"/>
        <v>0</v>
      </c>
      <c r="BI73" s="515">
        <f t="shared" si="86"/>
        <v>0</v>
      </c>
      <c r="BJ73" s="515">
        <f t="shared" si="87"/>
        <v>0</v>
      </c>
      <c r="BK73" s="515">
        <f t="shared" si="88"/>
        <v>0</v>
      </c>
      <c r="BL73" s="515">
        <f t="shared" si="89"/>
        <v>0</v>
      </c>
      <c r="BM73" s="515">
        <f t="shared" si="90"/>
        <v>0</v>
      </c>
      <c r="BN73" s="515">
        <f t="shared" si="91"/>
        <v>0</v>
      </c>
      <c r="BO73" s="515">
        <f t="shared" si="92"/>
        <v>0</v>
      </c>
      <c r="BP73" s="515">
        <f t="shared" si="93"/>
        <v>0</v>
      </c>
      <c r="BQ73" s="515">
        <f t="shared" si="94"/>
        <v>0</v>
      </c>
      <c r="BR73" s="515">
        <f t="shared" si="95"/>
        <v>0</v>
      </c>
      <c r="BS73" s="515">
        <f t="shared" si="96"/>
        <v>0</v>
      </c>
      <c r="BT73" s="515">
        <f t="shared" si="97"/>
        <v>0</v>
      </c>
      <c r="BU73" s="515">
        <f t="shared" si="98"/>
        <v>0</v>
      </c>
      <c r="BV73" s="515">
        <f t="shared" si="99"/>
        <v>0</v>
      </c>
      <c r="BW73" s="515">
        <f t="shared" si="100"/>
        <v>0</v>
      </c>
      <c r="BX73" s="515">
        <f t="shared" si="101"/>
        <v>0</v>
      </c>
      <c r="BY73" s="515">
        <f t="shared" si="102"/>
        <v>0</v>
      </c>
      <c r="BZ73" s="515">
        <f t="shared" si="103"/>
        <v>0</v>
      </c>
      <c r="CA73" s="515">
        <f t="shared" si="104"/>
        <v>0</v>
      </c>
      <c r="CB73" s="515">
        <f t="shared" si="105"/>
        <v>0</v>
      </c>
      <c r="CC73" s="515">
        <f t="shared" si="106"/>
        <v>0</v>
      </c>
      <c r="CD73" s="515">
        <f t="shared" si="107"/>
        <v>0</v>
      </c>
      <c r="CE73" s="515">
        <f t="shared" si="108"/>
        <v>0</v>
      </c>
      <c r="CF73" s="515">
        <f t="shared" si="109"/>
        <v>0</v>
      </c>
      <c r="CG73" s="515">
        <f t="shared" si="110"/>
        <v>0</v>
      </c>
      <c r="CH73" s="515">
        <f t="shared" si="111"/>
        <v>0</v>
      </c>
      <c r="CI73" s="515">
        <f t="shared" si="112"/>
        <v>0</v>
      </c>
      <c r="CJ73" s="515">
        <f t="shared" si="126"/>
        <v>0</v>
      </c>
      <c r="CK73" s="515">
        <f t="shared" si="113"/>
        <v>0</v>
      </c>
      <c r="CL73" s="515">
        <f t="shared" si="114"/>
        <v>0</v>
      </c>
      <c r="CM73" s="515">
        <f t="shared" si="115"/>
        <v>0</v>
      </c>
      <c r="CN73" s="515">
        <f t="shared" si="116"/>
        <v>0</v>
      </c>
      <c r="CO73" s="515">
        <f t="shared" si="117"/>
        <v>0</v>
      </c>
      <c r="CP73" s="515">
        <f t="shared" si="118"/>
        <v>0</v>
      </c>
      <c r="CQ73" s="515">
        <f t="shared" si="119"/>
        <v>0</v>
      </c>
      <c r="CR73" s="515">
        <f t="shared" si="120"/>
        <v>0</v>
      </c>
      <c r="CS73" s="515">
        <f t="shared" si="121"/>
        <v>0</v>
      </c>
      <c r="CT73" s="515">
        <f t="shared" si="122"/>
        <v>0</v>
      </c>
      <c r="CU73" s="515">
        <f t="shared" si="123"/>
        <v>0</v>
      </c>
      <c r="CV73" s="515">
        <f t="shared" si="124"/>
        <v>0</v>
      </c>
      <c r="CW73" s="515">
        <f t="shared" si="125"/>
        <v>0</v>
      </c>
    </row>
    <row r="74" spans="2:101" x14ac:dyDescent="0.25">
      <c r="B74" s="509">
        <v>57</v>
      </c>
      <c r="C74" s="467">
        <f>'Student Entry'!C70</f>
        <v>211413205059</v>
      </c>
      <c r="D74" s="274" t="str">
        <f>'Student Entry'!D70</f>
        <v>MEENA.A</v>
      </c>
      <c r="E74" s="468">
        <v>1</v>
      </c>
      <c r="F74" s="510">
        <v>2</v>
      </c>
      <c r="G74" s="510">
        <v>2</v>
      </c>
      <c r="H74" s="510">
        <v>1</v>
      </c>
      <c r="I74" s="510">
        <v>1</v>
      </c>
      <c r="J74" s="468">
        <v>2</v>
      </c>
      <c r="K74" s="510">
        <v>2</v>
      </c>
      <c r="L74" s="468">
        <v>1</v>
      </c>
      <c r="M74" s="468">
        <v>1</v>
      </c>
      <c r="N74" s="510">
        <v>2</v>
      </c>
      <c r="O74" s="511" t="s">
        <v>937</v>
      </c>
      <c r="P74" s="511"/>
      <c r="Q74" s="510">
        <v>10</v>
      </c>
      <c r="R74" s="510"/>
      <c r="S74" s="511">
        <v>9</v>
      </c>
      <c r="T74" s="511"/>
      <c r="U74" s="510"/>
      <c r="V74" s="510"/>
      <c r="W74" s="511" t="s">
        <v>937</v>
      </c>
      <c r="X74" s="511"/>
      <c r="Y74" s="510">
        <v>15</v>
      </c>
      <c r="Z74" s="510"/>
      <c r="AA74" s="511">
        <v>6</v>
      </c>
      <c r="AB74" s="511">
        <v>7</v>
      </c>
      <c r="AC74" s="510"/>
      <c r="AD74" s="510"/>
      <c r="AE74" s="511">
        <v>5</v>
      </c>
      <c r="AF74" s="511">
        <v>7</v>
      </c>
      <c r="AG74" s="447"/>
      <c r="AH74" s="512"/>
      <c r="AI74" s="513">
        <f t="shared" si="59"/>
        <v>1</v>
      </c>
      <c r="AJ74" s="513" t="str">
        <f t="shared" si="60"/>
        <v>NIL</v>
      </c>
      <c r="AK74" s="513">
        <f t="shared" si="61"/>
        <v>26</v>
      </c>
      <c r="AL74" s="513">
        <f t="shared" si="62"/>
        <v>47</v>
      </c>
      <c r="AM74" s="513" t="str">
        <f t="shared" si="63"/>
        <v>NIL</v>
      </c>
      <c r="AN74" s="513" t="str">
        <f t="shared" si="64"/>
        <v>NIL</v>
      </c>
      <c r="AO74" s="514">
        <f t="shared" si="66"/>
        <v>74</v>
      </c>
      <c r="AP74" s="515">
        <f t="shared" si="67"/>
        <v>0</v>
      </c>
      <c r="AQ74" s="515">
        <f t="shared" si="68"/>
        <v>0</v>
      </c>
      <c r="AR74" s="515">
        <f t="shared" si="69"/>
        <v>0</v>
      </c>
      <c r="AS74" s="515">
        <f t="shared" si="70"/>
        <v>0</v>
      </c>
      <c r="AT74" s="515">
        <f t="shared" si="71"/>
        <v>0</v>
      </c>
      <c r="AU74" s="515">
        <f t="shared" si="72"/>
        <v>0</v>
      </c>
      <c r="AV74" s="515">
        <f t="shared" si="73"/>
        <v>0</v>
      </c>
      <c r="AW74" s="515">
        <f t="shared" si="74"/>
        <v>0</v>
      </c>
      <c r="AX74" s="515">
        <f t="shared" si="75"/>
        <v>0</v>
      </c>
      <c r="AY74" s="515">
        <f t="shared" si="76"/>
        <v>0</v>
      </c>
      <c r="AZ74" s="515">
        <f t="shared" si="77"/>
        <v>0</v>
      </c>
      <c r="BA74" s="515">
        <f t="shared" si="78"/>
        <v>0</v>
      </c>
      <c r="BB74" s="515">
        <f t="shared" si="79"/>
        <v>0</v>
      </c>
      <c r="BC74" s="515">
        <f t="shared" si="80"/>
        <v>0</v>
      </c>
      <c r="BD74" s="515">
        <f t="shared" si="81"/>
        <v>0</v>
      </c>
      <c r="BE74" s="515">
        <f t="shared" si="82"/>
        <v>0</v>
      </c>
      <c r="BF74" s="515">
        <f t="shared" si="83"/>
        <v>0</v>
      </c>
      <c r="BG74" s="515">
        <f t="shared" si="84"/>
        <v>0</v>
      </c>
      <c r="BH74" s="515">
        <f t="shared" si="85"/>
        <v>0</v>
      </c>
      <c r="BI74" s="515">
        <f t="shared" si="86"/>
        <v>0</v>
      </c>
      <c r="BJ74" s="515">
        <f t="shared" si="87"/>
        <v>0</v>
      </c>
      <c r="BK74" s="515">
        <f t="shared" si="88"/>
        <v>0</v>
      </c>
      <c r="BL74" s="515">
        <f t="shared" si="89"/>
        <v>0</v>
      </c>
      <c r="BM74" s="515">
        <f t="shared" si="90"/>
        <v>0</v>
      </c>
      <c r="BN74" s="515">
        <f t="shared" si="91"/>
        <v>0</v>
      </c>
      <c r="BO74" s="515">
        <f t="shared" si="92"/>
        <v>0</v>
      </c>
      <c r="BP74" s="515">
        <f t="shared" si="93"/>
        <v>0</v>
      </c>
      <c r="BQ74" s="515">
        <f t="shared" si="94"/>
        <v>0</v>
      </c>
      <c r="BR74" s="515">
        <f t="shared" si="95"/>
        <v>0</v>
      </c>
      <c r="BS74" s="515">
        <f t="shared" si="96"/>
        <v>0</v>
      </c>
      <c r="BT74" s="515">
        <f t="shared" si="97"/>
        <v>0</v>
      </c>
      <c r="BU74" s="515">
        <f t="shared" si="98"/>
        <v>0</v>
      </c>
      <c r="BV74" s="515">
        <f t="shared" si="99"/>
        <v>0</v>
      </c>
      <c r="BW74" s="515">
        <f t="shared" si="100"/>
        <v>0</v>
      </c>
      <c r="BX74" s="515">
        <f t="shared" si="101"/>
        <v>0</v>
      </c>
      <c r="BY74" s="515">
        <f t="shared" si="102"/>
        <v>0</v>
      </c>
      <c r="BZ74" s="515">
        <f t="shared" si="103"/>
        <v>0</v>
      </c>
      <c r="CA74" s="515">
        <f t="shared" si="104"/>
        <v>0</v>
      </c>
      <c r="CB74" s="515">
        <f t="shared" si="105"/>
        <v>0</v>
      </c>
      <c r="CC74" s="515">
        <f t="shared" si="106"/>
        <v>0</v>
      </c>
      <c r="CD74" s="515">
        <f t="shared" si="107"/>
        <v>0</v>
      </c>
      <c r="CE74" s="515">
        <f t="shared" si="108"/>
        <v>0</v>
      </c>
      <c r="CF74" s="515">
        <f t="shared" si="109"/>
        <v>0</v>
      </c>
      <c r="CG74" s="515">
        <f t="shared" si="110"/>
        <v>0</v>
      </c>
      <c r="CH74" s="515">
        <f t="shared" si="111"/>
        <v>0</v>
      </c>
      <c r="CI74" s="515">
        <f t="shared" si="112"/>
        <v>0</v>
      </c>
      <c r="CJ74" s="515">
        <f t="shared" si="126"/>
        <v>0</v>
      </c>
      <c r="CK74" s="515">
        <f t="shared" si="113"/>
        <v>0</v>
      </c>
      <c r="CL74" s="515">
        <f t="shared" si="114"/>
        <v>0</v>
      </c>
      <c r="CM74" s="515">
        <f t="shared" si="115"/>
        <v>0</v>
      </c>
      <c r="CN74" s="515">
        <f t="shared" si="116"/>
        <v>0</v>
      </c>
      <c r="CO74" s="515">
        <f t="shared" si="117"/>
        <v>0</v>
      </c>
      <c r="CP74" s="515">
        <f t="shared" si="118"/>
        <v>0</v>
      </c>
      <c r="CQ74" s="515">
        <f t="shared" si="119"/>
        <v>0</v>
      </c>
      <c r="CR74" s="515">
        <f t="shared" si="120"/>
        <v>0</v>
      </c>
      <c r="CS74" s="515">
        <f t="shared" si="121"/>
        <v>0</v>
      </c>
      <c r="CT74" s="515">
        <f t="shared" si="122"/>
        <v>0</v>
      </c>
      <c r="CU74" s="515">
        <f t="shared" si="123"/>
        <v>0</v>
      </c>
      <c r="CV74" s="515">
        <f t="shared" si="124"/>
        <v>0</v>
      </c>
      <c r="CW74" s="515">
        <f t="shared" si="125"/>
        <v>0</v>
      </c>
    </row>
    <row r="75" spans="2:101" x14ac:dyDescent="0.25">
      <c r="B75" s="509">
        <v>58</v>
      </c>
      <c r="C75" s="467">
        <f>'Student Entry'!C71</f>
        <v>211413205060</v>
      </c>
      <c r="D75" s="274" t="str">
        <f>'Student Entry'!D71</f>
        <v>MITHILESH.N</v>
      </c>
      <c r="E75" s="468">
        <v>2</v>
      </c>
      <c r="F75" s="510">
        <v>2</v>
      </c>
      <c r="G75" s="510">
        <v>0</v>
      </c>
      <c r="H75" s="510">
        <v>2</v>
      </c>
      <c r="I75" s="510">
        <v>0</v>
      </c>
      <c r="J75" s="468">
        <v>1</v>
      </c>
      <c r="K75" s="510">
        <v>2</v>
      </c>
      <c r="L75" s="468">
        <v>2</v>
      </c>
      <c r="M75" s="468">
        <v>2</v>
      </c>
      <c r="N75" s="510">
        <v>0</v>
      </c>
      <c r="O75" s="511">
        <v>6</v>
      </c>
      <c r="P75" s="511"/>
      <c r="Q75" s="510"/>
      <c r="R75" s="510"/>
      <c r="S75" s="511" t="s">
        <v>937</v>
      </c>
      <c r="T75" s="511"/>
      <c r="U75" s="510">
        <v>6</v>
      </c>
      <c r="V75" s="510"/>
      <c r="W75" s="511">
        <v>13</v>
      </c>
      <c r="X75" s="511"/>
      <c r="Y75" s="510"/>
      <c r="Z75" s="510"/>
      <c r="AA75" s="511">
        <v>7</v>
      </c>
      <c r="AB75" s="511">
        <v>5</v>
      </c>
      <c r="AC75" s="510"/>
      <c r="AD75" s="510"/>
      <c r="AE75" s="511">
        <v>6</v>
      </c>
      <c r="AF75" s="511">
        <v>6</v>
      </c>
      <c r="AG75" s="447"/>
      <c r="AH75" s="512"/>
      <c r="AI75" s="513">
        <f t="shared" si="59"/>
        <v>2</v>
      </c>
      <c r="AJ75" s="513" t="str">
        <f t="shared" si="60"/>
        <v>NIL</v>
      </c>
      <c r="AK75" s="513">
        <f t="shared" si="61"/>
        <v>22</v>
      </c>
      <c r="AL75" s="513">
        <f t="shared" si="62"/>
        <v>38</v>
      </c>
      <c r="AM75" s="513" t="str">
        <f t="shared" si="63"/>
        <v>NIL</v>
      </c>
      <c r="AN75" s="513" t="str">
        <f t="shared" si="64"/>
        <v>NIL</v>
      </c>
      <c r="AO75" s="514">
        <f t="shared" si="66"/>
        <v>62</v>
      </c>
      <c r="AP75" s="515">
        <f t="shared" si="67"/>
        <v>0</v>
      </c>
      <c r="AQ75" s="515">
        <f t="shared" si="68"/>
        <v>0</v>
      </c>
      <c r="AR75" s="515">
        <f t="shared" si="69"/>
        <v>0</v>
      </c>
      <c r="AS75" s="515">
        <f t="shared" si="70"/>
        <v>0</v>
      </c>
      <c r="AT75" s="515">
        <f t="shared" si="71"/>
        <v>0</v>
      </c>
      <c r="AU75" s="515">
        <f t="shared" si="72"/>
        <v>0</v>
      </c>
      <c r="AV75" s="515">
        <f t="shared" si="73"/>
        <v>0</v>
      </c>
      <c r="AW75" s="515">
        <f t="shared" si="74"/>
        <v>0</v>
      </c>
      <c r="AX75" s="515">
        <f t="shared" si="75"/>
        <v>0</v>
      </c>
      <c r="AY75" s="515">
        <f t="shared" si="76"/>
        <v>0</v>
      </c>
      <c r="AZ75" s="515">
        <f t="shared" si="77"/>
        <v>0</v>
      </c>
      <c r="BA75" s="515">
        <f t="shared" si="78"/>
        <v>0</v>
      </c>
      <c r="BB75" s="515">
        <f t="shared" si="79"/>
        <v>0</v>
      </c>
      <c r="BC75" s="515">
        <f t="shared" si="80"/>
        <v>0</v>
      </c>
      <c r="BD75" s="515">
        <f t="shared" si="81"/>
        <v>0</v>
      </c>
      <c r="BE75" s="515">
        <f t="shared" si="82"/>
        <v>0</v>
      </c>
      <c r="BF75" s="515">
        <f t="shared" si="83"/>
        <v>0</v>
      </c>
      <c r="BG75" s="515">
        <f t="shared" si="84"/>
        <v>0</v>
      </c>
      <c r="BH75" s="515">
        <f t="shared" si="85"/>
        <v>0</v>
      </c>
      <c r="BI75" s="515">
        <f t="shared" si="86"/>
        <v>0</v>
      </c>
      <c r="BJ75" s="515">
        <f t="shared" si="87"/>
        <v>0</v>
      </c>
      <c r="BK75" s="515">
        <f t="shared" si="88"/>
        <v>0</v>
      </c>
      <c r="BL75" s="515">
        <f t="shared" si="89"/>
        <v>0</v>
      </c>
      <c r="BM75" s="515">
        <f t="shared" si="90"/>
        <v>0</v>
      </c>
      <c r="BN75" s="515">
        <f t="shared" si="91"/>
        <v>0</v>
      </c>
      <c r="BO75" s="515">
        <f t="shared" si="92"/>
        <v>0</v>
      </c>
      <c r="BP75" s="515">
        <f t="shared" si="93"/>
        <v>0</v>
      </c>
      <c r="BQ75" s="515">
        <f t="shared" si="94"/>
        <v>0</v>
      </c>
      <c r="BR75" s="515">
        <f t="shared" si="95"/>
        <v>0</v>
      </c>
      <c r="BS75" s="515">
        <f t="shared" si="96"/>
        <v>0</v>
      </c>
      <c r="BT75" s="515">
        <f t="shared" si="97"/>
        <v>0</v>
      </c>
      <c r="BU75" s="515">
        <f t="shared" si="98"/>
        <v>0</v>
      </c>
      <c r="BV75" s="515">
        <f t="shared" si="99"/>
        <v>0</v>
      </c>
      <c r="BW75" s="515">
        <f t="shared" si="100"/>
        <v>0</v>
      </c>
      <c r="BX75" s="515">
        <f t="shared" si="101"/>
        <v>0</v>
      </c>
      <c r="BY75" s="515">
        <f t="shared" si="102"/>
        <v>0</v>
      </c>
      <c r="BZ75" s="515">
        <f t="shared" si="103"/>
        <v>0</v>
      </c>
      <c r="CA75" s="515">
        <f t="shared" si="104"/>
        <v>0</v>
      </c>
      <c r="CB75" s="515">
        <f t="shared" si="105"/>
        <v>0</v>
      </c>
      <c r="CC75" s="515">
        <f t="shared" si="106"/>
        <v>0</v>
      </c>
      <c r="CD75" s="515">
        <f t="shared" si="107"/>
        <v>0</v>
      </c>
      <c r="CE75" s="515">
        <f t="shared" si="108"/>
        <v>0</v>
      </c>
      <c r="CF75" s="515">
        <f t="shared" si="109"/>
        <v>0</v>
      </c>
      <c r="CG75" s="515">
        <f t="shared" si="110"/>
        <v>0</v>
      </c>
      <c r="CH75" s="515">
        <f t="shared" si="111"/>
        <v>0</v>
      </c>
      <c r="CI75" s="515">
        <f t="shared" si="112"/>
        <v>0</v>
      </c>
      <c r="CJ75" s="515">
        <f t="shared" si="126"/>
        <v>0</v>
      </c>
      <c r="CK75" s="515">
        <f t="shared" si="113"/>
        <v>0</v>
      </c>
      <c r="CL75" s="515">
        <f t="shared" si="114"/>
        <v>0</v>
      </c>
      <c r="CM75" s="515">
        <f t="shared" si="115"/>
        <v>0</v>
      </c>
      <c r="CN75" s="515">
        <f t="shared" si="116"/>
        <v>0</v>
      </c>
      <c r="CO75" s="515">
        <f t="shared" si="117"/>
        <v>0</v>
      </c>
      <c r="CP75" s="515">
        <f t="shared" si="118"/>
        <v>0</v>
      </c>
      <c r="CQ75" s="515">
        <f t="shared" si="119"/>
        <v>0</v>
      </c>
      <c r="CR75" s="515">
        <f t="shared" si="120"/>
        <v>0</v>
      </c>
      <c r="CS75" s="515">
        <f t="shared" si="121"/>
        <v>0</v>
      </c>
      <c r="CT75" s="515">
        <f t="shared" si="122"/>
        <v>0</v>
      </c>
      <c r="CU75" s="515">
        <f t="shared" si="123"/>
        <v>0</v>
      </c>
      <c r="CV75" s="515">
        <f t="shared" si="124"/>
        <v>0</v>
      </c>
      <c r="CW75" s="515">
        <f t="shared" si="125"/>
        <v>0</v>
      </c>
    </row>
    <row r="76" spans="2:101" x14ac:dyDescent="0.25">
      <c r="B76" s="509">
        <v>59</v>
      </c>
      <c r="C76" s="467">
        <f>'Student Entry'!C72</f>
        <v>211413205061</v>
      </c>
      <c r="D76" s="274" t="str">
        <f>'Student Entry'!D72</f>
        <v>MONICA.M</v>
      </c>
      <c r="E76" s="468">
        <v>2</v>
      </c>
      <c r="F76" s="510" t="s">
        <v>937</v>
      </c>
      <c r="G76" s="510">
        <v>2</v>
      </c>
      <c r="H76" s="510">
        <v>2</v>
      </c>
      <c r="I76" s="510">
        <v>2</v>
      </c>
      <c r="J76" s="468">
        <v>1</v>
      </c>
      <c r="K76" s="510">
        <v>2</v>
      </c>
      <c r="L76" s="468">
        <v>2</v>
      </c>
      <c r="M76" s="468">
        <v>1</v>
      </c>
      <c r="N76" s="510">
        <v>1</v>
      </c>
      <c r="O76" s="511">
        <v>12</v>
      </c>
      <c r="P76" s="511"/>
      <c r="Q76" s="510"/>
      <c r="R76" s="510"/>
      <c r="S76" s="511">
        <v>9</v>
      </c>
      <c r="T76" s="511"/>
      <c r="U76" s="510"/>
      <c r="V76" s="510"/>
      <c r="W76" s="511">
        <v>13</v>
      </c>
      <c r="X76" s="511"/>
      <c r="Y76" s="510"/>
      <c r="Z76" s="510"/>
      <c r="AA76" s="511">
        <v>7</v>
      </c>
      <c r="AB76" s="511">
        <v>6</v>
      </c>
      <c r="AC76" s="510"/>
      <c r="AD76" s="510"/>
      <c r="AE76" s="511">
        <v>3</v>
      </c>
      <c r="AF76" s="511">
        <v>7</v>
      </c>
      <c r="AG76" s="447"/>
      <c r="AH76" s="512"/>
      <c r="AI76" s="513">
        <f t="shared" si="59"/>
        <v>2</v>
      </c>
      <c r="AJ76" s="513" t="str">
        <f t="shared" si="60"/>
        <v>NIL</v>
      </c>
      <c r="AK76" s="513">
        <f t="shared" si="61"/>
        <v>34</v>
      </c>
      <c r="AL76" s="513">
        <f t="shared" si="62"/>
        <v>36</v>
      </c>
      <c r="AM76" s="513" t="str">
        <f t="shared" si="63"/>
        <v>NIL</v>
      </c>
      <c r="AN76" s="513" t="str">
        <f t="shared" si="64"/>
        <v>NIL</v>
      </c>
      <c r="AO76" s="514">
        <f t="shared" si="66"/>
        <v>72</v>
      </c>
      <c r="AP76" s="515">
        <f t="shared" si="67"/>
        <v>0</v>
      </c>
      <c r="AQ76" s="515">
        <f t="shared" si="68"/>
        <v>0</v>
      </c>
      <c r="AR76" s="515">
        <f t="shared" si="69"/>
        <v>0</v>
      </c>
      <c r="AS76" s="515">
        <f t="shared" si="70"/>
        <v>0</v>
      </c>
      <c r="AT76" s="515">
        <f t="shared" si="71"/>
        <v>0</v>
      </c>
      <c r="AU76" s="515">
        <f t="shared" si="72"/>
        <v>0</v>
      </c>
      <c r="AV76" s="515">
        <f t="shared" si="73"/>
        <v>0</v>
      </c>
      <c r="AW76" s="515">
        <f t="shared" si="74"/>
        <v>0</v>
      </c>
      <c r="AX76" s="515">
        <f t="shared" si="75"/>
        <v>0</v>
      </c>
      <c r="AY76" s="515">
        <f t="shared" si="76"/>
        <v>0</v>
      </c>
      <c r="AZ76" s="515">
        <f t="shared" si="77"/>
        <v>0</v>
      </c>
      <c r="BA76" s="515">
        <f t="shared" si="78"/>
        <v>0</v>
      </c>
      <c r="BB76" s="515">
        <f t="shared" si="79"/>
        <v>0</v>
      </c>
      <c r="BC76" s="515">
        <f t="shared" si="80"/>
        <v>0</v>
      </c>
      <c r="BD76" s="515">
        <f t="shared" si="81"/>
        <v>0</v>
      </c>
      <c r="BE76" s="515">
        <f t="shared" si="82"/>
        <v>0</v>
      </c>
      <c r="BF76" s="515">
        <f t="shared" si="83"/>
        <v>0</v>
      </c>
      <c r="BG76" s="515">
        <f t="shared" si="84"/>
        <v>0</v>
      </c>
      <c r="BH76" s="515">
        <f t="shared" si="85"/>
        <v>0</v>
      </c>
      <c r="BI76" s="515">
        <f t="shared" si="86"/>
        <v>0</v>
      </c>
      <c r="BJ76" s="515">
        <f t="shared" si="87"/>
        <v>0</v>
      </c>
      <c r="BK76" s="515">
        <f t="shared" si="88"/>
        <v>0</v>
      </c>
      <c r="BL76" s="515">
        <f t="shared" si="89"/>
        <v>0</v>
      </c>
      <c r="BM76" s="515">
        <f t="shared" si="90"/>
        <v>0</v>
      </c>
      <c r="BN76" s="515">
        <f t="shared" si="91"/>
        <v>0</v>
      </c>
      <c r="BO76" s="515">
        <f t="shared" si="92"/>
        <v>0</v>
      </c>
      <c r="BP76" s="515">
        <f t="shared" si="93"/>
        <v>0</v>
      </c>
      <c r="BQ76" s="515">
        <f t="shared" si="94"/>
        <v>0</v>
      </c>
      <c r="BR76" s="515">
        <f t="shared" si="95"/>
        <v>0</v>
      </c>
      <c r="BS76" s="515">
        <f t="shared" si="96"/>
        <v>0</v>
      </c>
      <c r="BT76" s="515">
        <f t="shared" si="97"/>
        <v>0</v>
      </c>
      <c r="BU76" s="515">
        <f t="shared" si="98"/>
        <v>0</v>
      </c>
      <c r="BV76" s="515">
        <f t="shared" si="99"/>
        <v>0</v>
      </c>
      <c r="BW76" s="515">
        <f t="shared" si="100"/>
        <v>0</v>
      </c>
      <c r="BX76" s="515">
        <f t="shared" si="101"/>
        <v>0</v>
      </c>
      <c r="BY76" s="515">
        <f t="shared" si="102"/>
        <v>0</v>
      </c>
      <c r="BZ76" s="515">
        <f t="shared" si="103"/>
        <v>0</v>
      </c>
      <c r="CA76" s="515">
        <f t="shared" si="104"/>
        <v>0</v>
      </c>
      <c r="CB76" s="515">
        <f t="shared" si="105"/>
        <v>0</v>
      </c>
      <c r="CC76" s="515">
        <f t="shared" si="106"/>
        <v>0</v>
      </c>
      <c r="CD76" s="515">
        <f t="shared" si="107"/>
        <v>0</v>
      </c>
      <c r="CE76" s="515">
        <f t="shared" si="108"/>
        <v>0</v>
      </c>
      <c r="CF76" s="515">
        <f t="shared" si="109"/>
        <v>0</v>
      </c>
      <c r="CG76" s="515">
        <f t="shared" si="110"/>
        <v>0</v>
      </c>
      <c r="CH76" s="515">
        <f t="shared" si="111"/>
        <v>0</v>
      </c>
      <c r="CI76" s="515">
        <f t="shared" si="112"/>
        <v>0</v>
      </c>
      <c r="CJ76" s="515">
        <f t="shared" si="126"/>
        <v>0</v>
      </c>
      <c r="CK76" s="515">
        <f t="shared" si="113"/>
        <v>0</v>
      </c>
      <c r="CL76" s="515">
        <f t="shared" si="114"/>
        <v>0</v>
      </c>
      <c r="CM76" s="515">
        <f t="shared" si="115"/>
        <v>0</v>
      </c>
      <c r="CN76" s="515">
        <f t="shared" si="116"/>
        <v>0</v>
      </c>
      <c r="CO76" s="515">
        <f t="shared" si="117"/>
        <v>0</v>
      </c>
      <c r="CP76" s="515">
        <f t="shared" si="118"/>
        <v>0</v>
      </c>
      <c r="CQ76" s="515">
        <f t="shared" si="119"/>
        <v>0</v>
      </c>
      <c r="CR76" s="515">
        <f t="shared" si="120"/>
        <v>0</v>
      </c>
      <c r="CS76" s="515">
        <f t="shared" si="121"/>
        <v>0</v>
      </c>
      <c r="CT76" s="515">
        <f t="shared" si="122"/>
        <v>0</v>
      </c>
      <c r="CU76" s="515">
        <f t="shared" si="123"/>
        <v>0</v>
      </c>
      <c r="CV76" s="515">
        <f t="shared" si="124"/>
        <v>0</v>
      </c>
      <c r="CW76" s="515">
        <f t="shared" si="125"/>
        <v>0</v>
      </c>
    </row>
    <row r="77" spans="2:101" x14ac:dyDescent="0.25">
      <c r="B77" s="509">
        <v>60</v>
      </c>
      <c r="C77" s="467">
        <f>'Student Entry'!C73</f>
        <v>211413205062</v>
      </c>
      <c r="D77" s="274" t="str">
        <f>'Student Entry'!D73</f>
        <v>MONIKA.S</v>
      </c>
      <c r="E77" s="468">
        <v>2</v>
      </c>
      <c r="F77" s="510">
        <v>2</v>
      </c>
      <c r="G77" s="510">
        <v>2</v>
      </c>
      <c r="H77" s="510">
        <v>2</v>
      </c>
      <c r="I77" s="510">
        <v>2</v>
      </c>
      <c r="J77" s="468">
        <v>2</v>
      </c>
      <c r="K77" s="510">
        <v>2</v>
      </c>
      <c r="L77" s="468">
        <v>1</v>
      </c>
      <c r="M77" s="468">
        <v>2</v>
      </c>
      <c r="N77" s="510">
        <v>1</v>
      </c>
      <c r="O77" s="511">
        <v>6</v>
      </c>
      <c r="P77" s="511"/>
      <c r="Q77" s="510"/>
      <c r="R77" s="510"/>
      <c r="S77" s="511">
        <v>8</v>
      </c>
      <c r="T77" s="511"/>
      <c r="U77" s="510"/>
      <c r="V77" s="510"/>
      <c r="W77" s="511">
        <v>13</v>
      </c>
      <c r="X77" s="511"/>
      <c r="Y77" s="510"/>
      <c r="Z77" s="510"/>
      <c r="AA77" s="511">
        <v>8</v>
      </c>
      <c r="AB77" s="511">
        <v>6</v>
      </c>
      <c r="AC77" s="510"/>
      <c r="AD77" s="510"/>
      <c r="AE77" s="511">
        <v>0</v>
      </c>
      <c r="AF77" s="511">
        <v>6</v>
      </c>
      <c r="AG77" s="447"/>
      <c r="AH77" s="512"/>
      <c r="AI77" s="513">
        <f t="shared" si="59"/>
        <v>2</v>
      </c>
      <c r="AJ77" s="513" t="str">
        <f t="shared" si="60"/>
        <v>NIL</v>
      </c>
      <c r="AK77" s="513">
        <f t="shared" si="61"/>
        <v>25</v>
      </c>
      <c r="AL77" s="513">
        <f t="shared" si="62"/>
        <v>38</v>
      </c>
      <c r="AM77" s="513" t="str">
        <f t="shared" si="63"/>
        <v>NIL</v>
      </c>
      <c r="AN77" s="513" t="str">
        <f t="shared" si="64"/>
        <v>NIL</v>
      </c>
      <c r="AO77" s="514">
        <f t="shared" si="66"/>
        <v>65</v>
      </c>
      <c r="AP77" s="515">
        <f t="shared" si="67"/>
        <v>0</v>
      </c>
      <c r="AQ77" s="515">
        <f t="shared" si="68"/>
        <v>0</v>
      </c>
      <c r="AR77" s="515">
        <f t="shared" si="69"/>
        <v>0</v>
      </c>
      <c r="AS77" s="515">
        <f t="shared" si="70"/>
        <v>0</v>
      </c>
      <c r="AT77" s="515">
        <f t="shared" si="71"/>
        <v>0</v>
      </c>
      <c r="AU77" s="515">
        <f t="shared" si="72"/>
        <v>0</v>
      </c>
      <c r="AV77" s="515">
        <f t="shared" si="73"/>
        <v>0</v>
      </c>
      <c r="AW77" s="515">
        <f t="shared" si="74"/>
        <v>0</v>
      </c>
      <c r="AX77" s="515">
        <f t="shared" si="75"/>
        <v>0</v>
      </c>
      <c r="AY77" s="515">
        <f t="shared" si="76"/>
        <v>0</v>
      </c>
      <c r="AZ77" s="515">
        <f t="shared" si="77"/>
        <v>0</v>
      </c>
      <c r="BA77" s="515">
        <f t="shared" si="78"/>
        <v>0</v>
      </c>
      <c r="BB77" s="515">
        <f t="shared" si="79"/>
        <v>0</v>
      </c>
      <c r="BC77" s="515">
        <f t="shared" si="80"/>
        <v>0</v>
      </c>
      <c r="BD77" s="515">
        <f t="shared" si="81"/>
        <v>0</v>
      </c>
      <c r="BE77" s="515">
        <f t="shared" si="82"/>
        <v>0</v>
      </c>
      <c r="BF77" s="515">
        <f t="shared" si="83"/>
        <v>0</v>
      </c>
      <c r="BG77" s="515">
        <f t="shared" si="84"/>
        <v>0</v>
      </c>
      <c r="BH77" s="515">
        <f t="shared" si="85"/>
        <v>0</v>
      </c>
      <c r="BI77" s="515">
        <f t="shared" si="86"/>
        <v>0</v>
      </c>
      <c r="BJ77" s="515">
        <f t="shared" si="87"/>
        <v>0</v>
      </c>
      <c r="BK77" s="515">
        <f t="shared" si="88"/>
        <v>0</v>
      </c>
      <c r="BL77" s="515">
        <f t="shared" si="89"/>
        <v>0</v>
      </c>
      <c r="BM77" s="515">
        <f t="shared" si="90"/>
        <v>0</v>
      </c>
      <c r="BN77" s="515">
        <f t="shared" si="91"/>
        <v>0</v>
      </c>
      <c r="BO77" s="515">
        <f t="shared" si="92"/>
        <v>0</v>
      </c>
      <c r="BP77" s="515">
        <f t="shared" si="93"/>
        <v>0</v>
      </c>
      <c r="BQ77" s="515">
        <f t="shared" si="94"/>
        <v>0</v>
      </c>
      <c r="BR77" s="515">
        <f t="shared" si="95"/>
        <v>0</v>
      </c>
      <c r="BS77" s="515">
        <f t="shared" si="96"/>
        <v>0</v>
      </c>
      <c r="BT77" s="515">
        <f t="shared" si="97"/>
        <v>0</v>
      </c>
      <c r="BU77" s="515">
        <f t="shared" si="98"/>
        <v>0</v>
      </c>
      <c r="BV77" s="515">
        <f t="shared" si="99"/>
        <v>0</v>
      </c>
      <c r="BW77" s="515">
        <f t="shared" si="100"/>
        <v>0</v>
      </c>
      <c r="BX77" s="515">
        <f t="shared" si="101"/>
        <v>0</v>
      </c>
      <c r="BY77" s="515">
        <f t="shared" si="102"/>
        <v>0</v>
      </c>
      <c r="BZ77" s="515">
        <f t="shared" si="103"/>
        <v>0</v>
      </c>
      <c r="CA77" s="515">
        <f t="shared" si="104"/>
        <v>0</v>
      </c>
      <c r="CB77" s="515">
        <f t="shared" si="105"/>
        <v>0</v>
      </c>
      <c r="CC77" s="515">
        <f t="shared" si="106"/>
        <v>0</v>
      </c>
      <c r="CD77" s="515">
        <f t="shared" si="107"/>
        <v>0</v>
      </c>
      <c r="CE77" s="515">
        <f t="shared" si="108"/>
        <v>0</v>
      </c>
      <c r="CF77" s="515">
        <f t="shared" si="109"/>
        <v>0</v>
      </c>
      <c r="CG77" s="515">
        <f t="shared" si="110"/>
        <v>0</v>
      </c>
      <c r="CH77" s="515">
        <f t="shared" si="111"/>
        <v>0</v>
      </c>
      <c r="CI77" s="515">
        <f t="shared" si="112"/>
        <v>0</v>
      </c>
      <c r="CJ77" s="515">
        <f t="shared" si="126"/>
        <v>0</v>
      </c>
      <c r="CK77" s="515">
        <f t="shared" si="113"/>
        <v>0</v>
      </c>
      <c r="CL77" s="515">
        <f t="shared" si="114"/>
        <v>0</v>
      </c>
      <c r="CM77" s="515">
        <f t="shared" si="115"/>
        <v>0</v>
      </c>
      <c r="CN77" s="515">
        <f t="shared" si="116"/>
        <v>0</v>
      </c>
      <c r="CO77" s="515">
        <f t="shared" si="117"/>
        <v>0</v>
      </c>
      <c r="CP77" s="515">
        <f t="shared" si="118"/>
        <v>0</v>
      </c>
      <c r="CQ77" s="515">
        <f t="shared" si="119"/>
        <v>0</v>
      </c>
      <c r="CR77" s="515">
        <f t="shared" si="120"/>
        <v>0</v>
      </c>
      <c r="CS77" s="515">
        <f t="shared" si="121"/>
        <v>0</v>
      </c>
      <c r="CT77" s="515">
        <f t="shared" si="122"/>
        <v>0</v>
      </c>
      <c r="CU77" s="515">
        <f t="shared" si="123"/>
        <v>0</v>
      </c>
      <c r="CV77" s="515">
        <f t="shared" si="124"/>
        <v>0</v>
      </c>
      <c r="CW77" s="515">
        <f t="shared" si="125"/>
        <v>0</v>
      </c>
    </row>
    <row r="78" spans="2:101" x14ac:dyDescent="0.25">
      <c r="B78" s="509">
        <v>61</v>
      </c>
      <c r="C78" s="467">
        <f>'Student Entry'!C74</f>
        <v>211413205063</v>
      </c>
      <c r="D78" s="274" t="str">
        <f>'Student Entry'!D74</f>
        <v>MONISHA.B</v>
      </c>
      <c r="E78" s="468">
        <v>1</v>
      </c>
      <c r="F78" s="510">
        <v>2</v>
      </c>
      <c r="G78" s="510">
        <v>0</v>
      </c>
      <c r="H78" s="510">
        <v>1</v>
      </c>
      <c r="I78" s="510">
        <v>2</v>
      </c>
      <c r="J78" s="468">
        <v>2</v>
      </c>
      <c r="K78" s="510">
        <v>1</v>
      </c>
      <c r="L78" s="468">
        <v>2</v>
      </c>
      <c r="M78" s="468">
        <v>1</v>
      </c>
      <c r="N78" s="510">
        <v>0</v>
      </c>
      <c r="O78" s="511">
        <v>13</v>
      </c>
      <c r="P78" s="511"/>
      <c r="Q78" s="510"/>
      <c r="R78" s="510"/>
      <c r="S78" s="511">
        <v>9</v>
      </c>
      <c r="T78" s="511"/>
      <c r="U78" s="510"/>
      <c r="V78" s="510"/>
      <c r="W78" s="511">
        <v>13</v>
      </c>
      <c r="X78" s="511"/>
      <c r="Y78" s="510"/>
      <c r="Z78" s="510"/>
      <c r="AA78" s="511">
        <v>7</v>
      </c>
      <c r="AB78" s="511">
        <v>5</v>
      </c>
      <c r="AC78" s="510"/>
      <c r="AD78" s="510"/>
      <c r="AE78" s="511">
        <v>3</v>
      </c>
      <c r="AF78" s="511">
        <v>7</v>
      </c>
      <c r="AG78" s="447"/>
      <c r="AH78" s="512"/>
      <c r="AI78" s="513">
        <f t="shared" si="59"/>
        <v>1</v>
      </c>
      <c r="AJ78" s="513" t="str">
        <f t="shared" si="60"/>
        <v>NIL</v>
      </c>
      <c r="AK78" s="513">
        <f t="shared" si="61"/>
        <v>35</v>
      </c>
      <c r="AL78" s="513">
        <f t="shared" si="62"/>
        <v>33</v>
      </c>
      <c r="AM78" s="513" t="str">
        <f t="shared" si="63"/>
        <v>NIL</v>
      </c>
      <c r="AN78" s="513" t="str">
        <f t="shared" si="64"/>
        <v>NIL</v>
      </c>
      <c r="AO78" s="514">
        <f t="shared" si="66"/>
        <v>69</v>
      </c>
      <c r="AP78" s="515">
        <f t="shared" si="67"/>
        <v>0</v>
      </c>
      <c r="AQ78" s="515">
        <f t="shared" si="68"/>
        <v>0</v>
      </c>
      <c r="AR78" s="515">
        <f t="shared" si="69"/>
        <v>0</v>
      </c>
      <c r="AS78" s="515">
        <f t="shared" si="70"/>
        <v>0</v>
      </c>
      <c r="AT78" s="515">
        <f t="shared" si="71"/>
        <v>0</v>
      </c>
      <c r="AU78" s="515">
        <f t="shared" si="72"/>
        <v>0</v>
      </c>
      <c r="AV78" s="515">
        <f t="shared" si="73"/>
        <v>0</v>
      </c>
      <c r="AW78" s="515">
        <f t="shared" si="74"/>
        <v>0</v>
      </c>
      <c r="AX78" s="515">
        <f t="shared" si="75"/>
        <v>0</v>
      </c>
      <c r="AY78" s="515">
        <f t="shared" si="76"/>
        <v>0</v>
      </c>
      <c r="AZ78" s="515">
        <f t="shared" si="77"/>
        <v>0</v>
      </c>
      <c r="BA78" s="515">
        <f t="shared" si="78"/>
        <v>0</v>
      </c>
      <c r="BB78" s="515">
        <f t="shared" si="79"/>
        <v>0</v>
      </c>
      <c r="BC78" s="515">
        <f t="shared" si="80"/>
        <v>0</v>
      </c>
      <c r="BD78" s="515">
        <f t="shared" si="81"/>
        <v>0</v>
      </c>
      <c r="BE78" s="515">
        <f t="shared" si="82"/>
        <v>0</v>
      </c>
      <c r="BF78" s="515">
        <f t="shared" si="83"/>
        <v>0</v>
      </c>
      <c r="BG78" s="515">
        <f t="shared" si="84"/>
        <v>0</v>
      </c>
      <c r="BH78" s="515">
        <f t="shared" si="85"/>
        <v>0</v>
      </c>
      <c r="BI78" s="515">
        <f t="shared" si="86"/>
        <v>0</v>
      </c>
      <c r="BJ78" s="515">
        <f t="shared" si="87"/>
        <v>0</v>
      </c>
      <c r="BK78" s="515">
        <f t="shared" si="88"/>
        <v>0</v>
      </c>
      <c r="BL78" s="515">
        <f t="shared" si="89"/>
        <v>0</v>
      </c>
      <c r="BM78" s="515">
        <f t="shared" si="90"/>
        <v>0</v>
      </c>
      <c r="BN78" s="515">
        <f t="shared" si="91"/>
        <v>0</v>
      </c>
      <c r="BO78" s="515">
        <f t="shared" si="92"/>
        <v>0</v>
      </c>
      <c r="BP78" s="515">
        <f t="shared" si="93"/>
        <v>0</v>
      </c>
      <c r="BQ78" s="515">
        <f t="shared" si="94"/>
        <v>0</v>
      </c>
      <c r="BR78" s="515">
        <f t="shared" si="95"/>
        <v>0</v>
      </c>
      <c r="BS78" s="515">
        <f t="shared" si="96"/>
        <v>0</v>
      </c>
      <c r="BT78" s="515">
        <f t="shared" si="97"/>
        <v>0</v>
      </c>
      <c r="BU78" s="515">
        <f t="shared" si="98"/>
        <v>0</v>
      </c>
      <c r="BV78" s="515">
        <f t="shared" si="99"/>
        <v>0</v>
      </c>
      <c r="BW78" s="515">
        <f t="shared" si="100"/>
        <v>0</v>
      </c>
      <c r="BX78" s="515">
        <f t="shared" si="101"/>
        <v>0</v>
      </c>
      <c r="BY78" s="515">
        <f t="shared" si="102"/>
        <v>0</v>
      </c>
      <c r="BZ78" s="515">
        <f t="shared" si="103"/>
        <v>0</v>
      </c>
      <c r="CA78" s="515">
        <f t="shared" si="104"/>
        <v>0</v>
      </c>
      <c r="CB78" s="515">
        <f t="shared" si="105"/>
        <v>0</v>
      </c>
      <c r="CC78" s="515">
        <f t="shared" si="106"/>
        <v>0</v>
      </c>
      <c r="CD78" s="515">
        <f t="shared" si="107"/>
        <v>0</v>
      </c>
      <c r="CE78" s="515">
        <f t="shared" si="108"/>
        <v>0</v>
      </c>
      <c r="CF78" s="515">
        <f t="shared" si="109"/>
        <v>0</v>
      </c>
      <c r="CG78" s="515">
        <f t="shared" si="110"/>
        <v>0</v>
      </c>
      <c r="CH78" s="515">
        <f t="shared" si="111"/>
        <v>0</v>
      </c>
      <c r="CI78" s="515">
        <f t="shared" si="112"/>
        <v>0</v>
      </c>
      <c r="CJ78" s="515">
        <f t="shared" si="126"/>
        <v>0</v>
      </c>
      <c r="CK78" s="515">
        <f t="shared" si="113"/>
        <v>0</v>
      </c>
      <c r="CL78" s="515">
        <f t="shared" si="114"/>
        <v>0</v>
      </c>
      <c r="CM78" s="515">
        <f t="shared" si="115"/>
        <v>0</v>
      </c>
      <c r="CN78" s="515">
        <f t="shared" si="116"/>
        <v>0</v>
      </c>
      <c r="CO78" s="515">
        <f t="shared" si="117"/>
        <v>0</v>
      </c>
      <c r="CP78" s="515">
        <f t="shared" si="118"/>
        <v>0</v>
      </c>
      <c r="CQ78" s="515">
        <f t="shared" si="119"/>
        <v>0</v>
      </c>
      <c r="CR78" s="515">
        <f t="shared" si="120"/>
        <v>0</v>
      </c>
      <c r="CS78" s="515">
        <f t="shared" si="121"/>
        <v>0</v>
      </c>
      <c r="CT78" s="515">
        <f t="shared" si="122"/>
        <v>0</v>
      </c>
      <c r="CU78" s="515">
        <f t="shared" si="123"/>
        <v>0</v>
      </c>
      <c r="CV78" s="515">
        <f t="shared" si="124"/>
        <v>0</v>
      </c>
      <c r="CW78" s="515">
        <f t="shared" si="125"/>
        <v>0</v>
      </c>
    </row>
    <row r="79" spans="2:101" x14ac:dyDescent="0.25">
      <c r="B79" s="509">
        <v>62</v>
      </c>
      <c r="C79" s="467">
        <f>'Student Entry'!C75</f>
        <v>211413205064</v>
      </c>
      <c r="D79" s="274" t="str">
        <f>'Student Entry'!D75</f>
        <v>MOWNIKA.A</v>
      </c>
      <c r="E79" s="468">
        <v>2</v>
      </c>
      <c r="F79" s="510">
        <v>2</v>
      </c>
      <c r="G79" s="510">
        <v>2</v>
      </c>
      <c r="H79" s="510">
        <v>2</v>
      </c>
      <c r="I79" s="510">
        <v>0</v>
      </c>
      <c r="J79" s="468">
        <v>1</v>
      </c>
      <c r="K79" s="510">
        <v>2</v>
      </c>
      <c r="L79" s="468">
        <v>1</v>
      </c>
      <c r="M79" s="468">
        <v>2</v>
      </c>
      <c r="N79" s="510">
        <v>0</v>
      </c>
      <c r="O79" s="511">
        <v>7</v>
      </c>
      <c r="P79" s="511"/>
      <c r="Q79" s="510"/>
      <c r="R79" s="510"/>
      <c r="S79" s="511" t="s">
        <v>937</v>
      </c>
      <c r="T79" s="511"/>
      <c r="U79" s="510">
        <v>8</v>
      </c>
      <c r="V79" s="510"/>
      <c r="W79" s="511">
        <v>13</v>
      </c>
      <c r="X79" s="511"/>
      <c r="Y79" s="510"/>
      <c r="Z79" s="510"/>
      <c r="AA79" s="511">
        <v>7</v>
      </c>
      <c r="AB79" s="511">
        <v>6</v>
      </c>
      <c r="AC79" s="510"/>
      <c r="AD79" s="510"/>
      <c r="AE79" s="511">
        <v>0</v>
      </c>
      <c r="AF79" s="511">
        <v>6</v>
      </c>
      <c r="AG79" s="447"/>
      <c r="AH79" s="512"/>
      <c r="AI79" s="513">
        <f t="shared" si="59"/>
        <v>2</v>
      </c>
      <c r="AJ79" s="513" t="str">
        <f t="shared" si="60"/>
        <v>NIL</v>
      </c>
      <c r="AK79" s="513">
        <f t="shared" si="61"/>
        <v>17</v>
      </c>
      <c r="AL79" s="513">
        <f t="shared" si="62"/>
        <v>42</v>
      </c>
      <c r="AM79" s="513" t="str">
        <f t="shared" si="63"/>
        <v>NIL</v>
      </c>
      <c r="AN79" s="513" t="str">
        <f t="shared" si="64"/>
        <v>NIL</v>
      </c>
      <c r="AO79" s="514">
        <f t="shared" si="66"/>
        <v>61</v>
      </c>
      <c r="AP79" s="515">
        <f t="shared" si="67"/>
        <v>0</v>
      </c>
      <c r="AQ79" s="515">
        <f t="shared" si="68"/>
        <v>0</v>
      </c>
      <c r="AR79" s="515">
        <f t="shared" si="69"/>
        <v>0</v>
      </c>
      <c r="AS79" s="515">
        <f t="shared" si="70"/>
        <v>0</v>
      </c>
      <c r="AT79" s="515">
        <f t="shared" si="71"/>
        <v>0</v>
      </c>
      <c r="AU79" s="515">
        <f t="shared" si="72"/>
        <v>0</v>
      </c>
      <c r="AV79" s="515">
        <f t="shared" si="73"/>
        <v>0</v>
      </c>
      <c r="AW79" s="515">
        <f t="shared" si="74"/>
        <v>0</v>
      </c>
      <c r="AX79" s="515">
        <f t="shared" si="75"/>
        <v>0</v>
      </c>
      <c r="AY79" s="515">
        <f t="shared" si="76"/>
        <v>0</v>
      </c>
      <c r="AZ79" s="515">
        <f t="shared" si="77"/>
        <v>0</v>
      </c>
      <c r="BA79" s="515">
        <f t="shared" si="78"/>
        <v>0</v>
      </c>
      <c r="BB79" s="515">
        <f t="shared" si="79"/>
        <v>0</v>
      </c>
      <c r="BC79" s="515">
        <f t="shared" si="80"/>
        <v>0</v>
      </c>
      <c r="BD79" s="515">
        <f t="shared" si="81"/>
        <v>0</v>
      </c>
      <c r="BE79" s="515">
        <f t="shared" si="82"/>
        <v>0</v>
      </c>
      <c r="BF79" s="515">
        <f t="shared" si="83"/>
        <v>0</v>
      </c>
      <c r="BG79" s="515">
        <f t="shared" si="84"/>
        <v>0</v>
      </c>
      <c r="BH79" s="515">
        <f t="shared" si="85"/>
        <v>0</v>
      </c>
      <c r="BI79" s="515">
        <f t="shared" si="86"/>
        <v>0</v>
      </c>
      <c r="BJ79" s="515">
        <f t="shared" si="87"/>
        <v>0</v>
      </c>
      <c r="BK79" s="515">
        <f t="shared" si="88"/>
        <v>0</v>
      </c>
      <c r="BL79" s="515">
        <f t="shared" si="89"/>
        <v>0</v>
      </c>
      <c r="BM79" s="515">
        <f t="shared" si="90"/>
        <v>0</v>
      </c>
      <c r="BN79" s="515">
        <f t="shared" si="91"/>
        <v>0</v>
      </c>
      <c r="BO79" s="515">
        <f t="shared" si="92"/>
        <v>0</v>
      </c>
      <c r="BP79" s="515">
        <f t="shared" si="93"/>
        <v>0</v>
      </c>
      <c r="BQ79" s="515">
        <f t="shared" si="94"/>
        <v>0</v>
      </c>
      <c r="BR79" s="515">
        <f t="shared" si="95"/>
        <v>0</v>
      </c>
      <c r="BS79" s="515">
        <f t="shared" si="96"/>
        <v>0</v>
      </c>
      <c r="BT79" s="515">
        <f t="shared" si="97"/>
        <v>0</v>
      </c>
      <c r="BU79" s="515">
        <f t="shared" si="98"/>
        <v>0</v>
      </c>
      <c r="BV79" s="515">
        <f t="shared" si="99"/>
        <v>0</v>
      </c>
      <c r="BW79" s="515">
        <f t="shared" si="100"/>
        <v>0</v>
      </c>
      <c r="BX79" s="515">
        <f t="shared" si="101"/>
        <v>0</v>
      </c>
      <c r="BY79" s="515">
        <f t="shared" si="102"/>
        <v>0</v>
      </c>
      <c r="BZ79" s="515">
        <f t="shared" si="103"/>
        <v>0</v>
      </c>
      <c r="CA79" s="515">
        <f t="shared" si="104"/>
        <v>0</v>
      </c>
      <c r="CB79" s="515">
        <f t="shared" si="105"/>
        <v>0</v>
      </c>
      <c r="CC79" s="515">
        <f t="shared" si="106"/>
        <v>0</v>
      </c>
      <c r="CD79" s="515">
        <f t="shared" si="107"/>
        <v>0</v>
      </c>
      <c r="CE79" s="515">
        <f t="shared" si="108"/>
        <v>0</v>
      </c>
      <c r="CF79" s="515">
        <f t="shared" si="109"/>
        <v>0</v>
      </c>
      <c r="CG79" s="515">
        <f t="shared" si="110"/>
        <v>0</v>
      </c>
      <c r="CH79" s="515">
        <f t="shared" si="111"/>
        <v>0</v>
      </c>
      <c r="CI79" s="515">
        <f t="shared" si="112"/>
        <v>0</v>
      </c>
      <c r="CJ79" s="515">
        <f t="shared" si="126"/>
        <v>0</v>
      </c>
      <c r="CK79" s="515">
        <f t="shared" si="113"/>
        <v>0</v>
      </c>
      <c r="CL79" s="515">
        <f t="shared" si="114"/>
        <v>0</v>
      </c>
      <c r="CM79" s="515">
        <f t="shared" si="115"/>
        <v>0</v>
      </c>
      <c r="CN79" s="515">
        <f t="shared" si="116"/>
        <v>0</v>
      </c>
      <c r="CO79" s="515">
        <f t="shared" si="117"/>
        <v>0</v>
      </c>
      <c r="CP79" s="515">
        <f t="shared" si="118"/>
        <v>0</v>
      </c>
      <c r="CQ79" s="515">
        <f t="shared" si="119"/>
        <v>0</v>
      </c>
      <c r="CR79" s="515">
        <f t="shared" si="120"/>
        <v>0</v>
      </c>
      <c r="CS79" s="515">
        <f t="shared" si="121"/>
        <v>0</v>
      </c>
      <c r="CT79" s="515">
        <f t="shared" si="122"/>
        <v>0</v>
      </c>
      <c r="CU79" s="515">
        <f t="shared" si="123"/>
        <v>0</v>
      </c>
      <c r="CV79" s="515">
        <f t="shared" si="124"/>
        <v>0</v>
      </c>
      <c r="CW79" s="515">
        <f t="shared" si="125"/>
        <v>0</v>
      </c>
    </row>
    <row r="80" spans="2:101" x14ac:dyDescent="0.25">
      <c r="B80" s="509">
        <v>63</v>
      </c>
      <c r="C80" s="467">
        <f>'Student Entry'!C76</f>
        <v>211413205065</v>
      </c>
      <c r="D80" s="274" t="str">
        <f>'Student Entry'!D76</f>
        <v>NANDHIDHA.G</v>
      </c>
      <c r="E80" s="468">
        <v>2</v>
      </c>
      <c r="F80" s="510" t="s">
        <v>937</v>
      </c>
      <c r="G80" s="510">
        <v>2</v>
      </c>
      <c r="H80" s="510">
        <v>2</v>
      </c>
      <c r="I80" s="510">
        <v>0</v>
      </c>
      <c r="J80" s="468">
        <v>2</v>
      </c>
      <c r="K80" s="510">
        <v>2</v>
      </c>
      <c r="L80" s="468">
        <v>2</v>
      </c>
      <c r="M80" s="468">
        <v>1</v>
      </c>
      <c r="N80" s="510">
        <v>0</v>
      </c>
      <c r="O80" s="511">
        <v>12</v>
      </c>
      <c r="P80" s="511"/>
      <c r="Q80" s="510"/>
      <c r="R80" s="510"/>
      <c r="S80" s="511">
        <v>7</v>
      </c>
      <c r="T80" s="511"/>
      <c r="U80" s="510"/>
      <c r="V80" s="510"/>
      <c r="W80" s="511" t="s">
        <v>937</v>
      </c>
      <c r="X80" s="511"/>
      <c r="Y80" s="510">
        <v>13</v>
      </c>
      <c r="Z80" s="510"/>
      <c r="AA80" s="511">
        <v>6</v>
      </c>
      <c r="AB80" s="511">
        <v>7</v>
      </c>
      <c r="AC80" s="510"/>
      <c r="AD80" s="510"/>
      <c r="AE80" s="511">
        <v>5</v>
      </c>
      <c r="AF80" s="511">
        <v>7</v>
      </c>
      <c r="AG80" s="447"/>
      <c r="AH80" s="512"/>
      <c r="AI80" s="513">
        <f t="shared" si="59"/>
        <v>2</v>
      </c>
      <c r="AJ80" s="513" t="str">
        <f t="shared" si="60"/>
        <v>NIL</v>
      </c>
      <c r="AK80" s="513">
        <f t="shared" si="61"/>
        <v>33</v>
      </c>
      <c r="AL80" s="513">
        <f t="shared" si="62"/>
        <v>35</v>
      </c>
      <c r="AM80" s="513" t="str">
        <f t="shared" si="63"/>
        <v>NIL</v>
      </c>
      <c r="AN80" s="513" t="str">
        <f t="shared" si="64"/>
        <v>NIL</v>
      </c>
      <c r="AO80" s="514">
        <f t="shared" si="66"/>
        <v>70</v>
      </c>
      <c r="AP80" s="515">
        <f t="shared" si="67"/>
        <v>0</v>
      </c>
      <c r="AQ80" s="515">
        <f t="shared" si="68"/>
        <v>0</v>
      </c>
      <c r="AR80" s="515">
        <f t="shared" si="69"/>
        <v>0</v>
      </c>
      <c r="AS80" s="515">
        <f t="shared" si="70"/>
        <v>0</v>
      </c>
      <c r="AT80" s="515">
        <f t="shared" si="71"/>
        <v>0</v>
      </c>
      <c r="AU80" s="515">
        <f t="shared" si="72"/>
        <v>0</v>
      </c>
      <c r="AV80" s="515">
        <f t="shared" si="73"/>
        <v>0</v>
      </c>
      <c r="AW80" s="515">
        <f t="shared" si="74"/>
        <v>0</v>
      </c>
      <c r="AX80" s="515">
        <f t="shared" si="75"/>
        <v>0</v>
      </c>
      <c r="AY80" s="515">
        <f t="shared" si="76"/>
        <v>0</v>
      </c>
      <c r="AZ80" s="515">
        <f t="shared" si="77"/>
        <v>0</v>
      </c>
      <c r="BA80" s="515">
        <f t="shared" si="78"/>
        <v>0</v>
      </c>
      <c r="BB80" s="515">
        <f t="shared" si="79"/>
        <v>0</v>
      </c>
      <c r="BC80" s="515">
        <f t="shared" si="80"/>
        <v>0</v>
      </c>
      <c r="BD80" s="515">
        <f t="shared" si="81"/>
        <v>0</v>
      </c>
      <c r="BE80" s="515">
        <f t="shared" si="82"/>
        <v>0</v>
      </c>
      <c r="BF80" s="515">
        <f t="shared" si="83"/>
        <v>0</v>
      </c>
      <c r="BG80" s="515">
        <f t="shared" si="84"/>
        <v>0</v>
      </c>
      <c r="BH80" s="515">
        <f t="shared" si="85"/>
        <v>0</v>
      </c>
      <c r="BI80" s="515">
        <f t="shared" si="86"/>
        <v>0</v>
      </c>
      <c r="BJ80" s="515">
        <f t="shared" si="87"/>
        <v>0</v>
      </c>
      <c r="BK80" s="515">
        <f t="shared" si="88"/>
        <v>0</v>
      </c>
      <c r="BL80" s="515">
        <f t="shared" si="89"/>
        <v>0</v>
      </c>
      <c r="BM80" s="515">
        <f t="shared" si="90"/>
        <v>0</v>
      </c>
      <c r="BN80" s="515">
        <f t="shared" si="91"/>
        <v>0</v>
      </c>
      <c r="BO80" s="515">
        <f t="shared" si="92"/>
        <v>0</v>
      </c>
      <c r="BP80" s="515">
        <f t="shared" si="93"/>
        <v>0</v>
      </c>
      <c r="BQ80" s="515">
        <f t="shared" si="94"/>
        <v>0</v>
      </c>
      <c r="BR80" s="515">
        <f t="shared" si="95"/>
        <v>0</v>
      </c>
      <c r="BS80" s="515">
        <f t="shared" si="96"/>
        <v>0</v>
      </c>
      <c r="BT80" s="515">
        <f t="shared" si="97"/>
        <v>0</v>
      </c>
      <c r="BU80" s="515">
        <f t="shared" si="98"/>
        <v>0</v>
      </c>
      <c r="BV80" s="515">
        <f t="shared" si="99"/>
        <v>0</v>
      </c>
      <c r="BW80" s="515">
        <f t="shared" si="100"/>
        <v>0</v>
      </c>
      <c r="BX80" s="515">
        <f t="shared" si="101"/>
        <v>0</v>
      </c>
      <c r="BY80" s="515">
        <f t="shared" si="102"/>
        <v>0</v>
      </c>
      <c r="BZ80" s="515">
        <f t="shared" si="103"/>
        <v>0</v>
      </c>
      <c r="CA80" s="515">
        <f t="shared" si="104"/>
        <v>0</v>
      </c>
      <c r="CB80" s="515">
        <f t="shared" si="105"/>
        <v>0</v>
      </c>
      <c r="CC80" s="515">
        <f t="shared" si="106"/>
        <v>0</v>
      </c>
      <c r="CD80" s="515">
        <f t="shared" si="107"/>
        <v>0</v>
      </c>
      <c r="CE80" s="515">
        <f t="shared" si="108"/>
        <v>0</v>
      </c>
      <c r="CF80" s="515">
        <f t="shared" si="109"/>
        <v>0</v>
      </c>
      <c r="CG80" s="515">
        <f t="shared" si="110"/>
        <v>0</v>
      </c>
      <c r="CH80" s="515">
        <f t="shared" si="111"/>
        <v>0</v>
      </c>
      <c r="CI80" s="515">
        <f t="shared" si="112"/>
        <v>0</v>
      </c>
      <c r="CJ80" s="515">
        <f t="shared" si="126"/>
        <v>0</v>
      </c>
      <c r="CK80" s="515">
        <f t="shared" si="113"/>
        <v>0</v>
      </c>
      <c r="CL80" s="515">
        <f t="shared" si="114"/>
        <v>0</v>
      </c>
      <c r="CM80" s="515">
        <f t="shared" si="115"/>
        <v>0</v>
      </c>
      <c r="CN80" s="515">
        <f t="shared" si="116"/>
        <v>0</v>
      </c>
      <c r="CO80" s="515">
        <f t="shared" si="117"/>
        <v>0</v>
      </c>
      <c r="CP80" s="515">
        <f t="shared" si="118"/>
        <v>0</v>
      </c>
      <c r="CQ80" s="515">
        <f t="shared" si="119"/>
        <v>0</v>
      </c>
      <c r="CR80" s="515">
        <f t="shared" si="120"/>
        <v>0</v>
      </c>
      <c r="CS80" s="515">
        <f t="shared" si="121"/>
        <v>0</v>
      </c>
      <c r="CT80" s="515">
        <f t="shared" si="122"/>
        <v>0</v>
      </c>
      <c r="CU80" s="515">
        <f t="shared" si="123"/>
        <v>0</v>
      </c>
      <c r="CV80" s="515">
        <f t="shared" si="124"/>
        <v>0</v>
      </c>
      <c r="CW80" s="515">
        <f t="shared" si="125"/>
        <v>0</v>
      </c>
    </row>
    <row r="81" spans="2:101" x14ac:dyDescent="0.25">
      <c r="B81" s="509">
        <v>64</v>
      </c>
      <c r="C81" s="467">
        <f>'Student Entry'!C77</f>
        <v>211413205066</v>
      </c>
      <c r="D81" s="274" t="str">
        <f>'Student Entry'!D77</f>
        <v>NARAYANAN.K</v>
      </c>
      <c r="E81" s="468">
        <v>2</v>
      </c>
      <c r="F81" s="510">
        <v>2</v>
      </c>
      <c r="G81" s="510">
        <v>0</v>
      </c>
      <c r="H81" s="510">
        <v>1</v>
      </c>
      <c r="I81" s="510">
        <v>0</v>
      </c>
      <c r="J81" s="468">
        <v>2</v>
      </c>
      <c r="K81" s="510">
        <v>2</v>
      </c>
      <c r="L81" s="468">
        <v>1</v>
      </c>
      <c r="M81" s="468">
        <v>2</v>
      </c>
      <c r="N81" s="510">
        <v>0</v>
      </c>
      <c r="O81" s="511">
        <v>3</v>
      </c>
      <c r="P81" s="511"/>
      <c r="Q81" s="510"/>
      <c r="R81" s="510"/>
      <c r="S81" s="511">
        <v>8</v>
      </c>
      <c r="T81" s="511"/>
      <c r="U81" s="510"/>
      <c r="V81" s="510"/>
      <c r="W81" s="511">
        <v>13</v>
      </c>
      <c r="X81" s="511"/>
      <c r="Y81" s="510"/>
      <c r="Z81" s="510"/>
      <c r="AA81" s="511">
        <v>7</v>
      </c>
      <c r="AB81" s="511">
        <v>6</v>
      </c>
      <c r="AC81" s="510"/>
      <c r="AD81" s="510"/>
      <c r="AE81" s="511" t="s">
        <v>937</v>
      </c>
      <c r="AF81" s="511" t="s">
        <v>937</v>
      </c>
      <c r="AG81" s="447">
        <v>8</v>
      </c>
      <c r="AH81" s="512">
        <v>7</v>
      </c>
      <c r="AI81" s="513">
        <f t="shared" si="59"/>
        <v>2</v>
      </c>
      <c r="AJ81" s="513" t="str">
        <f t="shared" si="60"/>
        <v>NIL</v>
      </c>
      <c r="AK81" s="513">
        <f t="shared" si="61"/>
        <v>14</v>
      </c>
      <c r="AL81" s="513">
        <f t="shared" si="62"/>
        <v>48</v>
      </c>
      <c r="AM81" s="513" t="str">
        <f t="shared" si="63"/>
        <v>NIL</v>
      </c>
      <c r="AN81" s="513" t="str">
        <f t="shared" si="64"/>
        <v>NIL</v>
      </c>
      <c r="AO81" s="514">
        <f t="shared" si="66"/>
        <v>64</v>
      </c>
      <c r="AP81" s="515">
        <f t="shared" si="67"/>
        <v>0</v>
      </c>
      <c r="AQ81" s="515">
        <f t="shared" si="68"/>
        <v>0</v>
      </c>
      <c r="AR81" s="515">
        <f t="shared" si="69"/>
        <v>0</v>
      </c>
      <c r="AS81" s="515">
        <f t="shared" si="70"/>
        <v>0</v>
      </c>
      <c r="AT81" s="515">
        <f t="shared" si="71"/>
        <v>0</v>
      </c>
      <c r="AU81" s="515">
        <f t="shared" si="72"/>
        <v>0</v>
      </c>
      <c r="AV81" s="515">
        <f t="shared" si="73"/>
        <v>0</v>
      </c>
      <c r="AW81" s="515">
        <f t="shared" si="74"/>
        <v>0</v>
      </c>
      <c r="AX81" s="515">
        <f t="shared" si="75"/>
        <v>0</v>
      </c>
      <c r="AY81" s="515">
        <f t="shared" si="76"/>
        <v>0</v>
      </c>
      <c r="AZ81" s="515">
        <f t="shared" si="77"/>
        <v>0</v>
      </c>
      <c r="BA81" s="515">
        <f t="shared" si="78"/>
        <v>0</v>
      </c>
      <c r="BB81" s="515">
        <f t="shared" si="79"/>
        <v>0</v>
      </c>
      <c r="BC81" s="515">
        <f t="shared" si="80"/>
        <v>0</v>
      </c>
      <c r="BD81" s="515">
        <f t="shared" si="81"/>
        <v>0</v>
      </c>
      <c r="BE81" s="515">
        <f t="shared" si="82"/>
        <v>0</v>
      </c>
      <c r="BF81" s="515">
        <f t="shared" si="83"/>
        <v>0</v>
      </c>
      <c r="BG81" s="515">
        <f t="shared" si="84"/>
        <v>0</v>
      </c>
      <c r="BH81" s="515">
        <f t="shared" si="85"/>
        <v>0</v>
      </c>
      <c r="BI81" s="515">
        <f t="shared" si="86"/>
        <v>0</v>
      </c>
      <c r="BJ81" s="515">
        <f t="shared" si="87"/>
        <v>0</v>
      </c>
      <c r="BK81" s="515">
        <f t="shared" si="88"/>
        <v>0</v>
      </c>
      <c r="BL81" s="515">
        <f t="shared" si="89"/>
        <v>0</v>
      </c>
      <c r="BM81" s="515">
        <f t="shared" si="90"/>
        <v>0</v>
      </c>
      <c r="BN81" s="515">
        <f t="shared" si="91"/>
        <v>0</v>
      </c>
      <c r="BO81" s="515">
        <f t="shared" si="92"/>
        <v>0</v>
      </c>
      <c r="BP81" s="515">
        <f t="shared" si="93"/>
        <v>0</v>
      </c>
      <c r="BQ81" s="515">
        <f t="shared" si="94"/>
        <v>0</v>
      </c>
      <c r="BR81" s="515">
        <f t="shared" si="95"/>
        <v>0</v>
      </c>
      <c r="BS81" s="515">
        <f t="shared" si="96"/>
        <v>0</v>
      </c>
      <c r="BT81" s="515">
        <f t="shared" si="97"/>
        <v>0</v>
      </c>
      <c r="BU81" s="515">
        <f t="shared" si="98"/>
        <v>0</v>
      </c>
      <c r="BV81" s="515">
        <f t="shared" si="99"/>
        <v>0</v>
      </c>
      <c r="BW81" s="515">
        <f t="shared" si="100"/>
        <v>0</v>
      </c>
      <c r="BX81" s="515">
        <f t="shared" si="101"/>
        <v>0</v>
      </c>
      <c r="BY81" s="515">
        <f t="shared" si="102"/>
        <v>0</v>
      </c>
      <c r="BZ81" s="515">
        <f t="shared" si="103"/>
        <v>0</v>
      </c>
      <c r="CA81" s="515">
        <f t="shared" si="104"/>
        <v>0</v>
      </c>
      <c r="CB81" s="515">
        <f t="shared" si="105"/>
        <v>0</v>
      </c>
      <c r="CC81" s="515">
        <f t="shared" si="106"/>
        <v>0</v>
      </c>
      <c r="CD81" s="515">
        <f t="shared" si="107"/>
        <v>0</v>
      </c>
      <c r="CE81" s="515">
        <f t="shared" si="108"/>
        <v>0</v>
      </c>
      <c r="CF81" s="515">
        <f t="shared" si="109"/>
        <v>0</v>
      </c>
      <c r="CG81" s="515">
        <f t="shared" si="110"/>
        <v>0</v>
      </c>
      <c r="CH81" s="515">
        <f t="shared" si="111"/>
        <v>0</v>
      </c>
      <c r="CI81" s="515">
        <f t="shared" si="112"/>
        <v>0</v>
      </c>
      <c r="CJ81" s="515">
        <f t="shared" si="126"/>
        <v>0</v>
      </c>
      <c r="CK81" s="515">
        <f t="shared" si="113"/>
        <v>0</v>
      </c>
      <c r="CL81" s="515">
        <f t="shared" si="114"/>
        <v>0</v>
      </c>
      <c r="CM81" s="515">
        <f t="shared" si="115"/>
        <v>0</v>
      </c>
      <c r="CN81" s="515">
        <f t="shared" si="116"/>
        <v>0</v>
      </c>
      <c r="CO81" s="515">
        <f t="shared" si="117"/>
        <v>0</v>
      </c>
      <c r="CP81" s="515">
        <f t="shared" si="118"/>
        <v>0</v>
      </c>
      <c r="CQ81" s="515">
        <f t="shared" si="119"/>
        <v>0</v>
      </c>
      <c r="CR81" s="515">
        <f t="shared" si="120"/>
        <v>0</v>
      </c>
      <c r="CS81" s="515">
        <f t="shared" si="121"/>
        <v>0</v>
      </c>
      <c r="CT81" s="515">
        <f t="shared" si="122"/>
        <v>0</v>
      </c>
      <c r="CU81" s="515">
        <f t="shared" si="123"/>
        <v>0</v>
      </c>
      <c r="CV81" s="515">
        <f t="shared" si="124"/>
        <v>0</v>
      </c>
      <c r="CW81" s="515">
        <f t="shared" si="125"/>
        <v>0</v>
      </c>
    </row>
    <row r="82" spans="2:101" x14ac:dyDescent="0.25">
      <c r="B82" s="509">
        <v>65</v>
      </c>
      <c r="C82" s="467">
        <f>'Student Entry'!C78</f>
        <v>211413205067</v>
      </c>
      <c r="D82" s="274" t="str">
        <f>'Student Entry'!D78</f>
        <v>NIRANJANA.K</v>
      </c>
      <c r="E82" s="468">
        <v>1</v>
      </c>
      <c r="F82" s="510">
        <v>2</v>
      </c>
      <c r="G82" s="510">
        <v>0</v>
      </c>
      <c r="H82" s="510">
        <v>2</v>
      </c>
      <c r="I82" s="510">
        <v>1</v>
      </c>
      <c r="J82" s="468">
        <v>2</v>
      </c>
      <c r="K82" s="510">
        <v>2</v>
      </c>
      <c r="L82" s="468">
        <v>2</v>
      </c>
      <c r="M82" s="468">
        <v>1</v>
      </c>
      <c r="N82" s="510">
        <v>0</v>
      </c>
      <c r="O82" s="511">
        <v>14</v>
      </c>
      <c r="P82" s="511"/>
      <c r="Q82" s="510"/>
      <c r="R82" s="510"/>
      <c r="S82" s="511">
        <v>5</v>
      </c>
      <c r="T82" s="511"/>
      <c r="U82" s="510"/>
      <c r="V82" s="510"/>
      <c r="W82" s="511">
        <v>13</v>
      </c>
      <c r="X82" s="511"/>
      <c r="Y82" s="510"/>
      <c r="Z82" s="510"/>
      <c r="AA82" s="511">
        <v>8</v>
      </c>
      <c r="AB82" s="511">
        <v>6</v>
      </c>
      <c r="AC82" s="510"/>
      <c r="AD82" s="510"/>
      <c r="AE82" s="511">
        <v>6</v>
      </c>
      <c r="AF82" s="511">
        <v>7</v>
      </c>
      <c r="AG82" s="447"/>
      <c r="AH82" s="512"/>
      <c r="AI82" s="513">
        <f t="shared" si="59"/>
        <v>1</v>
      </c>
      <c r="AJ82" s="513" t="str">
        <f t="shared" si="60"/>
        <v>NIL</v>
      </c>
      <c r="AK82" s="513">
        <f t="shared" si="61"/>
        <v>36</v>
      </c>
      <c r="AL82" s="513">
        <f t="shared" si="62"/>
        <v>35</v>
      </c>
      <c r="AM82" s="513" t="str">
        <f t="shared" si="63"/>
        <v>NIL</v>
      </c>
      <c r="AN82" s="513" t="str">
        <f t="shared" si="64"/>
        <v>NIL</v>
      </c>
      <c r="AO82" s="514">
        <f t="shared" si="66"/>
        <v>72</v>
      </c>
      <c r="AP82" s="515">
        <f t="shared" ref="AP82:AP113" si="127">SUMIFS($D82:$AG82,$D$17:$AG$17,"CO1",$D$18:$AG$18,"PO1",$D$33:$AG$33,"&lt;&gt;")</f>
        <v>0</v>
      </c>
      <c r="AQ82" s="515">
        <f t="shared" ref="AQ82:AQ113" si="128">SUMIFS($D82:$AG82,$D$17:$AG$17,"CO1",$D$19:$AG$19,"PO2",$D$33:$AG$33,"&lt;&gt;")</f>
        <v>0</v>
      </c>
      <c r="AR82" s="515">
        <f t="shared" ref="AR82:AR113" si="129">SUMIFS($D82:$AG82,$D$17:$AG$17,"CO1",$D$20:$AG$20,"PO3",$D$33:$AG$33,"&lt;&gt;")</f>
        <v>0</v>
      </c>
      <c r="AS82" s="515">
        <f t="shared" ref="AS82:AS113" si="130">SUMIFS($D82:$AG82,$D$17:$AG$17,"CO1",$D$21:$AG$21,"PO4",$D$33:$AG$33,"&lt;&gt;")</f>
        <v>0</v>
      </c>
      <c r="AT82" s="515">
        <f t="shared" ref="AT82:AT113" si="131">SUMIFS($D82:$AG82,$D$17:$AG$17,"CO1",$D$22:$AG$22,"PO5",$D$33:$AG$33,"&lt;&gt;")</f>
        <v>0</v>
      </c>
      <c r="AU82" s="515">
        <f t="shared" ref="AU82:AU113" si="132">SUMIFS($D82:$AG82,$D$17:$AG$17,"CO1",$D$23:$AG$23,"PO6",$D$33:$AG$33,"&lt;&gt;")</f>
        <v>0</v>
      </c>
      <c r="AV82" s="515">
        <f t="shared" ref="AV82:AV113" si="133">SUMIFS($D82:$AG82,$D$17:$AG$17,"CO1",$D$24:$AG$24,"PO7",$D$33:$AG$33,"&lt;&gt;")</f>
        <v>0</v>
      </c>
      <c r="AW82" s="515">
        <f t="shared" ref="AW82:AW113" si="134">SUMIFS($D82:$AG82,$D$17:$AG$17,"CO1",$D$25:$AG$25,"PO8",$D$33:$AG$33,"&lt;&gt;")</f>
        <v>0</v>
      </c>
      <c r="AX82" s="515">
        <f t="shared" ref="AX82:AX113" si="135">SUMIFS($D82:$AG82,$D$17:$AG$17,"CO1",$D$26:$AG$26,"PO9",$D$33:$AG$33,"&lt;&gt;")</f>
        <v>0</v>
      </c>
      <c r="AY82" s="515">
        <f t="shared" ref="AY82:AY113" si="136">SUMIFS($D82:$AG82,$D$17:$AG$17,"CO1",$D$27:$AG$27,"PO10",$D$33:$AG$33,"&lt;&gt;")</f>
        <v>0</v>
      </c>
      <c r="AZ82" s="515">
        <f t="shared" ref="AZ82:AZ113" si="137">SUMIFS($D82:$AG82,$D$17:$AG$17,"CO1",$D$28:$AG$28,"PO11",$D$33:$AG$33,"&lt;&gt;")</f>
        <v>0</v>
      </c>
      <c r="BA82" s="515">
        <f t="shared" ref="BA82:BA113" si="138">SUMIFS($D82:$AG82,$D$17:$AG$17,"CO1",$D$29:$AG$29,"PO12",$D$33:$AG$33,"&lt;&gt;")</f>
        <v>0</v>
      </c>
      <c r="BB82" s="515">
        <f t="shared" ref="BB82:BB113" si="139">SUMIFS($D82:$AG82,$D$17:$AG$17,"CO2",$D$18:$AG$18,"PO1",$D$33:$AG$33,"&lt;&gt;")</f>
        <v>0</v>
      </c>
      <c r="BC82" s="515">
        <f t="shared" ref="BC82:BC113" si="140">SUMIFS($D82:$AG82,$D$17:$AG$17,"CO2",$D$19:$AG$19,"PO2",$D$33:$AG$33,"&lt;&gt;")</f>
        <v>0</v>
      </c>
      <c r="BD82" s="515">
        <f t="shared" ref="BD82:BD113" si="141">SUMIFS($D82:$AG82,$D$17:$AG$17,"CO2",$D$20:$AG$20,"PO3",$D$33:$AG$33,"&lt;&gt;")</f>
        <v>0</v>
      </c>
      <c r="BE82" s="515">
        <f t="shared" ref="BE82:BE113" si="142">SUMIFS($D82:$AG82,$D$17:$AG$17,"CO2",$D$21:$AG$21,"PO4",$D$33:$AG$33,"&lt;&gt;")</f>
        <v>0</v>
      </c>
      <c r="BF82" s="515">
        <f t="shared" ref="BF82:BF113" si="143">SUMIFS($D82:$AG82,$D$17:$AG$17,"CO2",$D$22:$AG$22,"PO5",$D$33:$AG$33,"&lt;&gt;")</f>
        <v>0</v>
      </c>
      <c r="BG82" s="515">
        <f t="shared" ref="BG82:BG113" si="144">SUMIFS($D82:$AG82,$D$17:$AG$17,"CO2",$D$23:$AG$23,"PO6",$D$33:$AG$33,"&lt;&gt;")</f>
        <v>0</v>
      </c>
      <c r="BH82" s="515">
        <f t="shared" ref="BH82:BH113" si="145">SUMIFS($D82:$AG82,$D$17:$AG$17,"CO2",$D$24:$AG$24,"PO7",$D$33:$AG$33,"&lt;&gt;")</f>
        <v>0</v>
      </c>
      <c r="BI82" s="515">
        <f t="shared" ref="BI82:BI113" si="146">SUMIFS($D82:$AG82,$D$17:$AG$17,"CO2",$D$25:$AG$25,"PO8",$D$33:$AG$33,"&lt;&gt;")</f>
        <v>0</v>
      </c>
      <c r="BJ82" s="515">
        <f t="shared" ref="BJ82:BJ113" si="147">SUMIFS($D82:$AG82,$D$17:$AG$17,"CO2",$D$26:$AG$26,"PO9",$D$33:$AG$33,"&lt;&gt;")</f>
        <v>0</v>
      </c>
      <c r="BK82" s="515">
        <f t="shared" ref="BK82:BK113" si="148">SUMIFS($D82:$AG82,$D$17:$AG$17,"CO2",$D$27:$AG$27,"PO10",$D$33:$AG$33,"&lt;&gt;")</f>
        <v>0</v>
      </c>
      <c r="BL82" s="515">
        <f t="shared" ref="BL82:BL113" si="149">SUMIFS($D82:$AG82,$D$17:$AG$17,"CO2",$D$28:$AG$28,"PO11",$D$33:$AG$33,"&lt;&gt;")</f>
        <v>0</v>
      </c>
      <c r="BM82" s="515">
        <f t="shared" ref="BM82:BM113" si="150">SUMIFS($D82:$AG82,$D$17:$AG$17,"CO2",$D$29:$AG$29,"PO12",$D$33:$AG$33,"&lt;&gt;")</f>
        <v>0</v>
      </c>
      <c r="BN82" s="515">
        <f t="shared" ref="BN82:BN113" si="151">SUMIFS($D82:$AG82,$D$17:$AG$17,"CO3",$D$18:$AG$18,"PO1",$D$33:$AG$33,"&lt;&gt;")</f>
        <v>0</v>
      </c>
      <c r="BO82" s="515">
        <f t="shared" ref="BO82:BO113" si="152">SUMIFS($D82:$AG82,$D$17:$AG$17,"CO3",$D$19:$AG$19,"PO2",$D$33:$AG$33,"&lt;&gt;")</f>
        <v>0</v>
      </c>
      <c r="BP82" s="515">
        <f t="shared" ref="BP82:BP113" si="153">SUMIFS($D82:$AG82,$D$17:$AG$17,"CO3",$D$20:$AG$20,"PO3",$D$33:$AG$33,"&lt;&gt;")</f>
        <v>0</v>
      </c>
      <c r="BQ82" s="515">
        <f t="shared" ref="BQ82:BQ113" si="154">SUMIFS($D82:$AG82,$D$17:$AG$17,"CO3",$D$21:$AG$21,"PO4",$D$33:$AG$33,"&lt;&gt;")</f>
        <v>0</v>
      </c>
      <c r="BR82" s="515">
        <f t="shared" ref="BR82:BR113" si="155">SUMIFS($D82:$AG82,$D$17:$AG$17,"CO3",$D$22:$AG$22,"PO5",$D$33:$AG$33,"&lt;&gt;")</f>
        <v>0</v>
      </c>
      <c r="BS82" s="515">
        <f t="shared" ref="BS82:BS113" si="156">SUMIFS($D82:$AG82,$D$17:$AG$17,"CO3",$D$23:$AG$23,"PO6",$D$33:$AG$33,"&lt;&gt;")</f>
        <v>0</v>
      </c>
      <c r="BT82" s="515">
        <f t="shared" ref="BT82:BT113" si="157">SUMIFS($D82:$AG82,$D$17:$AG$17,"CO3",$D$24:$AG$24,"PO7",$D$33:$AG$33,"&lt;&gt;")</f>
        <v>0</v>
      </c>
      <c r="BU82" s="515">
        <f t="shared" ref="BU82:BU113" si="158">SUMIFS($D82:$AG82,$D$17:$AG$17,"CO3",$D$25:$AG$25,"PO8",$D$33:$AG$33,"&lt;&gt;")</f>
        <v>0</v>
      </c>
      <c r="BV82" s="515">
        <f t="shared" ref="BV82:BV113" si="159">SUMIFS($D82:$AG82,$D$17:$AG$17,"CO3",$D$26:$AG$26,"PO9",$D$33:$AG$33,"&lt;&gt;")</f>
        <v>0</v>
      </c>
      <c r="BW82" s="515">
        <f t="shared" ref="BW82:BW113" si="160">SUMIFS($D82:$AG82,$D$17:$AG$17,"CO3",$D$27:$AG$27,"PO10",$D$33:$AG$33,"&lt;&gt;")</f>
        <v>0</v>
      </c>
      <c r="BX82" s="515">
        <f t="shared" ref="BX82:BX113" si="161">SUMIFS($D82:$AG82,$D$17:$AG$17,"CO3",$D$28:$AG$28,"PO11",$D$33:$AG$33,"&lt;&gt;")</f>
        <v>0</v>
      </c>
      <c r="BY82" s="515">
        <f t="shared" ref="BY82:BY113" si="162">SUMIFS($D82:$AG82,$D$17:$AG$17,"CO3",$D$29:$AG$29,"PO12",$D$33:$AG$33,"&lt;&gt;")</f>
        <v>0</v>
      </c>
      <c r="BZ82" s="515">
        <f t="shared" ref="BZ82:BZ113" si="163">SUMIFS($D82:$AG82,$D$17:$AG$17,"CO4",$D$18:$AG$18,"PO1",$D$33:$AG$33,"&lt;&gt;")</f>
        <v>0</v>
      </c>
      <c r="CA82" s="515">
        <f t="shared" ref="CA82:CA113" si="164">SUMIFS($D82:$AG82,$D$17:$AG$17,"CO4",$D$19:$AG$19,"PO2",$D$33:$AG$33,"&lt;&gt;")</f>
        <v>0</v>
      </c>
      <c r="CB82" s="515">
        <f t="shared" ref="CB82:CB113" si="165">SUMIFS($D82:$AG82,$D$17:$AG$17,"CO4",$D$20:$AG$20,"PO3",$D$33:$AG$33,"&lt;&gt;")</f>
        <v>0</v>
      </c>
      <c r="CC82" s="515">
        <f t="shared" ref="CC82:CC113" si="166">SUMIFS($D82:$AG82,$D$17:$AG$17,"CO4",$D$21:$AG$21,"PO4",$D$33:$AG$33,"&lt;&gt;")</f>
        <v>0</v>
      </c>
      <c r="CD82" s="515">
        <f t="shared" ref="CD82:CD113" si="167">SUMIFS($D82:$AG82,$D$17:$AG$17,"CO4",$D$22:$AG$22,"PO5",$D$33:$AG$33,"&lt;&gt;")</f>
        <v>0</v>
      </c>
      <c r="CE82" s="515">
        <f t="shared" ref="CE82:CE113" si="168">SUMIFS($D82:$AG82,$D$17:$AG$17,"CO4",$D$23:$AG$23,"PO6",$D$33:$AG$33,"&lt;&gt;")</f>
        <v>0</v>
      </c>
      <c r="CF82" s="515">
        <f t="shared" ref="CF82:CF113" si="169">SUMIFS($D82:$AG82,$D$17:$AG$17,"CO4",$D$24:$AG$24,"PO7",$D$33:$AG$33,"&lt;&gt;")</f>
        <v>0</v>
      </c>
      <c r="CG82" s="515">
        <f t="shared" ref="CG82:CG113" si="170">SUMIFS($D82:$AG82,$D$17:$AG$17,"CO4",$D$25:$AG$25,"PO8",$D$33:$AG$33,"&lt;&gt;")</f>
        <v>0</v>
      </c>
      <c r="CH82" s="515">
        <f t="shared" ref="CH82:CH113" si="171">SUMIFS($D82:$AG82,$D$17:$AG$17,"CO4",$D$26:$AG$26,"PO9",$D$33:$AG$33,"&lt;&gt;")</f>
        <v>0</v>
      </c>
      <c r="CI82" s="515">
        <f t="shared" ref="CI82:CI113" si="172">SUMIFS($D82:$AG82,$D$17:$AG$17,"CO4",$D$27:$AG$27,"PO10",$D$33:$AG$33,"&lt;&gt;")</f>
        <v>0</v>
      </c>
      <c r="CJ82" s="515">
        <f t="shared" si="126"/>
        <v>0</v>
      </c>
      <c r="CK82" s="515">
        <f t="shared" ref="CK82:CK113" si="173">SUMIFS($D82:$AG82,$D$17:$AG$17,"CO4",$D$29:$AG$29,"PO12",$D$33:$AG$33,"&lt;&gt;")</f>
        <v>0</v>
      </c>
      <c r="CL82" s="515">
        <f t="shared" ref="CL82:CL113" si="174">SUMIFS($D82:$AG82,$D$17:$AG$17,"CO5",$D$18:$AG$18,"PO1",$D$33:$AG$33,"&lt;&gt;")</f>
        <v>0</v>
      </c>
      <c r="CM82" s="515">
        <f t="shared" ref="CM82:CM113" si="175">SUMIFS($D82:$AG82,$D$17:$AG$17,"CO5",$D$19:$AG$19,"PO2",$D$33:$AG$33,"&lt;&gt;")</f>
        <v>0</v>
      </c>
      <c r="CN82" s="515">
        <f t="shared" ref="CN82:CN113" si="176">SUMIFS($D82:$AG82,$D$17:$AG$17,"CO5",$D$20:$AG$20,"PO3",$D$33:$AG$33,"&lt;&gt;")</f>
        <v>0</v>
      </c>
      <c r="CO82" s="515">
        <f t="shared" ref="CO82:CO113" si="177">SUMIFS($D82:$AG82,$D$17:$AG$17,"CO5",$D$21:$AG$21,"PO4",$D$33:$AG$33,"&lt;&gt;")</f>
        <v>0</v>
      </c>
      <c r="CP82" s="515">
        <f t="shared" ref="CP82:CP113" si="178">SUMIFS($D82:$AG82,$D$17:$AG$17,"CO5",$D$22:$AG$22,"PO5",$D$33:$AG$33,"&lt;&gt;")</f>
        <v>0</v>
      </c>
      <c r="CQ82" s="515">
        <f t="shared" ref="CQ82:CQ113" si="179">SUMIFS($D82:$AG82,$D$17:$AG$17,"CO5",$D$23:$AG$23,"PO6",$D$33:$AG$33,"&lt;&gt;")</f>
        <v>0</v>
      </c>
      <c r="CR82" s="515">
        <f t="shared" ref="CR82:CR113" si="180">SUMIFS($D82:$AG82,$D$17:$AG$17,"CO5",$D$24:$AG$24,"PO7",$D$33:$AG$33,"&lt;&gt;")</f>
        <v>0</v>
      </c>
      <c r="CS82" s="515">
        <f t="shared" ref="CS82:CS113" si="181">SUMIFS($D82:$AG82,$D$17:$AG$17,"CO5",$D$25:$AG$25,"PO8",$D$33:$AG$33,"&lt;&gt;")</f>
        <v>0</v>
      </c>
      <c r="CT82" s="515">
        <f t="shared" ref="CT82:CT113" si="182">SUMIFS($D82:$AG82,$D$17:$AG$17,"CO5",$D$26:$AG$26,"PO9",$D$33:$AG$33,"&lt;&gt;")</f>
        <v>0</v>
      </c>
      <c r="CU82" s="515">
        <f t="shared" ref="CU82:CU113" si="183">SUMIFS($D82:$AG82,$D$17:$AG$17,"CO5",$D$27:$AG$27,"PO10",$D$33:$AG$33,"&lt;&gt;")</f>
        <v>0</v>
      </c>
      <c r="CV82" s="515">
        <f t="shared" ref="CV82:CV113" si="184">SUMIFS($D82:$AG82,$D$17:$AG$17,"CO5",$D$28:$AG$28,"PO11",$D$33:$AG$33,"&lt;&gt;")</f>
        <v>0</v>
      </c>
      <c r="CW82" s="515">
        <f t="shared" ref="CW82:CW113" si="185">SUMIFS($D82:$AG82,$D$17:$AG$17,"CO5",$D$29:$AG$29,"PO12",$D$33:$AG$33,"&lt;&gt;")</f>
        <v>0</v>
      </c>
    </row>
    <row r="83" spans="2:101" x14ac:dyDescent="0.25">
      <c r="B83" s="509">
        <v>66</v>
      </c>
      <c r="C83" s="467">
        <f>'Student Entry'!C79</f>
        <v>211413205068</v>
      </c>
      <c r="D83" s="274" t="str">
        <f>'Student Entry'!D79</f>
        <v>NIVEDHA.J.M</v>
      </c>
      <c r="E83" s="468">
        <v>1</v>
      </c>
      <c r="F83" s="510">
        <v>2</v>
      </c>
      <c r="G83" s="510">
        <v>2</v>
      </c>
      <c r="H83" s="510">
        <v>2</v>
      </c>
      <c r="I83" s="510">
        <v>2</v>
      </c>
      <c r="J83" s="468">
        <v>1</v>
      </c>
      <c r="K83" s="510">
        <v>2</v>
      </c>
      <c r="L83" s="468">
        <v>2</v>
      </c>
      <c r="M83" s="468">
        <v>2</v>
      </c>
      <c r="N83" s="510">
        <v>0</v>
      </c>
      <c r="O83" s="511">
        <v>2</v>
      </c>
      <c r="P83" s="511"/>
      <c r="Q83" s="510"/>
      <c r="R83" s="510"/>
      <c r="S83" s="511">
        <v>7</v>
      </c>
      <c r="T83" s="511"/>
      <c r="U83" s="510"/>
      <c r="V83" s="510"/>
      <c r="W83" s="511">
        <v>13</v>
      </c>
      <c r="X83" s="511"/>
      <c r="Y83" s="510"/>
      <c r="Z83" s="510"/>
      <c r="AA83" s="511">
        <v>6</v>
      </c>
      <c r="AB83" s="511">
        <v>8</v>
      </c>
      <c r="AC83" s="510"/>
      <c r="AD83" s="510"/>
      <c r="AE83" s="511">
        <v>7</v>
      </c>
      <c r="AF83" s="511">
        <v>6</v>
      </c>
      <c r="AG83" s="447"/>
      <c r="AH83" s="512"/>
      <c r="AI83" s="513">
        <f t="shared" ref="AI83:AI145" si="186">IF((SUMIF($E$16:$AH$16,"=CO1",E83:AH83)),SUMIF($E$16:$AH$16,"=CO1",E83:AH83),"NIL")</f>
        <v>1</v>
      </c>
      <c r="AJ83" s="513" t="str">
        <f t="shared" ref="AJ83:AJ146" si="187">IF((SUMIF($E$16:$AH$16,"=CO2",E83:AH83)),SUMIF($E$16:$AH$16,"=CO2",F83:AH83),"NIL")</f>
        <v>NIL</v>
      </c>
      <c r="AK83" s="513">
        <f t="shared" ref="AK83:AK146" si="188">IF((SUMIF($E$16:$AH$16,"=CO3",E83:AH83)),SUMIF($E$16:$AH$16,"=CO3",E83:AH83),"NIL")</f>
        <v>26</v>
      </c>
      <c r="AL83" s="513">
        <f t="shared" ref="AL83:AL146" si="189">IF((SUMIF($E$16:$AH$16,"=CO4",E83:AH83)),SUMIF($E$16:$AH$16,"=CO4",E83:AH83),"NIL")</f>
        <v>38</v>
      </c>
      <c r="AM83" s="513" t="str">
        <f t="shared" ref="AM83:AM146" si="190">IF((SUMIF($E$16:$AH$16,"=CO5",E83:AH83)),SUMIF($E$16:$AH$16,"=CO5",E83:AH83),"NIL")</f>
        <v>NIL</v>
      </c>
      <c r="AN83" s="513" t="str">
        <f t="shared" ref="AN83:AN146" si="191">IF((SUMIF($E$16:$AH$16,"=CO6",E83:AH83)),SUMIF($E$16:$AH$16,"=CO5",E83:AH83),"NIL")</f>
        <v>NIL</v>
      </c>
      <c r="AO83" s="514">
        <f t="shared" si="66"/>
        <v>65</v>
      </c>
      <c r="AP83" s="515">
        <f t="shared" si="127"/>
        <v>0</v>
      </c>
      <c r="AQ83" s="515">
        <f t="shared" si="128"/>
        <v>0</v>
      </c>
      <c r="AR83" s="515">
        <f t="shared" si="129"/>
        <v>0</v>
      </c>
      <c r="AS83" s="515">
        <f t="shared" si="130"/>
        <v>0</v>
      </c>
      <c r="AT83" s="515">
        <f t="shared" si="131"/>
        <v>0</v>
      </c>
      <c r="AU83" s="515">
        <f t="shared" si="132"/>
        <v>0</v>
      </c>
      <c r="AV83" s="515">
        <f t="shared" si="133"/>
        <v>0</v>
      </c>
      <c r="AW83" s="515">
        <f t="shared" si="134"/>
        <v>0</v>
      </c>
      <c r="AX83" s="515">
        <f t="shared" si="135"/>
        <v>0</v>
      </c>
      <c r="AY83" s="515">
        <f t="shared" si="136"/>
        <v>0</v>
      </c>
      <c r="AZ83" s="515">
        <f t="shared" si="137"/>
        <v>0</v>
      </c>
      <c r="BA83" s="515">
        <f t="shared" si="138"/>
        <v>0</v>
      </c>
      <c r="BB83" s="515">
        <f t="shared" si="139"/>
        <v>0</v>
      </c>
      <c r="BC83" s="515">
        <f t="shared" si="140"/>
        <v>0</v>
      </c>
      <c r="BD83" s="515">
        <f t="shared" si="141"/>
        <v>0</v>
      </c>
      <c r="BE83" s="515">
        <f t="shared" si="142"/>
        <v>0</v>
      </c>
      <c r="BF83" s="515">
        <f t="shared" si="143"/>
        <v>0</v>
      </c>
      <c r="BG83" s="515">
        <f t="shared" si="144"/>
        <v>0</v>
      </c>
      <c r="BH83" s="515">
        <f t="shared" si="145"/>
        <v>0</v>
      </c>
      <c r="BI83" s="515">
        <f t="shared" si="146"/>
        <v>0</v>
      </c>
      <c r="BJ83" s="515">
        <f t="shared" si="147"/>
        <v>0</v>
      </c>
      <c r="BK83" s="515">
        <f t="shared" si="148"/>
        <v>0</v>
      </c>
      <c r="BL83" s="515">
        <f t="shared" si="149"/>
        <v>0</v>
      </c>
      <c r="BM83" s="515">
        <f t="shared" si="150"/>
        <v>0</v>
      </c>
      <c r="BN83" s="515">
        <f t="shared" si="151"/>
        <v>0</v>
      </c>
      <c r="BO83" s="515">
        <f t="shared" si="152"/>
        <v>0</v>
      </c>
      <c r="BP83" s="515">
        <f t="shared" si="153"/>
        <v>0</v>
      </c>
      <c r="BQ83" s="515">
        <f t="shared" si="154"/>
        <v>0</v>
      </c>
      <c r="BR83" s="515">
        <f t="shared" si="155"/>
        <v>0</v>
      </c>
      <c r="BS83" s="515">
        <f t="shared" si="156"/>
        <v>0</v>
      </c>
      <c r="BT83" s="515">
        <f t="shared" si="157"/>
        <v>0</v>
      </c>
      <c r="BU83" s="515">
        <f t="shared" si="158"/>
        <v>0</v>
      </c>
      <c r="BV83" s="515">
        <f t="shared" si="159"/>
        <v>0</v>
      </c>
      <c r="BW83" s="515">
        <f t="shared" si="160"/>
        <v>0</v>
      </c>
      <c r="BX83" s="515">
        <f t="shared" si="161"/>
        <v>0</v>
      </c>
      <c r="BY83" s="515">
        <f t="shared" si="162"/>
        <v>0</v>
      </c>
      <c r="BZ83" s="515">
        <f t="shared" si="163"/>
        <v>0</v>
      </c>
      <c r="CA83" s="515">
        <f t="shared" si="164"/>
        <v>0</v>
      </c>
      <c r="CB83" s="515">
        <f t="shared" si="165"/>
        <v>0</v>
      </c>
      <c r="CC83" s="515">
        <f t="shared" si="166"/>
        <v>0</v>
      </c>
      <c r="CD83" s="515">
        <f t="shared" si="167"/>
        <v>0</v>
      </c>
      <c r="CE83" s="515">
        <f t="shared" si="168"/>
        <v>0</v>
      </c>
      <c r="CF83" s="515">
        <f t="shared" si="169"/>
        <v>0</v>
      </c>
      <c r="CG83" s="515">
        <f t="shared" si="170"/>
        <v>0</v>
      </c>
      <c r="CH83" s="515">
        <f t="shared" si="171"/>
        <v>0</v>
      </c>
      <c r="CI83" s="515">
        <f t="shared" si="172"/>
        <v>0</v>
      </c>
      <c r="CJ83" s="515">
        <f t="shared" ref="CJ83:CJ114" si="192">SUMIFS($D83:$AG83,$D$17:$AG$17,"CO5",$D$28:$AG$28,"PO11",$D$33:$AG$33,"&lt;&gt;")</f>
        <v>0</v>
      </c>
      <c r="CK83" s="515">
        <f t="shared" si="173"/>
        <v>0</v>
      </c>
      <c r="CL83" s="515">
        <f t="shared" si="174"/>
        <v>0</v>
      </c>
      <c r="CM83" s="515">
        <f t="shared" si="175"/>
        <v>0</v>
      </c>
      <c r="CN83" s="515">
        <f t="shared" si="176"/>
        <v>0</v>
      </c>
      <c r="CO83" s="515">
        <f t="shared" si="177"/>
        <v>0</v>
      </c>
      <c r="CP83" s="515">
        <f t="shared" si="178"/>
        <v>0</v>
      </c>
      <c r="CQ83" s="515">
        <f t="shared" si="179"/>
        <v>0</v>
      </c>
      <c r="CR83" s="515">
        <f t="shared" si="180"/>
        <v>0</v>
      </c>
      <c r="CS83" s="515">
        <f t="shared" si="181"/>
        <v>0</v>
      </c>
      <c r="CT83" s="515">
        <f t="shared" si="182"/>
        <v>0</v>
      </c>
      <c r="CU83" s="515">
        <f t="shared" si="183"/>
        <v>0</v>
      </c>
      <c r="CV83" s="515">
        <f t="shared" si="184"/>
        <v>0</v>
      </c>
      <c r="CW83" s="515">
        <f t="shared" si="185"/>
        <v>0</v>
      </c>
    </row>
    <row r="84" spans="2:101" x14ac:dyDescent="0.25">
      <c r="B84" s="509">
        <v>67</v>
      </c>
      <c r="C84" s="467">
        <f>'Student Entry'!C80</f>
        <v>211413205069</v>
      </c>
      <c r="D84" s="274" t="str">
        <f>'Student Entry'!D80</f>
        <v>NIVEDITA.N</v>
      </c>
      <c r="E84" s="468">
        <v>2</v>
      </c>
      <c r="F84" s="510">
        <v>2</v>
      </c>
      <c r="G84" s="510">
        <v>2</v>
      </c>
      <c r="H84" s="510">
        <v>1</v>
      </c>
      <c r="I84" s="510">
        <v>2</v>
      </c>
      <c r="J84" s="468">
        <v>2</v>
      </c>
      <c r="K84" s="510">
        <v>1</v>
      </c>
      <c r="L84" s="468">
        <v>1</v>
      </c>
      <c r="M84" s="468">
        <v>2</v>
      </c>
      <c r="N84" s="510">
        <v>0</v>
      </c>
      <c r="O84" s="511">
        <v>9</v>
      </c>
      <c r="P84" s="511"/>
      <c r="Q84" s="510"/>
      <c r="R84" s="510"/>
      <c r="S84" s="511">
        <v>8</v>
      </c>
      <c r="T84" s="511"/>
      <c r="U84" s="510"/>
      <c r="V84" s="510"/>
      <c r="W84" s="511">
        <v>6</v>
      </c>
      <c r="X84" s="511"/>
      <c r="Y84" s="510"/>
      <c r="Z84" s="510"/>
      <c r="AA84" s="511" t="s">
        <v>937</v>
      </c>
      <c r="AB84" s="511" t="s">
        <v>937</v>
      </c>
      <c r="AC84" s="510">
        <v>7</v>
      </c>
      <c r="AD84" s="510">
        <v>6</v>
      </c>
      <c r="AE84" s="511">
        <v>8</v>
      </c>
      <c r="AF84" s="511">
        <v>6</v>
      </c>
      <c r="AG84" s="447"/>
      <c r="AH84" s="512"/>
      <c r="AI84" s="513">
        <f t="shared" si="186"/>
        <v>2</v>
      </c>
      <c r="AJ84" s="513" t="str">
        <f t="shared" si="187"/>
        <v>NIL</v>
      </c>
      <c r="AK84" s="513">
        <f t="shared" si="188"/>
        <v>34</v>
      </c>
      <c r="AL84" s="513">
        <f t="shared" si="189"/>
        <v>23</v>
      </c>
      <c r="AM84" s="513">
        <f t="shared" si="190"/>
        <v>6</v>
      </c>
      <c r="AN84" s="513" t="str">
        <f t="shared" si="191"/>
        <v>NIL</v>
      </c>
      <c r="AO84" s="514">
        <f t="shared" ref="AO84:AO145" si="193">SUM(E84:AH84)</f>
        <v>65</v>
      </c>
      <c r="AP84" s="515">
        <f t="shared" si="127"/>
        <v>0</v>
      </c>
      <c r="AQ84" s="515">
        <f t="shared" si="128"/>
        <v>0</v>
      </c>
      <c r="AR84" s="515">
        <f t="shared" si="129"/>
        <v>0</v>
      </c>
      <c r="AS84" s="515">
        <f t="shared" si="130"/>
        <v>0</v>
      </c>
      <c r="AT84" s="515">
        <f t="shared" si="131"/>
        <v>0</v>
      </c>
      <c r="AU84" s="515">
        <f t="shared" si="132"/>
        <v>0</v>
      </c>
      <c r="AV84" s="515">
        <f t="shared" si="133"/>
        <v>0</v>
      </c>
      <c r="AW84" s="515">
        <f t="shared" si="134"/>
        <v>0</v>
      </c>
      <c r="AX84" s="515">
        <f t="shared" si="135"/>
        <v>0</v>
      </c>
      <c r="AY84" s="515">
        <f t="shared" si="136"/>
        <v>0</v>
      </c>
      <c r="AZ84" s="515">
        <f t="shared" si="137"/>
        <v>0</v>
      </c>
      <c r="BA84" s="515">
        <f t="shared" si="138"/>
        <v>0</v>
      </c>
      <c r="BB84" s="515">
        <f t="shared" si="139"/>
        <v>0</v>
      </c>
      <c r="BC84" s="515">
        <f t="shared" si="140"/>
        <v>0</v>
      </c>
      <c r="BD84" s="515">
        <f t="shared" si="141"/>
        <v>0</v>
      </c>
      <c r="BE84" s="515">
        <f t="shared" si="142"/>
        <v>0</v>
      </c>
      <c r="BF84" s="515">
        <f t="shared" si="143"/>
        <v>0</v>
      </c>
      <c r="BG84" s="515">
        <f t="shared" si="144"/>
        <v>0</v>
      </c>
      <c r="BH84" s="515">
        <f t="shared" si="145"/>
        <v>0</v>
      </c>
      <c r="BI84" s="515">
        <f t="shared" si="146"/>
        <v>0</v>
      </c>
      <c r="BJ84" s="515">
        <f t="shared" si="147"/>
        <v>0</v>
      </c>
      <c r="BK84" s="515">
        <f t="shared" si="148"/>
        <v>0</v>
      </c>
      <c r="BL84" s="515">
        <f t="shared" si="149"/>
        <v>0</v>
      </c>
      <c r="BM84" s="515">
        <f t="shared" si="150"/>
        <v>0</v>
      </c>
      <c r="BN84" s="515">
        <f t="shared" si="151"/>
        <v>0</v>
      </c>
      <c r="BO84" s="515">
        <f t="shared" si="152"/>
        <v>0</v>
      </c>
      <c r="BP84" s="515">
        <f t="shared" si="153"/>
        <v>0</v>
      </c>
      <c r="BQ84" s="515">
        <f t="shared" si="154"/>
        <v>0</v>
      </c>
      <c r="BR84" s="515">
        <f t="shared" si="155"/>
        <v>0</v>
      </c>
      <c r="BS84" s="515">
        <f t="shared" si="156"/>
        <v>0</v>
      </c>
      <c r="BT84" s="515">
        <f t="shared" si="157"/>
        <v>0</v>
      </c>
      <c r="BU84" s="515">
        <f t="shared" si="158"/>
        <v>0</v>
      </c>
      <c r="BV84" s="515">
        <f t="shared" si="159"/>
        <v>0</v>
      </c>
      <c r="BW84" s="515">
        <f t="shared" si="160"/>
        <v>0</v>
      </c>
      <c r="BX84" s="515">
        <f t="shared" si="161"/>
        <v>0</v>
      </c>
      <c r="BY84" s="515">
        <f t="shared" si="162"/>
        <v>0</v>
      </c>
      <c r="BZ84" s="515">
        <f t="shared" si="163"/>
        <v>0</v>
      </c>
      <c r="CA84" s="515">
        <f t="shared" si="164"/>
        <v>0</v>
      </c>
      <c r="CB84" s="515">
        <f t="shared" si="165"/>
        <v>0</v>
      </c>
      <c r="CC84" s="515">
        <f t="shared" si="166"/>
        <v>0</v>
      </c>
      <c r="CD84" s="515">
        <f t="shared" si="167"/>
        <v>0</v>
      </c>
      <c r="CE84" s="515">
        <f t="shared" si="168"/>
        <v>0</v>
      </c>
      <c r="CF84" s="515">
        <f t="shared" si="169"/>
        <v>0</v>
      </c>
      <c r="CG84" s="515">
        <f t="shared" si="170"/>
        <v>0</v>
      </c>
      <c r="CH84" s="515">
        <f t="shared" si="171"/>
        <v>0</v>
      </c>
      <c r="CI84" s="515">
        <f t="shared" si="172"/>
        <v>0</v>
      </c>
      <c r="CJ84" s="515">
        <f t="shared" si="192"/>
        <v>0</v>
      </c>
      <c r="CK84" s="515">
        <f t="shared" si="173"/>
        <v>0</v>
      </c>
      <c r="CL84" s="515">
        <f t="shared" si="174"/>
        <v>0</v>
      </c>
      <c r="CM84" s="515">
        <f t="shared" si="175"/>
        <v>0</v>
      </c>
      <c r="CN84" s="515">
        <f t="shared" si="176"/>
        <v>0</v>
      </c>
      <c r="CO84" s="515">
        <f t="shared" si="177"/>
        <v>0</v>
      </c>
      <c r="CP84" s="515">
        <f t="shared" si="178"/>
        <v>0</v>
      </c>
      <c r="CQ84" s="515">
        <f t="shared" si="179"/>
        <v>0</v>
      </c>
      <c r="CR84" s="515">
        <f t="shared" si="180"/>
        <v>0</v>
      </c>
      <c r="CS84" s="515">
        <f t="shared" si="181"/>
        <v>0</v>
      </c>
      <c r="CT84" s="515">
        <f t="shared" si="182"/>
        <v>0</v>
      </c>
      <c r="CU84" s="515">
        <f t="shared" si="183"/>
        <v>0</v>
      </c>
      <c r="CV84" s="515">
        <f t="shared" si="184"/>
        <v>0</v>
      </c>
      <c r="CW84" s="515">
        <f t="shared" si="185"/>
        <v>0</v>
      </c>
    </row>
    <row r="85" spans="2:101" x14ac:dyDescent="0.25">
      <c r="B85" s="509">
        <v>68</v>
      </c>
      <c r="C85" s="467">
        <f>'Student Entry'!C81</f>
        <v>211413205070</v>
      </c>
      <c r="D85" s="274" t="str">
        <f>'Student Entry'!D81</f>
        <v>NIVETHA.S</v>
      </c>
      <c r="E85" s="468">
        <v>2</v>
      </c>
      <c r="F85" s="510">
        <v>2</v>
      </c>
      <c r="G85" s="510">
        <v>1</v>
      </c>
      <c r="H85" s="510">
        <v>2</v>
      </c>
      <c r="I85" s="510">
        <v>0</v>
      </c>
      <c r="J85" s="468">
        <v>1</v>
      </c>
      <c r="K85" s="510">
        <v>2</v>
      </c>
      <c r="L85" s="468">
        <v>1</v>
      </c>
      <c r="M85" s="468">
        <v>1</v>
      </c>
      <c r="N85" s="510">
        <v>0</v>
      </c>
      <c r="O85" s="511">
        <v>0</v>
      </c>
      <c r="P85" s="511"/>
      <c r="Q85" s="510"/>
      <c r="R85" s="510"/>
      <c r="S85" s="511">
        <v>9</v>
      </c>
      <c r="T85" s="511"/>
      <c r="U85" s="510"/>
      <c r="V85" s="510"/>
      <c r="W85" s="511">
        <v>6</v>
      </c>
      <c r="X85" s="511"/>
      <c r="Y85" s="510"/>
      <c r="Z85" s="510"/>
      <c r="AA85" s="511">
        <v>7</v>
      </c>
      <c r="AB85" s="511">
        <v>6</v>
      </c>
      <c r="AC85" s="510"/>
      <c r="AD85" s="510"/>
      <c r="AE85" s="511">
        <v>7</v>
      </c>
      <c r="AF85" s="511">
        <v>6</v>
      </c>
      <c r="AG85" s="447"/>
      <c r="AH85" s="512"/>
      <c r="AI85" s="513">
        <f t="shared" si="186"/>
        <v>2</v>
      </c>
      <c r="AJ85" s="513" t="str">
        <f t="shared" si="187"/>
        <v>NIL</v>
      </c>
      <c r="AK85" s="513">
        <f t="shared" si="188"/>
        <v>26</v>
      </c>
      <c r="AL85" s="513">
        <f t="shared" si="189"/>
        <v>25</v>
      </c>
      <c r="AM85" s="513" t="str">
        <f t="shared" si="190"/>
        <v>NIL</v>
      </c>
      <c r="AN85" s="513" t="str">
        <f t="shared" si="191"/>
        <v>NIL</v>
      </c>
      <c r="AO85" s="514">
        <f t="shared" si="193"/>
        <v>53</v>
      </c>
      <c r="AP85" s="515">
        <f t="shared" si="127"/>
        <v>0</v>
      </c>
      <c r="AQ85" s="515">
        <f t="shared" si="128"/>
        <v>0</v>
      </c>
      <c r="AR85" s="515">
        <f t="shared" si="129"/>
        <v>0</v>
      </c>
      <c r="AS85" s="515">
        <f t="shared" si="130"/>
        <v>0</v>
      </c>
      <c r="AT85" s="515">
        <f t="shared" si="131"/>
        <v>0</v>
      </c>
      <c r="AU85" s="515">
        <f t="shared" si="132"/>
        <v>0</v>
      </c>
      <c r="AV85" s="515">
        <f t="shared" si="133"/>
        <v>0</v>
      </c>
      <c r="AW85" s="515">
        <f t="shared" si="134"/>
        <v>0</v>
      </c>
      <c r="AX85" s="515">
        <f t="shared" si="135"/>
        <v>0</v>
      </c>
      <c r="AY85" s="515">
        <f t="shared" si="136"/>
        <v>0</v>
      </c>
      <c r="AZ85" s="515">
        <f t="shared" si="137"/>
        <v>0</v>
      </c>
      <c r="BA85" s="515">
        <f t="shared" si="138"/>
        <v>0</v>
      </c>
      <c r="BB85" s="515">
        <f t="shared" si="139"/>
        <v>0</v>
      </c>
      <c r="BC85" s="515">
        <f t="shared" si="140"/>
        <v>0</v>
      </c>
      <c r="BD85" s="515">
        <f t="shared" si="141"/>
        <v>0</v>
      </c>
      <c r="BE85" s="515">
        <f t="shared" si="142"/>
        <v>0</v>
      </c>
      <c r="BF85" s="515">
        <f t="shared" si="143"/>
        <v>0</v>
      </c>
      <c r="BG85" s="515">
        <f t="shared" si="144"/>
        <v>0</v>
      </c>
      <c r="BH85" s="515">
        <f t="shared" si="145"/>
        <v>0</v>
      </c>
      <c r="BI85" s="515">
        <f t="shared" si="146"/>
        <v>0</v>
      </c>
      <c r="BJ85" s="515">
        <f t="shared" si="147"/>
        <v>0</v>
      </c>
      <c r="BK85" s="515">
        <f t="shared" si="148"/>
        <v>0</v>
      </c>
      <c r="BL85" s="515">
        <f t="shared" si="149"/>
        <v>0</v>
      </c>
      <c r="BM85" s="515">
        <f t="shared" si="150"/>
        <v>0</v>
      </c>
      <c r="BN85" s="515">
        <f t="shared" si="151"/>
        <v>0</v>
      </c>
      <c r="BO85" s="515">
        <f t="shared" si="152"/>
        <v>0</v>
      </c>
      <c r="BP85" s="515">
        <f t="shared" si="153"/>
        <v>0</v>
      </c>
      <c r="BQ85" s="515">
        <f t="shared" si="154"/>
        <v>0</v>
      </c>
      <c r="BR85" s="515">
        <f t="shared" si="155"/>
        <v>0</v>
      </c>
      <c r="BS85" s="515">
        <f t="shared" si="156"/>
        <v>0</v>
      </c>
      <c r="BT85" s="515">
        <f t="shared" si="157"/>
        <v>0</v>
      </c>
      <c r="BU85" s="515">
        <f t="shared" si="158"/>
        <v>0</v>
      </c>
      <c r="BV85" s="515">
        <f t="shared" si="159"/>
        <v>0</v>
      </c>
      <c r="BW85" s="515">
        <f t="shared" si="160"/>
        <v>0</v>
      </c>
      <c r="BX85" s="515">
        <f t="shared" si="161"/>
        <v>0</v>
      </c>
      <c r="BY85" s="515">
        <f t="shared" si="162"/>
        <v>0</v>
      </c>
      <c r="BZ85" s="515">
        <f t="shared" si="163"/>
        <v>0</v>
      </c>
      <c r="CA85" s="515">
        <f t="shared" si="164"/>
        <v>0</v>
      </c>
      <c r="CB85" s="515">
        <f t="shared" si="165"/>
        <v>0</v>
      </c>
      <c r="CC85" s="515">
        <f t="shared" si="166"/>
        <v>0</v>
      </c>
      <c r="CD85" s="515">
        <f t="shared" si="167"/>
        <v>0</v>
      </c>
      <c r="CE85" s="515">
        <f t="shared" si="168"/>
        <v>0</v>
      </c>
      <c r="CF85" s="515">
        <f t="shared" si="169"/>
        <v>0</v>
      </c>
      <c r="CG85" s="515">
        <f t="shared" si="170"/>
        <v>0</v>
      </c>
      <c r="CH85" s="515">
        <f t="shared" si="171"/>
        <v>0</v>
      </c>
      <c r="CI85" s="515">
        <f t="shared" si="172"/>
        <v>0</v>
      </c>
      <c r="CJ85" s="515">
        <f t="shared" si="192"/>
        <v>0</v>
      </c>
      <c r="CK85" s="515">
        <f t="shared" si="173"/>
        <v>0</v>
      </c>
      <c r="CL85" s="515">
        <f t="shared" si="174"/>
        <v>0</v>
      </c>
      <c r="CM85" s="515">
        <f t="shared" si="175"/>
        <v>0</v>
      </c>
      <c r="CN85" s="515">
        <f t="shared" si="176"/>
        <v>0</v>
      </c>
      <c r="CO85" s="515">
        <f t="shared" si="177"/>
        <v>0</v>
      </c>
      <c r="CP85" s="515">
        <f t="shared" si="178"/>
        <v>0</v>
      </c>
      <c r="CQ85" s="515">
        <f t="shared" si="179"/>
        <v>0</v>
      </c>
      <c r="CR85" s="515">
        <f t="shared" si="180"/>
        <v>0</v>
      </c>
      <c r="CS85" s="515">
        <f t="shared" si="181"/>
        <v>0</v>
      </c>
      <c r="CT85" s="515">
        <f t="shared" si="182"/>
        <v>0</v>
      </c>
      <c r="CU85" s="515">
        <f t="shared" si="183"/>
        <v>0</v>
      </c>
      <c r="CV85" s="515">
        <f t="shared" si="184"/>
        <v>0</v>
      </c>
      <c r="CW85" s="515">
        <f t="shared" si="185"/>
        <v>0</v>
      </c>
    </row>
    <row r="86" spans="2:101" x14ac:dyDescent="0.25">
      <c r="B86" s="509">
        <v>69</v>
      </c>
      <c r="C86" s="467">
        <f>'Student Entry'!C82</f>
        <v>211413205071</v>
      </c>
      <c r="D86" s="274" t="str">
        <f>'Student Entry'!D82</f>
        <v>POOJA.G</v>
      </c>
      <c r="E86" s="468">
        <v>2</v>
      </c>
      <c r="F86" s="510">
        <v>2</v>
      </c>
      <c r="G86" s="510">
        <v>2</v>
      </c>
      <c r="H86" s="510">
        <v>2</v>
      </c>
      <c r="I86" s="510">
        <v>2</v>
      </c>
      <c r="J86" s="468">
        <v>2</v>
      </c>
      <c r="K86" s="510">
        <v>1</v>
      </c>
      <c r="L86" s="468">
        <v>1</v>
      </c>
      <c r="M86" s="468">
        <v>2</v>
      </c>
      <c r="N86" s="510">
        <v>0</v>
      </c>
      <c r="O86" s="511">
        <v>12</v>
      </c>
      <c r="P86" s="511"/>
      <c r="Q86" s="510"/>
      <c r="R86" s="510"/>
      <c r="S86" s="511" t="s">
        <v>937</v>
      </c>
      <c r="T86" s="511"/>
      <c r="U86" s="510">
        <v>7</v>
      </c>
      <c r="V86" s="510"/>
      <c r="W86" s="511">
        <v>6</v>
      </c>
      <c r="X86" s="511"/>
      <c r="Y86" s="510"/>
      <c r="Z86" s="510"/>
      <c r="AA86" s="511">
        <v>8</v>
      </c>
      <c r="AB86" s="511">
        <v>7</v>
      </c>
      <c r="AC86" s="510"/>
      <c r="AD86" s="510"/>
      <c r="AE86" s="511">
        <v>7</v>
      </c>
      <c r="AF86" s="511">
        <v>7</v>
      </c>
      <c r="AG86" s="447"/>
      <c r="AH86" s="512"/>
      <c r="AI86" s="513">
        <f t="shared" si="186"/>
        <v>2</v>
      </c>
      <c r="AJ86" s="513" t="str">
        <f t="shared" si="187"/>
        <v>NIL</v>
      </c>
      <c r="AK86" s="513">
        <f t="shared" si="188"/>
        <v>30</v>
      </c>
      <c r="AL86" s="513">
        <f t="shared" si="189"/>
        <v>38</v>
      </c>
      <c r="AM86" s="513" t="str">
        <f t="shared" si="190"/>
        <v>NIL</v>
      </c>
      <c r="AN86" s="513" t="str">
        <f t="shared" si="191"/>
        <v>NIL</v>
      </c>
      <c r="AO86" s="514">
        <f t="shared" si="193"/>
        <v>70</v>
      </c>
      <c r="AP86" s="515">
        <f t="shared" si="127"/>
        <v>0</v>
      </c>
      <c r="AQ86" s="515">
        <f t="shared" si="128"/>
        <v>0</v>
      </c>
      <c r="AR86" s="515">
        <f t="shared" si="129"/>
        <v>0</v>
      </c>
      <c r="AS86" s="515">
        <f t="shared" si="130"/>
        <v>0</v>
      </c>
      <c r="AT86" s="515">
        <f t="shared" si="131"/>
        <v>0</v>
      </c>
      <c r="AU86" s="515">
        <f t="shared" si="132"/>
        <v>0</v>
      </c>
      <c r="AV86" s="515">
        <f t="shared" si="133"/>
        <v>0</v>
      </c>
      <c r="AW86" s="515">
        <f t="shared" si="134"/>
        <v>0</v>
      </c>
      <c r="AX86" s="515">
        <f t="shared" si="135"/>
        <v>0</v>
      </c>
      <c r="AY86" s="515">
        <f t="shared" si="136"/>
        <v>0</v>
      </c>
      <c r="AZ86" s="515">
        <f t="shared" si="137"/>
        <v>0</v>
      </c>
      <c r="BA86" s="515">
        <f t="shared" si="138"/>
        <v>0</v>
      </c>
      <c r="BB86" s="515">
        <f t="shared" si="139"/>
        <v>0</v>
      </c>
      <c r="BC86" s="515">
        <f t="shared" si="140"/>
        <v>0</v>
      </c>
      <c r="BD86" s="515">
        <f t="shared" si="141"/>
        <v>0</v>
      </c>
      <c r="BE86" s="515">
        <f t="shared" si="142"/>
        <v>0</v>
      </c>
      <c r="BF86" s="515">
        <f t="shared" si="143"/>
        <v>0</v>
      </c>
      <c r="BG86" s="515">
        <f t="shared" si="144"/>
        <v>0</v>
      </c>
      <c r="BH86" s="515">
        <f t="shared" si="145"/>
        <v>0</v>
      </c>
      <c r="BI86" s="515">
        <f t="shared" si="146"/>
        <v>0</v>
      </c>
      <c r="BJ86" s="515">
        <f t="shared" si="147"/>
        <v>0</v>
      </c>
      <c r="BK86" s="515">
        <f t="shared" si="148"/>
        <v>0</v>
      </c>
      <c r="BL86" s="515">
        <f t="shared" si="149"/>
        <v>0</v>
      </c>
      <c r="BM86" s="515">
        <f t="shared" si="150"/>
        <v>0</v>
      </c>
      <c r="BN86" s="515">
        <f t="shared" si="151"/>
        <v>0</v>
      </c>
      <c r="BO86" s="515">
        <f t="shared" si="152"/>
        <v>0</v>
      </c>
      <c r="BP86" s="515">
        <f t="shared" si="153"/>
        <v>0</v>
      </c>
      <c r="BQ86" s="515">
        <f t="shared" si="154"/>
        <v>0</v>
      </c>
      <c r="BR86" s="515">
        <f t="shared" si="155"/>
        <v>0</v>
      </c>
      <c r="BS86" s="515">
        <f t="shared" si="156"/>
        <v>0</v>
      </c>
      <c r="BT86" s="515">
        <f t="shared" si="157"/>
        <v>0</v>
      </c>
      <c r="BU86" s="515">
        <f t="shared" si="158"/>
        <v>0</v>
      </c>
      <c r="BV86" s="515">
        <f t="shared" si="159"/>
        <v>0</v>
      </c>
      <c r="BW86" s="515">
        <f t="shared" si="160"/>
        <v>0</v>
      </c>
      <c r="BX86" s="515">
        <f t="shared" si="161"/>
        <v>0</v>
      </c>
      <c r="BY86" s="515">
        <f t="shared" si="162"/>
        <v>0</v>
      </c>
      <c r="BZ86" s="515">
        <f t="shared" si="163"/>
        <v>0</v>
      </c>
      <c r="CA86" s="515">
        <f t="shared" si="164"/>
        <v>0</v>
      </c>
      <c r="CB86" s="515">
        <f t="shared" si="165"/>
        <v>0</v>
      </c>
      <c r="CC86" s="515">
        <f t="shared" si="166"/>
        <v>0</v>
      </c>
      <c r="CD86" s="515">
        <f t="shared" si="167"/>
        <v>0</v>
      </c>
      <c r="CE86" s="515">
        <f t="shared" si="168"/>
        <v>0</v>
      </c>
      <c r="CF86" s="515">
        <f t="shared" si="169"/>
        <v>0</v>
      </c>
      <c r="CG86" s="515">
        <f t="shared" si="170"/>
        <v>0</v>
      </c>
      <c r="CH86" s="515">
        <f t="shared" si="171"/>
        <v>0</v>
      </c>
      <c r="CI86" s="515">
        <f t="shared" si="172"/>
        <v>0</v>
      </c>
      <c r="CJ86" s="515">
        <f t="shared" si="192"/>
        <v>0</v>
      </c>
      <c r="CK86" s="515">
        <f t="shared" si="173"/>
        <v>0</v>
      </c>
      <c r="CL86" s="515">
        <f t="shared" si="174"/>
        <v>0</v>
      </c>
      <c r="CM86" s="515">
        <f t="shared" si="175"/>
        <v>0</v>
      </c>
      <c r="CN86" s="515">
        <f t="shared" si="176"/>
        <v>0</v>
      </c>
      <c r="CO86" s="515">
        <f t="shared" si="177"/>
        <v>0</v>
      </c>
      <c r="CP86" s="515">
        <f t="shared" si="178"/>
        <v>0</v>
      </c>
      <c r="CQ86" s="515">
        <f t="shared" si="179"/>
        <v>0</v>
      </c>
      <c r="CR86" s="515">
        <f t="shared" si="180"/>
        <v>0</v>
      </c>
      <c r="CS86" s="515">
        <f t="shared" si="181"/>
        <v>0</v>
      </c>
      <c r="CT86" s="515">
        <f t="shared" si="182"/>
        <v>0</v>
      </c>
      <c r="CU86" s="515">
        <f t="shared" si="183"/>
        <v>0</v>
      </c>
      <c r="CV86" s="515">
        <f t="shared" si="184"/>
        <v>0</v>
      </c>
      <c r="CW86" s="515">
        <f t="shared" si="185"/>
        <v>0</v>
      </c>
    </row>
    <row r="87" spans="2:101" x14ac:dyDescent="0.25">
      <c r="B87" s="509">
        <v>70</v>
      </c>
      <c r="C87" s="467">
        <f>'Student Entry'!C83</f>
        <v>211413205072</v>
      </c>
      <c r="D87" s="274" t="str">
        <f>'Student Entry'!D83</f>
        <v>POOJA.R</v>
      </c>
      <c r="E87" s="468">
        <v>2</v>
      </c>
      <c r="F87" s="510">
        <v>2</v>
      </c>
      <c r="G87" s="510">
        <v>1</v>
      </c>
      <c r="H87" s="510">
        <v>2</v>
      </c>
      <c r="I87" s="510">
        <v>0</v>
      </c>
      <c r="J87" s="468">
        <v>2</v>
      </c>
      <c r="K87" s="510">
        <v>1</v>
      </c>
      <c r="L87" s="468">
        <v>2</v>
      </c>
      <c r="M87" s="468">
        <v>1</v>
      </c>
      <c r="N87" s="510">
        <v>0</v>
      </c>
      <c r="O87" s="511">
        <v>10</v>
      </c>
      <c r="P87" s="511"/>
      <c r="Q87" s="510"/>
      <c r="R87" s="510"/>
      <c r="S87" s="511">
        <v>5</v>
      </c>
      <c r="T87" s="511"/>
      <c r="U87" s="510"/>
      <c r="V87" s="510"/>
      <c r="W87" s="511" t="s">
        <v>937</v>
      </c>
      <c r="X87" s="511"/>
      <c r="Y87" s="510">
        <v>12</v>
      </c>
      <c r="Z87" s="510"/>
      <c r="AA87" s="511">
        <v>7</v>
      </c>
      <c r="AB87" s="511">
        <v>6</v>
      </c>
      <c r="AC87" s="510"/>
      <c r="AD87" s="510"/>
      <c r="AE87" s="511">
        <v>6</v>
      </c>
      <c r="AF87" s="511">
        <v>5</v>
      </c>
      <c r="AG87" s="447"/>
      <c r="AH87" s="512"/>
      <c r="AI87" s="513">
        <f t="shared" si="186"/>
        <v>2</v>
      </c>
      <c r="AJ87" s="513" t="str">
        <f t="shared" si="187"/>
        <v>NIL</v>
      </c>
      <c r="AK87" s="513">
        <f t="shared" si="188"/>
        <v>30</v>
      </c>
      <c r="AL87" s="513">
        <f t="shared" si="189"/>
        <v>32</v>
      </c>
      <c r="AM87" s="513" t="str">
        <f t="shared" si="190"/>
        <v>NIL</v>
      </c>
      <c r="AN87" s="513" t="str">
        <f t="shared" si="191"/>
        <v>NIL</v>
      </c>
      <c r="AO87" s="514">
        <f t="shared" si="193"/>
        <v>64</v>
      </c>
      <c r="AP87" s="515">
        <f t="shared" si="127"/>
        <v>0</v>
      </c>
      <c r="AQ87" s="515">
        <f t="shared" si="128"/>
        <v>0</v>
      </c>
      <c r="AR87" s="515">
        <f t="shared" si="129"/>
        <v>0</v>
      </c>
      <c r="AS87" s="515">
        <f t="shared" si="130"/>
        <v>0</v>
      </c>
      <c r="AT87" s="515">
        <f t="shared" si="131"/>
        <v>0</v>
      </c>
      <c r="AU87" s="515">
        <f t="shared" si="132"/>
        <v>0</v>
      </c>
      <c r="AV87" s="515">
        <f t="shared" si="133"/>
        <v>0</v>
      </c>
      <c r="AW87" s="515">
        <f t="shared" si="134"/>
        <v>0</v>
      </c>
      <c r="AX87" s="515">
        <f t="shared" si="135"/>
        <v>0</v>
      </c>
      <c r="AY87" s="515">
        <f t="shared" si="136"/>
        <v>0</v>
      </c>
      <c r="AZ87" s="515">
        <f t="shared" si="137"/>
        <v>0</v>
      </c>
      <c r="BA87" s="515">
        <f t="shared" si="138"/>
        <v>0</v>
      </c>
      <c r="BB87" s="515">
        <f t="shared" si="139"/>
        <v>0</v>
      </c>
      <c r="BC87" s="515">
        <f t="shared" si="140"/>
        <v>0</v>
      </c>
      <c r="BD87" s="515">
        <f t="shared" si="141"/>
        <v>0</v>
      </c>
      <c r="BE87" s="515">
        <f t="shared" si="142"/>
        <v>0</v>
      </c>
      <c r="BF87" s="515">
        <f t="shared" si="143"/>
        <v>0</v>
      </c>
      <c r="BG87" s="515">
        <f t="shared" si="144"/>
        <v>0</v>
      </c>
      <c r="BH87" s="515">
        <f t="shared" si="145"/>
        <v>0</v>
      </c>
      <c r="BI87" s="515">
        <f t="shared" si="146"/>
        <v>0</v>
      </c>
      <c r="BJ87" s="515">
        <f t="shared" si="147"/>
        <v>0</v>
      </c>
      <c r="BK87" s="515">
        <f t="shared" si="148"/>
        <v>0</v>
      </c>
      <c r="BL87" s="515">
        <f t="shared" si="149"/>
        <v>0</v>
      </c>
      <c r="BM87" s="515">
        <f t="shared" si="150"/>
        <v>0</v>
      </c>
      <c r="BN87" s="515">
        <f t="shared" si="151"/>
        <v>0</v>
      </c>
      <c r="BO87" s="515">
        <f t="shared" si="152"/>
        <v>0</v>
      </c>
      <c r="BP87" s="515">
        <f t="shared" si="153"/>
        <v>0</v>
      </c>
      <c r="BQ87" s="515">
        <f t="shared" si="154"/>
        <v>0</v>
      </c>
      <c r="BR87" s="515">
        <f t="shared" si="155"/>
        <v>0</v>
      </c>
      <c r="BS87" s="515">
        <f t="shared" si="156"/>
        <v>0</v>
      </c>
      <c r="BT87" s="515">
        <f t="shared" si="157"/>
        <v>0</v>
      </c>
      <c r="BU87" s="515">
        <f t="shared" si="158"/>
        <v>0</v>
      </c>
      <c r="BV87" s="515">
        <f t="shared" si="159"/>
        <v>0</v>
      </c>
      <c r="BW87" s="515">
        <f t="shared" si="160"/>
        <v>0</v>
      </c>
      <c r="BX87" s="515">
        <f t="shared" si="161"/>
        <v>0</v>
      </c>
      <c r="BY87" s="515">
        <f t="shared" si="162"/>
        <v>0</v>
      </c>
      <c r="BZ87" s="515">
        <f t="shared" si="163"/>
        <v>0</v>
      </c>
      <c r="CA87" s="515">
        <f t="shared" si="164"/>
        <v>0</v>
      </c>
      <c r="CB87" s="515">
        <f t="shared" si="165"/>
        <v>0</v>
      </c>
      <c r="CC87" s="515">
        <f t="shared" si="166"/>
        <v>0</v>
      </c>
      <c r="CD87" s="515">
        <f t="shared" si="167"/>
        <v>0</v>
      </c>
      <c r="CE87" s="515">
        <f t="shared" si="168"/>
        <v>0</v>
      </c>
      <c r="CF87" s="515">
        <f t="shared" si="169"/>
        <v>0</v>
      </c>
      <c r="CG87" s="515">
        <f t="shared" si="170"/>
        <v>0</v>
      </c>
      <c r="CH87" s="515">
        <f t="shared" si="171"/>
        <v>0</v>
      </c>
      <c r="CI87" s="515">
        <f t="shared" si="172"/>
        <v>0</v>
      </c>
      <c r="CJ87" s="515">
        <f t="shared" si="192"/>
        <v>0</v>
      </c>
      <c r="CK87" s="515">
        <f t="shared" si="173"/>
        <v>0</v>
      </c>
      <c r="CL87" s="515">
        <f t="shared" si="174"/>
        <v>0</v>
      </c>
      <c r="CM87" s="515">
        <f t="shared" si="175"/>
        <v>0</v>
      </c>
      <c r="CN87" s="515">
        <f t="shared" si="176"/>
        <v>0</v>
      </c>
      <c r="CO87" s="515">
        <f t="shared" si="177"/>
        <v>0</v>
      </c>
      <c r="CP87" s="515">
        <f t="shared" si="178"/>
        <v>0</v>
      </c>
      <c r="CQ87" s="515">
        <f t="shared" si="179"/>
        <v>0</v>
      </c>
      <c r="CR87" s="515">
        <f t="shared" si="180"/>
        <v>0</v>
      </c>
      <c r="CS87" s="515">
        <f t="shared" si="181"/>
        <v>0</v>
      </c>
      <c r="CT87" s="515">
        <f t="shared" si="182"/>
        <v>0</v>
      </c>
      <c r="CU87" s="515">
        <f t="shared" si="183"/>
        <v>0</v>
      </c>
      <c r="CV87" s="515">
        <f t="shared" si="184"/>
        <v>0</v>
      </c>
      <c r="CW87" s="515">
        <f t="shared" si="185"/>
        <v>0</v>
      </c>
    </row>
    <row r="88" spans="2:101" x14ac:dyDescent="0.25">
      <c r="B88" s="509">
        <v>71</v>
      </c>
      <c r="C88" s="467">
        <f>'Student Entry'!C84</f>
        <v>211413205073</v>
      </c>
      <c r="D88" s="274" t="str">
        <f>'Student Entry'!D84</f>
        <v>PRATHIBA.S</v>
      </c>
      <c r="E88" s="468">
        <v>2</v>
      </c>
      <c r="F88" s="510">
        <v>2</v>
      </c>
      <c r="G88" s="510">
        <v>0</v>
      </c>
      <c r="H88" s="510">
        <v>2</v>
      </c>
      <c r="I88" s="510">
        <v>0</v>
      </c>
      <c r="J88" s="468">
        <v>2</v>
      </c>
      <c r="K88" s="510">
        <v>1</v>
      </c>
      <c r="L88" s="468">
        <v>2</v>
      </c>
      <c r="M88" s="468">
        <v>1</v>
      </c>
      <c r="N88" s="510">
        <v>0</v>
      </c>
      <c r="O88" s="511" t="s">
        <v>937</v>
      </c>
      <c r="P88" s="511"/>
      <c r="Q88" s="510">
        <v>12</v>
      </c>
      <c r="R88" s="510"/>
      <c r="S88" s="511" t="s">
        <v>937</v>
      </c>
      <c r="T88" s="511"/>
      <c r="U88" s="510">
        <v>7</v>
      </c>
      <c r="V88" s="510"/>
      <c r="W88" s="511">
        <v>6</v>
      </c>
      <c r="X88" s="511"/>
      <c r="Y88" s="510"/>
      <c r="Z88" s="510"/>
      <c r="AA88" s="511" t="s">
        <v>937</v>
      </c>
      <c r="AB88" s="511" t="s">
        <v>937</v>
      </c>
      <c r="AC88" s="510">
        <v>6</v>
      </c>
      <c r="AD88" s="510">
        <v>7</v>
      </c>
      <c r="AE88" s="511">
        <v>6</v>
      </c>
      <c r="AF88" s="511">
        <v>7</v>
      </c>
      <c r="AG88" s="447"/>
      <c r="AH88" s="512"/>
      <c r="AI88" s="513">
        <f t="shared" si="186"/>
        <v>2</v>
      </c>
      <c r="AJ88" s="513" t="str">
        <f t="shared" si="187"/>
        <v>NIL</v>
      </c>
      <c r="AK88" s="513">
        <f t="shared" si="188"/>
        <v>17</v>
      </c>
      <c r="AL88" s="513">
        <f t="shared" si="189"/>
        <v>37</v>
      </c>
      <c r="AM88" s="513">
        <f t="shared" si="190"/>
        <v>7</v>
      </c>
      <c r="AN88" s="513" t="str">
        <f t="shared" si="191"/>
        <v>NIL</v>
      </c>
      <c r="AO88" s="514">
        <f t="shared" si="193"/>
        <v>63</v>
      </c>
      <c r="AP88" s="515">
        <f t="shared" si="127"/>
        <v>0</v>
      </c>
      <c r="AQ88" s="515">
        <f t="shared" si="128"/>
        <v>0</v>
      </c>
      <c r="AR88" s="515">
        <f t="shared" si="129"/>
        <v>0</v>
      </c>
      <c r="AS88" s="515">
        <f t="shared" si="130"/>
        <v>0</v>
      </c>
      <c r="AT88" s="515">
        <f t="shared" si="131"/>
        <v>0</v>
      </c>
      <c r="AU88" s="515">
        <f t="shared" si="132"/>
        <v>0</v>
      </c>
      <c r="AV88" s="515">
        <f t="shared" si="133"/>
        <v>0</v>
      </c>
      <c r="AW88" s="515">
        <f t="shared" si="134"/>
        <v>0</v>
      </c>
      <c r="AX88" s="515">
        <f t="shared" si="135"/>
        <v>0</v>
      </c>
      <c r="AY88" s="515">
        <f t="shared" si="136"/>
        <v>0</v>
      </c>
      <c r="AZ88" s="515">
        <f t="shared" si="137"/>
        <v>0</v>
      </c>
      <c r="BA88" s="515">
        <f t="shared" si="138"/>
        <v>0</v>
      </c>
      <c r="BB88" s="515">
        <f t="shared" si="139"/>
        <v>0</v>
      </c>
      <c r="BC88" s="515">
        <f t="shared" si="140"/>
        <v>0</v>
      </c>
      <c r="BD88" s="515">
        <f t="shared" si="141"/>
        <v>0</v>
      </c>
      <c r="BE88" s="515">
        <f t="shared" si="142"/>
        <v>0</v>
      </c>
      <c r="BF88" s="515">
        <f t="shared" si="143"/>
        <v>0</v>
      </c>
      <c r="BG88" s="515">
        <f t="shared" si="144"/>
        <v>0</v>
      </c>
      <c r="BH88" s="515">
        <f t="shared" si="145"/>
        <v>0</v>
      </c>
      <c r="BI88" s="515">
        <f t="shared" si="146"/>
        <v>0</v>
      </c>
      <c r="BJ88" s="515">
        <f t="shared" si="147"/>
        <v>0</v>
      </c>
      <c r="BK88" s="515">
        <f t="shared" si="148"/>
        <v>0</v>
      </c>
      <c r="BL88" s="515">
        <f t="shared" si="149"/>
        <v>0</v>
      </c>
      <c r="BM88" s="515">
        <f t="shared" si="150"/>
        <v>0</v>
      </c>
      <c r="BN88" s="515">
        <f t="shared" si="151"/>
        <v>0</v>
      </c>
      <c r="BO88" s="515">
        <f t="shared" si="152"/>
        <v>0</v>
      </c>
      <c r="BP88" s="515">
        <f t="shared" si="153"/>
        <v>0</v>
      </c>
      <c r="BQ88" s="515">
        <f t="shared" si="154"/>
        <v>0</v>
      </c>
      <c r="BR88" s="515">
        <f t="shared" si="155"/>
        <v>0</v>
      </c>
      <c r="BS88" s="515">
        <f t="shared" si="156"/>
        <v>0</v>
      </c>
      <c r="BT88" s="515">
        <f t="shared" si="157"/>
        <v>0</v>
      </c>
      <c r="BU88" s="515">
        <f t="shared" si="158"/>
        <v>0</v>
      </c>
      <c r="BV88" s="515">
        <f t="shared" si="159"/>
        <v>0</v>
      </c>
      <c r="BW88" s="515">
        <f t="shared" si="160"/>
        <v>0</v>
      </c>
      <c r="BX88" s="515">
        <f t="shared" si="161"/>
        <v>0</v>
      </c>
      <c r="BY88" s="515">
        <f t="shared" si="162"/>
        <v>0</v>
      </c>
      <c r="BZ88" s="515">
        <f t="shared" si="163"/>
        <v>0</v>
      </c>
      <c r="CA88" s="515">
        <f t="shared" si="164"/>
        <v>0</v>
      </c>
      <c r="CB88" s="515">
        <f t="shared" si="165"/>
        <v>0</v>
      </c>
      <c r="CC88" s="515">
        <f t="shared" si="166"/>
        <v>0</v>
      </c>
      <c r="CD88" s="515">
        <f t="shared" si="167"/>
        <v>0</v>
      </c>
      <c r="CE88" s="515">
        <f t="shared" si="168"/>
        <v>0</v>
      </c>
      <c r="CF88" s="515">
        <f t="shared" si="169"/>
        <v>0</v>
      </c>
      <c r="CG88" s="515">
        <f t="shared" si="170"/>
        <v>0</v>
      </c>
      <c r="CH88" s="515">
        <f t="shared" si="171"/>
        <v>0</v>
      </c>
      <c r="CI88" s="515">
        <f t="shared" si="172"/>
        <v>0</v>
      </c>
      <c r="CJ88" s="515">
        <f t="shared" si="192"/>
        <v>0</v>
      </c>
      <c r="CK88" s="515">
        <f t="shared" si="173"/>
        <v>0</v>
      </c>
      <c r="CL88" s="515">
        <f t="shared" si="174"/>
        <v>0</v>
      </c>
      <c r="CM88" s="515">
        <f t="shared" si="175"/>
        <v>0</v>
      </c>
      <c r="CN88" s="515">
        <f t="shared" si="176"/>
        <v>0</v>
      </c>
      <c r="CO88" s="515">
        <f t="shared" si="177"/>
        <v>0</v>
      </c>
      <c r="CP88" s="515">
        <f t="shared" si="178"/>
        <v>0</v>
      </c>
      <c r="CQ88" s="515">
        <f t="shared" si="179"/>
        <v>0</v>
      </c>
      <c r="CR88" s="515">
        <f t="shared" si="180"/>
        <v>0</v>
      </c>
      <c r="CS88" s="515">
        <f t="shared" si="181"/>
        <v>0</v>
      </c>
      <c r="CT88" s="515">
        <f t="shared" si="182"/>
        <v>0</v>
      </c>
      <c r="CU88" s="515">
        <f t="shared" si="183"/>
        <v>0</v>
      </c>
      <c r="CV88" s="515">
        <f t="shared" si="184"/>
        <v>0</v>
      </c>
      <c r="CW88" s="515">
        <f t="shared" si="185"/>
        <v>0</v>
      </c>
    </row>
    <row r="89" spans="2:101" x14ac:dyDescent="0.25">
      <c r="B89" s="509">
        <v>72</v>
      </c>
      <c r="C89" s="467">
        <f>'Student Entry'!C85</f>
        <v>211413205074</v>
      </c>
      <c r="D89" s="274" t="str">
        <f>'Student Entry'!D85</f>
        <v>PREETHI.S</v>
      </c>
      <c r="E89" s="468">
        <v>1</v>
      </c>
      <c r="F89" s="510">
        <v>2</v>
      </c>
      <c r="G89" s="510">
        <v>2</v>
      </c>
      <c r="H89" s="510">
        <v>2</v>
      </c>
      <c r="I89" s="510">
        <v>2</v>
      </c>
      <c r="J89" s="468">
        <v>1</v>
      </c>
      <c r="K89" s="510">
        <v>2</v>
      </c>
      <c r="L89" s="468">
        <v>1</v>
      </c>
      <c r="M89" s="468">
        <v>2</v>
      </c>
      <c r="N89" s="510">
        <v>0</v>
      </c>
      <c r="O89" s="511">
        <v>10</v>
      </c>
      <c r="P89" s="511"/>
      <c r="Q89" s="510"/>
      <c r="R89" s="510"/>
      <c r="S89" s="511">
        <v>7</v>
      </c>
      <c r="T89" s="511"/>
      <c r="U89" s="510"/>
      <c r="V89" s="510"/>
      <c r="W89" s="511">
        <v>6</v>
      </c>
      <c r="X89" s="511"/>
      <c r="Y89" s="510"/>
      <c r="Z89" s="510"/>
      <c r="AA89" s="511" t="s">
        <v>937</v>
      </c>
      <c r="AB89" s="511" t="s">
        <v>937</v>
      </c>
      <c r="AC89" s="510">
        <v>6</v>
      </c>
      <c r="AD89" s="510">
        <v>5</v>
      </c>
      <c r="AE89" s="511">
        <v>7</v>
      </c>
      <c r="AF89" s="511">
        <v>5</v>
      </c>
      <c r="AG89" s="447"/>
      <c r="AH89" s="512"/>
      <c r="AI89" s="513">
        <f t="shared" si="186"/>
        <v>1</v>
      </c>
      <c r="AJ89" s="513" t="str">
        <f t="shared" si="187"/>
        <v>NIL</v>
      </c>
      <c r="AK89" s="513">
        <f t="shared" si="188"/>
        <v>33</v>
      </c>
      <c r="AL89" s="513">
        <f t="shared" si="189"/>
        <v>22</v>
      </c>
      <c r="AM89" s="513">
        <f t="shared" si="190"/>
        <v>5</v>
      </c>
      <c r="AN89" s="513" t="str">
        <f t="shared" si="191"/>
        <v>NIL</v>
      </c>
      <c r="AO89" s="514">
        <f t="shared" si="193"/>
        <v>61</v>
      </c>
      <c r="AP89" s="515">
        <f t="shared" si="127"/>
        <v>0</v>
      </c>
      <c r="AQ89" s="515">
        <f t="shared" si="128"/>
        <v>0</v>
      </c>
      <c r="AR89" s="515">
        <f t="shared" si="129"/>
        <v>0</v>
      </c>
      <c r="AS89" s="515">
        <f t="shared" si="130"/>
        <v>0</v>
      </c>
      <c r="AT89" s="515">
        <f t="shared" si="131"/>
        <v>0</v>
      </c>
      <c r="AU89" s="515">
        <f t="shared" si="132"/>
        <v>0</v>
      </c>
      <c r="AV89" s="515">
        <f t="shared" si="133"/>
        <v>0</v>
      </c>
      <c r="AW89" s="515">
        <f t="shared" si="134"/>
        <v>0</v>
      </c>
      <c r="AX89" s="515">
        <f t="shared" si="135"/>
        <v>0</v>
      </c>
      <c r="AY89" s="515">
        <f t="shared" si="136"/>
        <v>0</v>
      </c>
      <c r="AZ89" s="515">
        <f t="shared" si="137"/>
        <v>0</v>
      </c>
      <c r="BA89" s="515">
        <f t="shared" si="138"/>
        <v>0</v>
      </c>
      <c r="BB89" s="515">
        <f t="shared" si="139"/>
        <v>0</v>
      </c>
      <c r="BC89" s="515">
        <f t="shared" si="140"/>
        <v>0</v>
      </c>
      <c r="BD89" s="515">
        <f t="shared" si="141"/>
        <v>0</v>
      </c>
      <c r="BE89" s="515">
        <f t="shared" si="142"/>
        <v>0</v>
      </c>
      <c r="BF89" s="515">
        <f t="shared" si="143"/>
        <v>0</v>
      </c>
      <c r="BG89" s="515">
        <f t="shared" si="144"/>
        <v>0</v>
      </c>
      <c r="BH89" s="515">
        <f t="shared" si="145"/>
        <v>0</v>
      </c>
      <c r="BI89" s="515">
        <f t="shared" si="146"/>
        <v>0</v>
      </c>
      <c r="BJ89" s="515">
        <f t="shared" si="147"/>
        <v>0</v>
      </c>
      <c r="BK89" s="515">
        <f t="shared" si="148"/>
        <v>0</v>
      </c>
      <c r="BL89" s="515">
        <f t="shared" si="149"/>
        <v>0</v>
      </c>
      <c r="BM89" s="515">
        <f t="shared" si="150"/>
        <v>0</v>
      </c>
      <c r="BN89" s="515">
        <f t="shared" si="151"/>
        <v>0</v>
      </c>
      <c r="BO89" s="515">
        <f t="shared" si="152"/>
        <v>0</v>
      </c>
      <c r="BP89" s="515">
        <f t="shared" si="153"/>
        <v>0</v>
      </c>
      <c r="BQ89" s="515">
        <f t="shared" si="154"/>
        <v>0</v>
      </c>
      <c r="BR89" s="515">
        <f t="shared" si="155"/>
        <v>0</v>
      </c>
      <c r="BS89" s="515">
        <f t="shared" si="156"/>
        <v>0</v>
      </c>
      <c r="BT89" s="515">
        <f t="shared" si="157"/>
        <v>0</v>
      </c>
      <c r="BU89" s="515">
        <f t="shared" si="158"/>
        <v>0</v>
      </c>
      <c r="BV89" s="515">
        <f t="shared" si="159"/>
        <v>0</v>
      </c>
      <c r="BW89" s="515">
        <f t="shared" si="160"/>
        <v>0</v>
      </c>
      <c r="BX89" s="515">
        <f t="shared" si="161"/>
        <v>0</v>
      </c>
      <c r="BY89" s="515">
        <f t="shared" si="162"/>
        <v>0</v>
      </c>
      <c r="BZ89" s="515">
        <f t="shared" si="163"/>
        <v>0</v>
      </c>
      <c r="CA89" s="515">
        <f t="shared" si="164"/>
        <v>0</v>
      </c>
      <c r="CB89" s="515">
        <f t="shared" si="165"/>
        <v>0</v>
      </c>
      <c r="CC89" s="515">
        <f t="shared" si="166"/>
        <v>0</v>
      </c>
      <c r="CD89" s="515">
        <f t="shared" si="167"/>
        <v>0</v>
      </c>
      <c r="CE89" s="515">
        <f t="shared" si="168"/>
        <v>0</v>
      </c>
      <c r="CF89" s="515">
        <f t="shared" si="169"/>
        <v>0</v>
      </c>
      <c r="CG89" s="515">
        <f t="shared" si="170"/>
        <v>0</v>
      </c>
      <c r="CH89" s="515">
        <f t="shared" si="171"/>
        <v>0</v>
      </c>
      <c r="CI89" s="515">
        <f t="shared" si="172"/>
        <v>0</v>
      </c>
      <c r="CJ89" s="515">
        <f t="shared" si="192"/>
        <v>0</v>
      </c>
      <c r="CK89" s="515">
        <f t="shared" si="173"/>
        <v>0</v>
      </c>
      <c r="CL89" s="515">
        <f t="shared" si="174"/>
        <v>0</v>
      </c>
      <c r="CM89" s="515">
        <f t="shared" si="175"/>
        <v>0</v>
      </c>
      <c r="CN89" s="515">
        <f t="shared" si="176"/>
        <v>0</v>
      </c>
      <c r="CO89" s="515">
        <f t="shared" si="177"/>
        <v>0</v>
      </c>
      <c r="CP89" s="515">
        <f t="shared" si="178"/>
        <v>0</v>
      </c>
      <c r="CQ89" s="515">
        <f t="shared" si="179"/>
        <v>0</v>
      </c>
      <c r="CR89" s="515">
        <f t="shared" si="180"/>
        <v>0</v>
      </c>
      <c r="CS89" s="515">
        <f t="shared" si="181"/>
        <v>0</v>
      </c>
      <c r="CT89" s="515">
        <f t="shared" si="182"/>
        <v>0</v>
      </c>
      <c r="CU89" s="515">
        <f t="shared" si="183"/>
        <v>0</v>
      </c>
      <c r="CV89" s="515">
        <f t="shared" si="184"/>
        <v>0</v>
      </c>
      <c r="CW89" s="515">
        <f t="shared" si="185"/>
        <v>0</v>
      </c>
    </row>
    <row r="90" spans="2:101" x14ac:dyDescent="0.25">
      <c r="B90" s="509">
        <v>73</v>
      </c>
      <c r="C90" s="467">
        <f>'Student Entry'!C86</f>
        <v>211413205075</v>
      </c>
      <c r="D90" s="274" t="str">
        <f>'Student Entry'!D86</f>
        <v>PRIYANGA.N</v>
      </c>
      <c r="E90" s="468">
        <v>2</v>
      </c>
      <c r="F90" s="510">
        <v>0</v>
      </c>
      <c r="G90" s="510">
        <v>2</v>
      </c>
      <c r="H90" s="510" t="s">
        <v>937</v>
      </c>
      <c r="I90" s="510">
        <v>2</v>
      </c>
      <c r="J90" s="468">
        <v>2</v>
      </c>
      <c r="K90" s="510">
        <v>1</v>
      </c>
      <c r="L90" s="468">
        <v>2</v>
      </c>
      <c r="M90" s="468">
        <v>2</v>
      </c>
      <c r="N90" s="510">
        <v>0</v>
      </c>
      <c r="O90" s="511">
        <v>6</v>
      </c>
      <c r="P90" s="511"/>
      <c r="Q90" s="510"/>
      <c r="R90" s="510"/>
      <c r="S90" s="511">
        <v>9</v>
      </c>
      <c r="T90" s="511"/>
      <c r="U90" s="510"/>
      <c r="V90" s="510"/>
      <c r="W90" s="511" t="s">
        <v>937</v>
      </c>
      <c r="X90" s="511"/>
      <c r="Y90" s="510">
        <v>12</v>
      </c>
      <c r="Z90" s="510"/>
      <c r="AA90" s="511">
        <v>0</v>
      </c>
      <c r="AB90" s="511">
        <v>7</v>
      </c>
      <c r="AC90" s="510"/>
      <c r="AD90" s="510"/>
      <c r="AE90" s="511">
        <v>6</v>
      </c>
      <c r="AF90" s="511">
        <v>7</v>
      </c>
      <c r="AG90" s="447"/>
      <c r="AH90" s="512"/>
      <c r="AI90" s="513">
        <f t="shared" si="186"/>
        <v>2</v>
      </c>
      <c r="AJ90" s="513" t="str">
        <f t="shared" si="187"/>
        <v>NIL</v>
      </c>
      <c r="AK90" s="513">
        <f t="shared" si="188"/>
        <v>28</v>
      </c>
      <c r="AL90" s="513">
        <f t="shared" si="189"/>
        <v>30</v>
      </c>
      <c r="AM90" s="513" t="str">
        <f t="shared" si="190"/>
        <v>NIL</v>
      </c>
      <c r="AN90" s="513" t="str">
        <f t="shared" si="191"/>
        <v>NIL</v>
      </c>
      <c r="AO90" s="514">
        <f t="shared" si="193"/>
        <v>60</v>
      </c>
      <c r="AP90" s="515">
        <f t="shared" si="127"/>
        <v>0</v>
      </c>
      <c r="AQ90" s="515">
        <f t="shared" si="128"/>
        <v>0</v>
      </c>
      <c r="AR90" s="515">
        <f t="shared" si="129"/>
        <v>0</v>
      </c>
      <c r="AS90" s="515">
        <f t="shared" si="130"/>
        <v>0</v>
      </c>
      <c r="AT90" s="515">
        <f t="shared" si="131"/>
        <v>0</v>
      </c>
      <c r="AU90" s="515">
        <f t="shared" si="132"/>
        <v>0</v>
      </c>
      <c r="AV90" s="515">
        <f t="shared" si="133"/>
        <v>0</v>
      </c>
      <c r="AW90" s="515">
        <f t="shared" si="134"/>
        <v>0</v>
      </c>
      <c r="AX90" s="515">
        <f t="shared" si="135"/>
        <v>0</v>
      </c>
      <c r="AY90" s="515">
        <f t="shared" si="136"/>
        <v>0</v>
      </c>
      <c r="AZ90" s="515">
        <f t="shared" si="137"/>
        <v>0</v>
      </c>
      <c r="BA90" s="515">
        <f t="shared" si="138"/>
        <v>0</v>
      </c>
      <c r="BB90" s="515">
        <f t="shared" si="139"/>
        <v>0</v>
      </c>
      <c r="BC90" s="515">
        <f t="shared" si="140"/>
        <v>0</v>
      </c>
      <c r="BD90" s="515">
        <f t="shared" si="141"/>
        <v>0</v>
      </c>
      <c r="BE90" s="515">
        <f t="shared" si="142"/>
        <v>0</v>
      </c>
      <c r="BF90" s="515">
        <f t="shared" si="143"/>
        <v>0</v>
      </c>
      <c r="BG90" s="515">
        <f t="shared" si="144"/>
        <v>0</v>
      </c>
      <c r="BH90" s="515">
        <f t="shared" si="145"/>
        <v>0</v>
      </c>
      <c r="BI90" s="515">
        <f t="shared" si="146"/>
        <v>0</v>
      </c>
      <c r="BJ90" s="515">
        <f t="shared" si="147"/>
        <v>0</v>
      </c>
      <c r="BK90" s="515">
        <f t="shared" si="148"/>
        <v>0</v>
      </c>
      <c r="BL90" s="515">
        <f t="shared" si="149"/>
        <v>0</v>
      </c>
      <c r="BM90" s="515">
        <f t="shared" si="150"/>
        <v>0</v>
      </c>
      <c r="BN90" s="515">
        <f t="shared" si="151"/>
        <v>0</v>
      </c>
      <c r="BO90" s="515">
        <f t="shared" si="152"/>
        <v>0</v>
      </c>
      <c r="BP90" s="515">
        <f t="shared" si="153"/>
        <v>0</v>
      </c>
      <c r="BQ90" s="515">
        <f t="shared" si="154"/>
        <v>0</v>
      </c>
      <c r="BR90" s="515">
        <f t="shared" si="155"/>
        <v>0</v>
      </c>
      <c r="BS90" s="515">
        <f t="shared" si="156"/>
        <v>0</v>
      </c>
      <c r="BT90" s="515">
        <f t="shared" si="157"/>
        <v>0</v>
      </c>
      <c r="BU90" s="515">
        <f t="shared" si="158"/>
        <v>0</v>
      </c>
      <c r="BV90" s="515">
        <f t="shared" si="159"/>
        <v>0</v>
      </c>
      <c r="BW90" s="515">
        <f t="shared" si="160"/>
        <v>0</v>
      </c>
      <c r="BX90" s="515">
        <f t="shared" si="161"/>
        <v>0</v>
      </c>
      <c r="BY90" s="515">
        <f t="shared" si="162"/>
        <v>0</v>
      </c>
      <c r="BZ90" s="515">
        <f t="shared" si="163"/>
        <v>0</v>
      </c>
      <c r="CA90" s="515">
        <f t="shared" si="164"/>
        <v>0</v>
      </c>
      <c r="CB90" s="515">
        <f t="shared" si="165"/>
        <v>0</v>
      </c>
      <c r="CC90" s="515">
        <f t="shared" si="166"/>
        <v>0</v>
      </c>
      <c r="CD90" s="515">
        <f t="shared" si="167"/>
        <v>0</v>
      </c>
      <c r="CE90" s="515">
        <f t="shared" si="168"/>
        <v>0</v>
      </c>
      <c r="CF90" s="515">
        <f t="shared" si="169"/>
        <v>0</v>
      </c>
      <c r="CG90" s="515">
        <f t="shared" si="170"/>
        <v>0</v>
      </c>
      <c r="CH90" s="515">
        <f t="shared" si="171"/>
        <v>0</v>
      </c>
      <c r="CI90" s="515">
        <f t="shared" si="172"/>
        <v>0</v>
      </c>
      <c r="CJ90" s="515">
        <f t="shared" si="192"/>
        <v>0</v>
      </c>
      <c r="CK90" s="515">
        <f t="shared" si="173"/>
        <v>0</v>
      </c>
      <c r="CL90" s="515">
        <f t="shared" si="174"/>
        <v>0</v>
      </c>
      <c r="CM90" s="515">
        <f t="shared" si="175"/>
        <v>0</v>
      </c>
      <c r="CN90" s="515">
        <f t="shared" si="176"/>
        <v>0</v>
      </c>
      <c r="CO90" s="515">
        <f t="shared" si="177"/>
        <v>0</v>
      </c>
      <c r="CP90" s="515">
        <f t="shared" si="178"/>
        <v>0</v>
      </c>
      <c r="CQ90" s="515">
        <f t="shared" si="179"/>
        <v>0</v>
      </c>
      <c r="CR90" s="515">
        <f t="shared" si="180"/>
        <v>0</v>
      </c>
      <c r="CS90" s="515">
        <f t="shared" si="181"/>
        <v>0</v>
      </c>
      <c r="CT90" s="515">
        <f t="shared" si="182"/>
        <v>0</v>
      </c>
      <c r="CU90" s="515">
        <f t="shared" si="183"/>
        <v>0</v>
      </c>
      <c r="CV90" s="515">
        <f t="shared" si="184"/>
        <v>0</v>
      </c>
      <c r="CW90" s="515">
        <f t="shared" si="185"/>
        <v>0</v>
      </c>
    </row>
    <row r="91" spans="2:101" x14ac:dyDescent="0.25">
      <c r="B91" s="509">
        <v>74</v>
      </c>
      <c r="C91" s="467">
        <f>'Student Entry'!C87</f>
        <v>211413205076</v>
      </c>
      <c r="D91" s="274" t="str">
        <f>'Student Entry'!D87</f>
        <v>PRIYANGA SIVAPRASAD</v>
      </c>
      <c r="E91" s="468">
        <v>1</v>
      </c>
      <c r="F91" s="510">
        <v>2</v>
      </c>
      <c r="G91" s="510">
        <v>1</v>
      </c>
      <c r="H91" s="510">
        <v>2</v>
      </c>
      <c r="I91" s="510">
        <v>1</v>
      </c>
      <c r="J91" s="468">
        <v>1</v>
      </c>
      <c r="K91" s="510">
        <v>2</v>
      </c>
      <c r="L91" s="468">
        <v>2</v>
      </c>
      <c r="M91" s="468">
        <v>2</v>
      </c>
      <c r="N91" s="510">
        <v>0</v>
      </c>
      <c r="O91" s="511" t="s">
        <v>937</v>
      </c>
      <c r="P91" s="511"/>
      <c r="Q91" s="510">
        <v>11</v>
      </c>
      <c r="R91" s="510"/>
      <c r="S91" s="511">
        <v>8</v>
      </c>
      <c r="T91" s="511"/>
      <c r="U91" s="510"/>
      <c r="V91" s="510"/>
      <c r="W91" s="511">
        <v>8</v>
      </c>
      <c r="X91" s="511"/>
      <c r="Y91" s="510"/>
      <c r="Z91" s="510"/>
      <c r="AA91" s="511">
        <v>7</v>
      </c>
      <c r="AB91" s="511">
        <v>7</v>
      </c>
      <c r="AC91" s="510"/>
      <c r="AD91" s="510"/>
      <c r="AE91" s="511">
        <v>5</v>
      </c>
      <c r="AF91" s="511">
        <v>8</v>
      </c>
      <c r="AG91" s="447"/>
      <c r="AH91" s="512"/>
      <c r="AI91" s="513">
        <f t="shared" si="186"/>
        <v>1</v>
      </c>
      <c r="AJ91" s="513" t="str">
        <f t="shared" si="187"/>
        <v>NIL</v>
      </c>
      <c r="AK91" s="513">
        <f t="shared" si="188"/>
        <v>25</v>
      </c>
      <c r="AL91" s="513">
        <f t="shared" si="189"/>
        <v>42</v>
      </c>
      <c r="AM91" s="513" t="str">
        <f t="shared" si="190"/>
        <v>NIL</v>
      </c>
      <c r="AN91" s="513" t="str">
        <f t="shared" si="191"/>
        <v>NIL</v>
      </c>
      <c r="AO91" s="514">
        <f t="shared" si="193"/>
        <v>68</v>
      </c>
      <c r="AP91" s="515">
        <f t="shared" si="127"/>
        <v>0</v>
      </c>
      <c r="AQ91" s="515">
        <f t="shared" si="128"/>
        <v>0</v>
      </c>
      <c r="AR91" s="515">
        <f t="shared" si="129"/>
        <v>0</v>
      </c>
      <c r="AS91" s="515">
        <f t="shared" si="130"/>
        <v>0</v>
      </c>
      <c r="AT91" s="515">
        <f t="shared" si="131"/>
        <v>0</v>
      </c>
      <c r="AU91" s="515">
        <f t="shared" si="132"/>
        <v>0</v>
      </c>
      <c r="AV91" s="515">
        <f t="shared" si="133"/>
        <v>0</v>
      </c>
      <c r="AW91" s="515">
        <f t="shared" si="134"/>
        <v>0</v>
      </c>
      <c r="AX91" s="515">
        <f t="shared" si="135"/>
        <v>0</v>
      </c>
      <c r="AY91" s="515">
        <f t="shared" si="136"/>
        <v>0</v>
      </c>
      <c r="AZ91" s="515">
        <f t="shared" si="137"/>
        <v>0</v>
      </c>
      <c r="BA91" s="515">
        <f t="shared" si="138"/>
        <v>0</v>
      </c>
      <c r="BB91" s="515">
        <f t="shared" si="139"/>
        <v>0</v>
      </c>
      <c r="BC91" s="515">
        <f t="shared" si="140"/>
        <v>0</v>
      </c>
      <c r="BD91" s="515">
        <f t="shared" si="141"/>
        <v>0</v>
      </c>
      <c r="BE91" s="515">
        <f t="shared" si="142"/>
        <v>0</v>
      </c>
      <c r="BF91" s="515">
        <f t="shared" si="143"/>
        <v>0</v>
      </c>
      <c r="BG91" s="515">
        <f t="shared" si="144"/>
        <v>0</v>
      </c>
      <c r="BH91" s="515">
        <f t="shared" si="145"/>
        <v>0</v>
      </c>
      <c r="BI91" s="515">
        <f t="shared" si="146"/>
        <v>0</v>
      </c>
      <c r="BJ91" s="515">
        <f t="shared" si="147"/>
        <v>0</v>
      </c>
      <c r="BK91" s="515">
        <f t="shared" si="148"/>
        <v>0</v>
      </c>
      <c r="BL91" s="515">
        <f t="shared" si="149"/>
        <v>0</v>
      </c>
      <c r="BM91" s="515">
        <f t="shared" si="150"/>
        <v>0</v>
      </c>
      <c r="BN91" s="515">
        <f t="shared" si="151"/>
        <v>0</v>
      </c>
      <c r="BO91" s="515">
        <f t="shared" si="152"/>
        <v>0</v>
      </c>
      <c r="BP91" s="515">
        <f t="shared" si="153"/>
        <v>0</v>
      </c>
      <c r="BQ91" s="515">
        <f t="shared" si="154"/>
        <v>0</v>
      </c>
      <c r="BR91" s="515">
        <f t="shared" si="155"/>
        <v>0</v>
      </c>
      <c r="BS91" s="515">
        <f t="shared" si="156"/>
        <v>0</v>
      </c>
      <c r="BT91" s="515">
        <f t="shared" si="157"/>
        <v>0</v>
      </c>
      <c r="BU91" s="515">
        <f t="shared" si="158"/>
        <v>0</v>
      </c>
      <c r="BV91" s="515">
        <f t="shared" si="159"/>
        <v>0</v>
      </c>
      <c r="BW91" s="515">
        <f t="shared" si="160"/>
        <v>0</v>
      </c>
      <c r="BX91" s="515">
        <f t="shared" si="161"/>
        <v>0</v>
      </c>
      <c r="BY91" s="515">
        <f t="shared" si="162"/>
        <v>0</v>
      </c>
      <c r="BZ91" s="515">
        <f t="shared" si="163"/>
        <v>0</v>
      </c>
      <c r="CA91" s="515">
        <f t="shared" si="164"/>
        <v>0</v>
      </c>
      <c r="CB91" s="515">
        <f t="shared" si="165"/>
        <v>0</v>
      </c>
      <c r="CC91" s="515">
        <f t="shared" si="166"/>
        <v>0</v>
      </c>
      <c r="CD91" s="515">
        <f t="shared" si="167"/>
        <v>0</v>
      </c>
      <c r="CE91" s="515">
        <f t="shared" si="168"/>
        <v>0</v>
      </c>
      <c r="CF91" s="515">
        <f t="shared" si="169"/>
        <v>0</v>
      </c>
      <c r="CG91" s="515">
        <f t="shared" si="170"/>
        <v>0</v>
      </c>
      <c r="CH91" s="515">
        <f t="shared" si="171"/>
        <v>0</v>
      </c>
      <c r="CI91" s="515">
        <f t="shared" si="172"/>
        <v>0</v>
      </c>
      <c r="CJ91" s="515">
        <f t="shared" si="192"/>
        <v>0</v>
      </c>
      <c r="CK91" s="515">
        <f t="shared" si="173"/>
        <v>0</v>
      </c>
      <c r="CL91" s="515">
        <f t="shared" si="174"/>
        <v>0</v>
      </c>
      <c r="CM91" s="515">
        <f t="shared" si="175"/>
        <v>0</v>
      </c>
      <c r="CN91" s="515">
        <f t="shared" si="176"/>
        <v>0</v>
      </c>
      <c r="CO91" s="515">
        <f t="shared" si="177"/>
        <v>0</v>
      </c>
      <c r="CP91" s="515">
        <f t="shared" si="178"/>
        <v>0</v>
      </c>
      <c r="CQ91" s="515">
        <f t="shared" si="179"/>
        <v>0</v>
      </c>
      <c r="CR91" s="515">
        <f t="shared" si="180"/>
        <v>0</v>
      </c>
      <c r="CS91" s="515">
        <f t="shared" si="181"/>
        <v>0</v>
      </c>
      <c r="CT91" s="515">
        <f t="shared" si="182"/>
        <v>0</v>
      </c>
      <c r="CU91" s="515">
        <f t="shared" si="183"/>
        <v>0</v>
      </c>
      <c r="CV91" s="515">
        <f t="shared" si="184"/>
        <v>0</v>
      </c>
      <c r="CW91" s="515">
        <f t="shared" si="185"/>
        <v>0</v>
      </c>
    </row>
    <row r="92" spans="2:101" x14ac:dyDescent="0.25">
      <c r="B92" s="509">
        <v>75</v>
      </c>
      <c r="C92" s="467">
        <f>'Student Entry'!C88</f>
        <v>211413205077</v>
      </c>
      <c r="D92" s="274" t="str">
        <f>'Student Entry'!D88</f>
        <v>PRIYANKA.M</v>
      </c>
      <c r="E92" s="468">
        <v>2</v>
      </c>
      <c r="F92" s="510">
        <v>2</v>
      </c>
      <c r="G92" s="510">
        <v>2</v>
      </c>
      <c r="H92" s="510">
        <v>2</v>
      </c>
      <c r="I92" s="510">
        <v>2</v>
      </c>
      <c r="J92" s="468">
        <v>2</v>
      </c>
      <c r="K92" s="510">
        <v>2</v>
      </c>
      <c r="L92" s="468">
        <v>1</v>
      </c>
      <c r="M92" s="468">
        <v>2</v>
      </c>
      <c r="N92" s="510">
        <v>2</v>
      </c>
      <c r="O92" s="511">
        <v>7</v>
      </c>
      <c r="P92" s="511"/>
      <c r="Q92" s="510"/>
      <c r="R92" s="510"/>
      <c r="S92" s="511">
        <v>5</v>
      </c>
      <c r="T92" s="511"/>
      <c r="U92" s="510"/>
      <c r="V92" s="510"/>
      <c r="W92" s="511">
        <v>8</v>
      </c>
      <c r="X92" s="511"/>
      <c r="Y92" s="510"/>
      <c r="Z92" s="510"/>
      <c r="AA92" s="511">
        <v>6</v>
      </c>
      <c r="AB92" s="511">
        <v>7</v>
      </c>
      <c r="AC92" s="510"/>
      <c r="AD92" s="510"/>
      <c r="AE92" s="511">
        <v>4</v>
      </c>
      <c r="AF92" s="511">
        <v>7</v>
      </c>
      <c r="AG92" s="447"/>
      <c r="AH92" s="512"/>
      <c r="AI92" s="513">
        <f t="shared" si="186"/>
        <v>2</v>
      </c>
      <c r="AJ92" s="513" t="str">
        <f t="shared" si="187"/>
        <v>NIL</v>
      </c>
      <c r="AK92" s="513">
        <f t="shared" si="188"/>
        <v>29</v>
      </c>
      <c r="AL92" s="513">
        <f t="shared" si="189"/>
        <v>32</v>
      </c>
      <c r="AM92" s="513" t="str">
        <f t="shared" si="190"/>
        <v>NIL</v>
      </c>
      <c r="AN92" s="513" t="str">
        <f t="shared" si="191"/>
        <v>NIL</v>
      </c>
      <c r="AO92" s="514">
        <f t="shared" si="193"/>
        <v>63</v>
      </c>
      <c r="AP92" s="515">
        <f t="shared" si="127"/>
        <v>0</v>
      </c>
      <c r="AQ92" s="515">
        <f t="shared" si="128"/>
        <v>0</v>
      </c>
      <c r="AR92" s="515">
        <f t="shared" si="129"/>
        <v>0</v>
      </c>
      <c r="AS92" s="515">
        <f t="shared" si="130"/>
        <v>0</v>
      </c>
      <c r="AT92" s="515">
        <f t="shared" si="131"/>
        <v>0</v>
      </c>
      <c r="AU92" s="515">
        <f t="shared" si="132"/>
        <v>0</v>
      </c>
      <c r="AV92" s="515">
        <f t="shared" si="133"/>
        <v>0</v>
      </c>
      <c r="AW92" s="515">
        <f t="shared" si="134"/>
        <v>0</v>
      </c>
      <c r="AX92" s="515">
        <f t="shared" si="135"/>
        <v>0</v>
      </c>
      <c r="AY92" s="515">
        <f t="shared" si="136"/>
        <v>0</v>
      </c>
      <c r="AZ92" s="515">
        <f t="shared" si="137"/>
        <v>0</v>
      </c>
      <c r="BA92" s="515">
        <f t="shared" si="138"/>
        <v>0</v>
      </c>
      <c r="BB92" s="515">
        <f t="shared" si="139"/>
        <v>0</v>
      </c>
      <c r="BC92" s="515">
        <f t="shared" si="140"/>
        <v>0</v>
      </c>
      <c r="BD92" s="515">
        <f t="shared" si="141"/>
        <v>0</v>
      </c>
      <c r="BE92" s="515">
        <f t="shared" si="142"/>
        <v>0</v>
      </c>
      <c r="BF92" s="515">
        <f t="shared" si="143"/>
        <v>0</v>
      </c>
      <c r="BG92" s="515">
        <f t="shared" si="144"/>
        <v>0</v>
      </c>
      <c r="BH92" s="515">
        <f t="shared" si="145"/>
        <v>0</v>
      </c>
      <c r="BI92" s="515">
        <f t="shared" si="146"/>
        <v>0</v>
      </c>
      <c r="BJ92" s="515">
        <f t="shared" si="147"/>
        <v>0</v>
      </c>
      <c r="BK92" s="515">
        <f t="shared" si="148"/>
        <v>0</v>
      </c>
      <c r="BL92" s="515">
        <f t="shared" si="149"/>
        <v>0</v>
      </c>
      <c r="BM92" s="515">
        <f t="shared" si="150"/>
        <v>0</v>
      </c>
      <c r="BN92" s="515">
        <f t="shared" si="151"/>
        <v>0</v>
      </c>
      <c r="BO92" s="515">
        <f t="shared" si="152"/>
        <v>0</v>
      </c>
      <c r="BP92" s="515">
        <f t="shared" si="153"/>
        <v>0</v>
      </c>
      <c r="BQ92" s="515">
        <f t="shared" si="154"/>
        <v>0</v>
      </c>
      <c r="BR92" s="515">
        <f t="shared" si="155"/>
        <v>0</v>
      </c>
      <c r="BS92" s="515">
        <f t="shared" si="156"/>
        <v>0</v>
      </c>
      <c r="BT92" s="515">
        <f t="shared" si="157"/>
        <v>0</v>
      </c>
      <c r="BU92" s="515">
        <f t="shared" si="158"/>
        <v>0</v>
      </c>
      <c r="BV92" s="515">
        <f t="shared" si="159"/>
        <v>0</v>
      </c>
      <c r="BW92" s="515">
        <f t="shared" si="160"/>
        <v>0</v>
      </c>
      <c r="BX92" s="515">
        <f t="shared" si="161"/>
        <v>0</v>
      </c>
      <c r="BY92" s="515">
        <f t="shared" si="162"/>
        <v>0</v>
      </c>
      <c r="BZ92" s="515">
        <f t="shared" si="163"/>
        <v>0</v>
      </c>
      <c r="CA92" s="515">
        <f t="shared" si="164"/>
        <v>0</v>
      </c>
      <c r="CB92" s="515">
        <f t="shared" si="165"/>
        <v>0</v>
      </c>
      <c r="CC92" s="515">
        <f t="shared" si="166"/>
        <v>0</v>
      </c>
      <c r="CD92" s="515">
        <f t="shared" si="167"/>
        <v>0</v>
      </c>
      <c r="CE92" s="515">
        <f t="shared" si="168"/>
        <v>0</v>
      </c>
      <c r="CF92" s="515">
        <f t="shared" si="169"/>
        <v>0</v>
      </c>
      <c r="CG92" s="515">
        <f t="shared" si="170"/>
        <v>0</v>
      </c>
      <c r="CH92" s="515">
        <f t="shared" si="171"/>
        <v>0</v>
      </c>
      <c r="CI92" s="515">
        <f t="shared" si="172"/>
        <v>0</v>
      </c>
      <c r="CJ92" s="515">
        <f t="shared" si="192"/>
        <v>0</v>
      </c>
      <c r="CK92" s="515">
        <f t="shared" si="173"/>
        <v>0</v>
      </c>
      <c r="CL92" s="515">
        <f t="shared" si="174"/>
        <v>0</v>
      </c>
      <c r="CM92" s="515">
        <f t="shared" si="175"/>
        <v>0</v>
      </c>
      <c r="CN92" s="515">
        <f t="shared" si="176"/>
        <v>0</v>
      </c>
      <c r="CO92" s="515">
        <f t="shared" si="177"/>
        <v>0</v>
      </c>
      <c r="CP92" s="515">
        <f t="shared" si="178"/>
        <v>0</v>
      </c>
      <c r="CQ92" s="515">
        <f t="shared" si="179"/>
        <v>0</v>
      </c>
      <c r="CR92" s="515">
        <f t="shared" si="180"/>
        <v>0</v>
      </c>
      <c r="CS92" s="515">
        <f t="shared" si="181"/>
        <v>0</v>
      </c>
      <c r="CT92" s="515">
        <f t="shared" si="182"/>
        <v>0</v>
      </c>
      <c r="CU92" s="515">
        <f t="shared" si="183"/>
        <v>0</v>
      </c>
      <c r="CV92" s="515">
        <f t="shared" si="184"/>
        <v>0</v>
      </c>
      <c r="CW92" s="515">
        <f t="shared" si="185"/>
        <v>0</v>
      </c>
    </row>
    <row r="93" spans="2:101" x14ac:dyDescent="0.25">
      <c r="B93" s="509">
        <v>76</v>
      </c>
      <c r="C93" s="467">
        <f>'Student Entry'!C89</f>
        <v>211413205078</v>
      </c>
      <c r="D93" s="274" t="str">
        <f>'Student Entry'!D89</f>
        <v>RAHUL.K.C</v>
      </c>
      <c r="E93" s="468">
        <v>2</v>
      </c>
      <c r="F93" s="510">
        <v>2</v>
      </c>
      <c r="G93" s="510">
        <v>2</v>
      </c>
      <c r="H93" s="510">
        <v>2</v>
      </c>
      <c r="I93" s="510">
        <v>2</v>
      </c>
      <c r="J93" s="468">
        <v>2</v>
      </c>
      <c r="K93" s="510">
        <v>1</v>
      </c>
      <c r="L93" s="468">
        <v>2</v>
      </c>
      <c r="M93" s="468">
        <v>2</v>
      </c>
      <c r="N93" s="510">
        <v>0</v>
      </c>
      <c r="O93" s="511">
        <v>8</v>
      </c>
      <c r="P93" s="511"/>
      <c r="Q93" s="510"/>
      <c r="R93" s="510"/>
      <c r="S93" s="511" t="s">
        <v>937</v>
      </c>
      <c r="T93" s="511"/>
      <c r="U93" s="510">
        <v>8</v>
      </c>
      <c r="V93" s="510"/>
      <c r="W93" s="511">
        <v>8</v>
      </c>
      <c r="X93" s="511"/>
      <c r="Y93" s="510"/>
      <c r="Z93" s="510"/>
      <c r="AA93" s="511" t="s">
        <v>937</v>
      </c>
      <c r="AB93" s="511" t="s">
        <v>937</v>
      </c>
      <c r="AC93" s="510">
        <v>6</v>
      </c>
      <c r="AD93" s="510">
        <v>7</v>
      </c>
      <c r="AE93" s="511" t="s">
        <v>937</v>
      </c>
      <c r="AF93" s="511" t="s">
        <v>937</v>
      </c>
      <c r="AG93" s="447">
        <v>8</v>
      </c>
      <c r="AH93" s="512">
        <v>7</v>
      </c>
      <c r="AI93" s="513">
        <f t="shared" si="186"/>
        <v>2</v>
      </c>
      <c r="AJ93" s="513" t="str">
        <f t="shared" si="187"/>
        <v>NIL</v>
      </c>
      <c r="AK93" s="513">
        <f t="shared" si="188"/>
        <v>12</v>
      </c>
      <c r="AL93" s="513">
        <f t="shared" si="189"/>
        <v>48</v>
      </c>
      <c r="AM93" s="513">
        <f t="shared" si="190"/>
        <v>7</v>
      </c>
      <c r="AN93" s="513" t="str">
        <f t="shared" si="191"/>
        <v>NIL</v>
      </c>
      <c r="AO93" s="514">
        <f t="shared" si="193"/>
        <v>69</v>
      </c>
      <c r="AP93" s="515">
        <f t="shared" si="127"/>
        <v>0</v>
      </c>
      <c r="AQ93" s="515">
        <f t="shared" si="128"/>
        <v>0</v>
      </c>
      <c r="AR93" s="515">
        <f t="shared" si="129"/>
        <v>0</v>
      </c>
      <c r="AS93" s="515">
        <f t="shared" si="130"/>
        <v>0</v>
      </c>
      <c r="AT93" s="515">
        <f t="shared" si="131"/>
        <v>0</v>
      </c>
      <c r="AU93" s="515">
        <f t="shared" si="132"/>
        <v>0</v>
      </c>
      <c r="AV93" s="515">
        <f t="shared" si="133"/>
        <v>0</v>
      </c>
      <c r="AW93" s="515">
        <f t="shared" si="134"/>
        <v>0</v>
      </c>
      <c r="AX93" s="515">
        <f t="shared" si="135"/>
        <v>0</v>
      </c>
      <c r="AY93" s="515">
        <f t="shared" si="136"/>
        <v>0</v>
      </c>
      <c r="AZ93" s="515">
        <f t="shared" si="137"/>
        <v>0</v>
      </c>
      <c r="BA93" s="515">
        <f t="shared" si="138"/>
        <v>0</v>
      </c>
      <c r="BB93" s="515">
        <f t="shared" si="139"/>
        <v>0</v>
      </c>
      <c r="BC93" s="515">
        <f t="shared" si="140"/>
        <v>0</v>
      </c>
      <c r="BD93" s="515">
        <f t="shared" si="141"/>
        <v>0</v>
      </c>
      <c r="BE93" s="515">
        <f t="shared" si="142"/>
        <v>0</v>
      </c>
      <c r="BF93" s="515">
        <f t="shared" si="143"/>
        <v>0</v>
      </c>
      <c r="BG93" s="515">
        <f t="shared" si="144"/>
        <v>0</v>
      </c>
      <c r="BH93" s="515">
        <f t="shared" si="145"/>
        <v>0</v>
      </c>
      <c r="BI93" s="515">
        <f t="shared" si="146"/>
        <v>0</v>
      </c>
      <c r="BJ93" s="515">
        <f t="shared" si="147"/>
        <v>0</v>
      </c>
      <c r="BK93" s="515">
        <f t="shared" si="148"/>
        <v>0</v>
      </c>
      <c r="BL93" s="515">
        <f t="shared" si="149"/>
        <v>0</v>
      </c>
      <c r="BM93" s="515">
        <f t="shared" si="150"/>
        <v>0</v>
      </c>
      <c r="BN93" s="515">
        <f t="shared" si="151"/>
        <v>0</v>
      </c>
      <c r="BO93" s="515">
        <f t="shared" si="152"/>
        <v>0</v>
      </c>
      <c r="BP93" s="515">
        <f t="shared" si="153"/>
        <v>0</v>
      </c>
      <c r="BQ93" s="515">
        <f t="shared" si="154"/>
        <v>0</v>
      </c>
      <c r="BR93" s="515">
        <f t="shared" si="155"/>
        <v>0</v>
      </c>
      <c r="BS93" s="515">
        <f t="shared" si="156"/>
        <v>0</v>
      </c>
      <c r="BT93" s="515">
        <f t="shared" si="157"/>
        <v>0</v>
      </c>
      <c r="BU93" s="515">
        <f t="shared" si="158"/>
        <v>0</v>
      </c>
      <c r="BV93" s="515">
        <f t="shared" si="159"/>
        <v>0</v>
      </c>
      <c r="BW93" s="515">
        <f t="shared" si="160"/>
        <v>0</v>
      </c>
      <c r="BX93" s="515">
        <f t="shared" si="161"/>
        <v>0</v>
      </c>
      <c r="BY93" s="515">
        <f t="shared" si="162"/>
        <v>0</v>
      </c>
      <c r="BZ93" s="515">
        <f t="shared" si="163"/>
        <v>0</v>
      </c>
      <c r="CA93" s="515">
        <f t="shared" si="164"/>
        <v>0</v>
      </c>
      <c r="CB93" s="515">
        <f t="shared" si="165"/>
        <v>0</v>
      </c>
      <c r="CC93" s="515">
        <f t="shared" si="166"/>
        <v>0</v>
      </c>
      <c r="CD93" s="515">
        <f t="shared" si="167"/>
        <v>0</v>
      </c>
      <c r="CE93" s="515">
        <f t="shared" si="168"/>
        <v>0</v>
      </c>
      <c r="CF93" s="515">
        <f t="shared" si="169"/>
        <v>0</v>
      </c>
      <c r="CG93" s="515">
        <f t="shared" si="170"/>
        <v>0</v>
      </c>
      <c r="CH93" s="515">
        <f t="shared" si="171"/>
        <v>0</v>
      </c>
      <c r="CI93" s="515">
        <f t="shared" si="172"/>
        <v>0</v>
      </c>
      <c r="CJ93" s="515">
        <f t="shared" si="192"/>
        <v>0</v>
      </c>
      <c r="CK93" s="515">
        <f t="shared" si="173"/>
        <v>0</v>
      </c>
      <c r="CL93" s="515">
        <f t="shared" si="174"/>
        <v>0</v>
      </c>
      <c r="CM93" s="515">
        <f t="shared" si="175"/>
        <v>0</v>
      </c>
      <c r="CN93" s="515">
        <f t="shared" si="176"/>
        <v>0</v>
      </c>
      <c r="CO93" s="515">
        <f t="shared" si="177"/>
        <v>0</v>
      </c>
      <c r="CP93" s="515">
        <f t="shared" si="178"/>
        <v>0</v>
      </c>
      <c r="CQ93" s="515">
        <f t="shared" si="179"/>
        <v>0</v>
      </c>
      <c r="CR93" s="515">
        <f t="shared" si="180"/>
        <v>0</v>
      </c>
      <c r="CS93" s="515">
        <f t="shared" si="181"/>
        <v>0</v>
      </c>
      <c r="CT93" s="515">
        <f t="shared" si="182"/>
        <v>0</v>
      </c>
      <c r="CU93" s="515">
        <f t="shared" si="183"/>
        <v>0</v>
      </c>
      <c r="CV93" s="515">
        <f t="shared" si="184"/>
        <v>0</v>
      </c>
      <c r="CW93" s="515">
        <f t="shared" si="185"/>
        <v>0</v>
      </c>
    </row>
    <row r="94" spans="2:101" x14ac:dyDescent="0.25">
      <c r="B94" s="509">
        <v>77</v>
      </c>
      <c r="C94" s="467">
        <f>'Student Entry'!C90</f>
        <v>211413205079</v>
      </c>
      <c r="D94" s="274" t="str">
        <f>'Student Entry'!D90</f>
        <v>RAJESWARI.M.P</v>
      </c>
      <c r="E94" s="468">
        <v>1</v>
      </c>
      <c r="F94" s="510">
        <v>2</v>
      </c>
      <c r="G94" s="510">
        <v>1</v>
      </c>
      <c r="H94" s="510">
        <v>2</v>
      </c>
      <c r="I94" s="510">
        <v>2</v>
      </c>
      <c r="J94" s="468">
        <v>2</v>
      </c>
      <c r="K94" s="510">
        <v>2</v>
      </c>
      <c r="L94" s="468">
        <v>2</v>
      </c>
      <c r="M94" s="468">
        <v>2</v>
      </c>
      <c r="N94" s="510">
        <v>0</v>
      </c>
      <c r="O94" s="511" t="s">
        <v>937</v>
      </c>
      <c r="P94" s="511"/>
      <c r="Q94" s="510">
        <v>12</v>
      </c>
      <c r="R94" s="510"/>
      <c r="S94" s="511">
        <v>5</v>
      </c>
      <c r="T94" s="511"/>
      <c r="U94" s="510"/>
      <c r="V94" s="510"/>
      <c r="W94" s="511" t="s">
        <v>937</v>
      </c>
      <c r="X94" s="511"/>
      <c r="Y94" s="510">
        <v>14</v>
      </c>
      <c r="Z94" s="510"/>
      <c r="AA94" s="511">
        <v>7</v>
      </c>
      <c r="AB94" s="511">
        <v>7</v>
      </c>
      <c r="AC94" s="510"/>
      <c r="AD94" s="510"/>
      <c r="AE94" s="511"/>
      <c r="AF94" s="511"/>
      <c r="AG94" s="447">
        <v>7</v>
      </c>
      <c r="AH94" s="512">
        <v>8</v>
      </c>
      <c r="AI94" s="513">
        <f t="shared" si="186"/>
        <v>1</v>
      </c>
      <c r="AJ94" s="513" t="str">
        <f t="shared" si="187"/>
        <v>NIL</v>
      </c>
      <c r="AK94" s="513">
        <f t="shared" si="188"/>
        <v>9</v>
      </c>
      <c r="AL94" s="513">
        <f t="shared" si="189"/>
        <v>66</v>
      </c>
      <c r="AM94" s="513" t="str">
        <f t="shared" si="190"/>
        <v>NIL</v>
      </c>
      <c r="AN94" s="513" t="str">
        <f t="shared" si="191"/>
        <v>NIL</v>
      </c>
      <c r="AO94" s="514">
        <f t="shared" si="193"/>
        <v>76</v>
      </c>
      <c r="AP94" s="515">
        <f t="shared" si="127"/>
        <v>0</v>
      </c>
      <c r="AQ94" s="515">
        <f t="shared" si="128"/>
        <v>0</v>
      </c>
      <c r="AR94" s="515">
        <f t="shared" si="129"/>
        <v>0</v>
      </c>
      <c r="AS94" s="515">
        <f t="shared" si="130"/>
        <v>0</v>
      </c>
      <c r="AT94" s="515">
        <f t="shared" si="131"/>
        <v>0</v>
      </c>
      <c r="AU94" s="515">
        <f t="shared" si="132"/>
        <v>0</v>
      </c>
      <c r="AV94" s="515">
        <f t="shared" si="133"/>
        <v>0</v>
      </c>
      <c r="AW94" s="515">
        <f t="shared" si="134"/>
        <v>0</v>
      </c>
      <c r="AX94" s="515">
        <f t="shared" si="135"/>
        <v>0</v>
      </c>
      <c r="AY94" s="515">
        <f t="shared" si="136"/>
        <v>0</v>
      </c>
      <c r="AZ94" s="515">
        <f t="shared" si="137"/>
        <v>0</v>
      </c>
      <c r="BA94" s="515">
        <f t="shared" si="138"/>
        <v>0</v>
      </c>
      <c r="BB94" s="515">
        <f t="shared" si="139"/>
        <v>0</v>
      </c>
      <c r="BC94" s="515">
        <f t="shared" si="140"/>
        <v>0</v>
      </c>
      <c r="BD94" s="515">
        <f t="shared" si="141"/>
        <v>0</v>
      </c>
      <c r="BE94" s="515">
        <f t="shared" si="142"/>
        <v>0</v>
      </c>
      <c r="BF94" s="515">
        <f t="shared" si="143"/>
        <v>0</v>
      </c>
      <c r="BG94" s="515">
        <f t="shared" si="144"/>
        <v>0</v>
      </c>
      <c r="BH94" s="515">
        <f t="shared" si="145"/>
        <v>0</v>
      </c>
      <c r="BI94" s="515">
        <f t="shared" si="146"/>
        <v>0</v>
      </c>
      <c r="BJ94" s="515">
        <f t="shared" si="147"/>
        <v>0</v>
      </c>
      <c r="BK94" s="515">
        <f t="shared" si="148"/>
        <v>0</v>
      </c>
      <c r="BL94" s="515">
        <f t="shared" si="149"/>
        <v>0</v>
      </c>
      <c r="BM94" s="515">
        <f t="shared" si="150"/>
        <v>0</v>
      </c>
      <c r="BN94" s="515">
        <f t="shared" si="151"/>
        <v>0</v>
      </c>
      <c r="BO94" s="515">
        <f t="shared" si="152"/>
        <v>0</v>
      </c>
      <c r="BP94" s="515">
        <f t="shared" si="153"/>
        <v>0</v>
      </c>
      <c r="BQ94" s="515">
        <f t="shared" si="154"/>
        <v>0</v>
      </c>
      <c r="BR94" s="515">
        <f t="shared" si="155"/>
        <v>0</v>
      </c>
      <c r="BS94" s="515">
        <f t="shared" si="156"/>
        <v>0</v>
      </c>
      <c r="BT94" s="515">
        <f t="shared" si="157"/>
        <v>0</v>
      </c>
      <c r="BU94" s="515">
        <f t="shared" si="158"/>
        <v>0</v>
      </c>
      <c r="BV94" s="515">
        <f t="shared" si="159"/>
        <v>0</v>
      </c>
      <c r="BW94" s="515">
        <f t="shared" si="160"/>
        <v>0</v>
      </c>
      <c r="BX94" s="515">
        <f t="shared" si="161"/>
        <v>0</v>
      </c>
      <c r="BY94" s="515">
        <f t="shared" si="162"/>
        <v>0</v>
      </c>
      <c r="BZ94" s="515">
        <f t="shared" si="163"/>
        <v>0</v>
      </c>
      <c r="CA94" s="515">
        <f t="shared" si="164"/>
        <v>0</v>
      </c>
      <c r="CB94" s="515">
        <f t="shared" si="165"/>
        <v>0</v>
      </c>
      <c r="CC94" s="515">
        <f t="shared" si="166"/>
        <v>0</v>
      </c>
      <c r="CD94" s="515">
        <f t="shared" si="167"/>
        <v>0</v>
      </c>
      <c r="CE94" s="515">
        <f t="shared" si="168"/>
        <v>0</v>
      </c>
      <c r="CF94" s="515">
        <f t="shared" si="169"/>
        <v>0</v>
      </c>
      <c r="CG94" s="515">
        <f t="shared" si="170"/>
        <v>0</v>
      </c>
      <c r="CH94" s="515">
        <f t="shared" si="171"/>
        <v>0</v>
      </c>
      <c r="CI94" s="515">
        <f t="shared" si="172"/>
        <v>0</v>
      </c>
      <c r="CJ94" s="515">
        <f t="shared" si="192"/>
        <v>0</v>
      </c>
      <c r="CK94" s="515">
        <f t="shared" si="173"/>
        <v>0</v>
      </c>
      <c r="CL94" s="515">
        <f t="shared" si="174"/>
        <v>0</v>
      </c>
      <c r="CM94" s="515">
        <f t="shared" si="175"/>
        <v>0</v>
      </c>
      <c r="CN94" s="515">
        <f t="shared" si="176"/>
        <v>0</v>
      </c>
      <c r="CO94" s="515">
        <f t="shared" si="177"/>
        <v>0</v>
      </c>
      <c r="CP94" s="515">
        <f t="shared" si="178"/>
        <v>0</v>
      </c>
      <c r="CQ94" s="515">
        <f t="shared" si="179"/>
        <v>0</v>
      </c>
      <c r="CR94" s="515">
        <f t="shared" si="180"/>
        <v>0</v>
      </c>
      <c r="CS94" s="515">
        <f t="shared" si="181"/>
        <v>0</v>
      </c>
      <c r="CT94" s="515">
        <f t="shared" si="182"/>
        <v>0</v>
      </c>
      <c r="CU94" s="515">
        <f t="shared" si="183"/>
        <v>0</v>
      </c>
      <c r="CV94" s="515">
        <f t="shared" si="184"/>
        <v>0</v>
      </c>
      <c r="CW94" s="515">
        <f t="shared" si="185"/>
        <v>0</v>
      </c>
    </row>
    <row r="95" spans="2:101" x14ac:dyDescent="0.25">
      <c r="B95" s="509">
        <v>78</v>
      </c>
      <c r="C95" s="467">
        <f>'Student Entry'!C91</f>
        <v>211413205080</v>
      </c>
      <c r="D95" s="274" t="str">
        <f>'Student Entry'!D91</f>
        <v>RAJ MOHAN.D</v>
      </c>
      <c r="E95" s="468">
        <v>2</v>
      </c>
      <c r="F95" s="510">
        <v>0</v>
      </c>
      <c r="G95" s="510">
        <v>2</v>
      </c>
      <c r="H95" s="510">
        <v>0</v>
      </c>
      <c r="I95" s="510">
        <v>2</v>
      </c>
      <c r="J95" s="468" t="s">
        <v>937</v>
      </c>
      <c r="K95" s="510">
        <v>2</v>
      </c>
      <c r="L95" s="468">
        <v>1</v>
      </c>
      <c r="M95" s="468">
        <v>2</v>
      </c>
      <c r="N95" s="510">
        <v>0</v>
      </c>
      <c r="O95" s="511">
        <v>10</v>
      </c>
      <c r="P95" s="511"/>
      <c r="Q95" s="510"/>
      <c r="R95" s="510"/>
      <c r="S95" s="511">
        <v>6</v>
      </c>
      <c r="T95" s="511"/>
      <c r="U95" s="510"/>
      <c r="V95" s="510"/>
      <c r="W95" s="511">
        <v>5</v>
      </c>
      <c r="X95" s="511"/>
      <c r="Y95" s="510"/>
      <c r="Z95" s="510"/>
      <c r="AA95" s="511">
        <v>7</v>
      </c>
      <c r="AB95" s="511">
        <v>6</v>
      </c>
      <c r="AC95" s="510"/>
      <c r="AD95" s="510"/>
      <c r="AE95" s="511">
        <v>5</v>
      </c>
      <c r="AF95" s="511">
        <v>7</v>
      </c>
      <c r="AG95" s="447"/>
      <c r="AH95" s="512"/>
      <c r="AI95" s="513">
        <f t="shared" si="186"/>
        <v>2</v>
      </c>
      <c r="AJ95" s="513" t="str">
        <f t="shared" si="187"/>
        <v>NIL</v>
      </c>
      <c r="AK95" s="513">
        <f t="shared" si="188"/>
        <v>28</v>
      </c>
      <c r="AL95" s="513">
        <f t="shared" si="189"/>
        <v>27</v>
      </c>
      <c r="AM95" s="513" t="str">
        <f t="shared" si="190"/>
        <v>NIL</v>
      </c>
      <c r="AN95" s="513" t="str">
        <f t="shared" si="191"/>
        <v>NIL</v>
      </c>
      <c r="AO95" s="514">
        <f t="shared" si="193"/>
        <v>57</v>
      </c>
      <c r="AP95" s="515">
        <f t="shared" si="127"/>
        <v>0</v>
      </c>
      <c r="AQ95" s="515">
        <f t="shared" si="128"/>
        <v>0</v>
      </c>
      <c r="AR95" s="515">
        <f t="shared" si="129"/>
        <v>0</v>
      </c>
      <c r="AS95" s="515">
        <f t="shared" si="130"/>
        <v>0</v>
      </c>
      <c r="AT95" s="515">
        <f t="shared" si="131"/>
        <v>0</v>
      </c>
      <c r="AU95" s="515">
        <f t="shared" si="132"/>
        <v>0</v>
      </c>
      <c r="AV95" s="515">
        <f t="shared" si="133"/>
        <v>0</v>
      </c>
      <c r="AW95" s="515">
        <f t="shared" si="134"/>
        <v>0</v>
      </c>
      <c r="AX95" s="515">
        <f t="shared" si="135"/>
        <v>0</v>
      </c>
      <c r="AY95" s="515">
        <f t="shared" si="136"/>
        <v>0</v>
      </c>
      <c r="AZ95" s="515">
        <f t="shared" si="137"/>
        <v>0</v>
      </c>
      <c r="BA95" s="515">
        <f t="shared" si="138"/>
        <v>0</v>
      </c>
      <c r="BB95" s="515">
        <f t="shared" si="139"/>
        <v>0</v>
      </c>
      <c r="BC95" s="515">
        <f t="shared" si="140"/>
        <v>0</v>
      </c>
      <c r="BD95" s="515">
        <f t="shared" si="141"/>
        <v>0</v>
      </c>
      <c r="BE95" s="515">
        <f t="shared" si="142"/>
        <v>0</v>
      </c>
      <c r="BF95" s="515">
        <f t="shared" si="143"/>
        <v>0</v>
      </c>
      <c r="BG95" s="515">
        <f t="shared" si="144"/>
        <v>0</v>
      </c>
      <c r="BH95" s="515">
        <f t="shared" si="145"/>
        <v>0</v>
      </c>
      <c r="BI95" s="515">
        <f t="shared" si="146"/>
        <v>0</v>
      </c>
      <c r="BJ95" s="515">
        <f t="shared" si="147"/>
        <v>0</v>
      </c>
      <c r="BK95" s="515">
        <f t="shared" si="148"/>
        <v>0</v>
      </c>
      <c r="BL95" s="515">
        <f t="shared" si="149"/>
        <v>0</v>
      </c>
      <c r="BM95" s="515">
        <f t="shared" si="150"/>
        <v>0</v>
      </c>
      <c r="BN95" s="515">
        <f t="shared" si="151"/>
        <v>0</v>
      </c>
      <c r="BO95" s="515">
        <f t="shared" si="152"/>
        <v>0</v>
      </c>
      <c r="BP95" s="515">
        <f t="shared" si="153"/>
        <v>0</v>
      </c>
      <c r="BQ95" s="515">
        <f t="shared" si="154"/>
        <v>0</v>
      </c>
      <c r="BR95" s="515">
        <f t="shared" si="155"/>
        <v>0</v>
      </c>
      <c r="BS95" s="515">
        <f t="shared" si="156"/>
        <v>0</v>
      </c>
      <c r="BT95" s="515">
        <f t="shared" si="157"/>
        <v>0</v>
      </c>
      <c r="BU95" s="515">
        <f t="shared" si="158"/>
        <v>0</v>
      </c>
      <c r="BV95" s="515">
        <f t="shared" si="159"/>
        <v>0</v>
      </c>
      <c r="BW95" s="515">
        <f t="shared" si="160"/>
        <v>0</v>
      </c>
      <c r="BX95" s="515">
        <f t="shared" si="161"/>
        <v>0</v>
      </c>
      <c r="BY95" s="515">
        <f t="shared" si="162"/>
        <v>0</v>
      </c>
      <c r="BZ95" s="515">
        <f t="shared" si="163"/>
        <v>0</v>
      </c>
      <c r="CA95" s="515">
        <f t="shared" si="164"/>
        <v>0</v>
      </c>
      <c r="CB95" s="515">
        <f t="shared" si="165"/>
        <v>0</v>
      </c>
      <c r="CC95" s="515">
        <f t="shared" si="166"/>
        <v>0</v>
      </c>
      <c r="CD95" s="515">
        <f t="shared" si="167"/>
        <v>0</v>
      </c>
      <c r="CE95" s="515">
        <f t="shared" si="168"/>
        <v>0</v>
      </c>
      <c r="CF95" s="515">
        <f t="shared" si="169"/>
        <v>0</v>
      </c>
      <c r="CG95" s="515">
        <f t="shared" si="170"/>
        <v>0</v>
      </c>
      <c r="CH95" s="515">
        <f t="shared" si="171"/>
        <v>0</v>
      </c>
      <c r="CI95" s="515">
        <f t="shared" si="172"/>
        <v>0</v>
      </c>
      <c r="CJ95" s="515">
        <f t="shared" si="192"/>
        <v>0</v>
      </c>
      <c r="CK95" s="515">
        <f t="shared" si="173"/>
        <v>0</v>
      </c>
      <c r="CL95" s="515">
        <f t="shared" si="174"/>
        <v>0</v>
      </c>
      <c r="CM95" s="515">
        <f t="shared" si="175"/>
        <v>0</v>
      </c>
      <c r="CN95" s="515">
        <f t="shared" si="176"/>
        <v>0</v>
      </c>
      <c r="CO95" s="515">
        <f t="shared" si="177"/>
        <v>0</v>
      </c>
      <c r="CP95" s="515">
        <f t="shared" si="178"/>
        <v>0</v>
      </c>
      <c r="CQ95" s="515">
        <f t="shared" si="179"/>
        <v>0</v>
      </c>
      <c r="CR95" s="515">
        <f t="shared" si="180"/>
        <v>0</v>
      </c>
      <c r="CS95" s="515">
        <f t="shared" si="181"/>
        <v>0</v>
      </c>
      <c r="CT95" s="515">
        <f t="shared" si="182"/>
        <v>0</v>
      </c>
      <c r="CU95" s="515">
        <f t="shared" si="183"/>
        <v>0</v>
      </c>
      <c r="CV95" s="515">
        <f t="shared" si="184"/>
        <v>0</v>
      </c>
      <c r="CW95" s="515">
        <f t="shared" si="185"/>
        <v>0</v>
      </c>
    </row>
    <row r="96" spans="2:101" x14ac:dyDescent="0.25">
      <c r="B96" s="509">
        <v>79</v>
      </c>
      <c r="C96" s="467">
        <f>'Student Entry'!C92</f>
        <v>211413205081</v>
      </c>
      <c r="D96" s="274" t="str">
        <f>'Student Entry'!D92</f>
        <v>RANGEELA.D</v>
      </c>
      <c r="E96" s="468">
        <v>1</v>
      </c>
      <c r="F96" s="510">
        <v>2</v>
      </c>
      <c r="G96" s="510">
        <v>2</v>
      </c>
      <c r="H96" s="510">
        <v>2</v>
      </c>
      <c r="I96" s="510">
        <v>2</v>
      </c>
      <c r="J96" s="468">
        <v>2</v>
      </c>
      <c r="K96" s="510">
        <v>2</v>
      </c>
      <c r="L96" s="468">
        <v>2</v>
      </c>
      <c r="M96" s="468">
        <v>1</v>
      </c>
      <c r="N96" s="510">
        <v>0</v>
      </c>
      <c r="O96" s="511">
        <v>6</v>
      </c>
      <c r="P96" s="511"/>
      <c r="Q96" s="510"/>
      <c r="R96" s="510"/>
      <c r="S96" s="511" t="s">
        <v>937</v>
      </c>
      <c r="T96" s="511"/>
      <c r="U96" s="510">
        <v>5</v>
      </c>
      <c r="V96" s="510"/>
      <c r="W96" s="511">
        <v>5</v>
      </c>
      <c r="X96" s="511"/>
      <c r="Y96" s="510"/>
      <c r="Z96" s="510"/>
      <c r="AA96" s="511">
        <v>6</v>
      </c>
      <c r="AB96" s="511">
        <v>6</v>
      </c>
      <c r="AC96" s="510"/>
      <c r="AD96" s="510"/>
      <c r="AE96" s="511">
        <v>6</v>
      </c>
      <c r="AF96" s="511">
        <v>8</v>
      </c>
      <c r="AG96" s="447"/>
      <c r="AH96" s="512"/>
      <c r="AI96" s="513">
        <f t="shared" si="186"/>
        <v>1</v>
      </c>
      <c r="AJ96" s="513" t="str">
        <f t="shared" si="187"/>
        <v>NIL</v>
      </c>
      <c r="AK96" s="513">
        <f t="shared" si="188"/>
        <v>24</v>
      </c>
      <c r="AL96" s="513">
        <f t="shared" si="189"/>
        <v>33</v>
      </c>
      <c r="AM96" s="513" t="str">
        <f t="shared" si="190"/>
        <v>NIL</v>
      </c>
      <c r="AN96" s="513" t="str">
        <f t="shared" si="191"/>
        <v>NIL</v>
      </c>
      <c r="AO96" s="514">
        <f t="shared" si="193"/>
        <v>58</v>
      </c>
      <c r="AP96" s="515">
        <f t="shared" si="127"/>
        <v>0</v>
      </c>
      <c r="AQ96" s="515">
        <f t="shared" si="128"/>
        <v>0</v>
      </c>
      <c r="AR96" s="515">
        <f t="shared" si="129"/>
        <v>0</v>
      </c>
      <c r="AS96" s="515">
        <f t="shared" si="130"/>
        <v>0</v>
      </c>
      <c r="AT96" s="515">
        <f t="shared" si="131"/>
        <v>0</v>
      </c>
      <c r="AU96" s="515">
        <f t="shared" si="132"/>
        <v>0</v>
      </c>
      <c r="AV96" s="515">
        <f t="shared" si="133"/>
        <v>0</v>
      </c>
      <c r="AW96" s="515">
        <f t="shared" si="134"/>
        <v>0</v>
      </c>
      <c r="AX96" s="515">
        <f t="shared" si="135"/>
        <v>0</v>
      </c>
      <c r="AY96" s="515">
        <f t="shared" si="136"/>
        <v>0</v>
      </c>
      <c r="AZ96" s="515">
        <f t="shared" si="137"/>
        <v>0</v>
      </c>
      <c r="BA96" s="515">
        <f t="shared" si="138"/>
        <v>0</v>
      </c>
      <c r="BB96" s="515">
        <f t="shared" si="139"/>
        <v>0</v>
      </c>
      <c r="BC96" s="515">
        <f t="shared" si="140"/>
        <v>0</v>
      </c>
      <c r="BD96" s="515">
        <f t="shared" si="141"/>
        <v>0</v>
      </c>
      <c r="BE96" s="515">
        <f t="shared" si="142"/>
        <v>0</v>
      </c>
      <c r="BF96" s="515">
        <f t="shared" si="143"/>
        <v>0</v>
      </c>
      <c r="BG96" s="515">
        <f t="shared" si="144"/>
        <v>0</v>
      </c>
      <c r="BH96" s="515">
        <f t="shared" si="145"/>
        <v>0</v>
      </c>
      <c r="BI96" s="515">
        <f t="shared" si="146"/>
        <v>0</v>
      </c>
      <c r="BJ96" s="515">
        <f t="shared" si="147"/>
        <v>0</v>
      </c>
      <c r="BK96" s="515">
        <f t="shared" si="148"/>
        <v>0</v>
      </c>
      <c r="BL96" s="515">
        <f t="shared" si="149"/>
        <v>0</v>
      </c>
      <c r="BM96" s="515">
        <f t="shared" si="150"/>
        <v>0</v>
      </c>
      <c r="BN96" s="515">
        <f t="shared" si="151"/>
        <v>0</v>
      </c>
      <c r="BO96" s="515">
        <f t="shared" si="152"/>
        <v>0</v>
      </c>
      <c r="BP96" s="515">
        <f t="shared" si="153"/>
        <v>0</v>
      </c>
      <c r="BQ96" s="515">
        <f t="shared" si="154"/>
        <v>0</v>
      </c>
      <c r="BR96" s="515">
        <f t="shared" si="155"/>
        <v>0</v>
      </c>
      <c r="BS96" s="515">
        <f t="shared" si="156"/>
        <v>0</v>
      </c>
      <c r="BT96" s="515">
        <f t="shared" si="157"/>
        <v>0</v>
      </c>
      <c r="BU96" s="515">
        <f t="shared" si="158"/>
        <v>0</v>
      </c>
      <c r="BV96" s="515">
        <f t="shared" si="159"/>
        <v>0</v>
      </c>
      <c r="BW96" s="515">
        <f t="shared" si="160"/>
        <v>0</v>
      </c>
      <c r="BX96" s="515">
        <f t="shared" si="161"/>
        <v>0</v>
      </c>
      <c r="BY96" s="515">
        <f t="shared" si="162"/>
        <v>0</v>
      </c>
      <c r="BZ96" s="515">
        <f t="shared" si="163"/>
        <v>0</v>
      </c>
      <c r="CA96" s="515">
        <f t="shared" si="164"/>
        <v>0</v>
      </c>
      <c r="CB96" s="515">
        <f t="shared" si="165"/>
        <v>0</v>
      </c>
      <c r="CC96" s="515">
        <f t="shared" si="166"/>
        <v>0</v>
      </c>
      <c r="CD96" s="515">
        <f t="shared" si="167"/>
        <v>0</v>
      </c>
      <c r="CE96" s="515">
        <f t="shared" si="168"/>
        <v>0</v>
      </c>
      <c r="CF96" s="515">
        <f t="shared" si="169"/>
        <v>0</v>
      </c>
      <c r="CG96" s="515">
        <f t="shared" si="170"/>
        <v>0</v>
      </c>
      <c r="CH96" s="515">
        <f t="shared" si="171"/>
        <v>0</v>
      </c>
      <c r="CI96" s="515">
        <f t="shared" si="172"/>
        <v>0</v>
      </c>
      <c r="CJ96" s="515">
        <f t="shared" si="192"/>
        <v>0</v>
      </c>
      <c r="CK96" s="515">
        <f t="shared" si="173"/>
        <v>0</v>
      </c>
      <c r="CL96" s="515">
        <f t="shared" si="174"/>
        <v>0</v>
      </c>
      <c r="CM96" s="515">
        <f t="shared" si="175"/>
        <v>0</v>
      </c>
      <c r="CN96" s="515">
        <f t="shared" si="176"/>
        <v>0</v>
      </c>
      <c r="CO96" s="515">
        <f t="shared" si="177"/>
        <v>0</v>
      </c>
      <c r="CP96" s="515">
        <f t="shared" si="178"/>
        <v>0</v>
      </c>
      <c r="CQ96" s="515">
        <f t="shared" si="179"/>
        <v>0</v>
      </c>
      <c r="CR96" s="515">
        <f t="shared" si="180"/>
        <v>0</v>
      </c>
      <c r="CS96" s="515">
        <f t="shared" si="181"/>
        <v>0</v>
      </c>
      <c r="CT96" s="515">
        <f t="shared" si="182"/>
        <v>0</v>
      </c>
      <c r="CU96" s="515">
        <f t="shared" si="183"/>
        <v>0</v>
      </c>
      <c r="CV96" s="515">
        <f t="shared" si="184"/>
        <v>0</v>
      </c>
      <c r="CW96" s="515">
        <f t="shared" si="185"/>
        <v>0</v>
      </c>
    </row>
    <row r="97" spans="2:101" x14ac:dyDescent="0.25">
      <c r="B97" s="509">
        <v>80</v>
      </c>
      <c r="C97" s="467">
        <f>'Student Entry'!C93</f>
        <v>211413205082</v>
      </c>
      <c r="D97" s="274" t="str">
        <f>'Student Entry'!D93</f>
        <v>RATHI.J</v>
      </c>
      <c r="E97" s="468">
        <v>2</v>
      </c>
      <c r="F97" s="510">
        <v>2</v>
      </c>
      <c r="G97" s="510">
        <v>2</v>
      </c>
      <c r="H97" s="510">
        <v>1</v>
      </c>
      <c r="I97" s="510">
        <v>2</v>
      </c>
      <c r="J97" s="468">
        <v>2</v>
      </c>
      <c r="K97" s="510">
        <v>2</v>
      </c>
      <c r="L97" s="468">
        <v>2</v>
      </c>
      <c r="M97" s="468">
        <v>2</v>
      </c>
      <c r="N97" s="510">
        <v>0</v>
      </c>
      <c r="O97" s="511">
        <v>11</v>
      </c>
      <c r="P97" s="511"/>
      <c r="Q97" s="510"/>
      <c r="R97" s="510"/>
      <c r="S97" s="511">
        <v>8</v>
      </c>
      <c r="T97" s="511"/>
      <c r="U97" s="510"/>
      <c r="V97" s="510"/>
      <c r="W97" s="511">
        <v>5</v>
      </c>
      <c r="X97" s="511"/>
      <c r="Y97" s="510"/>
      <c r="Z97" s="510"/>
      <c r="AA97" s="511">
        <v>6</v>
      </c>
      <c r="AB97" s="511">
        <v>5</v>
      </c>
      <c r="AC97" s="510"/>
      <c r="AD97" s="510"/>
      <c r="AE97" s="511" t="s">
        <v>937</v>
      </c>
      <c r="AF97" s="511" t="s">
        <v>937</v>
      </c>
      <c r="AG97" s="447">
        <v>8</v>
      </c>
      <c r="AH97" s="512">
        <v>8</v>
      </c>
      <c r="AI97" s="513">
        <f t="shared" si="186"/>
        <v>2</v>
      </c>
      <c r="AJ97" s="513" t="str">
        <f t="shared" si="187"/>
        <v>NIL</v>
      </c>
      <c r="AK97" s="513">
        <f t="shared" si="188"/>
        <v>22</v>
      </c>
      <c r="AL97" s="513">
        <f t="shared" si="189"/>
        <v>44</v>
      </c>
      <c r="AM97" s="513" t="str">
        <f t="shared" si="190"/>
        <v>NIL</v>
      </c>
      <c r="AN97" s="513" t="str">
        <f t="shared" si="191"/>
        <v>NIL</v>
      </c>
      <c r="AO97" s="514">
        <f t="shared" si="193"/>
        <v>68</v>
      </c>
      <c r="AP97" s="515">
        <f t="shared" si="127"/>
        <v>0</v>
      </c>
      <c r="AQ97" s="515">
        <f t="shared" si="128"/>
        <v>0</v>
      </c>
      <c r="AR97" s="515">
        <f t="shared" si="129"/>
        <v>0</v>
      </c>
      <c r="AS97" s="515">
        <f t="shared" si="130"/>
        <v>0</v>
      </c>
      <c r="AT97" s="515">
        <f t="shared" si="131"/>
        <v>0</v>
      </c>
      <c r="AU97" s="515">
        <f t="shared" si="132"/>
        <v>0</v>
      </c>
      <c r="AV97" s="515">
        <f t="shared" si="133"/>
        <v>0</v>
      </c>
      <c r="AW97" s="515">
        <f t="shared" si="134"/>
        <v>0</v>
      </c>
      <c r="AX97" s="515">
        <f t="shared" si="135"/>
        <v>0</v>
      </c>
      <c r="AY97" s="515">
        <f t="shared" si="136"/>
        <v>0</v>
      </c>
      <c r="AZ97" s="515">
        <f t="shared" si="137"/>
        <v>0</v>
      </c>
      <c r="BA97" s="515">
        <f t="shared" si="138"/>
        <v>0</v>
      </c>
      <c r="BB97" s="515">
        <f t="shared" si="139"/>
        <v>0</v>
      </c>
      <c r="BC97" s="515">
        <f t="shared" si="140"/>
        <v>0</v>
      </c>
      <c r="BD97" s="515">
        <f t="shared" si="141"/>
        <v>0</v>
      </c>
      <c r="BE97" s="515">
        <f t="shared" si="142"/>
        <v>0</v>
      </c>
      <c r="BF97" s="515">
        <f t="shared" si="143"/>
        <v>0</v>
      </c>
      <c r="BG97" s="515">
        <f t="shared" si="144"/>
        <v>0</v>
      </c>
      <c r="BH97" s="515">
        <f t="shared" si="145"/>
        <v>0</v>
      </c>
      <c r="BI97" s="515">
        <f t="shared" si="146"/>
        <v>0</v>
      </c>
      <c r="BJ97" s="515">
        <f t="shared" si="147"/>
        <v>0</v>
      </c>
      <c r="BK97" s="515">
        <f t="shared" si="148"/>
        <v>0</v>
      </c>
      <c r="BL97" s="515">
        <f t="shared" si="149"/>
        <v>0</v>
      </c>
      <c r="BM97" s="515">
        <f t="shared" si="150"/>
        <v>0</v>
      </c>
      <c r="BN97" s="515">
        <f t="shared" si="151"/>
        <v>0</v>
      </c>
      <c r="BO97" s="515">
        <f t="shared" si="152"/>
        <v>0</v>
      </c>
      <c r="BP97" s="515">
        <f t="shared" si="153"/>
        <v>0</v>
      </c>
      <c r="BQ97" s="515">
        <f t="shared" si="154"/>
        <v>0</v>
      </c>
      <c r="BR97" s="515">
        <f t="shared" si="155"/>
        <v>0</v>
      </c>
      <c r="BS97" s="515">
        <f t="shared" si="156"/>
        <v>0</v>
      </c>
      <c r="BT97" s="515">
        <f t="shared" si="157"/>
        <v>0</v>
      </c>
      <c r="BU97" s="515">
        <f t="shared" si="158"/>
        <v>0</v>
      </c>
      <c r="BV97" s="515">
        <f t="shared" si="159"/>
        <v>0</v>
      </c>
      <c r="BW97" s="515">
        <f t="shared" si="160"/>
        <v>0</v>
      </c>
      <c r="BX97" s="515">
        <f t="shared" si="161"/>
        <v>0</v>
      </c>
      <c r="BY97" s="515">
        <f t="shared" si="162"/>
        <v>0</v>
      </c>
      <c r="BZ97" s="515">
        <f t="shared" si="163"/>
        <v>0</v>
      </c>
      <c r="CA97" s="515">
        <f t="shared" si="164"/>
        <v>0</v>
      </c>
      <c r="CB97" s="515">
        <f t="shared" si="165"/>
        <v>0</v>
      </c>
      <c r="CC97" s="515">
        <f t="shared" si="166"/>
        <v>0</v>
      </c>
      <c r="CD97" s="515">
        <f t="shared" si="167"/>
        <v>0</v>
      </c>
      <c r="CE97" s="515">
        <f t="shared" si="168"/>
        <v>0</v>
      </c>
      <c r="CF97" s="515">
        <f t="shared" si="169"/>
        <v>0</v>
      </c>
      <c r="CG97" s="515">
        <f t="shared" si="170"/>
        <v>0</v>
      </c>
      <c r="CH97" s="515">
        <f t="shared" si="171"/>
        <v>0</v>
      </c>
      <c r="CI97" s="515">
        <f t="shared" si="172"/>
        <v>0</v>
      </c>
      <c r="CJ97" s="515">
        <f t="shared" si="192"/>
        <v>0</v>
      </c>
      <c r="CK97" s="515">
        <f t="shared" si="173"/>
        <v>0</v>
      </c>
      <c r="CL97" s="515">
        <f t="shared" si="174"/>
        <v>0</v>
      </c>
      <c r="CM97" s="515">
        <f t="shared" si="175"/>
        <v>0</v>
      </c>
      <c r="CN97" s="515">
        <f t="shared" si="176"/>
        <v>0</v>
      </c>
      <c r="CO97" s="515">
        <f t="shared" si="177"/>
        <v>0</v>
      </c>
      <c r="CP97" s="515">
        <f t="shared" si="178"/>
        <v>0</v>
      </c>
      <c r="CQ97" s="515">
        <f t="shared" si="179"/>
        <v>0</v>
      </c>
      <c r="CR97" s="515">
        <f t="shared" si="180"/>
        <v>0</v>
      </c>
      <c r="CS97" s="515">
        <f t="shared" si="181"/>
        <v>0</v>
      </c>
      <c r="CT97" s="515">
        <f t="shared" si="182"/>
        <v>0</v>
      </c>
      <c r="CU97" s="515">
        <f t="shared" si="183"/>
        <v>0</v>
      </c>
      <c r="CV97" s="515">
        <f t="shared" si="184"/>
        <v>0</v>
      </c>
      <c r="CW97" s="515">
        <f t="shared" si="185"/>
        <v>0</v>
      </c>
    </row>
    <row r="98" spans="2:101" x14ac:dyDescent="0.25">
      <c r="B98" s="509">
        <v>81</v>
      </c>
      <c r="C98" s="467">
        <f>'Student Entry'!C94</f>
        <v>211413205083</v>
      </c>
      <c r="D98" s="274" t="str">
        <f>'Student Entry'!D94</f>
        <v>REDDY HEMANTH.T</v>
      </c>
      <c r="E98" s="468">
        <v>2</v>
      </c>
      <c r="F98" s="510">
        <v>2</v>
      </c>
      <c r="G98" s="510">
        <v>2</v>
      </c>
      <c r="H98" s="510">
        <v>2</v>
      </c>
      <c r="I98" s="510">
        <v>2</v>
      </c>
      <c r="J98" s="468">
        <v>2</v>
      </c>
      <c r="K98" s="510">
        <v>2</v>
      </c>
      <c r="L98" s="468">
        <v>2</v>
      </c>
      <c r="M98" s="468">
        <v>2</v>
      </c>
      <c r="N98" s="510">
        <v>1</v>
      </c>
      <c r="O98" s="511">
        <v>6</v>
      </c>
      <c r="P98" s="511"/>
      <c r="Q98" s="510"/>
      <c r="R98" s="510"/>
      <c r="S98" s="511">
        <v>6</v>
      </c>
      <c r="T98" s="511"/>
      <c r="U98" s="510"/>
      <c r="V98" s="510"/>
      <c r="W98" s="511" t="s">
        <v>937</v>
      </c>
      <c r="X98" s="511"/>
      <c r="Y98" s="510">
        <v>11</v>
      </c>
      <c r="Z98" s="510"/>
      <c r="AA98" s="511">
        <v>7</v>
      </c>
      <c r="AB98" s="511">
        <v>6</v>
      </c>
      <c r="AC98" s="510"/>
      <c r="AD98" s="510"/>
      <c r="AE98" s="511" t="s">
        <v>937</v>
      </c>
      <c r="AF98" s="511" t="s">
        <v>937</v>
      </c>
      <c r="AG98" s="447">
        <v>7</v>
      </c>
      <c r="AH98" s="512">
        <v>7</v>
      </c>
      <c r="AI98" s="513">
        <f t="shared" si="186"/>
        <v>2</v>
      </c>
      <c r="AJ98" s="513" t="str">
        <f t="shared" si="187"/>
        <v>NIL</v>
      </c>
      <c r="AK98" s="513">
        <f t="shared" si="188"/>
        <v>17</v>
      </c>
      <c r="AL98" s="513">
        <f t="shared" si="189"/>
        <v>50</v>
      </c>
      <c r="AM98" s="513" t="str">
        <f t="shared" si="190"/>
        <v>NIL</v>
      </c>
      <c r="AN98" s="513" t="str">
        <f t="shared" si="191"/>
        <v>NIL</v>
      </c>
      <c r="AO98" s="514">
        <f t="shared" si="193"/>
        <v>69</v>
      </c>
      <c r="AP98" s="515">
        <f t="shared" si="127"/>
        <v>0</v>
      </c>
      <c r="AQ98" s="515">
        <f t="shared" si="128"/>
        <v>0</v>
      </c>
      <c r="AR98" s="515">
        <f t="shared" si="129"/>
        <v>0</v>
      </c>
      <c r="AS98" s="515">
        <f t="shared" si="130"/>
        <v>0</v>
      </c>
      <c r="AT98" s="515">
        <f t="shared" si="131"/>
        <v>0</v>
      </c>
      <c r="AU98" s="515">
        <f t="shared" si="132"/>
        <v>0</v>
      </c>
      <c r="AV98" s="515">
        <f t="shared" si="133"/>
        <v>0</v>
      </c>
      <c r="AW98" s="515">
        <f t="shared" si="134"/>
        <v>0</v>
      </c>
      <c r="AX98" s="515">
        <f t="shared" si="135"/>
        <v>0</v>
      </c>
      <c r="AY98" s="515">
        <f t="shared" si="136"/>
        <v>0</v>
      </c>
      <c r="AZ98" s="515">
        <f t="shared" si="137"/>
        <v>0</v>
      </c>
      <c r="BA98" s="515">
        <f t="shared" si="138"/>
        <v>0</v>
      </c>
      <c r="BB98" s="515">
        <f t="shared" si="139"/>
        <v>0</v>
      </c>
      <c r="BC98" s="515">
        <f t="shared" si="140"/>
        <v>0</v>
      </c>
      <c r="BD98" s="515">
        <f t="shared" si="141"/>
        <v>0</v>
      </c>
      <c r="BE98" s="515">
        <f t="shared" si="142"/>
        <v>0</v>
      </c>
      <c r="BF98" s="515">
        <f t="shared" si="143"/>
        <v>0</v>
      </c>
      <c r="BG98" s="515">
        <f t="shared" si="144"/>
        <v>0</v>
      </c>
      <c r="BH98" s="515">
        <f t="shared" si="145"/>
        <v>0</v>
      </c>
      <c r="BI98" s="515">
        <f t="shared" si="146"/>
        <v>0</v>
      </c>
      <c r="BJ98" s="515">
        <f t="shared" si="147"/>
        <v>0</v>
      </c>
      <c r="BK98" s="515">
        <f t="shared" si="148"/>
        <v>0</v>
      </c>
      <c r="BL98" s="515">
        <f t="shared" si="149"/>
        <v>0</v>
      </c>
      <c r="BM98" s="515">
        <f t="shared" si="150"/>
        <v>0</v>
      </c>
      <c r="BN98" s="515">
        <f t="shared" si="151"/>
        <v>0</v>
      </c>
      <c r="BO98" s="515">
        <f t="shared" si="152"/>
        <v>0</v>
      </c>
      <c r="BP98" s="515">
        <f t="shared" si="153"/>
        <v>0</v>
      </c>
      <c r="BQ98" s="515">
        <f t="shared" si="154"/>
        <v>0</v>
      </c>
      <c r="BR98" s="515">
        <f t="shared" si="155"/>
        <v>0</v>
      </c>
      <c r="BS98" s="515">
        <f t="shared" si="156"/>
        <v>0</v>
      </c>
      <c r="BT98" s="515">
        <f t="shared" si="157"/>
        <v>0</v>
      </c>
      <c r="BU98" s="515">
        <f t="shared" si="158"/>
        <v>0</v>
      </c>
      <c r="BV98" s="515">
        <f t="shared" si="159"/>
        <v>0</v>
      </c>
      <c r="BW98" s="515">
        <f t="shared" si="160"/>
        <v>0</v>
      </c>
      <c r="BX98" s="515">
        <f t="shared" si="161"/>
        <v>0</v>
      </c>
      <c r="BY98" s="515">
        <f t="shared" si="162"/>
        <v>0</v>
      </c>
      <c r="BZ98" s="515">
        <f t="shared" si="163"/>
        <v>0</v>
      </c>
      <c r="CA98" s="515">
        <f t="shared" si="164"/>
        <v>0</v>
      </c>
      <c r="CB98" s="515">
        <f t="shared" si="165"/>
        <v>0</v>
      </c>
      <c r="CC98" s="515">
        <f t="shared" si="166"/>
        <v>0</v>
      </c>
      <c r="CD98" s="515">
        <f t="shared" si="167"/>
        <v>0</v>
      </c>
      <c r="CE98" s="515">
        <f t="shared" si="168"/>
        <v>0</v>
      </c>
      <c r="CF98" s="515">
        <f t="shared" si="169"/>
        <v>0</v>
      </c>
      <c r="CG98" s="515">
        <f t="shared" si="170"/>
        <v>0</v>
      </c>
      <c r="CH98" s="515">
        <f t="shared" si="171"/>
        <v>0</v>
      </c>
      <c r="CI98" s="515">
        <f t="shared" si="172"/>
        <v>0</v>
      </c>
      <c r="CJ98" s="515">
        <f t="shared" si="192"/>
        <v>0</v>
      </c>
      <c r="CK98" s="515">
        <f t="shared" si="173"/>
        <v>0</v>
      </c>
      <c r="CL98" s="515">
        <f t="shared" si="174"/>
        <v>0</v>
      </c>
      <c r="CM98" s="515">
        <f t="shared" si="175"/>
        <v>0</v>
      </c>
      <c r="CN98" s="515">
        <f t="shared" si="176"/>
        <v>0</v>
      </c>
      <c r="CO98" s="515">
        <f t="shared" si="177"/>
        <v>0</v>
      </c>
      <c r="CP98" s="515">
        <f t="shared" si="178"/>
        <v>0</v>
      </c>
      <c r="CQ98" s="515">
        <f t="shared" si="179"/>
        <v>0</v>
      </c>
      <c r="CR98" s="515">
        <f t="shared" si="180"/>
        <v>0</v>
      </c>
      <c r="CS98" s="515">
        <f t="shared" si="181"/>
        <v>0</v>
      </c>
      <c r="CT98" s="515">
        <f t="shared" si="182"/>
        <v>0</v>
      </c>
      <c r="CU98" s="515">
        <f t="shared" si="183"/>
        <v>0</v>
      </c>
      <c r="CV98" s="515">
        <f t="shared" si="184"/>
        <v>0</v>
      </c>
      <c r="CW98" s="515">
        <f t="shared" si="185"/>
        <v>0</v>
      </c>
    </row>
    <row r="99" spans="2:101" x14ac:dyDescent="0.25">
      <c r="B99" s="509">
        <v>82</v>
      </c>
      <c r="C99" s="467">
        <f>'Student Entry'!C95</f>
        <v>211413205084</v>
      </c>
      <c r="D99" s="274" t="str">
        <f>'Student Entry'!D95</f>
        <v>REJOY JOHN BENJAMIN</v>
      </c>
      <c r="E99" s="468">
        <v>1</v>
      </c>
      <c r="F99" s="510">
        <v>0</v>
      </c>
      <c r="G99" s="510">
        <v>2</v>
      </c>
      <c r="H99" s="510">
        <v>2</v>
      </c>
      <c r="I99" s="510">
        <v>2</v>
      </c>
      <c r="J99" s="468">
        <v>1</v>
      </c>
      <c r="K99" s="510">
        <v>2</v>
      </c>
      <c r="L99" s="468">
        <v>1</v>
      </c>
      <c r="M99" s="468">
        <v>2</v>
      </c>
      <c r="N99" s="510">
        <v>2</v>
      </c>
      <c r="O99" s="511">
        <v>12</v>
      </c>
      <c r="P99" s="511"/>
      <c r="Q99" s="510"/>
      <c r="R99" s="510"/>
      <c r="S99" s="511" t="s">
        <v>937</v>
      </c>
      <c r="T99" s="511"/>
      <c r="U99" s="510">
        <v>7</v>
      </c>
      <c r="V99" s="510"/>
      <c r="W99" s="511">
        <v>5</v>
      </c>
      <c r="X99" s="511"/>
      <c r="Y99" s="510"/>
      <c r="Z99" s="510"/>
      <c r="AA99" s="511" t="s">
        <v>937</v>
      </c>
      <c r="AB99" s="511" t="s">
        <v>937</v>
      </c>
      <c r="AC99" s="510">
        <v>6</v>
      </c>
      <c r="AD99" s="510">
        <v>6</v>
      </c>
      <c r="AE99" s="511" t="s">
        <v>937</v>
      </c>
      <c r="AF99" s="511" t="s">
        <v>937</v>
      </c>
      <c r="AG99" s="447">
        <v>8</v>
      </c>
      <c r="AH99" s="512">
        <v>8</v>
      </c>
      <c r="AI99" s="513">
        <f t="shared" si="186"/>
        <v>1</v>
      </c>
      <c r="AJ99" s="513" t="str">
        <f t="shared" si="187"/>
        <v>NIL</v>
      </c>
      <c r="AK99" s="513">
        <f t="shared" si="188"/>
        <v>16</v>
      </c>
      <c r="AL99" s="513">
        <f t="shared" si="189"/>
        <v>44</v>
      </c>
      <c r="AM99" s="513">
        <f t="shared" si="190"/>
        <v>6</v>
      </c>
      <c r="AN99" s="513" t="str">
        <f t="shared" si="191"/>
        <v>NIL</v>
      </c>
      <c r="AO99" s="514">
        <f t="shared" si="193"/>
        <v>67</v>
      </c>
      <c r="AP99" s="515">
        <f t="shared" si="127"/>
        <v>0</v>
      </c>
      <c r="AQ99" s="515">
        <f t="shared" si="128"/>
        <v>0</v>
      </c>
      <c r="AR99" s="515">
        <f t="shared" si="129"/>
        <v>0</v>
      </c>
      <c r="AS99" s="515">
        <f t="shared" si="130"/>
        <v>0</v>
      </c>
      <c r="AT99" s="515">
        <f t="shared" si="131"/>
        <v>0</v>
      </c>
      <c r="AU99" s="515">
        <f t="shared" si="132"/>
        <v>0</v>
      </c>
      <c r="AV99" s="515">
        <f t="shared" si="133"/>
        <v>0</v>
      </c>
      <c r="AW99" s="515">
        <f t="shared" si="134"/>
        <v>0</v>
      </c>
      <c r="AX99" s="515">
        <f t="shared" si="135"/>
        <v>0</v>
      </c>
      <c r="AY99" s="515">
        <f t="shared" si="136"/>
        <v>0</v>
      </c>
      <c r="AZ99" s="515">
        <f t="shared" si="137"/>
        <v>0</v>
      </c>
      <c r="BA99" s="515">
        <f t="shared" si="138"/>
        <v>0</v>
      </c>
      <c r="BB99" s="515">
        <f t="shared" si="139"/>
        <v>0</v>
      </c>
      <c r="BC99" s="515">
        <f t="shared" si="140"/>
        <v>0</v>
      </c>
      <c r="BD99" s="515">
        <f t="shared" si="141"/>
        <v>0</v>
      </c>
      <c r="BE99" s="515">
        <f t="shared" si="142"/>
        <v>0</v>
      </c>
      <c r="BF99" s="515">
        <f t="shared" si="143"/>
        <v>0</v>
      </c>
      <c r="BG99" s="515">
        <f t="shared" si="144"/>
        <v>0</v>
      </c>
      <c r="BH99" s="515">
        <f t="shared" si="145"/>
        <v>0</v>
      </c>
      <c r="BI99" s="515">
        <f t="shared" si="146"/>
        <v>0</v>
      </c>
      <c r="BJ99" s="515">
        <f t="shared" si="147"/>
        <v>0</v>
      </c>
      <c r="BK99" s="515">
        <f t="shared" si="148"/>
        <v>0</v>
      </c>
      <c r="BL99" s="515">
        <f t="shared" si="149"/>
        <v>0</v>
      </c>
      <c r="BM99" s="515">
        <f t="shared" si="150"/>
        <v>0</v>
      </c>
      <c r="BN99" s="515">
        <f t="shared" si="151"/>
        <v>0</v>
      </c>
      <c r="BO99" s="515">
        <f t="shared" si="152"/>
        <v>0</v>
      </c>
      <c r="BP99" s="515">
        <f t="shared" si="153"/>
        <v>0</v>
      </c>
      <c r="BQ99" s="515">
        <f t="shared" si="154"/>
        <v>0</v>
      </c>
      <c r="BR99" s="515">
        <f t="shared" si="155"/>
        <v>0</v>
      </c>
      <c r="BS99" s="515">
        <f t="shared" si="156"/>
        <v>0</v>
      </c>
      <c r="BT99" s="515">
        <f t="shared" si="157"/>
        <v>0</v>
      </c>
      <c r="BU99" s="515">
        <f t="shared" si="158"/>
        <v>0</v>
      </c>
      <c r="BV99" s="515">
        <f t="shared" si="159"/>
        <v>0</v>
      </c>
      <c r="BW99" s="515">
        <f t="shared" si="160"/>
        <v>0</v>
      </c>
      <c r="BX99" s="515">
        <f t="shared" si="161"/>
        <v>0</v>
      </c>
      <c r="BY99" s="515">
        <f t="shared" si="162"/>
        <v>0</v>
      </c>
      <c r="BZ99" s="515">
        <f t="shared" si="163"/>
        <v>0</v>
      </c>
      <c r="CA99" s="515">
        <f t="shared" si="164"/>
        <v>0</v>
      </c>
      <c r="CB99" s="515">
        <f t="shared" si="165"/>
        <v>0</v>
      </c>
      <c r="CC99" s="515">
        <f t="shared" si="166"/>
        <v>0</v>
      </c>
      <c r="CD99" s="515">
        <f t="shared" si="167"/>
        <v>0</v>
      </c>
      <c r="CE99" s="515">
        <f t="shared" si="168"/>
        <v>0</v>
      </c>
      <c r="CF99" s="515">
        <f t="shared" si="169"/>
        <v>0</v>
      </c>
      <c r="CG99" s="515">
        <f t="shared" si="170"/>
        <v>0</v>
      </c>
      <c r="CH99" s="515">
        <f t="shared" si="171"/>
        <v>0</v>
      </c>
      <c r="CI99" s="515">
        <f t="shared" si="172"/>
        <v>0</v>
      </c>
      <c r="CJ99" s="515">
        <f t="shared" si="192"/>
        <v>0</v>
      </c>
      <c r="CK99" s="515">
        <f t="shared" si="173"/>
        <v>0</v>
      </c>
      <c r="CL99" s="515">
        <f t="shared" si="174"/>
        <v>0</v>
      </c>
      <c r="CM99" s="515">
        <f t="shared" si="175"/>
        <v>0</v>
      </c>
      <c r="CN99" s="515">
        <f t="shared" si="176"/>
        <v>0</v>
      </c>
      <c r="CO99" s="515">
        <f t="shared" si="177"/>
        <v>0</v>
      </c>
      <c r="CP99" s="515">
        <f t="shared" si="178"/>
        <v>0</v>
      </c>
      <c r="CQ99" s="515">
        <f t="shared" si="179"/>
        <v>0</v>
      </c>
      <c r="CR99" s="515">
        <f t="shared" si="180"/>
        <v>0</v>
      </c>
      <c r="CS99" s="515">
        <f t="shared" si="181"/>
        <v>0</v>
      </c>
      <c r="CT99" s="515">
        <f t="shared" si="182"/>
        <v>0</v>
      </c>
      <c r="CU99" s="515">
        <f t="shared" si="183"/>
        <v>0</v>
      </c>
      <c r="CV99" s="515">
        <f t="shared" si="184"/>
        <v>0</v>
      </c>
      <c r="CW99" s="515">
        <f t="shared" si="185"/>
        <v>0</v>
      </c>
    </row>
    <row r="100" spans="2:101" x14ac:dyDescent="0.25">
      <c r="B100" s="509">
        <v>83</v>
      </c>
      <c r="C100" s="467">
        <f>'Student Entry'!C96</f>
        <v>211413205085</v>
      </c>
      <c r="D100" s="274" t="str">
        <f>'Student Entry'!D96</f>
        <v>RENUKA.M</v>
      </c>
      <c r="E100" s="468">
        <v>2</v>
      </c>
      <c r="F100" s="510">
        <v>2</v>
      </c>
      <c r="G100" s="510">
        <v>2</v>
      </c>
      <c r="H100" s="510">
        <v>2</v>
      </c>
      <c r="I100" s="510">
        <v>2</v>
      </c>
      <c r="J100" s="468">
        <v>2</v>
      </c>
      <c r="K100" s="510">
        <v>2</v>
      </c>
      <c r="L100" s="468">
        <v>2</v>
      </c>
      <c r="M100" s="468">
        <v>2</v>
      </c>
      <c r="N100" s="510">
        <v>2</v>
      </c>
      <c r="O100" s="511" t="s">
        <v>937</v>
      </c>
      <c r="P100" s="511"/>
      <c r="Q100" s="510">
        <v>12</v>
      </c>
      <c r="R100" s="510"/>
      <c r="S100" s="511">
        <v>7</v>
      </c>
      <c r="T100" s="511"/>
      <c r="U100" s="510"/>
      <c r="V100" s="510"/>
      <c r="W100" s="511">
        <v>5</v>
      </c>
      <c r="X100" s="511"/>
      <c r="Y100" s="510"/>
      <c r="Z100" s="510"/>
      <c r="AA100" s="511" t="s">
        <v>937</v>
      </c>
      <c r="AB100" s="511" t="s">
        <v>937</v>
      </c>
      <c r="AC100" s="510">
        <v>6</v>
      </c>
      <c r="AD100" s="510">
        <v>7</v>
      </c>
      <c r="AE100" s="511">
        <v>6</v>
      </c>
      <c r="AF100" s="511">
        <v>8</v>
      </c>
      <c r="AG100" s="447"/>
      <c r="AH100" s="512"/>
      <c r="AI100" s="513">
        <f t="shared" si="186"/>
        <v>2</v>
      </c>
      <c r="AJ100" s="513" t="str">
        <f t="shared" si="187"/>
        <v>NIL</v>
      </c>
      <c r="AK100" s="513">
        <f t="shared" si="188"/>
        <v>27</v>
      </c>
      <c r="AL100" s="513">
        <f t="shared" si="189"/>
        <v>35</v>
      </c>
      <c r="AM100" s="513">
        <f t="shared" si="190"/>
        <v>7</v>
      </c>
      <c r="AN100" s="513" t="str">
        <f t="shared" si="191"/>
        <v>NIL</v>
      </c>
      <c r="AO100" s="514">
        <f t="shared" si="193"/>
        <v>71</v>
      </c>
      <c r="AP100" s="515">
        <f t="shared" si="127"/>
        <v>0</v>
      </c>
      <c r="AQ100" s="515">
        <f t="shared" si="128"/>
        <v>0</v>
      </c>
      <c r="AR100" s="515">
        <f t="shared" si="129"/>
        <v>0</v>
      </c>
      <c r="AS100" s="515">
        <f t="shared" si="130"/>
        <v>0</v>
      </c>
      <c r="AT100" s="515">
        <f t="shared" si="131"/>
        <v>0</v>
      </c>
      <c r="AU100" s="515">
        <f t="shared" si="132"/>
        <v>0</v>
      </c>
      <c r="AV100" s="515">
        <f t="shared" si="133"/>
        <v>0</v>
      </c>
      <c r="AW100" s="515">
        <f t="shared" si="134"/>
        <v>0</v>
      </c>
      <c r="AX100" s="515">
        <f t="shared" si="135"/>
        <v>0</v>
      </c>
      <c r="AY100" s="515">
        <f t="shared" si="136"/>
        <v>0</v>
      </c>
      <c r="AZ100" s="515">
        <f t="shared" si="137"/>
        <v>0</v>
      </c>
      <c r="BA100" s="515">
        <f t="shared" si="138"/>
        <v>0</v>
      </c>
      <c r="BB100" s="515">
        <f t="shared" si="139"/>
        <v>0</v>
      </c>
      <c r="BC100" s="515">
        <f t="shared" si="140"/>
        <v>0</v>
      </c>
      <c r="BD100" s="515">
        <f t="shared" si="141"/>
        <v>0</v>
      </c>
      <c r="BE100" s="515">
        <f t="shared" si="142"/>
        <v>0</v>
      </c>
      <c r="BF100" s="515">
        <f t="shared" si="143"/>
        <v>0</v>
      </c>
      <c r="BG100" s="515">
        <f t="shared" si="144"/>
        <v>0</v>
      </c>
      <c r="BH100" s="515">
        <f t="shared" si="145"/>
        <v>0</v>
      </c>
      <c r="BI100" s="515">
        <f t="shared" si="146"/>
        <v>0</v>
      </c>
      <c r="BJ100" s="515">
        <f t="shared" si="147"/>
        <v>0</v>
      </c>
      <c r="BK100" s="515">
        <f t="shared" si="148"/>
        <v>0</v>
      </c>
      <c r="BL100" s="515">
        <f t="shared" si="149"/>
        <v>0</v>
      </c>
      <c r="BM100" s="515">
        <f t="shared" si="150"/>
        <v>0</v>
      </c>
      <c r="BN100" s="515">
        <f t="shared" si="151"/>
        <v>0</v>
      </c>
      <c r="BO100" s="515">
        <f t="shared" si="152"/>
        <v>0</v>
      </c>
      <c r="BP100" s="515">
        <f t="shared" si="153"/>
        <v>0</v>
      </c>
      <c r="BQ100" s="515">
        <f t="shared" si="154"/>
        <v>0</v>
      </c>
      <c r="BR100" s="515">
        <f t="shared" si="155"/>
        <v>0</v>
      </c>
      <c r="BS100" s="515">
        <f t="shared" si="156"/>
        <v>0</v>
      </c>
      <c r="BT100" s="515">
        <f t="shared" si="157"/>
        <v>0</v>
      </c>
      <c r="BU100" s="515">
        <f t="shared" si="158"/>
        <v>0</v>
      </c>
      <c r="BV100" s="515">
        <f t="shared" si="159"/>
        <v>0</v>
      </c>
      <c r="BW100" s="515">
        <f t="shared" si="160"/>
        <v>0</v>
      </c>
      <c r="BX100" s="515">
        <f t="shared" si="161"/>
        <v>0</v>
      </c>
      <c r="BY100" s="515">
        <f t="shared" si="162"/>
        <v>0</v>
      </c>
      <c r="BZ100" s="515">
        <f t="shared" si="163"/>
        <v>0</v>
      </c>
      <c r="CA100" s="515">
        <f t="shared" si="164"/>
        <v>0</v>
      </c>
      <c r="CB100" s="515">
        <f t="shared" si="165"/>
        <v>0</v>
      </c>
      <c r="CC100" s="515">
        <f t="shared" si="166"/>
        <v>0</v>
      </c>
      <c r="CD100" s="515">
        <f t="shared" si="167"/>
        <v>0</v>
      </c>
      <c r="CE100" s="515">
        <f t="shared" si="168"/>
        <v>0</v>
      </c>
      <c r="CF100" s="515">
        <f t="shared" si="169"/>
        <v>0</v>
      </c>
      <c r="CG100" s="515">
        <f t="shared" si="170"/>
        <v>0</v>
      </c>
      <c r="CH100" s="515">
        <f t="shared" si="171"/>
        <v>0</v>
      </c>
      <c r="CI100" s="515">
        <f t="shared" si="172"/>
        <v>0</v>
      </c>
      <c r="CJ100" s="515">
        <f t="shared" si="192"/>
        <v>0</v>
      </c>
      <c r="CK100" s="515">
        <f t="shared" si="173"/>
        <v>0</v>
      </c>
      <c r="CL100" s="515">
        <f t="shared" si="174"/>
        <v>0</v>
      </c>
      <c r="CM100" s="515">
        <f t="shared" si="175"/>
        <v>0</v>
      </c>
      <c r="CN100" s="515">
        <f t="shared" si="176"/>
        <v>0</v>
      </c>
      <c r="CO100" s="515">
        <f t="shared" si="177"/>
        <v>0</v>
      </c>
      <c r="CP100" s="515">
        <f t="shared" si="178"/>
        <v>0</v>
      </c>
      <c r="CQ100" s="515">
        <f t="shared" si="179"/>
        <v>0</v>
      </c>
      <c r="CR100" s="515">
        <f t="shared" si="180"/>
        <v>0</v>
      </c>
      <c r="CS100" s="515">
        <f t="shared" si="181"/>
        <v>0</v>
      </c>
      <c r="CT100" s="515">
        <f t="shared" si="182"/>
        <v>0</v>
      </c>
      <c r="CU100" s="515">
        <f t="shared" si="183"/>
        <v>0</v>
      </c>
      <c r="CV100" s="515">
        <f t="shared" si="184"/>
        <v>0</v>
      </c>
      <c r="CW100" s="515">
        <f t="shared" si="185"/>
        <v>0</v>
      </c>
    </row>
    <row r="101" spans="2:101" x14ac:dyDescent="0.25">
      <c r="B101" s="509">
        <v>84</v>
      </c>
      <c r="C101" s="467">
        <f>'Student Entry'!C97</f>
        <v>211413205086</v>
      </c>
      <c r="D101" s="274" t="str">
        <f>'Student Entry'!D97</f>
        <v>ROSHAN DHARMA</v>
      </c>
      <c r="E101" s="468">
        <v>1</v>
      </c>
      <c r="F101" s="510">
        <v>2</v>
      </c>
      <c r="G101" s="510">
        <v>2</v>
      </c>
      <c r="H101" s="510">
        <v>2</v>
      </c>
      <c r="I101" s="510">
        <v>2</v>
      </c>
      <c r="J101" s="468">
        <v>2</v>
      </c>
      <c r="K101" s="510">
        <v>1</v>
      </c>
      <c r="L101" s="468">
        <v>1</v>
      </c>
      <c r="M101" s="468">
        <v>1</v>
      </c>
      <c r="N101" s="510">
        <v>2</v>
      </c>
      <c r="O101" s="511">
        <v>6</v>
      </c>
      <c r="P101" s="511"/>
      <c r="Q101" s="510"/>
      <c r="R101" s="510"/>
      <c r="S101" s="511">
        <v>6</v>
      </c>
      <c r="T101" s="511"/>
      <c r="U101" s="510"/>
      <c r="V101" s="510"/>
      <c r="W101" s="511" t="s">
        <v>937</v>
      </c>
      <c r="X101" s="511"/>
      <c r="Y101" s="510">
        <v>10</v>
      </c>
      <c r="Z101" s="510"/>
      <c r="AA101" s="511">
        <v>6</v>
      </c>
      <c r="AB101" s="511">
        <v>7</v>
      </c>
      <c r="AC101" s="510"/>
      <c r="AD101" s="510"/>
      <c r="AE101" s="511">
        <v>6</v>
      </c>
      <c r="AF101" s="511">
        <v>7</v>
      </c>
      <c r="AG101" s="447"/>
      <c r="AH101" s="512"/>
      <c r="AI101" s="513">
        <f t="shared" si="186"/>
        <v>1</v>
      </c>
      <c r="AJ101" s="513" t="str">
        <f t="shared" si="187"/>
        <v>NIL</v>
      </c>
      <c r="AK101" s="513">
        <f t="shared" si="188"/>
        <v>31</v>
      </c>
      <c r="AL101" s="513">
        <f t="shared" si="189"/>
        <v>32</v>
      </c>
      <c r="AM101" s="513" t="str">
        <f t="shared" si="190"/>
        <v>NIL</v>
      </c>
      <c r="AN101" s="513" t="str">
        <f t="shared" si="191"/>
        <v>NIL</v>
      </c>
      <c r="AO101" s="514">
        <f t="shared" si="193"/>
        <v>64</v>
      </c>
      <c r="AP101" s="515">
        <f t="shared" si="127"/>
        <v>0</v>
      </c>
      <c r="AQ101" s="515">
        <f t="shared" si="128"/>
        <v>0</v>
      </c>
      <c r="AR101" s="515">
        <f t="shared" si="129"/>
        <v>0</v>
      </c>
      <c r="AS101" s="515">
        <f t="shared" si="130"/>
        <v>0</v>
      </c>
      <c r="AT101" s="515">
        <f t="shared" si="131"/>
        <v>0</v>
      </c>
      <c r="AU101" s="515">
        <f t="shared" si="132"/>
        <v>0</v>
      </c>
      <c r="AV101" s="515">
        <f t="shared" si="133"/>
        <v>0</v>
      </c>
      <c r="AW101" s="515">
        <f t="shared" si="134"/>
        <v>0</v>
      </c>
      <c r="AX101" s="515">
        <f t="shared" si="135"/>
        <v>0</v>
      </c>
      <c r="AY101" s="515">
        <f t="shared" si="136"/>
        <v>0</v>
      </c>
      <c r="AZ101" s="515">
        <f t="shared" si="137"/>
        <v>0</v>
      </c>
      <c r="BA101" s="515">
        <f t="shared" si="138"/>
        <v>0</v>
      </c>
      <c r="BB101" s="515">
        <f t="shared" si="139"/>
        <v>0</v>
      </c>
      <c r="BC101" s="515">
        <f t="shared" si="140"/>
        <v>0</v>
      </c>
      <c r="BD101" s="515">
        <f t="shared" si="141"/>
        <v>0</v>
      </c>
      <c r="BE101" s="515">
        <f t="shared" si="142"/>
        <v>0</v>
      </c>
      <c r="BF101" s="515">
        <f t="shared" si="143"/>
        <v>0</v>
      </c>
      <c r="BG101" s="515">
        <f t="shared" si="144"/>
        <v>0</v>
      </c>
      <c r="BH101" s="515">
        <f t="shared" si="145"/>
        <v>0</v>
      </c>
      <c r="BI101" s="515">
        <f t="shared" si="146"/>
        <v>0</v>
      </c>
      <c r="BJ101" s="515">
        <f t="shared" si="147"/>
        <v>0</v>
      </c>
      <c r="BK101" s="515">
        <f t="shared" si="148"/>
        <v>0</v>
      </c>
      <c r="BL101" s="515">
        <f t="shared" si="149"/>
        <v>0</v>
      </c>
      <c r="BM101" s="515">
        <f t="shared" si="150"/>
        <v>0</v>
      </c>
      <c r="BN101" s="515">
        <f t="shared" si="151"/>
        <v>0</v>
      </c>
      <c r="BO101" s="515">
        <f t="shared" si="152"/>
        <v>0</v>
      </c>
      <c r="BP101" s="515">
        <f t="shared" si="153"/>
        <v>0</v>
      </c>
      <c r="BQ101" s="515">
        <f t="shared" si="154"/>
        <v>0</v>
      </c>
      <c r="BR101" s="515">
        <f t="shared" si="155"/>
        <v>0</v>
      </c>
      <c r="BS101" s="515">
        <f t="shared" si="156"/>
        <v>0</v>
      </c>
      <c r="BT101" s="515">
        <f t="shared" si="157"/>
        <v>0</v>
      </c>
      <c r="BU101" s="515">
        <f t="shared" si="158"/>
        <v>0</v>
      </c>
      <c r="BV101" s="515">
        <f t="shared" si="159"/>
        <v>0</v>
      </c>
      <c r="BW101" s="515">
        <f t="shared" si="160"/>
        <v>0</v>
      </c>
      <c r="BX101" s="515">
        <f t="shared" si="161"/>
        <v>0</v>
      </c>
      <c r="BY101" s="515">
        <f t="shared" si="162"/>
        <v>0</v>
      </c>
      <c r="BZ101" s="515">
        <f t="shared" si="163"/>
        <v>0</v>
      </c>
      <c r="CA101" s="515">
        <f t="shared" si="164"/>
        <v>0</v>
      </c>
      <c r="CB101" s="515">
        <f t="shared" si="165"/>
        <v>0</v>
      </c>
      <c r="CC101" s="515">
        <f t="shared" si="166"/>
        <v>0</v>
      </c>
      <c r="CD101" s="515">
        <f t="shared" si="167"/>
        <v>0</v>
      </c>
      <c r="CE101" s="515">
        <f t="shared" si="168"/>
        <v>0</v>
      </c>
      <c r="CF101" s="515">
        <f t="shared" si="169"/>
        <v>0</v>
      </c>
      <c r="CG101" s="515">
        <f t="shared" si="170"/>
        <v>0</v>
      </c>
      <c r="CH101" s="515">
        <f t="shared" si="171"/>
        <v>0</v>
      </c>
      <c r="CI101" s="515">
        <f t="shared" si="172"/>
        <v>0</v>
      </c>
      <c r="CJ101" s="515">
        <f t="shared" si="192"/>
        <v>0</v>
      </c>
      <c r="CK101" s="515">
        <f t="shared" si="173"/>
        <v>0</v>
      </c>
      <c r="CL101" s="515">
        <f t="shared" si="174"/>
        <v>0</v>
      </c>
      <c r="CM101" s="515">
        <f t="shared" si="175"/>
        <v>0</v>
      </c>
      <c r="CN101" s="515">
        <f t="shared" si="176"/>
        <v>0</v>
      </c>
      <c r="CO101" s="515">
        <f t="shared" si="177"/>
        <v>0</v>
      </c>
      <c r="CP101" s="515">
        <f t="shared" si="178"/>
        <v>0</v>
      </c>
      <c r="CQ101" s="515">
        <f t="shared" si="179"/>
        <v>0</v>
      </c>
      <c r="CR101" s="515">
        <f t="shared" si="180"/>
        <v>0</v>
      </c>
      <c r="CS101" s="515">
        <f t="shared" si="181"/>
        <v>0</v>
      </c>
      <c r="CT101" s="515">
        <f t="shared" si="182"/>
        <v>0</v>
      </c>
      <c r="CU101" s="515">
        <f t="shared" si="183"/>
        <v>0</v>
      </c>
      <c r="CV101" s="515">
        <f t="shared" si="184"/>
        <v>0</v>
      </c>
      <c r="CW101" s="515">
        <f t="shared" si="185"/>
        <v>0</v>
      </c>
    </row>
    <row r="102" spans="2:101" x14ac:dyDescent="0.25">
      <c r="B102" s="509">
        <v>85</v>
      </c>
      <c r="C102" s="467">
        <f>'Student Entry'!C98</f>
        <v>211413205087</v>
      </c>
      <c r="D102" s="274" t="str">
        <f>'Student Entry'!D98</f>
        <v>RUBIKA.K</v>
      </c>
      <c r="E102" s="468">
        <v>2</v>
      </c>
      <c r="F102" s="510">
        <v>2</v>
      </c>
      <c r="G102" s="510">
        <v>2</v>
      </c>
      <c r="H102" s="510">
        <v>1</v>
      </c>
      <c r="I102" s="510">
        <v>2</v>
      </c>
      <c r="J102" s="468">
        <v>2</v>
      </c>
      <c r="K102" s="510">
        <v>1</v>
      </c>
      <c r="L102" s="468">
        <v>1</v>
      </c>
      <c r="M102" s="468">
        <v>2</v>
      </c>
      <c r="N102" s="510">
        <v>2</v>
      </c>
      <c r="O102" s="511" t="s">
        <v>937</v>
      </c>
      <c r="P102" s="511"/>
      <c r="Q102" s="510">
        <v>10</v>
      </c>
      <c r="R102" s="510"/>
      <c r="S102" s="511">
        <v>8</v>
      </c>
      <c r="T102" s="511"/>
      <c r="U102" s="510"/>
      <c r="V102" s="510"/>
      <c r="W102" s="511">
        <v>5</v>
      </c>
      <c r="X102" s="511"/>
      <c r="Y102" s="510"/>
      <c r="Z102" s="510"/>
      <c r="AA102" s="511" t="s">
        <v>937</v>
      </c>
      <c r="AB102" s="511" t="s">
        <v>937</v>
      </c>
      <c r="AC102" s="510">
        <v>5</v>
      </c>
      <c r="AD102" s="510">
        <v>6</v>
      </c>
      <c r="AE102" s="511">
        <v>5</v>
      </c>
      <c r="AF102" s="511">
        <v>7</v>
      </c>
      <c r="AG102" s="447"/>
      <c r="AH102" s="512"/>
      <c r="AI102" s="513">
        <f t="shared" si="186"/>
        <v>2</v>
      </c>
      <c r="AJ102" s="513" t="str">
        <f t="shared" si="187"/>
        <v>NIL</v>
      </c>
      <c r="AK102" s="513">
        <f t="shared" si="188"/>
        <v>25</v>
      </c>
      <c r="AL102" s="513">
        <f t="shared" si="189"/>
        <v>30</v>
      </c>
      <c r="AM102" s="513">
        <f t="shared" si="190"/>
        <v>6</v>
      </c>
      <c r="AN102" s="513" t="str">
        <f t="shared" si="191"/>
        <v>NIL</v>
      </c>
      <c r="AO102" s="514">
        <f t="shared" si="193"/>
        <v>63</v>
      </c>
      <c r="AP102" s="515">
        <f t="shared" si="127"/>
        <v>0</v>
      </c>
      <c r="AQ102" s="515">
        <f t="shared" si="128"/>
        <v>0</v>
      </c>
      <c r="AR102" s="515">
        <f t="shared" si="129"/>
        <v>0</v>
      </c>
      <c r="AS102" s="515">
        <f t="shared" si="130"/>
        <v>0</v>
      </c>
      <c r="AT102" s="515">
        <f t="shared" si="131"/>
        <v>0</v>
      </c>
      <c r="AU102" s="515">
        <f t="shared" si="132"/>
        <v>0</v>
      </c>
      <c r="AV102" s="515">
        <f t="shared" si="133"/>
        <v>0</v>
      </c>
      <c r="AW102" s="515">
        <f t="shared" si="134"/>
        <v>0</v>
      </c>
      <c r="AX102" s="515">
        <f t="shared" si="135"/>
        <v>0</v>
      </c>
      <c r="AY102" s="515">
        <f t="shared" si="136"/>
        <v>0</v>
      </c>
      <c r="AZ102" s="515">
        <f t="shared" si="137"/>
        <v>0</v>
      </c>
      <c r="BA102" s="515">
        <f t="shared" si="138"/>
        <v>0</v>
      </c>
      <c r="BB102" s="515">
        <f t="shared" si="139"/>
        <v>0</v>
      </c>
      <c r="BC102" s="515">
        <f t="shared" si="140"/>
        <v>0</v>
      </c>
      <c r="BD102" s="515">
        <f t="shared" si="141"/>
        <v>0</v>
      </c>
      <c r="BE102" s="515">
        <f t="shared" si="142"/>
        <v>0</v>
      </c>
      <c r="BF102" s="515">
        <f t="shared" si="143"/>
        <v>0</v>
      </c>
      <c r="BG102" s="515">
        <f t="shared" si="144"/>
        <v>0</v>
      </c>
      <c r="BH102" s="515">
        <f t="shared" si="145"/>
        <v>0</v>
      </c>
      <c r="BI102" s="515">
        <f t="shared" si="146"/>
        <v>0</v>
      </c>
      <c r="BJ102" s="515">
        <f t="shared" si="147"/>
        <v>0</v>
      </c>
      <c r="BK102" s="515">
        <f t="shared" si="148"/>
        <v>0</v>
      </c>
      <c r="BL102" s="515">
        <f t="shared" si="149"/>
        <v>0</v>
      </c>
      <c r="BM102" s="515">
        <f t="shared" si="150"/>
        <v>0</v>
      </c>
      <c r="BN102" s="515">
        <f t="shared" si="151"/>
        <v>0</v>
      </c>
      <c r="BO102" s="515">
        <f t="shared" si="152"/>
        <v>0</v>
      </c>
      <c r="BP102" s="515">
        <f t="shared" si="153"/>
        <v>0</v>
      </c>
      <c r="BQ102" s="515">
        <f t="shared" si="154"/>
        <v>0</v>
      </c>
      <c r="BR102" s="515">
        <f t="shared" si="155"/>
        <v>0</v>
      </c>
      <c r="BS102" s="515">
        <f t="shared" si="156"/>
        <v>0</v>
      </c>
      <c r="BT102" s="515">
        <f t="shared" si="157"/>
        <v>0</v>
      </c>
      <c r="BU102" s="515">
        <f t="shared" si="158"/>
        <v>0</v>
      </c>
      <c r="BV102" s="515">
        <f t="shared" si="159"/>
        <v>0</v>
      </c>
      <c r="BW102" s="515">
        <f t="shared" si="160"/>
        <v>0</v>
      </c>
      <c r="BX102" s="515">
        <f t="shared" si="161"/>
        <v>0</v>
      </c>
      <c r="BY102" s="515">
        <f t="shared" si="162"/>
        <v>0</v>
      </c>
      <c r="BZ102" s="515">
        <f t="shared" si="163"/>
        <v>0</v>
      </c>
      <c r="CA102" s="515">
        <f t="shared" si="164"/>
        <v>0</v>
      </c>
      <c r="CB102" s="515">
        <f t="shared" si="165"/>
        <v>0</v>
      </c>
      <c r="CC102" s="515">
        <f t="shared" si="166"/>
        <v>0</v>
      </c>
      <c r="CD102" s="515">
        <f t="shared" si="167"/>
        <v>0</v>
      </c>
      <c r="CE102" s="515">
        <f t="shared" si="168"/>
        <v>0</v>
      </c>
      <c r="CF102" s="515">
        <f t="shared" si="169"/>
        <v>0</v>
      </c>
      <c r="CG102" s="515">
        <f t="shared" si="170"/>
        <v>0</v>
      </c>
      <c r="CH102" s="515">
        <f t="shared" si="171"/>
        <v>0</v>
      </c>
      <c r="CI102" s="515">
        <f t="shared" si="172"/>
        <v>0</v>
      </c>
      <c r="CJ102" s="515">
        <f t="shared" si="192"/>
        <v>0</v>
      </c>
      <c r="CK102" s="515">
        <f t="shared" si="173"/>
        <v>0</v>
      </c>
      <c r="CL102" s="515">
        <f t="shared" si="174"/>
        <v>0</v>
      </c>
      <c r="CM102" s="515">
        <f t="shared" si="175"/>
        <v>0</v>
      </c>
      <c r="CN102" s="515">
        <f t="shared" si="176"/>
        <v>0</v>
      </c>
      <c r="CO102" s="515">
        <f t="shared" si="177"/>
        <v>0</v>
      </c>
      <c r="CP102" s="515">
        <f t="shared" si="178"/>
        <v>0</v>
      </c>
      <c r="CQ102" s="515">
        <f t="shared" si="179"/>
        <v>0</v>
      </c>
      <c r="CR102" s="515">
        <f t="shared" si="180"/>
        <v>0</v>
      </c>
      <c r="CS102" s="515">
        <f t="shared" si="181"/>
        <v>0</v>
      </c>
      <c r="CT102" s="515">
        <f t="shared" si="182"/>
        <v>0</v>
      </c>
      <c r="CU102" s="515">
        <f t="shared" si="183"/>
        <v>0</v>
      </c>
      <c r="CV102" s="515">
        <f t="shared" si="184"/>
        <v>0</v>
      </c>
      <c r="CW102" s="515">
        <f t="shared" si="185"/>
        <v>0</v>
      </c>
    </row>
    <row r="103" spans="2:101" x14ac:dyDescent="0.25">
      <c r="B103" s="509">
        <v>86</v>
      </c>
      <c r="C103" s="467">
        <f>'Student Entry'!C99</f>
        <v>211413205088</v>
      </c>
      <c r="D103" s="274" t="str">
        <f>'Student Entry'!D99</f>
        <v>SALAI DHAMAYANTHI.M.S</v>
      </c>
      <c r="E103" s="468">
        <v>2</v>
      </c>
      <c r="F103" s="510">
        <v>2</v>
      </c>
      <c r="G103" s="510">
        <v>2</v>
      </c>
      <c r="H103" s="510">
        <v>2</v>
      </c>
      <c r="I103" s="510">
        <v>2</v>
      </c>
      <c r="J103" s="468">
        <v>2</v>
      </c>
      <c r="K103" s="510">
        <v>1</v>
      </c>
      <c r="L103" s="468">
        <v>2</v>
      </c>
      <c r="M103" s="468">
        <v>2</v>
      </c>
      <c r="N103" s="510">
        <v>2</v>
      </c>
      <c r="O103" s="511">
        <v>7</v>
      </c>
      <c r="P103" s="511"/>
      <c r="Q103" s="510"/>
      <c r="R103" s="510"/>
      <c r="S103" s="511">
        <v>7</v>
      </c>
      <c r="T103" s="511"/>
      <c r="U103" s="510"/>
      <c r="V103" s="510"/>
      <c r="W103" s="511">
        <v>12</v>
      </c>
      <c r="X103" s="511"/>
      <c r="Y103" s="510"/>
      <c r="Z103" s="510"/>
      <c r="AA103" s="511" t="s">
        <v>937</v>
      </c>
      <c r="AB103" s="511" t="s">
        <v>937</v>
      </c>
      <c r="AC103" s="510">
        <v>6</v>
      </c>
      <c r="AD103" s="510">
        <v>5</v>
      </c>
      <c r="AE103" s="511">
        <v>4</v>
      </c>
      <c r="AF103" s="511">
        <v>6</v>
      </c>
      <c r="AG103" s="447"/>
      <c r="AH103" s="512"/>
      <c r="AI103" s="513">
        <f t="shared" si="186"/>
        <v>2</v>
      </c>
      <c r="AJ103" s="513" t="str">
        <f t="shared" si="187"/>
        <v>NIL</v>
      </c>
      <c r="AK103" s="513">
        <f t="shared" si="188"/>
        <v>30</v>
      </c>
      <c r="AL103" s="513">
        <f t="shared" si="189"/>
        <v>29</v>
      </c>
      <c r="AM103" s="513">
        <f t="shared" si="190"/>
        <v>5</v>
      </c>
      <c r="AN103" s="513" t="str">
        <f t="shared" si="191"/>
        <v>NIL</v>
      </c>
      <c r="AO103" s="514">
        <f t="shared" si="193"/>
        <v>66</v>
      </c>
      <c r="AP103" s="515">
        <f t="shared" si="127"/>
        <v>0</v>
      </c>
      <c r="AQ103" s="515">
        <f t="shared" si="128"/>
        <v>0</v>
      </c>
      <c r="AR103" s="515">
        <f t="shared" si="129"/>
        <v>0</v>
      </c>
      <c r="AS103" s="515">
        <f t="shared" si="130"/>
        <v>0</v>
      </c>
      <c r="AT103" s="515">
        <f t="shared" si="131"/>
        <v>0</v>
      </c>
      <c r="AU103" s="515">
        <f t="shared" si="132"/>
        <v>0</v>
      </c>
      <c r="AV103" s="515">
        <f t="shared" si="133"/>
        <v>0</v>
      </c>
      <c r="AW103" s="515">
        <f t="shared" si="134"/>
        <v>0</v>
      </c>
      <c r="AX103" s="515">
        <f t="shared" si="135"/>
        <v>0</v>
      </c>
      <c r="AY103" s="515">
        <f t="shared" si="136"/>
        <v>0</v>
      </c>
      <c r="AZ103" s="515">
        <f t="shared" si="137"/>
        <v>0</v>
      </c>
      <c r="BA103" s="515">
        <f t="shared" si="138"/>
        <v>0</v>
      </c>
      <c r="BB103" s="515">
        <f t="shared" si="139"/>
        <v>0</v>
      </c>
      <c r="BC103" s="515">
        <f t="shared" si="140"/>
        <v>0</v>
      </c>
      <c r="BD103" s="515">
        <f t="shared" si="141"/>
        <v>0</v>
      </c>
      <c r="BE103" s="515">
        <f t="shared" si="142"/>
        <v>0</v>
      </c>
      <c r="BF103" s="515">
        <f t="shared" si="143"/>
        <v>0</v>
      </c>
      <c r="BG103" s="515">
        <f t="shared" si="144"/>
        <v>0</v>
      </c>
      <c r="BH103" s="515">
        <f t="shared" si="145"/>
        <v>0</v>
      </c>
      <c r="BI103" s="515">
        <f t="shared" si="146"/>
        <v>0</v>
      </c>
      <c r="BJ103" s="515">
        <f t="shared" si="147"/>
        <v>0</v>
      </c>
      <c r="BK103" s="515">
        <f t="shared" si="148"/>
        <v>0</v>
      </c>
      <c r="BL103" s="515">
        <f t="shared" si="149"/>
        <v>0</v>
      </c>
      <c r="BM103" s="515">
        <f t="shared" si="150"/>
        <v>0</v>
      </c>
      <c r="BN103" s="515">
        <f t="shared" si="151"/>
        <v>0</v>
      </c>
      <c r="BO103" s="515">
        <f t="shared" si="152"/>
        <v>0</v>
      </c>
      <c r="BP103" s="515">
        <f t="shared" si="153"/>
        <v>0</v>
      </c>
      <c r="BQ103" s="515">
        <f t="shared" si="154"/>
        <v>0</v>
      </c>
      <c r="BR103" s="515">
        <f t="shared" si="155"/>
        <v>0</v>
      </c>
      <c r="BS103" s="515">
        <f t="shared" si="156"/>
        <v>0</v>
      </c>
      <c r="BT103" s="515">
        <f t="shared" si="157"/>
        <v>0</v>
      </c>
      <c r="BU103" s="515">
        <f t="shared" si="158"/>
        <v>0</v>
      </c>
      <c r="BV103" s="515">
        <f t="shared" si="159"/>
        <v>0</v>
      </c>
      <c r="BW103" s="515">
        <f t="shared" si="160"/>
        <v>0</v>
      </c>
      <c r="BX103" s="515">
        <f t="shared" si="161"/>
        <v>0</v>
      </c>
      <c r="BY103" s="515">
        <f t="shared" si="162"/>
        <v>0</v>
      </c>
      <c r="BZ103" s="515">
        <f t="shared" si="163"/>
        <v>0</v>
      </c>
      <c r="CA103" s="515">
        <f t="shared" si="164"/>
        <v>0</v>
      </c>
      <c r="CB103" s="515">
        <f t="shared" si="165"/>
        <v>0</v>
      </c>
      <c r="CC103" s="515">
        <f t="shared" si="166"/>
        <v>0</v>
      </c>
      <c r="CD103" s="515">
        <f t="shared" si="167"/>
        <v>0</v>
      </c>
      <c r="CE103" s="515">
        <f t="shared" si="168"/>
        <v>0</v>
      </c>
      <c r="CF103" s="515">
        <f t="shared" si="169"/>
        <v>0</v>
      </c>
      <c r="CG103" s="515">
        <f t="shared" si="170"/>
        <v>0</v>
      </c>
      <c r="CH103" s="515">
        <f t="shared" si="171"/>
        <v>0</v>
      </c>
      <c r="CI103" s="515">
        <f t="shared" si="172"/>
        <v>0</v>
      </c>
      <c r="CJ103" s="515">
        <f t="shared" si="192"/>
        <v>0</v>
      </c>
      <c r="CK103" s="515">
        <f t="shared" si="173"/>
        <v>0</v>
      </c>
      <c r="CL103" s="515">
        <f t="shared" si="174"/>
        <v>0</v>
      </c>
      <c r="CM103" s="515">
        <f t="shared" si="175"/>
        <v>0</v>
      </c>
      <c r="CN103" s="515">
        <f t="shared" si="176"/>
        <v>0</v>
      </c>
      <c r="CO103" s="515">
        <f t="shared" si="177"/>
        <v>0</v>
      </c>
      <c r="CP103" s="515">
        <f t="shared" si="178"/>
        <v>0</v>
      </c>
      <c r="CQ103" s="515">
        <f t="shared" si="179"/>
        <v>0</v>
      </c>
      <c r="CR103" s="515">
        <f t="shared" si="180"/>
        <v>0</v>
      </c>
      <c r="CS103" s="515">
        <f t="shared" si="181"/>
        <v>0</v>
      </c>
      <c r="CT103" s="515">
        <f t="shared" si="182"/>
        <v>0</v>
      </c>
      <c r="CU103" s="515">
        <f t="shared" si="183"/>
        <v>0</v>
      </c>
      <c r="CV103" s="515">
        <f t="shared" si="184"/>
        <v>0</v>
      </c>
      <c r="CW103" s="515">
        <f t="shared" si="185"/>
        <v>0</v>
      </c>
    </row>
    <row r="104" spans="2:101" x14ac:dyDescent="0.25">
      <c r="B104" s="509">
        <v>87</v>
      </c>
      <c r="C104" s="467">
        <f>'Student Entry'!C100</f>
        <v>211413205089</v>
      </c>
      <c r="D104" s="274" t="str">
        <f>'Student Entry'!D100</f>
        <v>SAMYUKTHA.R</v>
      </c>
      <c r="E104" s="468">
        <v>1</v>
      </c>
      <c r="F104" s="510">
        <v>2</v>
      </c>
      <c r="G104" s="510">
        <v>2</v>
      </c>
      <c r="H104" s="510">
        <v>2</v>
      </c>
      <c r="I104" s="510">
        <v>2</v>
      </c>
      <c r="J104" s="468">
        <v>1</v>
      </c>
      <c r="K104" s="510">
        <v>0</v>
      </c>
      <c r="L104" s="468">
        <v>1</v>
      </c>
      <c r="M104" s="468">
        <v>2</v>
      </c>
      <c r="N104" s="510">
        <v>2</v>
      </c>
      <c r="O104" s="511">
        <v>13</v>
      </c>
      <c r="P104" s="511"/>
      <c r="Q104" s="510"/>
      <c r="R104" s="510"/>
      <c r="S104" s="511" t="s">
        <v>937</v>
      </c>
      <c r="T104" s="511"/>
      <c r="U104" s="510">
        <v>5</v>
      </c>
      <c r="V104" s="510"/>
      <c r="W104" s="511">
        <v>8</v>
      </c>
      <c r="X104" s="511"/>
      <c r="Y104" s="510"/>
      <c r="Z104" s="510"/>
      <c r="AA104" s="511">
        <v>6</v>
      </c>
      <c r="AB104" s="511">
        <v>6</v>
      </c>
      <c r="AC104" s="510"/>
      <c r="AD104" s="510"/>
      <c r="AE104" s="511">
        <v>4</v>
      </c>
      <c r="AF104" s="511">
        <v>8</v>
      </c>
      <c r="AG104" s="447"/>
      <c r="AH104" s="512"/>
      <c r="AI104" s="513">
        <f t="shared" si="186"/>
        <v>1</v>
      </c>
      <c r="AJ104" s="513" t="str">
        <f t="shared" si="187"/>
        <v>NIL</v>
      </c>
      <c r="AK104" s="513">
        <f t="shared" si="188"/>
        <v>31</v>
      </c>
      <c r="AL104" s="513">
        <f t="shared" si="189"/>
        <v>33</v>
      </c>
      <c r="AM104" s="513" t="str">
        <f t="shared" si="190"/>
        <v>NIL</v>
      </c>
      <c r="AN104" s="513" t="str">
        <f t="shared" si="191"/>
        <v>NIL</v>
      </c>
      <c r="AO104" s="514">
        <f t="shared" si="193"/>
        <v>65</v>
      </c>
      <c r="AP104" s="515">
        <f t="shared" si="127"/>
        <v>0</v>
      </c>
      <c r="AQ104" s="515">
        <f t="shared" si="128"/>
        <v>0</v>
      </c>
      <c r="AR104" s="515">
        <f t="shared" si="129"/>
        <v>0</v>
      </c>
      <c r="AS104" s="515">
        <f t="shared" si="130"/>
        <v>0</v>
      </c>
      <c r="AT104" s="515">
        <f t="shared" si="131"/>
        <v>0</v>
      </c>
      <c r="AU104" s="515">
        <f t="shared" si="132"/>
        <v>0</v>
      </c>
      <c r="AV104" s="515">
        <f t="shared" si="133"/>
        <v>0</v>
      </c>
      <c r="AW104" s="515">
        <f t="shared" si="134"/>
        <v>0</v>
      </c>
      <c r="AX104" s="515">
        <f t="shared" si="135"/>
        <v>0</v>
      </c>
      <c r="AY104" s="515">
        <f t="shared" si="136"/>
        <v>0</v>
      </c>
      <c r="AZ104" s="515">
        <f t="shared" si="137"/>
        <v>0</v>
      </c>
      <c r="BA104" s="515">
        <f t="shared" si="138"/>
        <v>0</v>
      </c>
      <c r="BB104" s="515">
        <f t="shared" si="139"/>
        <v>0</v>
      </c>
      <c r="BC104" s="515">
        <f t="shared" si="140"/>
        <v>0</v>
      </c>
      <c r="BD104" s="515">
        <f t="shared" si="141"/>
        <v>0</v>
      </c>
      <c r="BE104" s="515">
        <f t="shared" si="142"/>
        <v>0</v>
      </c>
      <c r="BF104" s="515">
        <f t="shared" si="143"/>
        <v>0</v>
      </c>
      <c r="BG104" s="515">
        <f t="shared" si="144"/>
        <v>0</v>
      </c>
      <c r="BH104" s="515">
        <f t="shared" si="145"/>
        <v>0</v>
      </c>
      <c r="BI104" s="515">
        <f t="shared" si="146"/>
        <v>0</v>
      </c>
      <c r="BJ104" s="515">
        <f t="shared" si="147"/>
        <v>0</v>
      </c>
      <c r="BK104" s="515">
        <f t="shared" si="148"/>
        <v>0</v>
      </c>
      <c r="BL104" s="515">
        <f t="shared" si="149"/>
        <v>0</v>
      </c>
      <c r="BM104" s="515">
        <f t="shared" si="150"/>
        <v>0</v>
      </c>
      <c r="BN104" s="515">
        <f t="shared" si="151"/>
        <v>0</v>
      </c>
      <c r="BO104" s="515">
        <f t="shared" si="152"/>
        <v>0</v>
      </c>
      <c r="BP104" s="515">
        <f t="shared" si="153"/>
        <v>0</v>
      </c>
      <c r="BQ104" s="515">
        <f t="shared" si="154"/>
        <v>0</v>
      </c>
      <c r="BR104" s="515">
        <f t="shared" si="155"/>
        <v>0</v>
      </c>
      <c r="BS104" s="515">
        <f t="shared" si="156"/>
        <v>0</v>
      </c>
      <c r="BT104" s="515">
        <f t="shared" si="157"/>
        <v>0</v>
      </c>
      <c r="BU104" s="515">
        <f t="shared" si="158"/>
        <v>0</v>
      </c>
      <c r="BV104" s="515">
        <f t="shared" si="159"/>
        <v>0</v>
      </c>
      <c r="BW104" s="515">
        <f t="shared" si="160"/>
        <v>0</v>
      </c>
      <c r="BX104" s="515">
        <f t="shared" si="161"/>
        <v>0</v>
      </c>
      <c r="BY104" s="515">
        <f t="shared" si="162"/>
        <v>0</v>
      </c>
      <c r="BZ104" s="515">
        <f t="shared" si="163"/>
        <v>0</v>
      </c>
      <c r="CA104" s="515">
        <f t="shared" si="164"/>
        <v>0</v>
      </c>
      <c r="CB104" s="515">
        <f t="shared" si="165"/>
        <v>0</v>
      </c>
      <c r="CC104" s="515">
        <f t="shared" si="166"/>
        <v>0</v>
      </c>
      <c r="CD104" s="515">
        <f t="shared" si="167"/>
        <v>0</v>
      </c>
      <c r="CE104" s="515">
        <f t="shared" si="168"/>
        <v>0</v>
      </c>
      <c r="CF104" s="515">
        <f t="shared" si="169"/>
        <v>0</v>
      </c>
      <c r="CG104" s="515">
        <f t="shared" si="170"/>
        <v>0</v>
      </c>
      <c r="CH104" s="515">
        <f t="shared" si="171"/>
        <v>0</v>
      </c>
      <c r="CI104" s="515">
        <f t="shared" si="172"/>
        <v>0</v>
      </c>
      <c r="CJ104" s="515">
        <f t="shared" si="192"/>
        <v>0</v>
      </c>
      <c r="CK104" s="515">
        <f t="shared" si="173"/>
        <v>0</v>
      </c>
      <c r="CL104" s="515">
        <f t="shared" si="174"/>
        <v>0</v>
      </c>
      <c r="CM104" s="515">
        <f t="shared" si="175"/>
        <v>0</v>
      </c>
      <c r="CN104" s="515">
        <f t="shared" si="176"/>
        <v>0</v>
      </c>
      <c r="CO104" s="515">
        <f t="shared" si="177"/>
        <v>0</v>
      </c>
      <c r="CP104" s="515">
        <f t="shared" si="178"/>
        <v>0</v>
      </c>
      <c r="CQ104" s="515">
        <f t="shared" si="179"/>
        <v>0</v>
      </c>
      <c r="CR104" s="515">
        <f t="shared" si="180"/>
        <v>0</v>
      </c>
      <c r="CS104" s="515">
        <f t="shared" si="181"/>
        <v>0</v>
      </c>
      <c r="CT104" s="515">
        <f t="shared" si="182"/>
        <v>0</v>
      </c>
      <c r="CU104" s="515">
        <f t="shared" si="183"/>
        <v>0</v>
      </c>
      <c r="CV104" s="515">
        <f t="shared" si="184"/>
        <v>0</v>
      </c>
      <c r="CW104" s="515">
        <f t="shared" si="185"/>
        <v>0</v>
      </c>
    </row>
    <row r="105" spans="2:101" x14ac:dyDescent="0.25">
      <c r="B105" s="509">
        <v>88</v>
      </c>
      <c r="C105" s="467">
        <f>'Student Entry'!C101</f>
        <v>211413205090</v>
      </c>
      <c r="D105" s="274" t="str">
        <f>'Student Entry'!D101</f>
        <v>SANDHIYA.S</v>
      </c>
      <c r="E105" s="468">
        <v>1</v>
      </c>
      <c r="F105" s="510">
        <v>0</v>
      </c>
      <c r="G105" s="510">
        <v>1</v>
      </c>
      <c r="H105" s="510">
        <v>2</v>
      </c>
      <c r="I105" s="510">
        <v>2</v>
      </c>
      <c r="J105" s="468">
        <v>2</v>
      </c>
      <c r="K105" s="510">
        <v>1</v>
      </c>
      <c r="L105" s="468">
        <v>2</v>
      </c>
      <c r="M105" s="468">
        <v>1</v>
      </c>
      <c r="N105" s="510">
        <v>1</v>
      </c>
      <c r="O105" s="511">
        <v>7</v>
      </c>
      <c r="P105" s="511"/>
      <c r="Q105" s="510"/>
      <c r="R105" s="510"/>
      <c r="S105" s="511">
        <v>5</v>
      </c>
      <c r="T105" s="511"/>
      <c r="U105" s="510"/>
      <c r="V105" s="510"/>
      <c r="W105" s="511">
        <v>7</v>
      </c>
      <c r="X105" s="511"/>
      <c r="Y105" s="510"/>
      <c r="Z105" s="510"/>
      <c r="AA105" s="511">
        <v>7</v>
      </c>
      <c r="AB105" s="511">
        <v>6</v>
      </c>
      <c r="AC105" s="510"/>
      <c r="AD105" s="510"/>
      <c r="AE105" s="511">
        <v>6</v>
      </c>
      <c r="AF105" s="511">
        <v>6</v>
      </c>
      <c r="AG105" s="447"/>
      <c r="AH105" s="512"/>
      <c r="AI105" s="513">
        <f t="shared" si="186"/>
        <v>1</v>
      </c>
      <c r="AJ105" s="513" t="str">
        <f t="shared" si="187"/>
        <v>NIL</v>
      </c>
      <c r="AK105" s="513">
        <f t="shared" si="188"/>
        <v>27</v>
      </c>
      <c r="AL105" s="513">
        <f t="shared" si="189"/>
        <v>29</v>
      </c>
      <c r="AM105" s="513" t="str">
        <f t="shared" si="190"/>
        <v>NIL</v>
      </c>
      <c r="AN105" s="513" t="str">
        <f t="shared" si="191"/>
        <v>NIL</v>
      </c>
      <c r="AO105" s="514">
        <f t="shared" si="193"/>
        <v>57</v>
      </c>
      <c r="AP105" s="515">
        <f t="shared" si="127"/>
        <v>0</v>
      </c>
      <c r="AQ105" s="515">
        <f t="shared" si="128"/>
        <v>0</v>
      </c>
      <c r="AR105" s="515">
        <f t="shared" si="129"/>
        <v>0</v>
      </c>
      <c r="AS105" s="515">
        <f t="shared" si="130"/>
        <v>0</v>
      </c>
      <c r="AT105" s="515">
        <f t="shared" si="131"/>
        <v>0</v>
      </c>
      <c r="AU105" s="515">
        <f t="shared" si="132"/>
        <v>0</v>
      </c>
      <c r="AV105" s="515">
        <f t="shared" si="133"/>
        <v>0</v>
      </c>
      <c r="AW105" s="515">
        <f t="shared" si="134"/>
        <v>0</v>
      </c>
      <c r="AX105" s="515">
        <f t="shared" si="135"/>
        <v>0</v>
      </c>
      <c r="AY105" s="515">
        <f t="shared" si="136"/>
        <v>0</v>
      </c>
      <c r="AZ105" s="515">
        <f t="shared" si="137"/>
        <v>0</v>
      </c>
      <c r="BA105" s="515">
        <f t="shared" si="138"/>
        <v>0</v>
      </c>
      <c r="BB105" s="515">
        <f t="shared" si="139"/>
        <v>0</v>
      </c>
      <c r="BC105" s="515">
        <f t="shared" si="140"/>
        <v>0</v>
      </c>
      <c r="BD105" s="515">
        <f t="shared" si="141"/>
        <v>0</v>
      </c>
      <c r="BE105" s="515">
        <f t="shared" si="142"/>
        <v>0</v>
      </c>
      <c r="BF105" s="515">
        <f t="shared" si="143"/>
        <v>0</v>
      </c>
      <c r="BG105" s="515">
        <f t="shared" si="144"/>
        <v>0</v>
      </c>
      <c r="BH105" s="515">
        <f t="shared" si="145"/>
        <v>0</v>
      </c>
      <c r="BI105" s="515">
        <f t="shared" si="146"/>
        <v>0</v>
      </c>
      <c r="BJ105" s="515">
        <f t="shared" si="147"/>
        <v>0</v>
      </c>
      <c r="BK105" s="515">
        <f t="shared" si="148"/>
        <v>0</v>
      </c>
      <c r="BL105" s="515">
        <f t="shared" si="149"/>
        <v>0</v>
      </c>
      <c r="BM105" s="515">
        <f t="shared" si="150"/>
        <v>0</v>
      </c>
      <c r="BN105" s="515">
        <f t="shared" si="151"/>
        <v>0</v>
      </c>
      <c r="BO105" s="515">
        <f t="shared" si="152"/>
        <v>0</v>
      </c>
      <c r="BP105" s="515">
        <f t="shared" si="153"/>
        <v>0</v>
      </c>
      <c r="BQ105" s="515">
        <f t="shared" si="154"/>
        <v>0</v>
      </c>
      <c r="BR105" s="515">
        <f t="shared" si="155"/>
        <v>0</v>
      </c>
      <c r="BS105" s="515">
        <f t="shared" si="156"/>
        <v>0</v>
      </c>
      <c r="BT105" s="515">
        <f t="shared" si="157"/>
        <v>0</v>
      </c>
      <c r="BU105" s="515">
        <f t="shared" si="158"/>
        <v>0</v>
      </c>
      <c r="BV105" s="515">
        <f t="shared" si="159"/>
        <v>0</v>
      </c>
      <c r="BW105" s="515">
        <f t="shared" si="160"/>
        <v>0</v>
      </c>
      <c r="BX105" s="515">
        <f t="shared" si="161"/>
        <v>0</v>
      </c>
      <c r="BY105" s="515">
        <f t="shared" si="162"/>
        <v>0</v>
      </c>
      <c r="BZ105" s="515">
        <f t="shared" si="163"/>
        <v>0</v>
      </c>
      <c r="CA105" s="515">
        <f t="shared" si="164"/>
        <v>0</v>
      </c>
      <c r="CB105" s="515">
        <f t="shared" si="165"/>
        <v>0</v>
      </c>
      <c r="CC105" s="515">
        <f t="shared" si="166"/>
        <v>0</v>
      </c>
      <c r="CD105" s="515">
        <f t="shared" si="167"/>
        <v>0</v>
      </c>
      <c r="CE105" s="515">
        <f t="shared" si="168"/>
        <v>0</v>
      </c>
      <c r="CF105" s="515">
        <f t="shared" si="169"/>
        <v>0</v>
      </c>
      <c r="CG105" s="515">
        <f t="shared" si="170"/>
        <v>0</v>
      </c>
      <c r="CH105" s="515">
        <f t="shared" si="171"/>
        <v>0</v>
      </c>
      <c r="CI105" s="515">
        <f t="shared" si="172"/>
        <v>0</v>
      </c>
      <c r="CJ105" s="515">
        <f t="shared" si="192"/>
        <v>0</v>
      </c>
      <c r="CK105" s="515">
        <f t="shared" si="173"/>
        <v>0</v>
      </c>
      <c r="CL105" s="515">
        <f t="shared" si="174"/>
        <v>0</v>
      </c>
      <c r="CM105" s="515">
        <f t="shared" si="175"/>
        <v>0</v>
      </c>
      <c r="CN105" s="515">
        <f t="shared" si="176"/>
        <v>0</v>
      </c>
      <c r="CO105" s="515">
        <f t="shared" si="177"/>
        <v>0</v>
      </c>
      <c r="CP105" s="515">
        <f t="shared" si="178"/>
        <v>0</v>
      </c>
      <c r="CQ105" s="515">
        <f t="shared" si="179"/>
        <v>0</v>
      </c>
      <c r="CR105" s="515">
        <f t="shared" si="180"/>
        <v>0</v>
      </c>
      <c r="CS105" s="515">
        <f t="shared" si="181"/>
        <v>0</v>
      </c>
      <c r="CT105" s="515">
        <f t="shared" si="182"/>
        <v>0</v>
      </c>
      <c r="CU105" s="515">
        <f t="shared" si="183"/>
        <v>0</v>
      </c>
      <c r="CV105" s="515">
        <f t="shared" si="184"/>
        <v>0</v>
      </c>
      <c r="CW105" s="515">
        <f t="shared" si="185"/>
        <v>0</v>
      </c>
    </row>
    <row r="106" spans="2:101" x14ac:dyDescent="0.25">
      <c r="B106" s="509">
        <v>89</v>
      </c>
      <c r="C106" s="467">
        <f>'Student Entry'!C102</f>
        <v>211413205091</v>
      </c>
      <c r="D106" s="274" t="str">
        <f>'Student Entry'!D102</f>
        <v>SATHYA RAJ.P</v>
      </c>
      <c r="E106" s="468">
        <v>2</v>
      </c>
      <c r="F106" s="510">
        <v>2</v>
      </c>
      <c r="G106" s="510">
        <v>2</v>
      </c>
      <c r="H106" s="510">
        <v>2</v>
      </c>
      <c r="I106" s="510">
        <v>2</v>
      </c>
      <c r="J106" s="468">
        <v>2</v>
      </c>
      <c r="K106" s="510">
        <v>2</v>
      </c>
      <c r="L106" s="468">
        <v>2</v>
      </c>
      <c r="M106" s="468">
        <v>2</v>
      </c>
      <c r="N106" s="510">
        <v>0</v>
      </c>
      <c r="O106" s="511">
        <v>9</v>
      </c>
      <c r="P106" s="511"/>
      <c r="Q106" s="510"/>
      <c r="R106" s="510"/>
      <c r="S106" s="511">
        <v>9</v>
      </c>
      <c r="T106" s="511"/>
      <c r="U106" s="510"/>
      <c r="V106" s="510"/>
      <c r="W106" s="511">
        <v>12</v>
      </c>
      <c r="X106" s="511"/>
      <c r="Y106" s="510"/>
      <c r="Z106" s="510"/>
      <c r="AA106" s="511">
        <v>6</v>
      </c>
      <c r="AB106" s="511">
        <v>6</v>
      </c>
      <c r="AC106" s="510"/>
      <c r="AD106" s="510"/>
      <c r="AE106" s="511">
        <v>5</v>
      </c>
      <c r="AF106" s="511">
        <v>6</v>
      </c>
      <c r="AG106" s="447"/>
      <c r="AH106" s="512"/>
      <c r="AI106" s="513">
        <f t="shared" si="186"/>
        <v>2</v>
      </c>
      <c r="AJ106" s="513" t="str">
        <f t="shared" si="187"/>
        <v>NIL</v>
      </c>
      <c r="AK106" s="513">
        <f t="shared" si="188"/>
        <v>33</v>
      </c>
      <c r="AL106" s="513">
        <f t="shared" si="189"/>
        <v>36</v>
      </c>
      <c r="AM106" s="513" t="str">
        <f t="shared" si="190"/>
        <v>NIL</v>
      </c>
      <c r="AN106" s="513" t="str">
        <f t="shared" si="191"/>
        <v>NIL</v>
      </c>
      <c r="AO106" s="514">
        <f t="shared" si="193"/>
        <v>71</v>
      </c>
      <c r="AP106" s="515">
        <f t="shared" si="127"/>
        <v>0</v>
      </c>
      <c r="AQ106" s="515">
        <f t="shared" si="128"/>
        <v>0</v>
      </c>
      <c r="AR106" s="515">
        <f t="shared" si="129"/>
        <v>0</v>
      </c>
      <c r="AS106" s="515">
        <f t="shared" si="130"/>
        <v>0</v>
      </c>
      <c r="AT106" s="515">
        <f t="shared" si="131"/>
        <v>0</v>
      </c>
      <c r="AU106" s="515">
        <f t="shared" si="132"/>
        <v>0</v>
      </c>
      <c r="AV106" s="515">
        <f t="shared" si="133"/>
        <v>0</v>
      </c>
      <c r="AW106" s="515">
        <f t="shared" si="134"/>
        <v>0</v>
      </c>
      <c r="AX106" s="515">
        <f t="shared" si="135"/>
        <v>0</v>
      </c>
      <c r="AY106" s="515">
        <f t="shared" si="136"/>
        <v>0</v>
      </c>
      <c r="AZ106" s="515">
        <f t="shared" si="137"/>
        <v>0</v>
      </c>
      <c r="BA106" s="515">
        <f t="shared" si="138"/>
        <v>0</v>
      </c>
      <c r="BB106" s="515">
        <f t="shared" si="139"/>
        <v>0</v>
      </c>
      <c r="BC106" s="515">
        <f t="shared" si="140"/>
        <v>0</v>
      </c>
      <c r="BD106" s="515">
        <f t="shared" si="141"/>
        <v>0</v>
      </c>
      <c r="BE106" s="515">
        <f t="shared" si="142"/>
        <v>0</v>
      </c>
      <c r="BF106" s="515">
        <f t="shared" si="143"/>
        <v>0</v>
      </c>
      <c r="BG106" s="515">
        <f t="shared" si="144"/>
        <v>0</v>
      </c>
      <c r="BH106" s="515">
        <f t="shared" si="145"/>
        <v>0</v>
      </c>
      <c r="BI106" s="515">
        <f t="shared" si="146"/>
        <v>0</v>
      </c>
      <c r="BJ106" s="515">
        <f t="shared" si="147"/>
        <v>0</v>
      </c>
      <c r="BK106" s="515">
        <f t="shared" si="148"/>
        <v>0</v>
      </c>
      <c r="BL106" s="515">
        <f t="shared" si="149"/>
        <v>0</v>
      </c>
      <c r="BM106" s="515">
        <f t="shared" si="150"/>
        <v>0</v>
      </c>
      <c r="BN106" s="515">
        <f t="shared" si="151"/>
        <v>0</v>
      </c>
      <c r="BO106" s="515">
        <f t="shared" si="152"/>
        <v>0</v>
      </c>
      <c r="BP106" s="515">
        <f t="shared" si="153"/>
        <v>0</v>
      </c>
      <c r="BQ106" s="515">
        <f t="shared" si="154"/>
        <v>0</v>
      </c>
      <c r="BR106" s="515">
        <f t="shared" si="155"/>
        <v>0</v>
      </c>
      <c r="BS106" s="515">
        <f t="shared" si="156"/>
        <v>0</v>
      </c>
      <c r="BT106" s="515">
        <f t="shared" si="157"/>
        <v>0</v>
      </c>
      <c r="BU106" s="515">
        <f t="shared" si="158"/>
        <v>0</v>
      </c>
      <c r="BV106" s="515">
        <f t="shared" si="159"/>
        <v>0</v>
      </c>
      <c r="BW106" s="515">
        <f t="shared" si="160"/>
        <v>0</v>
      </c>
      <c r="BX106" s="515">
        <f t="shared" si="161"/>
        <v>0</v>
      </c>
      <c r="BY106" s="515">
        <f t="shared" si="162"/>
        <v>0</v>
      </c>
      <c r="BZ106" s="515">
        <f t="shared" si="163"/>
        <v>0</v>
      </c>
      <c r="CA106" s="515">
        <f t="shared" si="164"/>
        <v>0</v>
      </c>
      <c r="CB106" s="515">
        <f t="shared" si="165"/>
        <v>0</v>
      </c>
      <c r="CC106" s="515">
        <f t="shared" si="166"/>
        <v>0</v>
      </c>
      <c r="CD106" s="515">
        <f t="shared" si="167"/>
        <v>0</v>
      </c>
      <c r="CE106" s="515">
        <f t="shared" si="168"/>
        <v>0</v>
      </c>
      <c r="CF106" s="515">
        <f t="shared" si="169"/>
        <v>0</v>
      </c>
      <c r="CG106" s="515">
        <f t="shared" si="170"/>
        <v>0</v>
      </c>
      <c r="CH106" s="515">
        <f t="shared" si="171"/>
        <v>0</v>
      </c>
      <c r="CI106" s="515">
        <f t="shared" si="172"/>
        <v>0</v>
      </c>
      <c r="CJ106" s="515">
        <f t="shared" si="192"/>
        <v>0</v>
      </c>
      <c r="CK106" s="515">
        <f t="shared" si="173"/>
        <v>0</v>
      </c>
      <c r="CL106" s="515">
        <f t="shared" si="174"/>
        <v>0</v>
      </c>
      <c r="CM106" s="515">
        <f t="shared" si="175"/>
        <v>0</v>
      </c>
      <c r="CN106" s="515">
        <f t="shared" si="176"/>
        <v>0</v>
      </c>
      <c r="CO106" s="515">
        <f t="shared" si="177"/>
        <v>0</v>
      </c>
      <c r="CP106" s="515">
        <f t="shared" si="178"/>
        <v>0</v>
      </c>
      <c r="CQ106" s="515">
        <f t="shared" si="179"/>
        <v>0</v>
      </c>
      <c r="CR106" s="515">
        <f t="shared" si="180"/>
        <v>0</v>
      </c>
      <c r="CS106" s="515">
        <f t="shared" si="181"/>
        <v>0</v>
      </c>
      <c r="CT106" s="515">
        <f t="shared" si="182"/>
        <v>0</v>
      </c>
      <c r="CU106" s="515">
        <f t="shared" si="183"/>
        <v>0</v>
      </c>
      <c r="CV106" s="515">
        <f t="shared" si="184"/>
        <v>0</v>
      </c>
      <c r="CW106" s="515">
        <f t="shared" si="185"/>
        <v>0</v>
      </c>
    </row>
    <row r="107" spans="2:101" x14ac:dyDescent="0.25">
      <c r="B107" s="509">
        <v>90</v>
      </c>
      <c r="C107" s="467">
        <f>'Student Entry'!C103</f>
        <v>211413205092</v>
      </c>
      <c r="D107" s="274" t="str">
        <f>'Student Entry'!D103</f>
        <v>SAVITHA.M</v>
      </c>
      <c r="E107" s="468">
        <v>1</v>
      </c>
      <c r="F107" s="510">
        <v>2</v>
      </c>
      <c r="G107" s="510">
        <v>2</v>
      </c>
      <c r="H107" s="510">
        <v>2</v>
      </c>
      <c r="I107" s="510">
        <v>2</v>
      </c>
      <c r="J107" s="468">
        <v>1</v>
      </c>
      <c r="K107" s="510">
        <v>2</v>
      </c>
      <c r="L107" s="468">
        <v>1</v>
      </c>
      <c r="M107" s="468">
        <v>2</v>
      </c>
      <c r="N107" s="510">
        <v>0</v>
      </c>
      <c r="O107" s="511">
        <v>10</v>
      </c>
      <c r="P107" s="511"/>
      <c r="Q107" s="510"/>
      <c r="R107" s="510"/>
      <c r="S107" s="511" t="s">
        <v>937</v>
      </c>
      <c r="T107" s="511"/>
      <c r="U107" s="510">
        <v>8</v>
      </c>
      <c r="V107" s="510"/>
      <c r="W107" s="511" t="s">
        <v>937</v>
      </c>
      <c r="X107" s="511"/>
      <c r="Y107" s="510">
        <v>13</v>
      </c>
      <c r="Z107" s="510"/>
      <c r="AA107" s="511" t="s">
        <v>937</v>
      </c>
      <c r="AB107" s="511" t="s">
        <v>937</v>
      </c>
      <c r="AC107" s="510">
        <v>7</v>
      </c>
      <c r="AD107" s="510">
        <v>6</v>
      </c>
      <c r="AE107" s="511">
        <v>7</v>
      </c>
      <c r="AF107" s="511">
        <v>5</v>
      </c>
      <c r="AG107" s="447"/>
      <c r="AH107" s="512"/>
      <c r="AI107" s="513">
        <f t="shared" si="186"/>
        <v>1</v>
      </c>
      <c r="AJ107" s="513" t="str">
        <f t="shared" si="187"/>
        <v>NIL</v>
      </c>
      <c r="AK107" s="513">
        <f t="shared" si="188"/>
        <v>26</v>
      </c>
      <c r="AL107" s="513">
        <f t="shared" si="189"/>
        <v>38</v>
      </c>
      <c r="AM107" s="513">
        <f t="shared" si="190"/>
        <v>6</v>
      </c>
      <c r="AN107" s="513" t="str">
        <f t="shared" si="191"/>
        <v>NIL</v>
      </c>
      <c r="AO107" s="514">
        <f t="shared" si="193"/>
        <v>71</v>
      </c>
      <c r="AP107" s="515">
        <f t="shared" si="127"/>
        <v>0</v>
      </c>
      <c r="AQ107" s="515">
        <f t="shared" si="128"/>
        <v>0</v>
      </c>
      <c r="AR107" s="515">
        <f t="shared" si="129"/>
        <v>0</v>
      </c>
      <c r="AS107" s="515">
        <f t="shared" si="130"/>
        <v>0</v>
      </c>
      <c r="AT107" s="515">
        <f t="shared" si="131"/>
        <v>0</v>
      </c>
      <c r="AU107" s="515">
        <f t="shared" si="132"/>
        <v>0</v>
      </c>
      <c r="AV107" s="515">
        <f t="shared" si="133"/>
        <v>0</v>
      </c>
      <c r="AW107" s="515">
        <f t="shared" si="134"/>
        <v>0</v>
      </c>
      <c r="AX107" s="515">
        <f t="shared" si="135"/>
        <v>0</v>
      </c>
      <c r="AY107" s="515">
        <f t="shared" si="136"/>
        <v>0</v>
      </c>
      <c r="AZ107" s="515">
        <f t="shared" si="137"/>
        <v>0</v>
      </c>
      <c r="BA107" s="515">
        <f t="shared" si="138"/>
        <v>0</v>
      </c>
      <c r="BB107" s="515">
        <f t="shared" si="139"/>
        <v>0</v>
      </c>
      <c r="BC107" s="515">
        <f t="shared" si="140"/>
        <v>0</v>
      </c>
      <c r="BD107" s="515">
        <f t="shared" si="141"/>
        <v>0</v>
      </c>
      <c r="BE107" s="515">
        <f t="shared" si="142"/>
        <v>0</v>
      </c>
      <c r="BF107" s="515">
        <f t="shared" si="143"/>
        <v>0</v>
      </c>
      <c r="BG107" s="515">
        <f t="shared" si="144"/>
        <v>0</v>
      </c>
      <c r="BH107" s="515">
        <f t="shared" si="145"/>
        <v>0</v>
      </c>
      <c r="BI107" s="515">
        <f t="shared" si="146"/>
        <v>0</v>
      </c>
      <c r="BJ107" s="515">
        <f t="shared" si="147"/>
        <v>0</v>
      </c>
      <c r="BK107" s="515">
        <f t="shared" si="148"/>
        <v>0</v>
      </c>
      <c r="BL107" s="515">
        <f t="shared" si="149"/>
        <v>0</v>
      </c>
      <c r="BM107" s="515">
        <f t="shared" si="150"/>
        <v>0</v>
      </c>
      <c r="BN107" s="515">
        <f t="shared" si="151"/>
        <v>0</v>
      </c>
      <c r="BO107" s="515">
        <f t="shared" si="152"/>
        <v>0</v>
      </c>
      <c r="BP107" s="515">
        <f t="shared" si="153"/>
        <v>0</v>
      </c>
      <c r="BQ107" s="515">
        <f t="shared" si="154"/>
        <v>0</v>
      </c>
      <c r="BR107" s="515">
        <f t="shared" si="155"/>
        <v>0</v>
      </c>
      <c r="BS107" s="515">
        <f t="shared" si="156"/>
        <v>0</v>
      </c>
      <c r="BT107" s="515">
        <f t="shared" si="157"/>
        <v>0</v>
      </c>
      <c r="BU107" s="515">
        <f t="shared" si="158"/>
        <v>0</v>
      </c>
      <c r="BV107" s="515">
        <f t="shared" si="159"/>
        <v>0</v>
      </c>
      <c r="BW107" s="515">
        <f t="shared" si="160"/>
        <v>0</v>
      </c>
      <c r="BX107" s="515">
        <f t="shared" si="161"/>
        <v>0</v>
      </c>
      <c r="BY107" s="515">
        <f t="shared" si="162"/>
        <v>0</v>
      </c>
      <c r="BZ107" s="515">
        <f t="shared" si="163"/>
        <v>0</v>
      </c>
      <c r="CA107" s="515">
        <f t="shared" si="164"/>
        <v>0</v>
      </c>
      <c r="CB107" s="515">
        <f t="shared" si="165"/>
        <v>0</v>
      </c>
      <c r="CC107" s="515">
        <f t="shared" si="166"/>
        <v>0</v>
      </c>
      <c r="CD107" s="515">
        <f t="shared" si="167"/>
        <v>0</v>
      </c>
      <c r="CE107" s="515">
        <f t="shared" si="168"/>
        <v>0</v>
      </c>
      <c r="CF107" s="515">
        <f t="shared" si="169"/>
        <v>0</v>
      </c>
      <c r="CG107" s="515">
        <f t="shared" si="170"/>
        <v>0</v>
      </c>
      <c r="CH107" s="515">
        <f t="shared" si="171"/>
        <v>0</v>
      </c>
      <c r="CI107" s="515">
        <f t="shared" si="172"/>
        <v>0</v>
      </c>
      <c r="CJ107" s="515">
        <f t="shared" si="192"/>
        <v>0</v>
      </c>
      <c r="CK107" s="515">
        <f t="shared" si="173"/>
        <v>0</v>
      </c>
      <c r="CL107" s="515">
        <f t="shared" si="174"/>
        <v>0</v>
      </c>
      <c r="CM107" s="515">
        <f t="shared" si="175"/>
        <v>0</v>
      </c>
      <c r="CN107" s="515">
        <f t="shared" si="176"/>
        <v>0</v>
      </c>
      <c r="CO107" s="515">
        <f t="shared" si="177"/>
        <v>0</v>
      </c>
      <c r="CP107" s="515">
        <f t="shared" si="178"/>
        <v>0</v>
      </c>
      <c r="CQ107" s="515">
        <f t="shared" si="179"/>
        <v>0</v>
      </c>
      <c r="CR107" s="515">
        <f t="shared" si="180"/>
        <v>0</v>
      </c>
      <c r="CS107" s="515">
        <f t="shared" si="181"/>
        <v>0</v>
      </c>
      <c r="CT107" s="515">
        <f t="shared" si="182"/>
        <v>0</v>
      </c>
      <c r="CU107" s="515">
        <f t="shared" si="183"/>
        <v>0</v>
      </c>
      <c r="CV107" s="515">
        <f t="shared" si="184"/>
        <v>0</v>
      </c>
      <c r="CW107" s="515">
        <f t="shared" si="185"/>
        <v>0</v>
      </c>
    </row>
    <row r="108" spans="2:101" x14ac:dyDescent="0.25">
      <c r="B108" s="509">
        <v>91</v>
      </c>
      <c r="C108" s="467">
        <f>'Student Entry'!C104</f>
        <v>211413205093</v>
      </c>
      <c r="D108" s="274" t="str">
        <f>'Student Entry'!D104</f>
        <v>SELVA MARY.D</v>
      </c>
      <c r="E108" s="468">
        <v>2</v>
      </c>
      <c r="F108" s="510">
        <v>2</v>
      </c>
      <c r="G108" s="510">
        <v>2</v>
      </c>
      <c r="H108" s="510">
        <v>2</v>
      </c>
      <c r="I108" s="510">
        <v>2</v>
      </c>
      <c r="J108" s="468">
        <v>2</v>
      </c>
      <c r="K108" s="510">
        <v>2</v>
      </c>
      <c r="L108" s="468">
        <v>2</v>
      </c>
      <c r="M108" s="468">
        <v>2</v>
      </c>
      <c r="N108" s="510">
        <v>1</v>
      </c>
      <c r="O108" s="511">
        <v>6</v>
      </c>
      <c r="P108" s="511"/>
      <c r="Q108" s="510"/>
      <c r="R108" s="510"/>
      <c r="S108" s="511">
        <v>7</v>
      </c>
      <c r="T108" s="511"/>
      <c r="U108" s="510"/>
      <c r="V108" s="510"/>
      <c r="W108" s="511">
        <v>12</v>
      </c>
      <c r="X108" s="511"/>
      <c r="Y108" s="510"/>
      <c r="Z108" s="510"/>
      <c r="AA108" s="511">
        <v>6</v>
      </c>
      <c r="AB108" s="511">
        <v>5</v>
      </c>
      <c r="AC108" s="510"/>
      <c r="AD108" s="510"/>
      <c r="AE108" s="511">
        <v>8</v>
      </c>
      <c r="AF108" s="511">
        <v>6</v>
      </c>
      <c r="AG108" s="447"/>
      <c r="AH108" s="512"/>
      <c r="AI108" s="513">
        <f t="shared" si="186"/>
        <v>2</v>
      </c>
      <c r="AJ108" s="513" t="str">
        <f t="shared" si="187"/>
        <v>NIL</v>
      </c>
      <c r="AK108" s="513">
        <f t="shared" si="188"/>
        <v>32</v>
      </c>
      <c r="AL108" s="513">
        <f t="shared" si="189"/>
        <v>35</v>
      </c>
      <c r="AM108" s="513" t="str">
        <f t="shared" si="190"/>
        <v>NIL</v>
      </c>
      <c r="AN108" s="513" t="str">
        <f t="shared" si="191"/>
        <v>NIL</v>
      </c>
      <c r="AO108" s="514">
        <f t="shared" si="193"/>
        <v>69</v>
      </c>
      <c r="AP108" s="515">
        <f t="shared" si="127"/>
        <v>0</v>
      </c>
      <c r="AQ108" s="515">
        <f t="shared" si="128"/>
        <v>0</v>
      </c>
      <c r="AR108" s="515">
        <f t="shared" si="129"/>
        <v>0</v>
      </c>
      <c r="AS108" s="515">
        <f t="shared" si="130"/>
        <v>0</v>
      </c>
      <c r="AT108" s="515">
        <f t="shared" si="131"/>
        <v>0</v>
      </c>
      <c r="AU108" s="515">
        <f t="shared" si="132"/>
        <v>0</v>
      </c>
      <c r="AV108" s="515">
        <f t="shared" si="133"/>
        <v>0</v>
      </c>
      <c r="AW108" s="515">
        <f t="shared" si="134"/>
        <v>0</v>
      </c>
      <c r="AX108" s="515">
        <f t="shared" si="135"/>
        <v>0</v>
      </c>
      <c r="AY108" s="515">
        <f t="shared" si="136"/>
        <v>0</v>
      </c>
      <c r="AZ108" s="515">
        <f t="shared" si="137"/>
        <v>0</v>
      </c>
      <c r="BA108" s="515">
        <f t="shared" si="138"/>
        <v>0</v>
      </c>
      <c r="BB108" s="515">
        <f t="shared" si="139"/>
        <v>0</v>
      </c>
      <c r="BC108" s="515">
        <f t="shared" si="140"/>
        <v>0</v>
      </c>
      <c r="BD108" s="515">
        <f t="shared" si="141"/>
        <v>0</v>
      </c>
      <c r="BE108" s="515">
        <f t="shared" si="142"/>
        <v>0</v>
      </c>
      <c r="BF108" s="515">
        <f t="shared" si="143"/>
        <v>0</v>
      </c>
      <c r="BG108" s="515">
        <f t="shared" si="144"/>
        <v>0</v>
      </c>
      <c r="BH108" s="515">
        <f t="shared" si="145"/>
        <v>0</v>
      </c>
      <c r="BI108" s="515">
        <f t="shared" si="146"/>
        <v>0</v>
      </c>
      <c r="BJ108" s="515">
        <f t="shared" si="147"/>
        <v>0</v>
      </c>
      <c r="BK108" s="515">
        <f t="shared" si="148"/>
        <v>0</v>
      </c>
      <c r="BL108" s="515">
        <f t="shared" si="149"/>
        <v>0</v>
      </c>
      <c r="BM108" s="515">
        <f t="shared" si="150"/>
        <v>0</v>
      </c>
      <c r="BN108" s="515">
        <f t="shared" si="151"/>
        <v>0</v>
      </c>
      <c r="BO108" s="515">
        <f t="shared" si="152"/>
        <v>0</v>
      </c>
      <c r="BP108" s="515">
        <f t="shared" si="153"/>
        <v>0</v>
      </c>
      <c r="BQ108" s="515">
        <f t="shared" si="154"/>
        <v>0</v>
      </c>
      <c r="BR108" s="515">
        <f t="shared" si="155"/>
        <v>0</v>
      </c>
      <c r="BS108" s="515">
        <f t="shared" si="156"/>
        <v>0</v>
      </c>
      <c r="BT108" s="515">
        <f t="shared" si="157"/>
        <v>0</v>
      </c>
      <c r="BU108" s="515">
        <f t="shared" si="158"/>
        <v>0</v>
      </c>
      <c r="BV108" s="515">
        <f t="shared" si="159"/>
        <v>0</v>
      </c>
      <c r="BW108" s="515">
        <f t="shared" si="160"/>
        <v>0</v>
      </c>
      <c r="BX108" s="515">
        <f t="shared" si="161"/>
        <v>0</v>
      </c>
      <c r="BY108" s="515">
        <f t="shared" si="162"/>
        <v>0</v>
      </c>
      <c r="BZ108" s="515">
        <f t="shared" si="163"/>
        <v>0</v>
      </c>
      <c r="CA108" s="515">
        <f t="shared" si="164"/>
        <v>0</v>
      </c>
      <c r="CB108" s="515">
        <f t="shared" si="165"/>
        <v>0</v>
      </c>
      <c r="CC108" s="515">
        <f t="shared" si="166"/>
        <v>0</v>
      </c>
      <c r="CD108" s="515">
        <f t="shared" si="167"/>
        <v>0</v>
      </c>
      <c r="CE108" s="515">
        <f t="shared" si="168"/>
        <v>0</v>
      </c>
      <c r="CF108" s="515">
        <f t="shared" si="169"/>
        <v>0</v>
      </c>
      <c r="CG108" s="515">
        <f t="shared" si="170"/>
        <v>0</v>
      </c>
      <c r="CH108" s="515">
        <f t="shared" si="171"/>
        <v>0</v>
      </c>
      <c r="CI108" s="515">
        <f t="shared" si="172"/>
        <v>0</v>
      </c>
      <c r="CJ108" s="515">
        <f t="shared" si="192"/>
        <v>0</v>
      </c>
      <c r="CK108" s="515">
        <f t="shared" si="173"/>
        <v>0</v>
      </c>
      <c r="CL108" s="515">
        <f t="shared" si="174"/>
        <v>0</v>
      </c>
      <c r="CM108" s="515">
        <f t="shared" si="175"/>
        <v>0</v>
      </c>
      <c r="CN108" s="515">
        <f t="shared" si="176"/>
        <v>0</v>
      </c>
      <c r="CO108" s="515">
        <f t="shared" si="177"/>
        <v>0</v>
      </c>
      <c r="CP108" s="515">
        <f t="shared" si="178"/>
        <v>0</v>
      </c>
      <c r="CQ108" s="515">
        <f t="shared" si="179"/>
        <v>0</v>
      </c>
      <c r="CR108" s="515">
        <f t="shared" si="180"/>
        <v>0</v>
      </c>
      <c r="CS108" s="515">
        <f t="shared" si="181"/>
        <v>0</v>
      </c>
      <c r="CT108" s="515">
        <f t="shared" si="182"/>
        <v>0</v>
      </c>
      <c r="CU108" s="515">
        <f t="shared" si="183"/>
        <v>0</v>
      </c>
      <c r="CV108" s="515">
        <f t="shared" si="184"/>
        <v>0</v>
      </c>
      <c r="CW108" s="515">
        <f t="shared" si="185"/>
        <v>0</v>
      </c>
    </row>
    <row r="109" spans="2:101" x14ac:dyDescent="0.25">
      <c r="B109" s="509">
        <v>92</v>
      </c>
      <c r="C109" s="467">
        <f>'Student Entry'!C105</f>
        <v>211413205095</v>
      </c>
      <c r="D109" s="274" t="str">
        <f>'Student Entry'!D105</f>
        <v>SHALIYA.L</v>
      </c>
      <c r="E109" s="468">
        <v>1</v>
      </c>
      <c r="F109" s="510">
        <v>2</v>
      </c>
      <c r="G109" s="510">
        <v>2</v>
      </c>
      <c r="H109" s="510">
        <v>2</v>
      </c>
      <c r="I109" s="510">
        <v>2</v>
      </c>
      <c r="J109" s="468">
        <v>2</v>
      </c>
      <c r="K109" s="510">
        <v>2</v>
      </c>
      <c r="L109" s="468">
        <v>2</v>
      </c>
      <c r="M109" s="468">
        <v>1</v>
      </c>
      <c r="N109" s="510">
        <v>2</v>
      </c>
      <c r="O109" s="511">
        <v>10</v>
      </c>
      <c r="P109" s="511"/>
      <c r="Q109" s="510"/>
      <c r="R109" s="510"/>
      <c r="S109" s="511">
        <v>8</v>
      </c>
      <c r="T109" s="511"/>
      <c r="U109" s="510"/>
      <c r="V109" s="510"/>
      <c r="W109" s="511">
        <v>9</v>
      </c>
      <c r="X109" s="511"/>
      <c r="Y109" s="510"/>
      <c r="Z109" s="510"/>
      <c r="AA109" s="511">
        <v>7</v>
      </c>
      <c r="AB109" s="511">
        <v>6</v>
      </c>
      <c r="AC109" s="510"/>
      <c r="AD109" s="510"/>
      <c r="AE109" s="511">
        <v>5</v>
      </c>
      <c r="AF109" s="511">
        <v>6</v>
      </c>
      <c r="AG109" s="447"/>
      <c r="AH109" s="512"/>
      <c r="AI109" s="513">
        <f t="shared" si="186"/>
        <v>1</v>
      </c>
      <c r="AJ109" s="513" t="str">
        <f t="shared" si="187"/>
        <v>NIL</v>
      </c>
      <c r="AK109" s="513">
        <f t="shared" si="188"/>
        <v>35</v>
      </c>
      <c r="AL109" s="513">
        <f t="shared" si="189"/>
        <v>33</v>
      </c>
      <c r="AM109" s="513" t="str">
        <f t="shared" si="190"/>
        <v>NIL</v>
      </c>
      <c r="AN109" s="513" t="str">
        <f t="shared" si="191"/>
        <v>NIL</v>
      </c>
      <c r="AO109" s="514">
        <f t="shared" si="193"/>
        <v>69</v>
      </c>
      <c r="AP109" s="515">
        <f t="shared" si="127"/>
        <v>0</v>
      </c>
      <c r="AQ109" s="515">
        <f t="shared" si="128"/>
        <v>0</v>
      </c>
      <c r="AR109" s="515">
        <f t="shared" si="129"/>
        <v>0</v>
      </c>
      <c r="AS109" s="515">
        <f t="shared" si="130"/>
        <v>0</v>
      </c>
      <c r="AT109" s="515">
        <f t="shared" si="131"/>
        <v>0</v>
      </c>
      <c r="AU109" s="515">
        <f t="shared" si="132"/>
        <v>0</v>
      </c>
      <c r="AV109" s="515">
        <f t="shared" si="133"/>
        <v>0</v>
      </c>
      <c r="AW109" s="515">
        <f t="shared" si="134"/>
        <v>0</v>
      </c>
      <c r="AX109" s="515">
        <f t="shared" si="135"/>
        <v>0</v>
      </c>
      <c r="AY109" s="515">
        <f t="shared" si="136"/>
        <v>0</v>
      </c>
      <c r="AZ109" s="515">
        <f t="shared" si="137"/>
        <v>0</v>
      </c>
      <c r="BA109" s="515">
        <f t="shared" si="138"/>
        <v>0</v>
      </c>
      <c r="BB109" s="515">
        <f t="shared" si="139"/>
        <v>0</v>
      </c>
      <c r="BC109" s="515">
        <f t="shared" si="140"/>
        <v>0</v>
      </c>
      <c r="BD109" s="515">
        <f t="shared" si="141"/>
        <v>0</v>
      </c>
      <c r="BE109" s="515">
        <f t="shared" si="142"/>
        <v>0</v>
      </c>
      <c r="BF109" s="515">
        <f t="shared" si="143"/>
        <v>0</v>
      </c>
      <c r="BG109" s="515">
        <f t="shared" si="144"/>
        <v>0</v>
      </c>
      <c r="BH109" s="515">
        <f t="shared" si="145"/>
        <v>0</v>
      </c>
      <c r="BI109" s="515">
        <f t="shared" si="146"/>
        <v>0</v>
      </c>
      <c r="BJ109" s="515">
        <f t="shared" si="147"/>
        <v>0</v>
      </c>
      <c r="BK109" s="515">
        <f t="shared" si="148"/>
        <v>0</v>
      </c>
      <c r="BL109" s="515">
        <f t="shared" si="149"/>
        <v>0</v>
      </c>
      <c r="BM109" s="515">
        <f t="shared" si="150"/>
        <v>0</v>
      </c>
      <c r="BN109" s="515">
        <f t="shared" si="151"/>
        <v>0</v>
      </c>
      <c r="BO109" s="515">
        <f t="shared" si="152"/>
        <v>0</v>
      </c>
      <c r="BP109" s="515">
        <f t="shared" si="153"/>
        <v>0</v>
      </c>
      <c r="BQ109" s="515">
        <f t="shared" si="154"/>
        <v>0</v>
      </c>
      <c r="BR109" s="515">
        <f t="shared" si="155"/>
        <v>0</v>
      </c>
      <c r="BS109" s="515">
        <f t="shared" si="156"/>
        <v>0</v>
      </c>
      <c r="BT109" s="515">
        <f t="shared" si="157"/>
        <v>0</v>
      </c>
      <c r="BU109" s="515">
        <f t="shared" si="158"/>
        <v>0</v>
      </c>
      <c r="BV109" s="515">
        <f t="shared" si="159"/>
        <v>0</v>
      </c>
      <c r="BW109" s="515">
        <f t="shared" si="160"/>
        <v>0</v>
      </c>
      <c r="BX109" s="515">
        <f t="shared" si="161"/>
        <v>0</v>
      </c>
      <c r="BY109" s="515">
        <f t="shared" si="162"/>
        <v>0</v>
      </c>
      <c r="BZ109" s="515">
        <f t="shared" si="163"/>
        <v>0</v>
      </c>
      <c r="CA109" s="515">
        <f t="shared" si="164"/>
        <v>0</v>
      </c>
      <c r="CB109" s="515">
        <f t="shared" si="165"/>
        <v>0</v>
      </c>
      <c r="CC109" s="515">
        <f t="shared" si="166"/>
        <v>0</v>
      </c>
      <c r="CD109" s="515">
        <f t="shared" si="167"/>
        <v>0</v>
      </c>
      <c r="CE109" s="515">
        <f t="shared" si="168"/>
        <v>0</v>
      </c>
      <c r="CF109" s="515">
        <f t="shared" si="169"/>
        <v>0</v>
      </c>
      <c r="CG109" s="515">
        <f t="shared" si="170"/>
        <v>0</v>
      </c>
      <c r="CH109" s="515">
        <f t="shared" si="171"/>
        <v>0</v>
      </c>
      <c r="CI109" s="515">
        <f t="shared" si="172"/>
        <v>0</v>
      </c>
      <c r="CJ109" s="515">
        <f t="shared" si="192"/>
        <v>0</v>
      </c>
      <c r="CK109" s="515">
        <f t="shared" si="173"/>
        <v>0</v>
      </c>
      <c r="CL109" s="515">
        <f t="shared" si="174"/>
        <v>0</v>
      </c>
      <c r="CM109" s="515">
        <f t="shared" si="175"/>
        <v>0</v>
      </c>
      <c r="CN109" s="515">
        <f t="shared" si="176"/>
        <v>0</v>
      </c>
      <c r="CO109" s="515">
        <f t="shared" si="177"/>
        <v>0</v>
      </c>
      <c r="CP109" s="515">
        <f t="shared" si="178"/>
        <v>0</v>
      </c>
      <c r="CQ109" s="515">
        <f t="shared" si="179"/>
        <v>0</v>
      </c>
      <c r="CR109" s="515">
        <f t="shared" si="180"/>
        <v>0</v>
      </c>
      <c r="CS109" s="515">
        <f t="shared" si="181"/>
        <v>0</v>
      </c>
      <c r="CT109" s="515">
        <f t="shared" si="182"/>
        <v>0</v>
      </c>
      <c r="CU109" s="515">
        <f t="shared" si="183"/>
        <v>0</v>
      </c>
      <c r="CV109" s="515">
        <f t="shared" si="184"/>
        <v>0</v>
      </c>
      <c r="CW109" s="515">
        <f t="shared" si="185"/>
        <v>0</v>
      </c>
    </row>
    <row r="110" spans="2:101" x14ac:dyDescent="0.25">
      <c r="B110" s="509">
        <v>93</v>
      </c>
      <c r="C110" s="467">
        <f>'Student Entry'!C106</f>
        <v>211413205096</v>
      </c>
      <c r="D110" s="274" t="str">
        <f>'Student Entry'!D106</f>
        <v>SHANMUGA PRIYA.E</v>
      </c>
      <c r="E110" s="468">
        <v>2</v>
      </c>
      <c r="F110" s="510">
        <v>2</v>
      </c>
      <c r="G110" s="510">
        <v>2</v>
      </c>
      <c r="H110" s="510">
        <v>2</v>
      </c>
      <c r="I110" s="510">
        <v>2</v>
      </c>
      <c r="J110" s="468">
        <v>1</v>
      </c>
      <c r="K110" s="510">
        <v>2</v>
      </c>
      <c r="L110" s="468">
        <v>2</v>
      </c>
      <c r="M110" s="468">
        <v>2</v>
      </c>
      <c r="N110" s="510">
        <v>0</v>
      </c>
      <c r="O110" s="511">
        <v>11</v>
      </c>
      <c r="P110" s="511"/>
      <c r="Q110" s="510"/>
      <c r="R110" s="510"/>
      <c r="S110" s="511" t="s">
        <v>937</v>
      </c>
      <c r="T110" s="511"/>
      <c r="U110" s="510">
        <v>4</v>
      </c>
      <c r="V110" s="510"/>
      <c r="W110" s="511" t="s">
        <v>937</v>
      </c>
      <c r="X110" s="511"/>
      <c r="Y110" s="510">
        <v>12</v>
      </c>
      <c r="Z110" s="510"/>
      <c r="AA110" s="511">
        <v>6</v>
      </c>
      <c r="AB110" s="511">
        <v>7</v>
      </c>
      <c r="AC110" s="510"/>
      <c r="AD110" s="510"/>
      <c r="AE110" s="511">
        <v>7</v>
      </c>
      <c r="AF110" s="511">
        <v>5</v>
      </c>
      <c r="AG110" s="447"/>
      <c r="AH110" s="512"/>
      <c r="AI110" s="513">
        <f t="shared" si="186"/>
        <v>2</v>
      </c>
      <c r="AJ110" s="513" t="str">
        <f t="shared" si="187"/>
        <v>NIL</v>
      </c>
      <c r="AK110" s="513">
        <f t="shared" si="188"/>
        <v>27</v>
      </c>
      <c r="AL110" s="513">
        <f t="shared" si="189"/>
        <v>40</v>
      </c>
      <c r="AM110" s="513" t="str">
        <f t="shared" si="190"/>
        <v>NIL</v>
      </c>
      <c r="AN110" s="513" t="str">
        <f t="shared" si="191"/>
        <v>NIL</v>
      </c>
      <c r="AO110" s="514">
        <f t="shared" si="193"/>
        <v>69</v>
      </c>
      <c r="AP110" s="515">
        <f t="shared" si="127"/>
        <v>0</v>
      </c>
      <c r="AQ110" s="515">
        <f t="shared" si="128"/>
        <v>0</v>
      </c>
      <c r="AR110" s="515">
        <f t="shared" si="129"/>
        <v>0</v>
      </c>
      <c r="AS110" s="515">
        <f t="shared" si="130"/>
        <v>0</v>
      </c>
      <c r="AT110" s="515">
        <f t="shared" si="131"/>
        <v>0</v>
      </c>
      <c r="AU110" s="515">
        <f t="shared" si="132"/>
        <v>0</v>
      </c>
      <c r="AV110" s="515">
        <f t="shared" si="133"/>
        <v>0</v>
      </c>
      <c r="AW110" s="515">
        <f t="shared" si="134"/>
        <v>0</v>
      </c>
      <c r="AX110" s="515">
        <f t="shared" si="135"/>
        <v>0</v>
      </c>
      <c r="AY110" s="515">
        <f t="shared" si="136"/>
        <v>0</v>
      </c>
      <c r="AZ110" s="515">
        <f t="shared" si="137"/>
        <v>0</v>
      </c>
      <c r="BA110" s="515">
        <f t="shared" si="138"/>
        <v>0</v>
      </c>
      <c r="BB110" s="515">
        <f t="shared" si="139"/>
        <v>0</v>
      </c>
      <c r="BC110" s="515">
        <f t="shared" si="140"/>
        <v>0</v>
      </c>
      <c r="BD110" s="515">
        <f t="shared" si="141"/>
        <v>0</v>
      </c>
      <c r="BE110" s="515">
        <f t="shared" si="142"/>
        <v>0</v>
      </c>
      <c r="BF110" s="515">
        <f t="shared" si="143"/>
        <v>0</v>
      </c>
      <c r="BG110" s="515">
        <f t="shared" si="144"/>
        <v>0</v>
      </c>
      <c r="BH110" s="515">
        <f t="shared" si="145"/>
        <v>0</v>
      </c>
      <c r="BI110" s="515">
        <f t="shared" si="146"/>
        <v>0</v>
      </c>
      <c r="BJ110" s="515">
        <f t="shared" si="147"/>
        <v>0</v>
      </c>
      <c r="BK110" s="515">
        <f t="shared" si="148"/>
        <v>0</v>
      </c>
      <c r="BL110" s="515">
        <f t="shared" si="149"/>
        <v>0</v>
      </c>
      <c r="BM110" s="515">
        <f t="shared" si="150"/>
        <v>0</v>
      </c>
      <c r="BN110" s="515">
        <f t="shared" si="151"/>
        <v>0</v>
      </c>
      <c r="BO110" s="515">
        <f t="shared" si="152"/>
        <v>0</v>
      </c>
      <c r="BP110" s="515">
        <f t="shared" si="153"/>
        <v>0</v>
      </c>
      <c r="BQ110" s="515">
        <f t="shared" si="154"/>
        <v>0</v>
      </c>
      <c r="BR110" s="515">
        <f t="shared" si="155"/>
        <v>0</v>
      </c>
      <c r="BS110" s="515">
        <f t="shared" si="156"/>
        <v>0</v>
      </c>
      <c r="BT110" s="515">
        <f t="shared" si="157"/>
        <v>0</v>
      </c>
      <c r="BU110" s="515">
        <f t="shared" si="158"/>
        <v>0</v>
      </c>
      <c r="BV110" s="515">
        <f t="shared" si="159"/>
        <v>0</v>
      </c>
      <c r="BW110" s="515">
        <f t="shared" si="160"/>
        <v>0</v>
      </c>
      <c r="BX110" s="515">
        <f t="shared" si="161"/>
        <v>0</v>
      </c>
      <c r="BY110" s="515">
        <f t="shared" si="162"/>
        <v>0</v>
      </c>
      <c r="BZ110" s="515">
        <f t="shared" si="163"/>
        <v>0</v>
      </c>
      <c r="CA110" s="515">
        <f t="shared" si="164"/>
        <v>0</v>
      </c>
      <c r="CB110" s="515">
        <f t="shared" si="165"/>
        <v>0</v>
      </c>
      <c r="CC110" s="515">
        <f t="shared" si="166"/>
        <v>0</v>
      </c>
      <c r="CD110" s="515">
        <f t="shared" si="167"/>
        <v>0</v>
      </c>
      <c r="CE110" s="515">
        <f t="shared" si="168"/>
        <v>0</v>
      </c>
      <c r="CF110" s="515">
        <f t="shared" si="169"/>
        <v>0</v>
      </c>
      <c r="CG110" s="515">
        <f t="shared" si="170"/>
        <v>0</v>
      </c>
      <c r="CH110" s="515">
        <f t="shared" si="171"/>
        <v>0</v>
      </c>
      <c r="CI110" s="515">
        <f t="shared" si="172"/>
        <v>0</v>
      </c>
      <c r="CJ110" s="515">
        <f t="shared" si="192"/>
        <v>0</v>
      </c>
      <c r="CK110" s="515">
        <f t="shared" si="173"/>
        <v>0</v>
      </c>
      <c r="CL110" s="515">
        <f t="shared" si="174"/>
        <v>0</v>
      </c>
      <c r="CM110" s="515">
        <f t="shared" si="175"/>
        <v>0</v>
      </c>
      <c r="CN110" s="515">
        <f t="shared" si="176"/>
        <v>0</v>
      </c>
      <c r="CO110" s="515">
        <f t="shared" si="177"/>
        <v>0</v>
      </c>
      <c r="CP110" s="515">
        <f t="shared" si="178"/>
        <v>0</v>
      </c>
      <c r="CQ110" s="515">
        <f t="shared" si="179"/>
        <v>0</v>
      </c>
      <c r="CR110" s="515">
        <f t="shared" si="180"/>
        <v>0</v>
      </c>
      <c r="CS110" s="515">
        <f t="shared" si="181"/>
        <v>0</v>
      </c>
      <c r="CT110" s="515">
        <f t="shared" si="182"/>
        <v>0</v>
      </c>
      <c r="CU110" s="515">
        <f t="shared" si="183"/>
        <v>0</v>
      </c>
      <c r="CV110" s="515">
        <f t="shared" si="184"/>
        <v>0</v>
      </c>
      <c r="CW110" s="515">
        <f t="shared" si="185"/>
        <v>0</v>
      </c>
    </row>
    <row r="111" spans="2:101" x14ac:dyDescent="0.25">
      <c r="B111" s="509">
        <v>94</v>
      </c>
      <c r="C111" s="467">
        <f>'Student Entry'!C107</f>
        <v>211413205097</v>
      </c>
      <c r="D111" s="274" t="str">
        <f>'Student Entry'!D107</f>
        <v>SHARMILA.A</v>
      </c>
      <c r="E111" s="468">
        <v>1</v>
      </c>
      <c r="F111" s="510">
        <v>2</v>
      </c>
      <c r="G111" s="510">
        <v>2</v>
      </c>
      <c r="H111" s="510">
        <v>2</v>
      </c>
      <c r="I111" s="510">
        <v>2</v>
      </c>
      <c r="J111" s="468">
        <v>2</v>
      </c>
      <c r="K111" s="510">
        <v>1</v>
      </c>
      <c r="L111" s="468">
        <v>1</v>
      </c>
      <c r="M111" s="468">
        <v>2</v>
      </c>
      <c r="N111" s="510">
        <v>0</v>
      </c>
      <c r="O111" s="511">
        <v>10</v>
      </c>
      <c r="P111" s="511"/>
      <c r="Q111" s="510"/>
      <c r="R111" s="510"/>
      <c r="S111" s="511">
        <v>8</v>
      </c>
      <c r="T111" s="511"/>
      <c r="U111" s="510"/>
      <c r="V111" s="510"/>
      <c r="W111" s="511">
        <v>12</v>
      </c>
      <c r="X111" s="511"/>
      <c r="Y111" s="510"/>
      <c r="Z111" s="510"/>
      <c r="AA111" s="511" t="s">
        <v>937</v>
      </c>
      <c r="AB111" s="511" t="s">
        <v>937</v>
      </c>
      <c r="AC111" s="510">
        <v>5</v>
      </c>
      <c r="AD111" s="510">
        <v>5</v>
      </c>
      <c r="AE111" s="511">
        <v>8</v>
      </c>
      <c r="AF111" s="511">
        <v>6</v>
      </c>
      <c r="AG111" s="447"/>
      <c r="AH111" s="512"/>
      <c r="AI111" s="513">
        <f t="shared" si="186"/>
        <v>1</v>
      </c>
      <c r="AJ111" s="513" t="str">
        <f t="shared" si="187"/>
        <v>NIL</v>
      </c>
      <c r="AK111" s="513">
        <f t="shared" si="188"/>
        <v>36</v>
      </c>
      <c r="AL111" s="513">
        <f t="shared" si="189"/>
        <v>27</v>
      </c>
      <c r="AM111" s="513">
        <f t="shared" si="190"/>
        <v>5</v>
      </c>
      <c r="AN111" s="513" t="str">
        <f t="shared" si="191"/>
        <v>NIL</v>
      </c>
      <c r="AO111" s="514">
        <f t="shared" si="193"/>
        <v>69</v>
      </c>
      <c r="AP111" s="515">
        <f t="shared" si="127"/>
        <v>0</v>
      </c>
      <c r="AQ111" s="515">
        <f t="shared" si="128"/>
        <v>0</v>
      </c>
      <c r="AR111" s="515">
        <f t="shared" si="129"/>
        <v>0</v>
      </c>
      <c r="AS111" s="515">
        <f t="shared" si="130"/>
        <v>0</v>
      </c>
      <c r="AT111" s="515">
        <f t="shared" si="131"/>
        <v>0</v>
      </c>
      <c r="AU111" s="515">
        <f t="shared" si="132"/>
        <v>0</v>
      </c>
      <c r="AV111" s="515">
        <f t="shared" si="133"/>
        <v>0</v>
      </c>
      <c r="AW111" s="515">
        <f t="shared" si="134"/>
        <v>0</v>
      </c>
      <c r="AX111" s="515">
        <f t="shared" si="135"/>
        <v>0</v>
      </c>
      <c r="AY111" s="515">
        <f t="shared" si="136"/>
        <v>0</v>
      </c>
      <c r="AZ111" s="515">
        <f t="shared" si="137"/>
        <v>0</v>
      </c>
      <c r="BA111" s="515">
        <f t="shared" si="138"/>
        <v>0</v>
      </c>
      <c r="BB111" s="515">
        <f t="shared" si="139"/>
        <v>0</v>
      </c>
      <c r="BC111" s="515">
        <f t="shared" si="140"/>
        <v>0</v>
      </c>
      <c r="BD111" s="515">
        <f t="shared" si="141"/>
        <v>0</v>
      </c>
      <c r="BE111" s="515">
        <f t="shared" si="142"/>
        <v>0</v>
      </c>
      <c r="BF111" s="515">
        <f t="shared" si="143"/>
        <v>0</v>
      </c>
      <c r="BG111" s="515">
        <f t="shared" si="144"/>
        <v>0</v>
      </c>
      <c r="BH111" s="515">
        <f t="shared" si="145"/>
        <v>0</v>
      </c>
      <c r="BI111" s="515">
        <f t="shared" si="146"/>
        <v>0</v>
      </c>
      <c r="BJ111" s="515">
        <f t="shared" si="147"/>
        <v>0</v>
      </c>
      <c r="BK111" s="515">
        <f t="shared" si="148"/>
        <v>0</v>
      </c>
      <c r="BL111" s="515">
        <f t="shared" si="149"/>
        <v>0</v>
      </c>
      <c r="BM111" s="515">
        <f t="shared" si="150"/>
        <v>0</v>
      </c>
      <c r="BN111" s="515">
        <f t="shared" si="151"/>
        <v>0</v>
      </c>
      <c r="BO111" s="515">
        <f t="shared" si="152"/>
        <v>0</v>
      </c>
      <c r="BP111" s="515">
        <f t="shared" si="153"/>
        <v>0</v>
      </c>
      <c r="BQ111" s="515">
        <f t="shared" si="154"/>
        <v>0</v>
      </c>
      <c r="BR111" s="515">
        <f t="shared" si="155"/>
        <v>0</v>
      </c>
      <c r="BS111" s="515">
        <f t="shared" si="156"/>
        <v>0</v>
      </c>
      <c r="BT111" s="515">
        <f t="shared" si="157"/>
        <v>0</v>
      </c>
      <c r="BU111" s="515">
        <f t="shared" si="158"/>
        <v>0</v>
      </c>
      <c r="BV111" s="515">
        <f t="shared" si="159"/>
        <v>0</v>
      </c>
      <c r="BW111" s="515">
        <f t="shared" si="160"/>
        <v>0</v>
      </c>
      <c r="BX111" s="515">
        <f t="shared" si="161"/>
        <v>0</v>
      </c>
      <c r="BY111" s="515">
        <f t="shared" si="162"/>
        <v>0</v>
      </c>
      <c r="BZ111" s="515">
        <f t="shared" si="163"/>
        <v>0</v>
      </c>
      <c r="CA111" s="515">
        <f t="shared" si="164"/>
        <v>0</v>
      </c>
      <c r="CB111" s="515">
        <f t="shared" si="165"/>
        <v>0</v>
      </c>
      <c r="CC111" s="515">
        <f t="shared" si="166"/>
        <v>0</v>
      </c>
      <c r="CD111" s="515">
        <f t="shared" si="167"/>
        <v>0</v>
      </c>
      <c r="CE111" s="515">
        <f t="shared" si="168"/>
        <v>0</v>
      </c>
      <c r="CF111" s="515">
        <f t="shared" si="169"/>
        <v>0</v>
      </c>
      <c r="CG111" s="515">
        <f t="shared" si="170"/>
        <v>0</v>
      </c>
      <c r="CH111" s="515">
        <f t="shared" si="171"/>
        <v>0</v>
      </c>
      <c r="CI111" s="515">
        <f t="shared" si="172"/>
        <v>0</v>
      </c>
      <c r="CJ111" s="515">
        <f t="shared" si="192"/>
        <v>0</v>
      </c>
      <c r="CK111" s="515">
        <f t="shared" si="173"/>
        <v>0</v>
      </c>
      <c r="CL111" s="515">
        <f t="shared" si="174"/>
        <v>0</v>
      </c>
      <c r="CM111" s="515">
        <f t="shared" si="175"/>
        <v>0</v>
      </c>
      <c r="CN111" s="515">
        <f t="shared" si="176"/>
        <v>0</v>
      </c>
      <c r="CO111" s="515">
        <f t="shared" si="177"/>
        <v>0</v>
      </c>
      <c r="CP111" s="515">
        <f t="shared" si="178"/>
        <v>0</v>
      </c>
      <c r="CQ111" s="515">
        <f t="shared" si="179"/>
        <v>0</v>
      </c>
      <c r="CR111" s="515">
        <f t="shared" si="180"/>
        <v>0</v>
      </c>
      <c r="CS111" s="515">
        <f t="shared" si="181"/>
        <v>0</v>
      </c>
      <c r="CT111" s="515">
        <f t="shared" si="182"/>
        <v>0</v>
      </c>
      <c r="CU111" s="515">
        <f t="shared" si="183"/>
        <v>0</v>
      </c>
      <c r="CV111" s="515">
        <f t="shared" si="184"/>
        <v>0</v>
      </c>
      <c r="CW111" s="515">
        <f t="shared" si="185"/>
        <v>0</v>
      </c>
    </row>
    <row r="112" spans="2:101" x14ac:dyDescent="0.25">
      <c r="B112" s="509">
        <v>95</v>
      </c>
      <c r="C112" s="467">
        <f>'Student Entry'!C108</f>
        <v>211413205098</v>
      </c>
      <c r="D112" s="274" t="str">
        <f>'Student Entry'!D108</f>
        <v>SHRUTHAKEERTHI.S</v>
      </c>
      <c r="E112" s="468">
        <v>2</v>
      </c>
      <c r="F112" s="510">
        <v>2</v>
      </c>
      <c r="G112" s="510">
        <v>2</v>
      </c>
      <c r="H112" s="510">
        <v>1</v>
      </c>
      <c r="I112" s="510">
        <v>2</v>
      </c>
      <c r="J112" s="468">
        <v>2</v>
      </c>
      <c r="K112" s="510">
        <v>2</v>
      </c>
      <c r="L112" s="468">
        <v>2</v>
      </c>
      <c r="M112" s="468">
        <v>1</v>
      </c>
      <c r="N112" s="510">
        <v>0</v>
      </c>
      <c r="O112" s="511">
        <v>12</v>
      </c>
      <c r="P112" s="511"/>
      <c r="Q112" s="510"/>
      <c r="R112" s="510"/>
      <c r="S112" s="511">
        <v>8</v>
      </c>
      <c r="T112" s="511"/>
      <c r="U112" s="510"/>
      <c r="V112" s="510"/>
      <c r="W112" s="511">
        <v>9</v>
      </c>
      <c r="X112" s="511"/>
      <c r="Y112" s="510"/>
      <c r="Z112" s="510"/>
      <c r="AA112" s="511">
        <v>8</v>
      </c>
      <c r="AB112" s="511">
        <v>6</v>
      </c>
      <c r="AC112" s="510"/>
      <c r="AD112" s="510"/>
      <c r="AE112" s="511">
        <v>6</v>
      </c>
      <c r="AF112" s="511">
        <v>7</v>
      </c>
      <c r="AG112" s="447"/>
      <c r="AH112" s="512"/>
      <c r="AI112" s="513">
        <f t="shared" si="186"/>
        <v>2</v>
      </c>
      <c r="AJ112" s="513" t="str">
        <f t="shared" si="187"/>
        <v>NIL</v>
      </c>
      <c r="AK112" s="513">
        <f t="shared" si="188"/>
        <v>36</v>
      </c>
      <c r="AL112" s="513">
        <f t="shared" si="189"/>
        <v>34</v>
      </c>
      <c r="AM112" s="513" t="str">
        <f t="shared" si="190"/>
        <v>NIL</v>
      </c>
      <c r="AN112" s="513" t="str">
        <f t="shared" si="191"/>
        <v>NIL</v>
      </c>
      <c r="AO112" s="514">
        <f t="shared" si="193"/>
        <v>72</v>
      </c>
      <c r="AP112" s="515">
        <f t="shared" si="127"/>
        <v>0</v>
      </c>
      <c r="AQ112" s="515">
        <f t="shared" si="128"/>
        <v>0</v>
      </c>
      <c r="AR112" s="515">
        <f t="shared" si="129"/>
        <v>0</v>
      </c>
      <c r="AS112" s="515">
        <f t="shared" si="130"/>
        <v>0</v>
      </c>
      <c r="AT112" s="515">
        <f t="shared" si="131"/>
        <v>0</v>
      </c>
      <c r="AU112" s="515">
        <f t="shared" si="132"/>
        <v>0</v>
      </c>
      <c r="AV112" s="515">
        <f t="shared" si="133"/>
        <v>0</v>
      </c>
      <c r="AW112" s="515">
        <f t="shared" si="134"/>
        <v>0</v>
      </c>
      <c r="AX112" s="515">
        <f t="shared" si="135"/>
        <v>0</v>
      </c>
      <c r="AY112" s="515">
        <f t="shared" si="136"/>
        <v>0</v>
      </c>
      <c r="AZ112" s="515">
        <f t="shared" si="137"/>
        <v>0</v>
      </c>
      <c r="BA112" s="515">
        <f t="shared" si="138"/>
        <v>0</v>
      </c>
      <c r="BB112" s="515">
        <f t="shared" si="139"/>
        <v>0</v>
      </c>
      <c r="BC112" s="515">
        <f t="shared" si="140"/>
        <v>0</v>
      </c>
      <c r="BD112" s="515">
        <f t="shared" si="141"/>
        <v>0</v>
      </c>
      <c r="BE112" s="515">
        <f t="shared" si="142"/>
        <v>0</v>
      </c>
      <c r="BF112" s="515">
        <f t="shared" si="143"/>
        <v>0</v>
      </c>
      <c r="BG112" s="515">
        <f t="shared" si="144"/>
        <v>0</v>
      </c>
      <c r="BH112" s="515">
        <f t="shared" si="145"/>
        <v>0</v>
      </c>
      <c r="BI112" s="515">
        <f t="shared" si="146"/>
        <v>0</v>
      </c>
      <c r="BJ112" s="515">
        <f t="shared" si="147"/>
        <v>0</v>
      </c>
      <c r="BK112" s="515">
        <f t="shared" si="148"/>
        <v>0</v>
      </c>
      <c r="BL112" s="515">
        <f t="shared" si="149"/>
        <v>0</v>
      </c>
      <c r="BM112" s="515">
        <f t="shared" si="150"/>
        <v>0</v>
      </c>
      <c r="BN112" s="515">
        <f t="shared" si="151"/>
        <v>0</v>
      </c>
      <c r="BO112" s="515">
        <f t="shared" si="152"/>
        <v>0</v>
      </c>
      <c r="BP112" s="515">
        <f t="shared" si="153"/>
        <v>0</v>
      </c>
      <c r="BQ112" s="515">
        <f t="shared" si="154"/>
        <v>0</v>
      </c>
      <c r="BR112" s="515">
        <f t="shared" si="155"/>
        <v>0</v>
      </c>
      <c r="BS112" s="515">
        <f t="shared" si="156"/>
        <v>0</v>
      </c>
      <c r="BT112" s="515">
        <f t="shared" si="157"/>
        <v>0</v>
      </c>
      <c r="BU112" s="515">
        <f t="shared" si="158"/>
        <v>0</v>
      </c>
      <c r="BV112" s="515">
        <f t="shared" si="159"/>
        <v>0</v>
      </c>
      <c r="BW112" s="515">
        <f t="shared" si="160"/>
        <v>0</v>
      </c>
      <c r="BX112" s="515">
        <f t="shared" si="161"/>
        <v>0</v>
      </c>
      <c r="BY112" s="515">
        <f t="shared" si="162"/>
        <v>0</v>
      </c>
      <c r="BZ112" s="515">
        <f t="shared" si="163"/>
        <v>0</v>
      </c>
      <c r="CA112" s="515">
        <f t="shared" si="164"/>
        <v>0</v>
      </c>
      <c r="CB112" s="515">
        <f t="shared" si="165"/>
        <v>0</v>
      </c>
      <c r="CC112" s="515">
        <f t="shared" si="166"/>
        <v>0</v>
      </c>
      <c r="CD112" s="515">
        <f t="shared" si="167"/>
        <v>0</v>
      </c>
      <c r="CE112" s="515">
        <f t="shared" si="168"/>
        <v>0</v>
      </c>
      <c r="CF112" s="515">
        <f t="shared" si="169"/>
        <v>0</v>
      </c>
      <c r="CG112" s="515">
        <f t="shared" si="170"/>
        <v>0</v>
      </c>
      <c r="CH112" s="515">
        <f t="shared" si="171"/>
        <v>0</v>
      </c>
      <c r="CI112" s="515">
        <f t="shared" si="172"/>
        <v>0</v>
      </c>
      <c r="CJ112" s="515">
        <f t="shared" si="192"/>
        <v>0</v>
      </c>
      <c r="CK112" s="515">
        <f t="shared" si="173"/>
        <v>0</v>
      </c>
      <c r="CL112" s="515">
        <f t="shared" si="174"/>
        <v>0</v>
      </c>
      <c r="CM112" s="515">
        <f t="shared" si="175"/>
        <v>0</v>
      </c>
      <c r="CN112" s="515">
        <f t="shared" si="176"/>
        <v>0</v>
      </c>
      <c r="CO112" s="515">
        <f t="shared" si="177"/>
        <v>0</v>
      </c>
      <c r="CP112" s="515">
        <f t="shared" si="178"/>
        <v>0</v>
      </c>
      <c r="CQ112" s="515">
        <f t="shared" si="179"/>
        <v>0</v>
      </c>
      <c r="CR112" s="515">
        <f t="shared" si="180"/>
        <v>0</v>
      </c>
      <c r="CS112" s="515">
        <f t="shared" si="181"/>
        <v>0</v>
      </c>
      <c r="CT112" s="515">
        <f t="shared" si="182"/>
        <v>0</v>
      </c>
      <c r="CU112" s="515">
        <f t="shared" si="183"/>
        <v>0</v>
      </c>
      <c r="CV112" s="515">
        <f t="shared" si="184"/>
        <v>0</v>
      </c>
      <c r="CW112" s="515">
        <f t="shared" si="185"/>
        <v>0</v>
      </c>
    </row>
    <row r="113" spans="2:101" x14ac:dyDescent="0.25">
      <c r="B113" s="509">
        <v>96</v>
      </c>
      <c r="C113" s="467">
        <f>'Student Entry'!C109</f>
        <v>211413205099</v>
      </c>
      <c r="D113" s="274" t="str">
        <f>'Student Entry'!D109</f>
        <v>SICILY SHERIN.M</v>
      </c>
      <c r="E113" s="468">
        <v>2</v>
      </c>
      <c r="F113" s="510">
        <v>2</v>
      </c>
      <c r="G113" s="510">
        <v>1</v>
      </c>
      <c r="H113" s="510">
        <v>1</v>
      </c>
      <c r="I113" s="510">
        <v>2</v>
      </c>
      <c r="J113" s="468">
        <v>2</v>
      </c>
      <c r="K113" s="510">
        <v>1</v>
      </c>
      <c r="L113" s="468">
        <v>2</v>
      </c>
      <c r="M113" s="468">
        <v>2</v>
      </c>
      <c r="N113" s="510">
        <v>0</v>
      </c>
      <c r="O113" s="511">
        <v>7</v>
      </c>
      <c r="P113" s="511"/>
      <c r="Q113" s="510"/>
      <c r="R113" s="510"/>
      <c r="S113" s="511">
        <v>9</v>
      </c>
      <c r="T113" s="511"/>
      <c r="U113" s="510"/>
      <c r="V113" s="510"/>
      <c r="W113" s="511" t="s">
        <v>937</v>
      </c>
      <c r="X113" s="511"/>
      <c r="Y113" s="510">
        <v>13</v>
      </c>
      <c r="Z113" s="510"/>
      <c r="AA113" s="511">
        <v>7</v>
      </c>
      <c r="AB113" s="511">
        <v>6</v>
      </c>
      <c r="AC113" s="510"/>
      <c r="AD113" s="510"/>
      <c r="AE113" s="511">
        <v>8</v>
      </c>
      <c r="AF113" s="511">
        <v>6</v>
      </c>
      <c r="AG113" s="447"/>
      <c r="AH113" s="512"/>
      <c r="AI113" s="513">
        <f t="shared" si="186"/>
        <v>2</v>
      </c>
      <c r="AJ113" s="513" t="str">
        <f t="shared" si="187"/>
        <v>NIL</v>
      </c>
      <c r="AK113" s="513">
        <f t="shared" si="188"/>
        <v>33</v>
      </c>
      <c r="AL113" s="513">
        <f t="shared" si="189"/>
        <v>36</v>
      </c>
      <c r="AM113" s="513" t="str">
        <f t="shared" si="190"/>
        <v>NIL</v>
      </c>
      <c r="AN113" s="513" t="str">
        <f t="shared" si="191"/>
        <v>NIL</v>
      </c>
      <c r="AO113" s="514">
        <f t="shared" si="193"/>
        <v>71</v>
      </c>
      <c r="AP113" s="515">
        <f t="shared" si="127"/>
        <v>0</v>
      </c>
      <c r="AQ113" s="515">
        <f t="shared" si="128"/>
        <v>0</v>
      </c>
      <c r="AR113" s="515">
        <f t="shared" si="129"/>
        <v>0</v>
      </c>
      <c r="AS113" s="515">
        <f t="shared" si="130"/>
        <v>0</v>
      </c>
      <c r="AT113" s="515">
        <f t="shared" si="131"/>
        <v>0</v>
      </c>
      <c r="AU113" s="515">
        <f t="shared" si="132"/>
        <v>0</v>
      </c>
      <c r="AV113" s="515">
        <f t="shared" si="133"/>
        <v>0</v>
      </c>
      <c r="AW113" s="515">
        <f t="shared" si="134"/>
        <v>0</v>
      </c>
      <c r="AX113" s="515">
        <f t="shared" si="135"/>
        <v>0</v>
      </c>
      <c r="AY113" s="515">
        <f t="shared" si="136"/>
        <v>0</v>
      </c>
      <c r="AZ113" s="515">
        <f t="shared" si="137"/>
        <v>0</v>
      </c>
      <c r="BA113" s="515">
        <f t="shared" si="138"/>
        <v>0</v>
      </c>
      <c r="BB113" s="515">
        <f t="shared" si="139"/>
        <v>0</v>
      </c>
      <c r="BC113" s="515">
        <f t="shared" si="140"/>
        <v>0</v>
      </c>
      <c r="BD113" s="515">
        <f t="shared" si="141"/>
        <v>0</v>
      </c>
      <c r="BE113" s="515">
        <f t="shared" si="142"/>
        <v>0</v>
      </c>
      <c r="BF113" s="515">
        <f t="shared" si="143"/>
        <v>0</v>
      </c>
      <c r="BG113" s="515">
        <f t="shared" si="144"/>
        <v>0</v>
      </c>
      <c r="BH113" s="515">
        <f t="shared" si="145"/>
        <v>0</v>
      </c>
      <c r="BI113" s="515">
        <f t="shared" si="146"/>
        <v>0</v>
      </c>
      <c r="BJ113" s="515">
        <f t="shared" si="147"/>
        <v>0</v>
      </c>
      <c r="BK113" s="515">
        <f t="shared" si="148"/>
        <v>0</v>
      </c>
      <c r="BL113" s="515">
        <f t="shared" si="149"/>
        <v>0</v>
      </c>
      <c r="BM113" s="515">
        <f t="shared" si="150"/>
        <v>0</v>
      </c>
      <c r="BN113" s="515">
        <f t="shared" si="151"/>
        <v>0</v>
      </c>
      <c r="BO113" s="515">
        <f t="shared" si="152"/>
        <v>0</v>
      </c>
      <c r="BP113" s="515">
        <f t="shared" si="153"/>
        <v>0</v>
      </c>
      <c r="BQ113" s="515">
        <f t="shared" si="154"/>
        <v>0</v>
      </c>
      <c r="BR113" s="515">
        <f t="shared" si="155"/>
        <v>0</v>
      </c>
      <c r="BS113" s="515">
        <f t="shared" si="156"/>
        <v>0</v>
      </c>
      <c r="BT113" s="515">
        <f t="shared" si="157"/>
        <v>0</v>
      </c>
      <c r="BU113" s="515">
        <f t="shared" si="158"/>
        <v>0</v>
      </c>
      <c r="BV113" s="515">
        <f t="shared" si="159"/>
        <v>0</v>
      </c>
      <c r="BW113" s="515">
        <f t="shared" si="160"/>
        <v>0</v>
      </c>
      <c r="BX113" s="515">
        <f t="shared" si="161"/>
        <v>0</v>
      </c>
      <c r="BY113" s="515">
        <f t="shared" si="162"/>
        <v>0</v>
      </c>
      <c r="BZ113" s="515">
        <f t="shared" si="163"/>
        <v>0</v>
      </c>
      <c r="CA113" s="515">
        <f t="shared" si="164"/>
        <v>0</v>
      </c>
      <c r="CB113" s="515">
        <f t="shared" si="165"/>
        <v>0</v>
      </c>
      <c r="CC113" s="515">
        <f t="shared" si="166"/>
        <v>0</v>
      </c>
      <c r="CD113" s="515">
        <f t="shared" si="167"/>
        <v>0</v>
      </c>
      <c r="CE113" s="515">
        <f t="shared" si="168"/>
        <v>0</v>
      </c>
      <c r="CF113" s="515">
        <f t="shared" si="169"/>
        <v>0</v>
      </c>
      <c r="CG113" s="515">
        <f t="shared" si="170"/>
        <v>0</v>
      </c>
      <c r="CH113" s="515">
        <f t="shared" si="171"/>
        <v>0</v>
      </c>
      <c r="CI113" s="515">
        <f t="shared" si="172"/>
        <v>0</v>
      </c>
      <c r="CJ113" s="515">
        <f t="shared" si="192"/>
        <v>0</v>
      </c>
      <c r="CK113" s="515">
        <f t="shared" si="173"/>
        <v>0</v>
      </c>
      <c r="CL113" s="515">
        <f t="shared" si="174"/>
        <v>0</v>
      </c>
      <c r="CM113" s="515">
        <f t="shared" si="175"/>
        <v>0</v>
      </c>
      <c r="CN113" s="515">
        <f t="shared" si="176"/>
        <v>0</v>
      </c>
      <c r="CO113" s="515">
        <f t="shared" si="177"/>
        <v>0</v>
      </c>
      <c r="CP113" s="515">
        <f t="shared" si="178"/>
        <v>0</v>
      </c>
      <c r="CQ113" s="515">
        <f t="shared" si="179"/>
        <v>0</v>
      </c>
      <c r="CR113" s="515">
        <f t="shared" si="180"/>
        <v>0</v>
      </c>
      <c r="CS113" s="515">
        <f t="shared" si="181"/>
        <v>0</v>
      </c>
      <c r="CT113" s="515">
        <f t="shared" si="182"/>
        <v>0</v>
      </c>
      <c r="CU113" s="515">
        <f t="shared" si="183"/>
        <v>0</v>
      </c>
      <c r="CV113" s="515">
        <f t="shared" si="184"/>
        <v>0</v>
      </c>
      <c r="CW113" s="515">
        <f t="shared" si="185"/>
        <v>0</v>
      </c>
    </row>
    <row r="114" spans="2:101" x14ac:dyDescent="0.25">
      <c r="B114" s="509">
        <v>97</v>
      </c>
      <c r="C114" s="467">
        <f>'Student Entry'!C110</f>
        <v>211413205100</v>
      </c>
      <c r="D114" s="274" t="str">
        <f>'Student Entry'!D110</f>
        <v>SINDHUJA.S</v>
      </c>
      <c r="E114" s="468">
        <v>1</v>
      </c>
      <c r="F114" s="510">
        <v>2</v>
      </c>
      <c r="G114" s="510">
        <v>1</v>
      </c>
      <c r="H114" s="510">
        <v>1</v>
      </c>
      <c r="I114" s="510">
        <v>2</v>
      </c>
      <c r="J114" s="468">
        <v>1</v>
      </c>
      <c r="K114" s="510">
        <v>2</v>
      </c>
      <c r="L114" s="468">
        <v>2</v>
      </c>
      <c r="M114" s="468">
        <v>2</v>
      </c>
      <c r="N114" s="510">
        <v>1</v>
      </c>
      <c r="O114" s="511">
        <v>12</v>
      </c>
      <c r="P114" s="511"/>
      <c r="Q114" s="510"/>
      <c r="R114" s="510"/>
      <c r="S114" s="511">
        <v>7</v>
      </c>
      <c r="T114" s="511"/>
      <c r="U114" s="510"/>
      <c r="V114" s="510"/>
      <c r="W114" s="511">
        <v>12</v>
      </c>
      <c r="X114" s="511"/>
      <c r="Y114" s="510"/>
      <c r="Z114" s="510"/>
      <c r="AA114" s="511">
        <v>6</v>
      </c>
      <c r="AB114" s="511">
        <v>5</v>
      </c>
      <c r="AC114" s="510"/>
      <c r="AD114" s="510"/>
      <c r="AE114" s="511">
        <v>6</v>
      </c>
      <c r="AF114" s="511">
        <v>8</v>
      </c>
      <c r="AG114" s="447"/>
      <c r="AH114" s="512"/>
      <c r="AI114" s="513">
        <f t="shared" si="186"/>
        <v>1</v>
      </c>
      <c r="AJ114" s="513" t="str">
        <f t="shared" si="187"/>
        <v>NIL</v>
      </c>
      <c r="AK114" s="513">
        <f t="shared" si="188"/>
        <v>37</v>
      </c>
      <c r="AL114" s="513">
        <f t="shared" si="189"/>
        <v>33</v>
      </c>
      <c r="AM114" s="513" t="str">
        <f t="shared" si="190"/>
        <v>NIL</v>
      </c>
      <c r="AN114" s="513" t="str">
        <f t="shared" si="191"/>
        <v>NIL</v>
      </c>
      <c r="AO114" s="514">
        <f t="shared" si="193"/>
        <v>71</v>
      </c>
      <c r="AP114" s="515">
        <f t="shared" ref="AP114:AP146" si="194">SUMIFS($D114:$AG114,$D$17:$AG$17,"CO1",$D$18:$AG$18,"PO1",$D$33:$AG$33,"&lt;&gt;")</f>
        <v>0</v>
      </c>
      <c r="AQ114" s="515">
        <f t="shared" ref="AQ114:AQ146" si="195">SUMIFS($D114:$AG114,$D$17:$AG$17,"CO1",$D$19:$AG$19,"PO2",$D$33:$AG$33,"&lt;&gt;")</f>
        <v>0</v>
      </c>
      <c r="AR114" s="515">
        <f t="shared" ref="AR114:AR146" si="196">SUMIFS($D114:$AG114,$D$17:$AG$17,"CO1",$D$20:$AG$20,"PO3",$D$33:$AG$33,"&lt;&gt;")</f>
        <v>0</v>
      </c>
      <c r="AS114" s="515">
        <f t="shared" ref="AS114:AS146" si="197">SUMIFS($D114:$AG114,$D$17:$AG$17,"CO1",$D$21:$AG$21,"PO4",$D$33:$AG$33,"&lt;&gt;")</f>
        <v>0</v>
      </c>
      <c r="AT114" s="515">
        <f t="shared" ref="AT114:AT146" si="198">SUMIFS($D114:$AG114,$D$17:$AG$17,"CO1",$D$22:$AG$22,"PO5",$D$33:$AG$33,"&lt;&gt;")</f>
        <v>0</v>
      </c>
      <c r="AU114" s="515">
        <f t="shared" ref="AU114:AU146" si="199">SUMIFS($D114:$AG114,$D$17:$AG$17,"CO1",$D$23:$AG$23,"PO6",$D$33:$AG$33,"&lt;&gt;")</f>
        <v>0</v>
      </c>
      <c r="AV114" s="515">
        <f t="shared" ref="AV114:AV146" si="200">SUMIFS($D114:$AG114,$D$17:$AG$17,"CO1",$D$24:$AG$24,"PO7",$D$33:$AG$33,"&lt;&gt;")</f>
        <v>0</v>
      </c>
      <c r="AW114" s="515">
        <f t="shared" ref="AW114:AW146" si="201">SUMIFS($D114:$AG114,$D$17:$AG$17,"CO1",$D$25:$AG$25,"PO8",$D$33:$AG$33,"&lt;&gt;")</f>
        <v>0</v>
      </c>
      <c r="AX114" s="515">
        <f t="shared" ref="AX114:AX146" si="202">SUMIFS($D114:$AG114,$D$17:$AG$17,"CO1",$D$26:$AG$26,"PO9",$D$33:$AG$33,"&lt;&gt;")</f>
        <v>0</v>
      </c>
      <c r="AY114" s="515">
        <f t="shared" ref="AY114:AY146" si="203">SUMIFS($D114:$AG114,$D$17:$AG$17,"CO1",$D$27:$AG$27,"PO10",$D$33:$AG$33,"&lt;&gt;")</f>
        <v>0</v>
      </c>
      <c r="AZ114" s="515">
        <f t="shared" ref="AZ114:AZ146" si="204">SUMIFS($D114:$AG114,$D$17:$AG$17,"CO1",$D$28:$AG$28,"PO11",$D$33:$AG$33,"&lt;&gt;")</f>
        <v>0</v>
      </c>
      <c r="BA114" s="515">
        <f t="shared" ref="BA114:BA146" si="205">SUMIFS($D114:$AG114,$D$17:$AG$17,"CO1",$D$29:$AG$29,"PO12",$D$33:$AG$33,"&lt;&gt;")</f>
        <v>0</v>
      </c>
      <c r="BB114" s="515">
        <f t="shared" ref="BB114:BB146" si="206">SUMIFS($D114:$AG114,$D$17:$AG$17,"CO2",$D$18:$AG$18,"PO1",$D$33:$AG$33,"&lt;&gt;")</f>
        <v>0</v>
      </c>
      <c r="BC114" s="515">
        <f t="shared" ref="BC114:BC146" si="207">SUMIFS($D114:$AG114,$D$17:$AG$17,"CO2",$D$19:$AG$19,"PO2",$D$33:$AG$33,"&lt;&gt;")</f>
        <v>0</v>
      </c>
      <c r="BD114" s="515">
        <f t="shared" ref="BD114:BD146" si="208">SUMIFS($D114:$AG114,$D$17:$AG$17,"CO2",$D$20:$AG$20,"PO3",$D$33:$AG$33,"&lt;&gt;")</f>
        <v>0</v>
      </c>
      <c r="BE114" s="515">
        <f t="shared" ref="BE114:BE146" si="209">SUMIFS($D114:$AG114,$D$17:$AG$17,"CO2",$D$21:$AG$21,"PO4",$D$33:$AG$33,"&lt;&gt;")</f>
        <v>0</v>
      </c>
      <c r="BF114" s="515">
        <f t="shared" ref="BF114:BF146" si="210">SUMIFS($D114:$AG114,$D$17:$AG$17,"CO2",$D$22:$AG$22,"PO5",$D$33:$AG$33,"&lt;&gt;")</f>
        <v>0</v>
      </c>
      <c r="BG114" s="515">
        <f t="shared" ref="BG114:BG146" si="211">SUMIFS($D114:$AG114,$D$17:$AG$17,"CO2",$D$23:$AG$23,"PO6",$D$33:$AG$33,"&lt;&gt;")</f>
        <v>0</v>
      </c>
      <c r="BH114" s="515">
        <f t="shared" ref="BH114:BH146" si="212">SUMIFS($D114:$AG114,$D$17:$AG$17,"CO2",$D$24:$AG$24,"PO7",$D$33:$AG$33,"&lt;&gt;")</f>
        <v>0</v>
      </c>
      <c r="BI114" s="515">
        <f t="shared" ref="BI114:BI146" si="213">SUMIFS($D114:$AG114,$D$17:$AG$17,"CO2",$D$25:$AG$25,"PO8",$D$33:$AG$33,"&lt;&gt;")</f>
        <v>0</v>
      </c>
      <c r="BJ114" s="515">
        <f t="shared" ref="BJ114:BJ146" si="214">SUMIFS($D114:$AG114,$D$17:$AG$17,"CO2",$D$26:$AG$26,"PO9",$D$33:$AG$33,"&lt;&gt;")</f>
        <v>0</v>
      </c>
      <c r="BK114" s="515">
        <f t="shared" ref="BK114:BK146" si="215">SUMIFS($D114:$AG114,$D$17:$AG$17,"CO2",$D$27:$AG$27,"PO10",$D$33:$AG$33,"&lt;&gt;")</f>
        <v>0</v>
      </c>
      <c r="BL114" s="515">
        <f t="shared" ref="BL114:BL146" si="216">SUMIFS($D114:$AG114,$D$17:$AG$17,"CO2",$D$28:$AG$28,"PO11",$D$33:$AG$33,"&lt;&gt;")</f>
        <v>0</v>
      </c>
      <c r="BM114" s="515">
        <f t="shared" ref="BM114:BM146" si="217">SUMIFS($D114:$AG114,$D$17:$AG$17,"CO2",$D$29:$AG$29,"PO12",$D$33:$AG$33,"&lt;&gt;")</f>
        <v>0</v>
      </c>
      <c r="BN114" s="515">
        <f t="shared" ref="BN114:BN146" si="218">SUMIFS($D114:$AG114,$D$17:$AG$17,"CO3",$D$18:$AG$18,"PO1",$D$33:$AG$33,"&lt;&gt;")</f>
        <v>0</v>
      </c>
      <c r="BO114" s="515">
        <f t="shared" ref="BO114:BO146" si="219">SUMIFS($D114:$AG114,$D$17:$AG$17,"CO3",$D$19:$AG$19,"PO2",$D$33:$AG$33,"&lt;&gt;")</f>
        <v>0</v>
      </c>
      <c r="BP114" s="515">
        <f t="shared" ref="BP114:BP146" si="220">SUMIFS($D114:$AG114,$D$17:$AG$17,"CO3",$D$20:$AG$20,"PO3",$D$33:$AG$33,"&lt;&gt;")</f>
        <v>0</v>
      </c>
      <c r="BQ114" s="515">
        <f t="shared" ref="BQ114:BQ146" si="221">SUMIFS($D114:$AG114,$D$17:$AG$17,"CO3",$D$21:$AG$21,"PO4",$D$33:$AG$33,"&lt;&gt;")</f>
        <v>0</v>
      </c>
      <c r="BR114" s="515">
        <f t="shared" ref="BR114:BR146" si="222">SUMIFS($D114:$AG114,$D$17:$AG$17,"CO3",$D$22:$AG$22,"PO5",$D$33:$AG$33,"&lt;&gt;")</f>
        <v>0</v>
      </c>
      <c r="BS114" s="515">
        <f t="shared" ref="BS114:BS146" si="223">SUMIFS($D114:$AG114,$D$17:$AG$17,"CO3",$D$23:$AG$23,"PO6",$D$33:$AG$33,"&lt;&gt;")</f>
        <v>0</v>
      </c>
      <c r="BT114" s="515">
        <f t="shared" ref="BT114:BT146" si="224">SUMIFS($D114:$AG114,$D$17:$AG$17,"CO3",$D$24:$AG$24,"PO7",$D$33:$AG$33,"&lt;&gt;")</f>
        <v>0</v>
      </c>
      <c r="BU114" s="515">
        <f t="shared" ref="BU114:BU146" si="225">SUMIFS($D114:$AG114,$D$17:$AG$17,"CO3",$D$25:$AG$25,"PO8",$D$33:$AG$33,"&lt;&gt;")</f>
        <v>0</v>
      </c>
      <c r="BV114" s="515">
        <f t="shared" ref="BV114:BV146" si="226">SUMIFS($D114:$AG114,$D$17:$AG$17,"CO3",$D$26:$AG$26,"PO9",$D$33:$AG$33,"&lt;&gt;")</f>
        <v>0</v>
      </c>
      <c r="BW114" s="515">
        <f t="shared" ref="BW114:BW146" si="227">SUMIFS($D114:$AG114,$D$17:$AG$17,"CO3",$D$27:$AG$27,"PO10",$D$33:$AG$33,"&lt;&gt;")</f>
        <v>0</v>
      </c>
      <c r="BX114" s="515">
        <f t="shared" ref="BX114:BX146" si="228">SUMIFS($D114:$AG114,$D$17:$AG$17,"CO3",$D$28:$AG$28,"PO11",$D$33:$AG$33,"&lt;&gt;")</f>
        <v>0</v>
      </c>
      <c r="BY114" s="515">
        <f t="shared" ref="BY114:BY146" si="229">SUMIFS($D114:$AG114,$D$17:$AG$17,"CO3",$D$29:$AG$29,"PO12",$D$33:$AG$33,"&lt;&gt;")</f>
        <v>0</v>
      </c>
      <c r="BZ114" s="515">
        <f t="shared" ref="BZ114:BZ146" si="230">SUMIFS($D114:$AG114,$D$17:$AG$17,"CO4",$D$18:$AG$18,"PO1",$D$33:$AG$33,"&lt;&gt;")</f>
        <v>0</v>
      </c>
      <c r="CA114" s="515">
        <f t="shared" ref="CA114:CA146" si="231">SUMIFS($D114:$AG114,$D$17:$AG$17,"CO4",$D$19:$AG$19,"PO2",$D$33:$AG$33,"&lt;&gt;")</f>
        <v>0</v>
      </c>
      <c r="CB114" s="515">
        <f t="shared" ref="CB114:CB146" si="232">SUMIFS($D114:$AG114,$D$17:$AG$17,"CO4",$D$20:$AG$20,"PO3",$D$33:$AG$33,"&lt;&gt;")</f>
        <v>0</v>
      </c>
      <c r="CC114" s="515">
        <f t="shared" ref="CC114:CC146" si="233">SUMIFS($D114:$AG114,$D$17:$AG$17,"CO4",$D$21:$AG$21,"PO4",$D$33:$AG$33,"&lt;&gt;")</f>
        <v>0</v>
      </c>
      <c r="CD114" s="515">
        <f t="shared" ref="CD114:CD146" si="234">SUMIFS($D114:$AG114,$D$17:$AG$17,"CO4",$D$22:$AG$22,"PO5",$D$33:$AG$33,"&lt;&gt;")</f>
        <v>0</v>
      </c>
      <c r="CE114" s="515">
        <f t="shared" ref="CE114:CE146" si="235">SUMIFS($D114:$AG114,$D$17:$AG$17,"CO4",$D$23:$AG$23,"PO6",$D$33:$AG$33,"&lt;&gt;")</f>
        <v>0</v>
      </c>
      <c r="CF114" s="515">
        <f t="shared" ref="CF114:CF146" si="236">SUMIFS($D114:$AG114,$D$17:$AG$17,"CO4",$D$24:$AG$24,"PO7",$D$33:$AG$33,"&lt;&gt;")</f>
        <v>0</v>
      </c>
      <c r="CG114" s="515">
        <f t="shared" ref="CG114:CG146" si="237">SUMIFS($D114:$AG114,$D$17:$AG$17,"CO4",$D$25:$AG$25,"PO8",$D$33:$AG$33,"&lt;&gt;")</f>
        <v>0</v>
      </c>
      <c r="CH114" s="515">
        <f t="shared" ref="CH114:CH146" si="238">SUMIFS($D114:$AG114,$D$17:$AG$17,"CO4",$D$26:$AG$26,"PO9",$D$33:$AG$33,"&lt;&gt;")</f>
        <v>0</v>
      </c>
      <c r="CI114" s="515">
        <f t="shared" ref="CI114:CI146" si="239">SUMIFS($D114:$AG114,$D$17:$AG$17,"CO4",$D$27:$AG$27,"PO10",$D$33:$AG$33,"&lt;&gt;")</f>
        <v>0</v>
      </c>
      <c r="CJ114" s="515">
        <f t="shared" si="192"/>
        <v>0</v>
      </c>
      <c r="CK114" s="515">
        <f t="shared" ref="CK114:CK146" si="240">SUMIFS($D114:$AG114,$D$17:$AG$17,"CO4",$D$29:$AG$29,"PO12",$D$33:$AG$33,"&lt;&gt;")</f>
        <v>0</v>
      </c>
      <c r="CL114" s="515">
        <f t="shared" ref="CL114:CL146" si="241">SUMIFS($D114:$AG114,$D$17:$AG$17,"CO5",$D$18:$AG$18,"PO1",$D$33:$AG$33,"&lt;&gt;")</f>
        <v>0</v>
      </c>
      <c r="CM114" s="515">
        <f t="shared" ref="CM114:CM146" si="242">SUMIFS($D114:$AG114,$D$17:$AG$17,"CO5",$D$19:$AG$19,"PO2",$D$33:$AG$33,"&lt;&gt;")</f>
        <v>0</v>
      </c>
      <c r="CN114" s="515">
        <f t="shared" ref="CN114:CN146" si="243">SUMIFS($D114:$AG114,$D$17:$AG$17,"CO5",$D$20:$AG$20,"PO3",$D$33:$AG$33,"&lt;&gt;")</f>
        <v>0</v>
      </c>
      <c r="CO114" s="515">
        <f t="shared" ref="CO114:CO146" si="244">SUMIFS($D114:$AG114,$D$17:$AG$17,"CO5",$D$21:$AG$21,"PO4",$D$33:$AG$33,"&lt;&gt;")</f>
        <v>0</v>
      </c>
      <c r="CP114" s="515">
        <f t="shared" ref="CP114:CP146" si="245">SUMIFS($D114:$AG114,$D$17:$AG$17,"CO5",$D$22:$AG$22,"PO5",$D$33:$AG$33,"&lt;&gt;")</f>
        <v>0</v>
      </c>
      <c r="CQ114" s="515">
        <f t="shared" ref="CQ114:CQ146" si="246">SUMIFS($D114:$AG114,$D$17:$AG$17,"CO5",$D$23:$AG$23,"PO6",$D$33:$AG$33,"&lt;&gt;")</f>
        <v>0</v>
      </c>
      <c r="CR114" s="515">
        <f t="shared" ref="CR114:CR146" si="247">SUMIFS($D114:$AG114,$D$17:$AG$17,"CO5",$D$24:$AG$24,"PO7",$D$33:$AG$33,"&lt;&gt;")</f>
        <v>0</v>
      </c>
      <c r="CS114" s="515">
        <f t="shared" ref="CS114:CS146" si="248">SUMIFS($D114:$AG114,$D$17:$AG$17,"CO5",$D$25:$AG$25,"PO8",$D$33:$AG$33,"&lt;&gt;")</f>
        <v>0</v>
      </c>
      <c r="CT114" s="515">
        <f t="shared" ref="CT114:CT146" si="249">SUMIFS($D114:$AG114,$D$17:$AG$17,"CO5",$D$26:$AG$26,"PO9",$D$33:$AG$33,"&lt;&gt;")</f>
        <v>0</v>
      </c>
      <c r="CU114" s="515">
        <f t="shared" ref="CU114:CU146" si="250">SUMIFS($D114:$AG114,$D$17:$AG$17,"CO5",$D$27:$AG$27,"PO10",$D$33:$AG$33,"&lt;&gt;")</f>
        <v>0</v>
      </c>
      <c r="CV114" s="515">
        <f t="shared" ref="CV114:CV146" si="251">SUMIFS($D114:$AG114,$D$17:$AG$17,"CO5",$D$28:$AG$28,"PO11",$D$33:$AG$33,"&lt;&gt;")</f>
        <v>0</v>
      </c>
      <c r="CW114" s="515">
        <f t="shared" ref="CW114:CW146" si="252">SUMIFS($D114:$AG114,$D$17:$AG$17,"CO5",$D$29:$AG$29,"PO12",$D$33:$AG$33,"&lt;&gt;")</f>
        <v>0</v>
      </c>
    </row>
    <row r="115" spans="2:101" x14ac:dyDescent="0.25">
      <c r="B115" s="509">
        <v>98</v>
      </c>
      <c r="C115" s="467">
        <f>'Student Entry'!C111</f>
        <v>211413205101</v>
      </c>
      <c r="D115" s="274" t="str">
        <f>'Student Entry'!D111</f>
        <v>SNEHA PRIYA.K</v>
      </c>
      <c r="E115" s="468">
        <v>2</v>
      </c>
      <c r="F115" s="510">
        <v>2</v>
      </c>
      <c r="G115" s="510">
        <v>1</v>
      </c>
      <c r="H115" s="510">
        <v>2</v>
      </c>
      <c r="I115" s="510">
        <v>2</v>
      </c>
      <c r="J115" s="468">
        <v>2</v>
      </c>
      <c r="K115" s="510">
        <v>1</v>
      </c>
      <c r="L115" s="468">
        <v>1</v>
      </c>
      <c r="M115" s="468">
        <v>1</v>
      </c>
      <c r="N115" s="510">
        <v>0</v>
      </c>
      <c r="O115" s="511">
        <v>7</v>
      </c>
      <c r="P115" s="511"/>
      <c r="Q115" s="510"/>
      <c r="R115" s="510"/>
      <c r="S115" s="511">
        <v>8</v>
      </c>
      <c r="T115" s="511"/>
      <c r="U115" s="510"/>
      <c r="V115" s="510"/>
      <c r="W115" s="511">
        <v>10</v>
      </c>
      <c r="X115" s="511"/>
      <c r="Y115" s="510"/>
      <c r="Z115" s="510"/>
      <c r="AA115" s="511">
        <v>8</v>
      </c>
      <c r="AB115" s="511">
        <v>6</v>
      </c>
      <c r="AC115" s="510"/>
      <c r="AD115" s="510"/>
      <c r="AE115" s="511">
        <v>7</v>
      </c>
      <c r="AF115" s="511">
        <v>7</v>
      </c>
      <c r="AG115" s="447"/>
      <c r="AH115" s="512"/>
      <c r="AI115" s="513">
        <f t="shared" si="186"/>
        <v>2</v>
      </c>
      <c r="AJ115" s="513" t="str">
        <f t="shared" si="187"/>
        <v>NIL</v>
      </c>
      <c r="AK115" s="513">
        <f t="shared" si="188"/>
        <v>33</v>
      </c>
      <c r="AL115" s="513">
        <f t="shared" si="189"/>
        <v>32</v>
      </c>
      <c r="AM115" s="513" t="str">
        <f t="shared" si="190"/>
        <v>NIL</v>
      </c>
      <c r="AN115" s="513" t="str">
        <f t="shared" si="191"/>
        <v>NIL</v>
      </c>
      <c r="AO115" s="514">
        <f t="shared" si="193"/>
        <v>67</v>
      </c>
      <c r="AP115" s="515">
        <f t="shared" si="194"/>
        <v>0</v>
      </c>
      <c r="AQ115" s="515">
        <f t="shared" si="195"/>
        <v>0</v>
      </c>
      <c r="AR115" s="515">
        <f t="shared" si="196"/>
        <v>0</v>
      </c>
      <c r="AS115" s="515">
        <f t="shared" si="197"/>
        <v>0</v>
      </c>
      <c r="AT115" s="515">
        <f t="shared" si="198"/>
        <v>0</v>
      </c>
      <c r="AU115" s="515">
        <f t="shared" si="199"/>
        <v>0</v>
      </c>
      <c r="AV115" s="515">
        <f t="shared" si="200"/>
        <v>0</v>
      </c>
      <c r="AW115" s="515">
        <f t="shared" si="201"/>
        <v>0</v>
      </c>
      <c r="AX115" s="515">
        <f t="shared" si="202"/>
        <v>0</v>
      </c>
      <c r="AY115" s="515">
        <f t="shared" si="203"/>
        <v>0</v>
      </c>
      <c r="AZ115" s="515">
        <f t="shared" si="204"/>
        <v>0</v>
      </c>
      <c r="BA115" s="515">
        <f t="shared" si="205"/>
        <v>0</v>
      </c>
      <c r="BB115" s="515">
        <f t="shared" si="206"/>
        <v>0</v>
      </c>
      <c r="BC115" s="515">
        <f t="shared" si="207"/>
        <v>0</v>
      </c>
      <c r="BD115" s="515">
        <f t="shared" si="208"/>
        <v>0</v>
      </c>
      <c r="BE115" s="515">
        <f t="shared" si="209"/>
        <v>0</v>
      </c>
      <c r="BF115" s="515">
        <f t="shared" si="210"/>
        <v>0</v>
      </c>
      <c r="BG115" s="515">
        <f t="shared" si="211"/>
        <v>0</v>
      </c>
      <c r="BH115" s="515">
        <f t="shared" si="212"/>
        <v>0</v>
      </c>
      <c r="BI115" s="515">
        <f t="shared" si="213"/>
        <v>0</v>
      </c>
      <c r="BJ115" s="515">
        <f t="shared" si="214"/>
        <v>0</v>
      </c>
      <c r="BK115" s="515">
        <f t="shared" si="215"/>
        <v>0</v>
      </c>
      <c r="BL115" s="515">
        <f t="shared" si="216"/>
        <v>0</v>
      </c>
      <c r="BM115" s="515">
        <f t="shared" si="217"/>
        <v>0</v>
      </c>
      <c r="BN115" s="515">
        <f t="shared" si="218"/>
        <v>0</v>
      </c>
      <c r="BO115" s="515">
        <f t="shared" si="219"/>
        <v>0</v>
      </c>
      <c r="BP115" s="515">
        <f t="shared" si="220"/>
        <v>0</v>
      </c>
      <c r="BQ115" s="515">
        <f t="shared" si="221"/>
        <v>0</v>
      </c>
      <c r="BR115" s="515">
        <f t="shared" si="222"/>
        <v>0</v>
      </c>
      <c r="BS115" s="515">
        <f t="shared" si="223"/>
        <v>0</v>
      </c>
      <c r="BT115" s="515">
        <f t="shared" si="224"/>
        <v>0</v>
      </c>
      <c r="BU115" s="515">
        <f t="shared" si="225"/>
        <v>0</v>
      </c>
      <c r="BV115" s="515">
        <f t="shared" si="226"/>
        <v>0</v>
      </c>
      <c r="BW115" s="515">
        <f t="shared" si="227"/>
        <v>0</v>
      </c>
      <c r="BX115" s="515">
        <f t="shared" si="228"/>
        <v>0</v>
      </c>
      <c r="BY115" s="515">
        <f t="shared" si="229"/>
        <v>0</v>
      </c>
      <c r="BZ115" s="515">
        <f t="shared" si="230"/>
        <v>0</v>
      </c>
      <c r="CA115" s="515">
        <f t="shared" si="231"/>
        <v>0</v>
      </c>
      <c r="CB115" s="515">
        <f t="shared" si="232"/>
        <v>0</v>
      </c>
      <c r="CC115" s="515">
        <f t="shared" si="233"/>
        <v>0</v>
      </c>
      <c r="CD115" s="515">
        <f t="shared" si="234"/>
        <v>0</v>
      </c>
      <c r="CE115" s="515">
        <f t="shared" si="235"/>
        <v>0</v>
      </c>
      <c r="CF115" s="515">
        <f t="shared" si="236"/>
        <v>0</v>
      </c>
      <c r="CG115" s="515">
        <f t="shared" si="237"/>
        <v>0</v>
      </c>
      <c r="CH115" s="515">
        <f t="shared" si="238"/>
        <v>0</v>
      </c>
      <c r="CI115" s="515">
        <f t="shared" si="239"/>
        <v>0</v>
      </c>
      <c r="CJ115" s="515">
        <f t="shared" ref="CJ115:CJ146" si="253">SUMIFS($D115:$AG115,$D$17:$AG$17,"CO5",$D$28:$AG$28,"PO11",$D$33:$AG$33,"&lt;&gt;")</f>
        <v>0</v>
      </c>
      <c r="CK115" s="515">
        <f t="shared" si="240"/>
        <v>0</v>
      </c>
      <c r="CL115" s="515">
        <f t="shared" si="241"/>
        <v>0</v>
      </c>
      <c r="CM115" s="515">
        <f t="shared" si="242"/>
        <v>0</v>
      </c>
      <c r="CN115" s="515">
        <f t="shared" si="243"/>
        <v>0</v>
      </c>
      <c r="CO115" s="515">
        <f t="shared" si="244"/>
        <v>0</v>
      </c>
      <c r="CP115" s="515">
        <f t="shared" si="245"/>
        <v>0</v>
      </c>
      <c r="CQ115" s="515">
        <f t="shared" si="246"/>
        <v>0</v>
      </c>
      <c r="CR115" s="515">
        <f t="shared" si="247"/>
        <v>0</v>
      </c>
      <c r="CS115" s="515">
        <f t="shared" si="248"/>
        <v>0</v>
      </c>
      <c r="CT115" s="515">
        <f t="shared" si="249"/>
        <v>0</v>
      </c>
      <c r="CU115" s="515">
        <f t="shared" si="250"/>
        <v>0</v>
      </c>
      <c r="CV115" s="515">
        <f t="shared" si="251"/>
        <v>0</v>
      </c>
      <c r="CW115" s="515">
        <f t="shared" si="252"/>
        <v>0</v>
      </c>
    </row>
    <row r="116" spans="2:101" x14ac:dyDescent="0.25">
      <c r="B116" s="509">
        <v>99</v>
      </c>
      <c r="C116" s="467">
        <f>'Student Entry'!C112</f>
        <v>211413205102</v>
      </c>
      <c r="D116" s="274" t="str">
        <f>'Student Entry'!D112</f>
        <v>SNEHA VARSA.P.V</v>
      </c>
      <c r="E116" s="468">
        <v>2</v>
      </c>
      <c r="F116" s="510">
        <v>1</v>
      </c>
      <c r="G116" s="510">
        <v>2</v>
      </c>
      <c r="H116" s="510">
        <v>2</v>
      </c>
      <c r="I116" s="510">
        <v>2</v>
      </c>
      <c r="J116" s="468">
        <v>2</v>
      </c>
      <c r="K116" s="510">
        <v>1</v>
      </c>
      <c r="L116" s="468">
        <v>2</v>
      </c>
      <c r="M116" s="468">
        <v>2</v>
      </c>
      <c r="N116" s="510">
        <v>0</v>
      </c>
      <c r="O116" s="511">
        <v>11</v>
      </c>
      <c r="P116" s="511"/>
      <c r="Q116" s="510"/>
      <c r="R116" s="510"/>
      <c r="S116" s="511">
        <v>5</v>
      </c>
      <c r="T116" s="511"/>
      <c r="U116" s="510"/>
      <c r="V116" s="510"/>
      <c r="W116" s="511">
        <v>12</v>
      </c>
      <c r="X116" s="511"/>
      <c r="Y116" s="510"/>
      <c r="Z116" s="510"/>
      <c r="AA116" s="511">
        <v>8</v>
      </c>
      <c r="AB116" s="511">
        <v>6</v>
      </c>
      <c r="AC116" s="510"/>
      <c r="AD116" s="510"/>
      <c r="AE116" s="511">
        <v>8</v>
      </c>
      <c r="AF116" s="511">
        <v>6</v>
      </c>
      <c r="AG116" s="447"/>
      <c r="AH116" s="512"/>
      <c r="AI116" s="513">
        <f t="shared" si="186"/>
        <v>2</v>
      </c>
      <c r="AJ116" s="513" t="str">
        <f t="shared" si="187"/>
        <v>NIL</v>
      </c>
      <c r="AK116" s="513">
        <f t="shared" si="188"/>
        <v>33</v>
      </c>
      <c r="AL116" s="513">
        <f t="shared" si="189"/>
        <v>37</v>
      </c>
      <c r="AM116" s="513" t="str">
        <f t="shared" si="190"/>
        <v>NIL</v>
      </c>
      <c r="AN116" s="513" t="str">
        <f t="shared" si="191"/>
        <v>NIL</v>
      </c>
      <c r="AO116" s="514">
        <f t="shared" si="193"/>
        <v>72</v>
      </c>
      <c r="AP116" s="515">
        <f t="shared" si="194"/>
        <v>0</v>
      </c>
      <c r="AQ116" s="515">
        <f t="shared" si="195"/>
        <v>0</v>
      </c>
      <c r="AR116" s="515">
        <f t="shared" si="196"/>
        <v>0</v>
      </c>
      <c r="AS116" s="515">
        <f t="shared" si="197"/>
        <v>0</v>
      </c>
      <c r="AT116" s="515">
        <f t="shared" si="198"/>
        <v>0</v>
      </c>
      <c r="AU116" s="515">
        <f t="shared" si="199"/>
        <v>0</v>
      </c>
      <c r="AV116" s="515">
        <f t="shared" si="200"/>
        <v>0</v>
      </c>
      <c r="AW116" s="515">
        <f t="shared" si="201"/>
        <v>0</v>
      </c>
      <c r="AX116" s="515">
        <f t="shared" si="202"/>
        <v>0</v>
      </c>
      <c r="AY116" s="515">
        <f t="shared" si="203"/>
        <v>0</v>
      </c>
      <c r="AZ116" s="515">
        <f t="shared" si="204"/>
        <v>0</v>
      </c>
      <c r="BA116" s="515">
        <f t="shared" si="205"/>
        <v>0</v>
      </c>
      <c r="BB116" s="515">
        <f t="shared" si="206"/>
        <v>0</v>
      </c>
      <c r="BC116" s="515">
        <f t="shared" si="207"/>
        <v>0</v>
      </c>
      <c r="BD116" s="515">
        <f t="shared" si="208"/>
        <v>0</v>
      </c>
      <c r="BE116" s="515">
        <f t="shared" si="209"/>
        <v>0</v>
      </c>
      <c r="BF116" s="515">
        <f t="shared" si="210"/>
        <v>0</v>
      </c>
      <c r="BG116" s="515">
        <f t="shared" si="211"/>
        <v>0</v>
      </c>
      <c r="BH116" s="515">
        <f t="shared" si="212"/>
        <v>0</v>
      </c>
      <c r="BI116" s="515">
        <f t="shared" si="213"/>
        <v>0</v>
      </c>
      <c r="BJ116" s="515">
        <f t="shared" si="214"/>
        <v>0</v>
      </c>
      <c r="BK116" s="515">
        <f t="shared" si="215"/>
        <v>0</v>
      </c>
      <c r="BL116" s="515">
        <f t="shared" si="216"/>
        <v>0</v>
      </c>
      <c r="BM116" s="515">
        <f t="shared" si="217"/>
        <v>0</v>
      </c>
      <c r="BN116" s="515">
        <f t="shared" si="218"/>
        <v>0</v>
      </c>
      <c r="BO116" s="515">
        <f t="shared" si="219"/>
        <v>0</v>
      </c>
      <c r="BP116" s="515">
        <f t="shared" si="220"/>
        <v>0</v>
      </c>
      <c r="BQ116" s="515">
        <f t="shared" si="221"/>
        <v>0</v>
      </c>
      <c r="BR116" s="515">
        <f t="shared" si="222"/>
        <v>0</v>
      </c>
      <c r="BS116" s="515">
        <f t="shared" si="223"/>
        <v>0</v>
      </c>
      <c r="BT116" s="515">
        <f t="shared" si="224"/>
        <v>0</v>
      </c>
      <c r="BU116" s="515">
        <f t="shared" si="225"/>
        <v>0</v>
      </c>
      <c r="BV116" s="515">
        <f t="shared" si="226"/>
        <v>0</v>
      </c>
      <c r="BW116" s="515">
        <f t="shared" si="227"/>
        <v>0</v>
      </c>
      <c r="BX116" s="515">
        <f t="shared" si="228"/>
        <v>0</v>
      </c>
      <c r="BY116" s="515">
        <f t="shared" si="229"/>
        <v>0</v>
      </c>
      <c r="BZ116" s="515">
        <f t="shared" si="230"/>
        <v>0</v>
      </c>
      <c r="CA116" s="515">
        <f t="shared" si="231"/>
        <v>0</v>
      </c>
      <c r="CB116" s="515">
        <f t="shared" si="232"/>
        <v>0</v>
      </c>
      <c r="CC116" s="515">
        <f t="shared" si="233"/>
        <v>0</v>
      </c>
      <c r="CD116" s="515">
        <f t="shared" si="234"/>
        <v>0</v>
      </c>
      <c r="CE116" s="515">
        <f t="shared" si="235"/>
        <v>0</v>
      </c>
      <c r="CF116" s="515">
        <f t="shared" si="236"/>
        <v>0</v>
      </c>
      <c r="CG116" s="515">
        <f t="shared" si="237"/>
        <v>0</v>
      </c>
      <c r="CH116" s="515">
        <f t="shared" si="238"/>
        <v>0</v>
      </c>
      <c r="CI116" s="515">
        <f t="shared" si="239"/>
        <v>0</v>
      </c>
      <c r="CJ116" s="515">
        <f t="shared" si="253"/>
        <v>0</v>
      </c>
      <c r="CK116" s="515">
        <f t="shared" si="240"/>
        <v>0</v>
      </c>
      <c r="CL116" s="515">
        <f t="shared" si="241"/>
        <v>0</v>
      </c>
      <c r="CM116" s="515">
        <f t="shared" si="242"/>
        <v>0</v>
      </c>
      <c r="CN116" s="515">
        <f t="shared" si="243"/>
        <v>0</v>
      </c>
      <c r="CO116" s="515">
        <f t="shared" si="244"/>
        <v>0</v>
      </c>
      <c r="CP116" s="515">
        <f t="shared" si="245"/>
        <v>0</v>
      </c>
      <c r="CQ116" s="515">
        <f t="shared" si="246"/>
        <v>0</v>
      </c>
      <c r="CR116" s="515">
        <f t="shared" si="247"/>
        <v>0</v>
      </c>
      <c r="CS116" s="515">
        <f t="shared" si="248"/>
        <v>0</v>
      </c>
      <c r="CT116" s="515">
        <f t="shared" si="249"/>
        <v>0</v>
      </c>
      <c r="CU116" s="515">
        <f t="shared" si="250"/>
        <v>0</v>
      </c>
      <c r="CV116" s="515">
        <f t="shared" si="251"/>
        <v>0</v>
      </c>
      <c r="CW116" s="515">
        <f t="shared" si="252"/>
        <v>0</v>
      </c>
    </row>
    <row r="117" spans="2:101" x14ac:dyDescent="0.25">
      <c r="B117" s="509">
        <v>100</v>
      </c>
      <c r="C117" s="467">
        <f>'Student Entry'!C113</f>
        <v>211413205103</v>
      </c>
      <c r="D117" s="274" t="str">
        <f>'Student Entry'!D113</f>
        <v>SOWMYA.B</v>
      </c>
      <c r="E117" s="468">
        <v>2</v>
      </c>
      <c r="F117" s="510">
        <v>2</v>
      </c>
      <c r="G117" s="510">
        <v>2</v>
      </c>
      <c r="H117" s="510">
        <v>2</v>
      </c>
      <c r="I117" s="510">
        <v>2</v>
      </c>
      <c r="J117" s="468">
        <v>2</v>
      </c>
      <c r="K117" s="510">
        <v>2</v>
      </c>
      <c r="L117" s="468">
        <v>2</v>
      </c>
      <c r="M117" s="468" t="s">
        <v>937</v>
      </c>
      <c r="N117" s="510">
        <v>0</v>
      </c>
      <c r="O117" s="511">
        <v>5</v>
      </c>
      <c r="P117" s="511"/>
      <c r="Q117" s="510"/>
      <c r="R117" s="510"/>
      <c r="S117" s="511" t="s">
        <v>937</v>
      </c>
      <c r="T117" s="511"/>
      <c r="U117" s="510">
        <v>6</v>
      </c>
      <c r="V117" s="510"/>
      <c r="W117" s="511">
        <v>9</v>
      </c>
      <c r="X117" s="511"/>
      <c r="Y117" s="510"/>
      <c r="Z117" s="510"/>
      <c r="AA117" s="511">
        <v>7</v>
      </c>
      <c r="AB117" s="511">
        <v>5</v>
      </c>
      <c r="AC117" s="510"/>
      <c r="AD117" s="510"/>
      <c r="AE117" s="511">
        <v>7</v>
      </c>
      <c r="AF117" s="511">
        <v>8</v>
      </c>
      <c r="AG117" s="447"/>
      <c r="AH117" s="512"/>
      <c r="AI117" s="513">
        <f t="shared" si="186"/>
        <v>2</v>
      </c>
      <c r="AJ117" s="513" t="str">
        <f t="shared" si="187"/>
        <v>NIL</v>
      </c>
      <c r="AK117" s="513">
        <f t="shared" si="188"/>
        <v>24</v>
      </c>
      <c r="AL117" s="513">
        <f t="shared" si="189"/>
        <v>37</v>
      </c>
      <c r="AM117" s="513" t="str">
        <f t="shared" si="190"/>
        <v>NIL</v>
      </c>
      <c r="AN117" s="513" t="str">
        <f t="shared" si="191"/>
        <v>NIL</v>
      </c>
      <c r="AO117" s="514">
        <f t="shared" si="193"/>
        <v>63</v>
      </c>
      <c r="AP117" s="515">
        <f t="shared" si="194"/>
        <v>0</v>
      </c>
      <c r="AQ117" s="515">
        <f t="shared" si="195"/>
        <v>0</v>
      </c>
      <c r="AR117" s="515">
        <f t="shared" si="196"/>
        <v>0</v>
      </c>
      <c r="AS117" s="515">
        <f t="shared" si="197"/>
        <v>0</v>
      </c>
      <c r="AT117" s="515">
        <f t="shared" si="198"/>
        <v>0</v>
      </c>
      <c r="AU117" s="515">
        <f t="shared" si="199"/>
        <v>0</v>
      </c>
      <c r="AV117" s="515">
        <f t="shared" si="200"/>
        <v>0</v>
      </c>
      <c r="AW117" s="515">
        <f t="shared" si="201"/>
        <v>0</v>
      </c>
      <c r="AX117" s="515">
        <f t="shared" si="202"/>
        <v>0</v>
      </c>
      <c r="AY117" s="515">
        <f t="shared" si="203"/>
        <v>0</v>
      </c>
      <c r="AZ117" s="515">
        <f t="shared" si="204"/>
        <v>0</v>
      </c>
      <c r="BA117" s="515">
        <f t="shared" si="205"/>
        <v>0</v>
      </c>
      <c r="BB117" s="515">
        <f t="shared" si="206"/>
        <v>0</v>
      </c>
      <c r="BC117" s="515">
        <f t="shared" si="207"/>
        <v>0</v>
      </c>
      <c r="BD117" s="515">
        <f t="shared" si="208"/>
        <v>0</v>
      </c>
      <c r="BE117" s="515">
        <f t="shared" si="209"/>
        <v>0</v>
      </c>
      <c r="BF117" s="515">
        <f t="shared" si="210"/>
        <v>0</v>
      </c>
      <c r="BG117" s="515">
        <f t="shared" si="211"/>
        <v>0</v>
      </c>
      <c r="BH117" s="515">
        <f t="shared" si="212"/>
        <v>0</v>
      </c>
      <c r="BI117" s="515">
        <f t="shared" si="213"/>
        <v>0</v>
      </c>
      <c r="BJ117" s="515">
        <f t="shared" si="214"/>
        <v>0</v>
      </c>
      <c r="BK117" s="515">
        <f t="shared" si="215"/>
        <v>0</v>
      </c>
      <c r="BL117" s="515">
        <f t="shared" si="216"/>
        <v>0</v>
      </c>
      <c r="BM117" s="515">
        <f t="shared" si="217"/>
        <v>0</v>
      </c>
      <c r="BN117" s="515">
        <f t="shared" si="218"/>
        <v>0</v>
      </c>
      <c r="BO117" s="515">
        <f t="shared" si="219"/>
        <v>0</v>
      </c>
      <c r="BP117" s="515">
        <f t="shared" si="220"/>
        <v>0</v>
      </c>
      <c r="BQ117" s="515">
        <f t="shared" si="221"/>
        <v>0</v>
      </c>
      <c r="BR117" s="515">
        <f t="shared" si="222"/>
        <v>0</v>
      </c>
      <c r="BS117" s="515">
        <f t="shared" si="223"/>
        <v>0</v>
      </c>
      <c r="BT117" s="515">
        <f t="shared" si="224"/>
        <v>0</v>
      </c>
      <c r="BU117" s="515">
        <f t="shared" si="225"/>
        <v>0</v>
      </c>
      <c r="BV117" s="515">
        <f t="shared" si="226"/>
        <v>0</v>
      </c>
      <c r="BW117" s="515">
        <f t="shared" si="227"/>
        <v>0</v>
      </c>
      <c r="BX117" s="515">
        <f t="shared" si="228"/>
        <v>0</v>
      </c>
      <c r="BY117" s="515">
        <f t="shared" si="229"/>
        <v>0</v>
      </c>
      <c r="BZ117" s="515">
        <f t="shared" si="230"/>
        <v>0</v>
      </c>
      <c r="CA117" s="515">
        <f t="shared" si="231"/>
        <v>0</v>
      </c>
      <c r="CB117" s="515">
        <f t="shared" si="232"/>
        <v>0</v>
      </c>
      <c r="CC117" s="515">
        <f t="shared" si="233"/>
        <v>0</v>
      </c>
      <c r="CD117" s="515">
        <f t="shared" si="234"/>
        <v>0</v>
      </c>
      <c r="CE117" s="515">
        <f t="shared" si="235"/>
        <v>0</v>
      </c>
      <c r="CF117" s="515">
        <f t="shared" si="236"/>
        <v>0</v>
      </c>
      <c r="CG117" s="515">
        <f t="shared" si="237"/>
        <v>0</v>
      </c>
      <c r="CH117" s="515">
        <f t="shared" si="238"/>
        <v>0</v>
      </c>
      <c r="CI117" s="515">
        <f t="shared" si="239"/>
        <v>0</v>
      </c>
      <c r="CJ117" s="515">
        <f t="shared" si="253"/>
        <v>0</v>
      </c>
      <c r="CK117" s="515">
        <f t="shared" si="240"/>
        <v>0</v>
      </c>
      <c r="CL117" s="515">
        <f t="shared" si="241"/>
        <v>0</v>
      </c>
      <c r="CM117" s="515">
        <f t="shared" si="242"/>
        <v>0</v>
      </c>
      <c r="CN117" s="515">
        <f t="shared" si="243"/>
        <v>0</v>
      </c>
      <c r="CO117" s="515">
        <f t="shared" si="244"/>
        <v>0</v>
      </c>
      <c r="CP117" s="515">
        <f t="shared" si="245"/>
        <v>0</v>
      </c>
      <c r="CQ117" s="515">
        <f t="shared" si="246"/>
        <v>0</v>
      </c>
      <c r="CR117" s="515">
        <f t="shared" si="247"/>
        <v>0</v>
      </c>
      <c r="CS117" s="515">
        <f t="shared" si="248"/>
        <v>0</v>
      </c>
      <c r="CT117" s="515">
        <f t="shared" si="249"/>
        <v>0</v>
      </c>
      <c r="CU117" s="515">
        <f t="shared" si="250"/>
        <v>0</v>
      </c>
      <c r="CV117" s="515">
        <f t="shared" si="251"/>
        <v>0</v>
      </c>
      <c r="CW117" s="515">
        <f t="shared" si="252"/>
        <v>0</v>
      </c>
    </row>
    <row r="118" spans="2:101" x14ac:dyDescent="0.25">
      <c r="B118" s="509">
        <v>101</v>
      </c>
      <c r="C118" s="467">
        <f>'Student Entry'!C114</f>
        <v>211413205104</v>
      </c>
      <c r="D118" s="274" t="str">
        <f>'Student Entry'!D114</f>
        <v>SRI LEKHA.P</v>
      </c>
      <c r="E118" s="468">
        <v>2</v>
      </c>
      <c r="F118" s="510">
        <v>2</v>
      </c>
      <c r="G118" s="510">
        <v>2</v>
      </c>
      <c r="H118" s="510">
        <v>2</v>
      </c>
      <c r="I118" s="510">
        <v>2</v>
      </c>
      <c r="J118" s="468">
        <v>1</v>
      </c>
      <c r="K118" s="510">
        <v>2</v>
      </c>
      <c r="L118" s="468">
        <v>1</v>
      </c>
      <c r="M118" s="468">
        <v>2</v>
      </c>
      <c r="N118" s="510">
        <v>0</v>
      </c>
      <c r="O118" s="511">
        <v>10</v>
      </c>
      <c r="P118" s="511"/>
      <c r="Q118" s="510"/>
      <c r="R118" s="510"/>
      <c r="S118" s="511">
        <v>9</v>
      </c>
      <c r="T118" s="511"/>
      <c r="U118" s="510"/>
      <c r="V118" s="510"/>
      <c r="W118" s="511">
        <v>12</v>
      </c>
      <c r="X118" s="511"/>
      <c r="Y118" s="510"/>
      <c r="Z118" s="510"/>
      <c r="AA118" s="511">
        <v>7</v>
      </c>
      <c r="AB118" s="511">
        <v>6</v>
      </c>
      <c r="AC118" s="510"/>
      <c r="AD118" s="510"/>
      <c r="AE118" s="511">
        <v>6</v>
      </c>
      <c r="AF118" s="511">
        <v>8</v>
      </c>
      <c r="AG118" s="447"/>
      <c r="AH118" s="512"/>
      <c r="AI118" s="513">
        <f t="shared" si="186"/>
        <v>2</v>
      </c>
      <c r="AJ118" s="513" t="str">
        <f t="shared" si="187"/>
        <v>NIL</v>
      </c>
      <c r="AK118" s="513">
        <f t="shared" si="188"/>
        <v>37</v>
      </c>
      <c r="AL118" s="513">
        <f t="shared" si="189"/>
        <v>35</v>
      </c>
      <c r="AM118" s="513" t="str">
        <f t="shared" si="190"/>
        <v>NIL</v>
      </c>
      <c r="AN118" s="513" t="str">
        <f t="shared" si="191"/>
        <v>NIL</v>
      </c>
      <c r="AO118" s="514">
        <f t="shared" si="193"/>
        <v>74</v>
      </c>
      <c r="AP118" s="515">
        <f t="shared" si="194"/>
        <v>0</v>
      </c>
      <c r="AQ118" s="515">
        <f t="shared" si="195"/>
        <v>0</v>
      </c>
      <c r="AR118" s="515">
        <f t="shared" si="196"/>
        <v>0</v>
      </c>
      <c r="AS118" s="515">
        <f t="shared" si="197"/>
        <v>0</v>
      </c>
      <c r="AT118" s="515">
        <f t="shared" si="198"/>
        <v>0</v>
      </c>
      <c r="AU118" s="515">
        <f t="shared" si="199"/>
        <v>0</v>
      </c>
      <c r="AV118" s="515">
        <f t="shared" si="200"/>
        <v>0</v>
      </c>
      <c r="AW118" s="515">
        <f t="shared" si="201"/>
        <v>0</v>
      </c>
      <c r="AX118" s="515">
        <f t="shared" si="202"/>
        <v>0</v>
      </c>
      <c r="AY118" s="515">
        <f t="shared" si="203"/>
        <v>0</v>
      </c>
      <c r="AZ118" s="515">
        <f t="shared" si="204"/>
        <v>0</v>
      </c>
      <c r="BA118" s="515">
        <f t="shared" si="205"/>
        <v>0</v>
      </c>
      <c r="BB118" s="515">
        <f t="shared" si="206"/>
        <v>0</v>
      </c>
      <c r="BC118" s="515">
        <f t="shared" si="207"/>
        <v>0</v>
      </c>
      <c r="BD118" s="515">
        <f t="shared" si="208"/>
        <v>0</v>
      </c>
      <c r="BE118" s="515">
        <f t="shared" si="209"/>
        <v>0</v>
      </c>
      <c r="BF118" s="515">
        <f t="shared" si="210"/>
        <v>0</v>
      </c>
      <c r="BG118" s="515">
        <f t="shared" si="211"/>
        <v>0</v>
      </c>
      <c r="BH118" s="515">
        <f t="shared" si="212"/>
        <v>0</v>
      </c>
      <c r="BI118" s="515">
        <f t="shared" si="213"/>
        <v>0</v>
      </c>
      <c r="BJ118" s="515">
        <f t="shared" si="214"/>
        <v>0</v>
      </c>
      <c r="BK118" s="515">
        <f t="shared" si="215"/>
        <v>0</v>
      </c>
      <c r="BL118" s="515">
        <f t="shared" si="216"/>
        <v>0</v>
      </c>
      <c r="BM118" s="515">
        <f t="shared" si="217"/>
        <v>0</v>
      </c>
      <c r="BN118" s="515">
        <f t="shared" si="218"/>
        <v>0</v>
      </c>
      <c r="BO118" s="515">
        <f t="shared" si="219"/>
        <v>0</v>
      </c>
      <c r="BP118" s="515">
        <f t="shared" si="220"/>
        <v>0</v>
      </c>
      <c r="BQ118" s="515">
        <f t="shared" si="221"/>
        <v>0</v>
      </c>
      <c r="BR118" s="515">
        <f t="shared" si="222"/>
        <v>0</v>
      </c>
      <c r="BS118" s="515">
        <f t="shared" si="223"/>
        <v>0</v>
      </c>
      <c r="BT118" s="515">
        <f t="shared" si="224"/>
        <v>0</v>
      </c>
      <c r="BU118" s="515">
        <f t="shared" si="225"/>
        <v>0</v>
      </c>
      <c r="BV118" s="515">
        <f t="shared" si="226"/>
        <v>0</v>
      </c>
      <c r="BW118" s="515">
        <f t="shared" si="227"/>
        <v>0</v>
      </c>
      <c r="BX118" s="515">
        <f t="shared" si="228"/>
        <v>0</v>
      </c>
      <c r="BY118" s="515">
        <f t="shared" si="229"/>
        <v>0</v>
      </c>
      <c r="BZ118" s="515">
        <f t="shared" si="230"/>
        <v>0</v>
      </c>
      <c r="CA118" s="515">
        <f t="shared" si="231"/>
        <v>0</v>
      </c>
      <c r="CB118" s="515">
        <f t="shared" si="232"/>
        <v>0</v>
      </c>
      <c r="CC118" s="515">
        <f t="shared" si="233"/>
        <v>0</v>
      </c>
      <c r="CD118" s="515">
        <f t="shared" si="234"/>
        <v>0</v>
      </c>
      <c r="CE118" s="515">
        <f t="shared" si="235"/>
        <v>0</v>
      </c>
      <c r="CF118" s="515">
        <f t="shared" si="236"/>
        <v>0</v>
      </c>
      <c r="CG118" s="515">
        <f t="shared" si="237"/>
        <v>0</v>
      </c>
      <c r="CH118" s="515">
        <f t="shared" si="238"/>
        <v>0</v>
      </c>
      <c r="CI118" s="515">
        <f t="shared" si="239"/>
        <v>0</v>
      </c>
      <c r="CJ118" s="515">
        <f t="shared" si="253"/>
        <v>0</v>
      </c>
      <c r="CK118" s="515">
        <f t="shared" si="240"/>
        <v>0</v>
      </c>
      <c r="CL118" s="515">
        <f t="shared" si="241"/>
        <v>0</v>
      </c>
      <c r="CM118" s="515">
        <f t="shared" si="242"/>
        <v>0</v>
      </c>
      <c r="CN118" s="515">
        <f t="shared" si="243"/>
        <v>0</v>
      </c>
      <c r="CO118" s="515">
        <f t="shared" si="244"/>
        <v>0</v>
      </c>
      <c r="CP118" s="515">
        <f t="shared" si="245"/>
        <v>0</v>
      </c>
      <c r="CQ118" s="515">
        <f t="shared" si="246"/>
        <v>0</v>
      </c>
      <c r="CR118" s="515">
        <f t="shared" si="247"/>
        <v>0</v>
      </c>
      <c r="CS118" s="515">
        <f t="shared" si="248"/>
        <v>0</v>
      </c>
      <c r="CT118" s="515">
        <f t="shared" si="249"/>
        <v>0</v>
      </c>
      <c r="CU118" s="515">
        <f t="shared" si="250"/>
        <v>0</v>
      </c>
      <c r="CV118" s="515">
        <f t="shared" si="251"/>
        <v>0</v>
      </c>
      <c r="CW118" s="515">
        <f t="shared" si="252"/>
        <v>0</v>
      </c>
    </row>
    <row r="119" spans="2:101" x14ac:dyDescent="0.25">
      <c r="B119" s="509">
        <v>102</v>
      </c>
      <c r="C119" s="467">
        <f>'Student Entry'!C115</f>
        <v>211413205105</v>
      </c>
      <c r="D119" s="274" t="str">
        <f>'Student Entry'!D115</f>
        <v>SUBHAVANI.B</v>
      </c>
      <c r="E119" s="468">
        <v>2</v>
      </c>
      <c r="F119" s="510">
        <v>1</v>
      </c>
      <c r="G119" s="510">
        <v>1</v>
      </c>
      <c r="H119" s="510">
        <v>2</v>
      </c>
      <c r="I119" s="510">
        <v>0</v>
      </c>
      <c r="J119" s="468">
        <v>2</v>
      </c>
      <c r="K119" s="510">
        <v>2</v>
      </c>
      <c r="L119" s="468">
        <v>2</v>
      </c>
      <c r="M119" s="468">
        <v>2</v>
      </c>
      <c r="N119" s="510">
        <v>1</v>
      </c>
      <c r="O119" s="511">
        <v>6</v>
      </c>
      <c r="P119" s="511"/>
      <c r="Q119" s="510"/>
      <c r="R119" s="510"/>
      <c r="S119" s="511" t="s">
        <v>937</v>
      </c>
      <c r="T119" s="511"/>
      <c r="U119" s="510">
        <v>5</v>
      </c>
      <c r="V119" s="510"/>
      <c r="W119" s="511" t="s">
        <v>937</v>
      </c>
      <c r="X119" s="511"/>
      <c r="Y119" s="510">
        <v>12</v>
      </c>
      <c r="Z119" s="510"/>
      <c r="AA119" s="511">
        <v>6</v>
      </c>
      <c r="AB119" s="511">
        <v>7</v>
      </c>
      <c r="AC119" s="510"/>
      <c r="AD119" s="510"/>
      <c r="AE119" s="511">
        <v>7</v>
      </c>
      <c r="AF119" s="511">
        <v>7</v>
      </c>
      <c r="AG119" s="447"/>
      <c r="AH119" s="512"/>
      <c r="AI119" s="513">
        <f t="shared" si="186"/>
        <v>2</v>
      </c>
      <c r="AJ119" s="513" t="str">
        <f t="shared" si="187"/>
        <v>NIL</v>
      </c>
      <c r="AK119" s="513">
        <f t="shared" si="188"/>
        <v>24</v>
      </c>
      <c r="AL119" s="513">
        <f t="shared" si="189"/>
        <v>39</v>
      </c>
      <c r="AM119" s="513" t="str">
        <f t="shared" si="190"/>
        <v>NIL</v>
      </c>
      <c r="AN119" s="513" t="str">
        <f t="shared" si="191"/>
        <v>NIL</v>
      </c>
      <c r="AO119" s="514">
        <f t="shared" si="193"/>
        <v>65</v>
      </c>
      <c r="AP119" s="515">
        <f t="shared" si="194"/>
        <v>0</v>
      </c>
      <c r="AQ119" s="515">
        <f t="shared" si="195"/>
        <v>0</v>
      </c>
      <c r="AR119" s="515">
        <f t="shared" si="196"/>
        <v>0</v>
      </c>
      <c r="AS119" s="515">
        <f t="shared" si="197"/>
        <v>0</v>
      </c>
      <c r="AT119" s="515">
        <f t="shared" si="198"/>
        <v>0</v>
      </c>
      <c r="AU119" s="515">
        <f t="shared" si="199"/>
        <v>0</v>
      </c>
      <c r="AV119" s="515">
        <f t="shared" si="200"/>
        <v>0</v>
      </c>
      <c r="AW119" s="515">
        <f t="shared" si="201"/>
        <v>0</v>
      </c>
      <c r="AX119" s="515">
        <f t="shared" si="202"/>
        <v>0</v>
      </c>
      <c r="AY119" s="515">
        <f t="shared" si="203"/>
        <v>0</v>
      </c>
      <c r="AZ119" s="515">
        <f t="shared" si="204"/>
        <v>0</v>
      </c>
      <c r="BA119" s="515">
        <f t="shared" si="205"/>
        <v>0</v>
      </c>
      <c r="BB119" s="515">
        <f t="shared" si="206"/>
        <v>0</v>
      </c>
      <c r="BC119" s="515">
        <f t="shared" si="207"/>
        <v>0</v>
      </c>
      <c r="BD119" s="515">
        <f t="shared" si="208"/>
        <v>0</v>
      </c>
      <c r="BE119" s="515">
        <f t="shared" si="209"/>
        <v>0</v>
      </c>
      <c r="BF119" s="515">
        <f t="shared" si="210"/>
        <v>0</v>
      </c>
      <c r="BG119" s="515">
        <f t="shared" si="211"/>
        <v>0</v>
      </c>
      <c r="BH119" s="515">
        <f t="shared" si="212"/>
        <v>0</v>
      </c>
      <c r="BI119" s="515">
        <f t="shared" si="213"/>
        <v>0</v>
      </c>
      <c r="BJ119" s="515">
        <f t="shared" si="214"/>
        <v>0</v>
      </c>
      <c r="BK119" s="515">
        <f t="shared" si="215"/>
        <v>0</v>
      </c>
      <c r="BL119" s="515">
        <f t="shared" si="216"/>
        <v>0</v>
      </c>
      <c r="BM119" s="515">
        <f t="shared" si="217"/>
        <v>0</v>
      </c>
      <c r="BN119" s="515">
        <f t="shared" si="218"/>
        <v>0</v>
      </c>
      <c r="BO119" s="515">
        <f t="shared" si="219"/>
        <v>0</v>
      </c>
      <c r="BP119" s="515">
        <f t="shared" si="220"/>
        <v>0</v>
      </c>
      <c r="BQ119" s="515">
        <f t="shared" si="221"/>
        <v>0</v>
      </c>
      <c r="BR119" s="515">
        <f t="shared" si="222"/>
        <v>0</v>
      </c>
      <c r="BS119" s="515">
        <f t="shared" si="223"/>
        <v>0</v>
      </c>
      <c r="BT119" s="515">
        <f t="shared" si="224"/>
        <v>0</v>
      </c>
      <c r="BU119" s="515">
        <f t="shared" si="225"/>
        <v>0</v>
      </c>
      <c r="BV119" s="515">
        <f t="shared" si="226"/>
        <v>0</v>
      </c>
      <c r="BW119" s="515">
        <f t="shared" si="227"/>
        <v>0</v>
      </c>
      <c r="BX119" s="515">
        <f t="shared" si="228"/>
        <v>0</v>
      </c>
      <c r="BY119" s="515">
        <f t="shared" si="229"/>
        <v>0</v>
      </c>
      <c r="BZ119" s="515">
        <f t="shared" si="230"/>
        <v>0</v>
      </c>
      <c r="CA119" s="515">
        <f t="shared" si="231"/>
        <v>0</v>
      </c>
      <c r="CB119" s="515">
        <f t="shared" si="232"/>
        <v>0</v>
      </c>
      <c r="CC119" s="515">
        <f t="shared" si="233"/>
        <v>0</v>
      </c>
      <c r="CD119" s="515">
        <f t="shared" si="234"/>
        <v>0</v>
      </c>
      <c r="CE119" s="515">
        <f t="shared" si="235"/>
        <v>0</v>
      </c>
      <c r="CF119" s="515">
        <f t="shared" si="236"/>
        <v>0</v>
      </c>
      <c r="CG119" s="515">
        <f t="shared" si="237"/>
        <v>0</v>
      </c>
      <c r="CH119" s="515">
        <f t="shared" si="238"/>
        <v>0</v>
      </c>
      <c r="CI119" s="515">
        <f t="shared" si="239"/>
        <v>0</v>
      </c>
      <c r="CJ119" s="515">
        <f t="shared" si="253"/>
        <v>0</v>
      </c>
      <c r="CK119" s="515">
        <f t="shared" si="240"/>
        <v>0</v>
      </c>
      <c r="CL119" s="515">
        <f t="shared" si="241"/>
        <v>0</v>
      </c>
      <c r="CM119" s="515">
        <f t="shared" si="242"/>
        <v>0</v>
      </c>
      <c r="CN119" s="515">
        <f t="shared" si="243"/>
        <v>0</v>
      </c>
      <c r="CO119" s="515">
        <f t="shared" si="244"/>
        <v>0</v>
      </c>
      <c r="CP119" s="515">
        <f t="shared" si="245"/>
        <v>0</v>
      </c>
      <c r="CQ119" s="515">
        <f t="shared" si="246"/>
        <v>0</v>
      </c>
      <c r="CR119" s="515">
        <f t="shared" si="247"/>
        <v>0</v>
      </c>
      <c r="CS119" s="515">
        <f t="shared" si="248"/>
        <v>0</v>
      </c>
      <c r="CT119" s="515">
        <f t="shared" si="249"/>
        <v>0</v>
      </c>
      <c r="CU119" s="515">
        <f t="shared" si="250"/>
        <v>0</v>
      </c>
      <c r="CV119" s="515">
        <f t="shared" si="251"/>
        <v>0</v>
      </c>
      <c r="CW119" s="515">
        <f t="shared" si="252"/>
        <v>0</v>
      </c>
    </row>
    <row r="120" spans="2:101" x14ac:dyDescent="0.25">
      <c r="B120" s="509">
        <v>103</v>
      </c>
      <c r="C120" s="467">
        <f>'Student Entry'!C116</f>
        <v>211413205106</v>
      </c>
      <c r="D120" s="274" t="str">
        <f>'Student Entry'!D116</f>
        <v>SUNDARRAJI.U</v>
      </c>
      <c r="E120" s="468">
        <v>1</v>
      </c>
      <c r="F120" s="510">
        <v>2</v>
      </c>
      <c r="G120" s="510">
        <v>0</v>
      </c>
      <c r="H120" s="510">
        <v>2</v>
      </c>
      <c r="I120" s="510">
        <v>1</v>
      </c>
      <c r="J120" s="468">
        <v>2</v>
      </c>
      <c r="K120" s="510">
        <v>1</v>
      </c>
      <c r="L120" s="468">
        <v>2</v>
      </c>
      <c r="M120" s="468">
        <v>2</v>
      </c>
      <c r="N120" s="510">
        <v>0</v>
      </c>
      <c r="O120" s="511">
        <v>11</v>
      </c>
      <c r="P120" s="511"/>
      <c r="Q120" s="510"/>
      <c r="R120" s="510"/>
      <c r="S120" s="511">
        <v>7</v>
      </c>
      <c r="T120" s="511"/>
      <c r="U120" s="510"/>
      <c r="V120" s="510"/>
      <c r="W120" s="511">
        <v>12</v>
      </c>
      <c r="X120" s="511"/>
      <c r="Y120" s="510"/>
      <c r="Z120" s="510"/>
      <c r="AA120" s="511">
        <v>7</v>
      </c>
      <c r="AB120" s="511">
        <v>6</v>
      </c>
      <c r="AC120" s="510"/>
      <c r="AD120" s="510"/>
      <c r="AE120" s="511">
        <v>8</v>
      </c>
      <c r="AF120" s="511">
        <v>7</v>
      </c>
      <c r="AG120" s="447"/>
      <c r="AH120" s="512"/>
      <c r="AI120" s="513">
        <f t="shared" si="186"/>
        <v>1</v>
      </c>
      <c r="AJ120" s="513" t="str">
        <f t="shared" si="187"/>
        <v>NIL</v>
      </c>
      <c r="AK120" s="513">
        <f t="shared" si="188"/>
        <v>37</v>
      </c>
      <c r="AL120" s="513">
        <f t="shared" si="189"/>
        <v>33</v>
      </c>
      <c r="AM120" s="513" t="str">
        <f t="shared" si="190"/>
        <v>NIL</v>
      </c>
      <c r="AN120" s="513" t="str">
        <f t="shared" si="191"/>
        <v>NIL</v>
      </c>
      <c r="AO120" s="514">
        <f t="shared" si="193"/>
        <v>71</v>
      </c>
      <c r="AP120" s="515">
        <f t="shared" si="194"/>
        <v>0</v>
      </c>
      <c r="AQ120" s="515">
        <f t="shared" si="195"/>
        <v>0</v>
      </c>
      <c r="AR120" s="515">
        <f t="shared" si="196"/>
        <v>0</v>
      </c>
      <c r="AS120" s="515">
        <f t="shared" si="197"/>
        <v>0</v>
      </c>
      <c r="AT120" s="515">
        <f t="shared" si="198"/>
        <v>0</v>
      </c>
      <c r="AU120" s="515">
        <f t="shared" si="199"/>
        <v>0</v>
      </c>
      <c r="AV120" s="515">
        <f t="shared" si="200"/>
        <v>0</v>
      </c>
      <c r="AW120" s="515">
        <f t="shared" si="201"/>
        <v>0</v>
      </c>
      <c r="AX120" s="515">
        <f t="shared" si="202"/>
        <v>0</v>
      </c>
      <c r="AY120" s="515">
        <f t="shared" si="203"/>
        <v>0</v>
      </c>
      <c r="AZ120" s="515">
        <f t="shared" si="204"/>
        <v>0</v>
      </c>
      <c r="BA120" s="515">
        <f t="shared" si="205"/>
        <v>0</v>
      </c>
      <c r="BB120" s="515">
        <f t="shared" si="206"/>
        <v>0</v>
      </c>
      <c r="BC120" s="515">
        <f t="shared" si="207"/>
        <v>0</v>
      </c>
      <c r="BD120" s="515">
        <f t="shared" si="208"/>
        <v>0</v>
      </c>
      <c r="BE120" s="515">
        <f t="shared" si="209"/>
        <v>0</v>
      </c>
      <c r="BF120" s="515">
        <f t="shared" si="210"/>
        <v>0</v>
      </c>
      <c r="BG120" s="515">
        <f t="shared" si="211"/>
        <v>0</v>
      </c>
      <c r="BH120" s="515">
        <f t="shared" si="212"/>
        <v>0</v>
      </c>
      <c r="BI120" s="515">
        <f t="shared" si="213"/>
        <v>0</v>
      </c>
      <c r="BJ120" s="515">
        <f t="shared" si="214"/>
        <v>0</v>
      </c>
      <c r="BK120" s="515">
        <f t="shared" si="215"/>
        <v>0</v>
      </c>
      <c r="BL120" s="515">
        <f t="shared" si="216"/>
        <v>0</v>
      </c>
      <c r="BM120" s="515">
        <f t="shared" si="217"/>
        <v>0</v>
      </c>
      <c r="BN120" s="515">
        <f t="shared" si="218"/>
        <v>0</v>
      </c>
      <c r="BO120" s="515">
        <f t="shared" si="219"/>
        <v>0</v>
      </c>
      <c r="BP120" s="515">
        <f t="shared" si="220"/>
        <v>0</v>
      </c>
      <c r="BQ120" s="515">
        <f t="shared" si="221"/>
        <v>0</v>
      </c>
      <c r="BR120" s="515">
        <f t="shared" si="222"/>
        <v>0</v>
      </c>
      <c r="BS120" s="515">
        <f t="shared" si="223"/>
        <v>0</v>
      </c>
      <c r="BT120" s="515">
        <f t="shared" si="224"/>
        <v>0</v>
      </c>
      <c r="BU120" s="515">
        <f t="shared" si="225"/>
        <v>0</v>
      </c>
      <c r="BV120" s="515">
        <f t="shared" si="226"/>
        <v>0</v>
      </c>
      <c r="BW120" s="515">
        <f t="shared" si="227"/>
        <v>0</v>
      </c>
      <c r="BX120" s="515">
        <f t="shared" si="228"/>
        <v>0</v>
      </c>
      <c r="BY120" s="515">
        <f t="shared" si="229"/>
        <v>0</v>
      </c>
      <c r="BZ120" s="515">
        <f t="shared" si="230"/>
        <v>0</v>
      </c>
      <c r="CA120" s="515">
        <f t="shared" si="231"/>
        <v>0</v>
      </c>
      <c r="CB120" s="515">
        <f t="shared" si="232"/>
        <v>0</v>
      </c>
      <c r="CC120" s="515">
        <f t="shared" si="233"/>
        <v>0</v>
      </c>
      <c r="CD120" s="515">
        <f t="shared" si="234"/>
        <v>0</v>
      </c>
      <c r="CE120" s="515">
        <f t="shared" si="235"/>
        <v>0</v>
      </c>
      <c r="CF120" s="515">
        <f t="shared" si="236"/>
        <v>0</v>
      </c>
      <c r="CG120" s="515">
        <f t="shared" si="237"/>
        <v>0</v>
      </c>
      <c r="CH120" s="515">
        <f t="shared" si="238"/>
        <v>0</v>
      </c>
      <c r="CI120" s="515">
        <f t="shared" si="239"/>
        <v>0</v>
      </c>
      <c r="CJ120" s="515">
        <f t="shared" si="253"/>
        <v>0</v>
      </c>
      <c r="CK120" s="515">
        <f t="shared" si="240"/>
        <v>0</v>
      </c>
      <c r="CL120" s="515">
        <f t="shared" si="241"/>
        <v>0</v>
      </c>
      <c r="CM120" s="515">
        <f t="shared" si="242"/>
        <v>0</v>
      </c>
      <c r="CN120" s="515">
        <f t="shared" si="243"/>
        <v>0</v>
      </c>
      <c r="CO120" s="515">
        <f t="shared" si="244"/>
        <v>0</v>
      </c>
      <c r="CP120" s="515">
        <f t="shared" si="245"/>
        <v>0</v>
      </c>
      <c r="CQ120" s="515">
        <f t="shared" si="246"/>
        <v>0</v>
      </c>
      <c r="CR120" s="515">
        <f t="shared" si="247"/>
        <v>0</v>
      </c>
      <c r="CS120" s="515">
        <f t="shared" si="248"/>
        <v>0</v>
      </c>
      <c r="CT120" s="515">
        <f t="shared" si="249"/>
        <v>0</v>
      </c>
      <c r="CU120" s="515">
        <f t="shared" si="250"/>
        <v>0</v>
      </c>
      <c r="CV120" s="515">
        <f t="shared" si="251"/>
        <v>0</v>
      </c>
      <c r="CW120" s="515">
        <f t="shared" si="252"/>
        <v>0</v>
      </c>
    </row>
    <row r="121" spans="2:101" x14ac:dyDescent="0.25">
      <c r="B121" s="509">
        <v>104</v>
      </c>
      <c r="C121" s="467">
        <f>'Student Entry'!C117</f>
        <v>211413205107</v>
      </c>
      <c r="D121" s="274" t="str">
        <f>'Student Entry'!D117</f>
        <v>SURESH KUMAR.A.B</v>
      </c>
      <c r="E121" s="468">
        <v>2</v>
      </c>
      <c r="F121" s="510">
        <v>2</v>
      </c>
      <c r="G121" s="510">
        <v>2</v>
      </c>
      <c r="H121" s="510">
        <v>2</v>
      </c>
      <c r="I121" s="510">
        <v>2</v>
      </c>
      <c r="J121" s="468">
        <v>2</v>
      </c>
      <c r="K121" s="510">
        <v>2</v>
      </c>
      <c r="L121" s="468">
        <v>1</v>
      </c>
      <c r="M121" s="468">
        <v>2</v>
      </c>
      <c r="N121" s="510">
        <v>2</v>
      </c>
      <c r="O121" s="511">
        <v>10</v>
      </c>
      <c r="P121" s="511"/>
      <c r="Q121" s="510"/>
      <c r="R121" s="510"/>
      <c r="S121" s="511">
        <v>9</v>
      </c>
      <c r="T121" s="511"/>
      <c r="U121" s="510">
        <v>7</v>
      </c>
      <c r="V121" s="510"/>
      <c r="W121" s="511">
        <v>13</v>
      </c>
      <c r="X121" s="511"/>
      <c r="Y121" s="510"/>
      <c r="Z121" s="510"/>
      <c r="AA121" s="511" t="s">
        <v>937</v>
      </c>
      <c r="AB121" s="511" t="s">
        <v>937</v>
      </c>
      <c r="AC121" s="510">
        <v>6</v>
      </c>
      <c r="AD121" s="510">
        <v>7</v>
      </c>
      <c r="AE121" s="511">
        <v>7</v>
      </c>
      <c r="AF121" s="511">
        <v>6</v>
      </c>
      <c r="AG121" s="447"/>
      <c r="AH121" s="512"/>
      <c r="AI121" s="513">
        <f t="shared" si="186"/>
        <v>2</v>
      </c>
      <c r="AJ121" s="513" t="str">
        <f t="shared" si="187"/>
        <v>NIL</v>
      </c>
      <c r="AK121" s="513">
        <f t="shared" si="188"/>
        <v>38</v>
      </c>
      <c r="AL121" s="513">
        <f t="shared" si="189"/>
        <v>37</v>
      </c>
      <c r="AM121" s="513">
        <f t="shared" si="190"/>
        <v>7</v>
      </c>
      <c r="AN121" s="513" t="str">
        <f t="shared" si="191"/>
        <v>NIL</v>
      </c>
      <c r="AO121" s="514">
        <f t="shared" si="193"/>
        <v>84</v>
      </c>
      <c r="AP121" s="515">
        <f t="shared" si="194"/>
        <v>0</v>
      </c>
      <c r="AQ121" s="515">
        <f t="shared" si="195"/>
        <v>0</v>
      </c>
      <c r="AR121" s="515">
        <f t="shared" si="196"/>
        <v>0</v>
      </c>
      <c r="AS121" s="515">
        <f t="shared" si="197"/>
        <v>0</v>
      </c>
      <c r="AT121" s="515">
        <f t="shared" si="198"/>
        <v>0</v>
      </c>
      <c r="AU121" s="515">
        <f t="shared" si="199"/>
        <v>0</v>
      </c>
      <c r="AV121" s="515">
        <f t="shared" si="200"/>
        <v>0</v>
      </c>
      <c r="AW121" s="515">
        <f t="shared" si="201"/>
        <v>0</v>
      </c>
      <c r="AX121" s="515">
        <f t="shared" si="202"/>
        <v>0</v>
      </c>
      <c r="AY121" s="515">
        <f t="shared" si="203"/>
        <v>0</v>
      </c>
      <c r="AZ121" s="515">
        <f t="shared" si="204"/>
        <v>0</v>
      </c>
      <c r="BA121" s="515">
        <f t="shared" si="205"/>
        <v>0</v>
      </c>
      <c r="BB121" s="515">
        <f t="shared" si="206"/>
        <v>0</v>
      </c>
      <c r="BC121" s="515">
        <f t="shared" si="207"/>
        <v>0</v>
      </c>
      <c r="BD121" s="515">
        <f t="shared" si="208"/>
        <v>0</v>
      </c>
      <c r="BE121" s="515">
        <f t="shared" si="209"/>
        <v>0</v>
      </c>
      <c r="BF121" s="515">
        <f t="shared" si="210"/>
        <v>0</v>
      </c>
      <c r="BG121" s="515">
        <f t="shared" si="211"/>
        <v>0</v>
      </c>
      <c r="BH121" s="515">
        <f t="shared" si="212"/>
        <v>0</v>
      </c>
      <c r="BI121" s="515">
        <f t="shared" si="213"/>
        <v>0</v>
      </c>
      <c r="BJ121" s="515">
        <f t="shared" si="214"/>
        <v>0</v>
      </c>
      <c r="BK121" s="515">
        <f t="shared" si="215"/>
        <v>0</v>
      </c>
      <c r="BL121" s="515">
        <f t="shared" si="216"/>
        <v>0</v>
      </c>
      <c r="BM121" s="515">
        <f t="shared" si="217"/>
        <v>0</v>
      </c>
      <c r="BN121" s="515">
        <f t="shared" si="218"/>
        <v>0</v>
      </c>
      <c r="BO121" s="515">
        <f t="shared" si="219"/>
        <v>0</v>
      </c>
      <c r="BP121" s="515">
        <f t="shared" si="220"/>
        <v>0</v>
      </c>
      <c r="BQ121" s="515">
        <f t="shared" si="221"/>
        <v>0</v>
      </c>
      <c r="BR121" s="515">
        <f t="shared" si="222"/>
        <v>0</v>
      </c>
      <c r="BS121" s="515">
        <f t="shared" si="223"/>
        <v>0</v>
      </c>
      <c r="BT121" s="515">
        <f t="shared" si="224"/>
        <v>0</v>
      </c>
      <c r="BU121" s="515">
        <f t="shared" si="225"/>
        <v>0</v>
      </c>
      <c r="BV121" s="515">
        <f t="shared" si="226"/>
        <v>0</v>
      </c>
      <c r="BW121" s="515">
        <f t="shared" si="227"/>
        <v>0</v>
      </c>
      <c r="BX121" s="515">
        <f t="shared" si="228"/>
        <v>0</v>
      </c>
      <c r="BY121" s="515">
        <f t="shared" si="229"/>
        <v>0</v>
      </c>
      <c r="BZ121" s="515">
        <f t="shared" si="230"/>
        <v>0</v>
      </c>
      <c r="CA121" s="515">
        <f t="shared" si="231"/>
        <v>0</v>
      </c>
      <c r="CB121" s="515">
        <f t="shared" si="232"/>
        <v>0</v>
      </c>
      <c r="CC121" s="515">
        <f t="shared" si="233"/>
        <v>0</v>
      </c>
      <c r="CD121" s="515">
        <f t="shared" si="234"/>
        <v>0</v>
      </c>
      <c r="CE121" s="515">
        <f t="shared" si="235"/>
        <v>0</v>
      </c>
      <c r="CF121" s="515">
        <f t="shared" si="236"/>
        <v>0</v>
      </c>
      <c r="CG121" s="515">
        <f t="shared" si="237"/>
        <v>0</v>
      </c>
      <c r="CH121" s="515">
        <f t="shared" si="238"/>
        <v>0</v>
      </c>
      <c r="CI121" s="515">
        <f t="shared" si="239"/>
        <v>0</v>
      </c>
      <c r="CJ121" s="515">
        <f t="shared" si="253"/>
        <v>0</v>
      </c>
      <c r="CK121" s="515">
        <f t="shared" si="240"/>
        <v>0</v>
      </c>
      <c r="CL121" s="515">
        <f t="shared" si="241"/>
        <v>0</v>
      </c>
      <c r="CM121" s="515">
        <f t="shared" si="242"/>
        <v>0</v>
      </c>
      <c r="CN121" s="515">
        <f t="shared" si="243"/>
        <v>0</v>
      </c>
      <c r="CO121" s="515">
        <f t="shared" si="244"/>
        <v>0</v>
      </c>
      <c r="CP121" s="515">
        <f t="shared" si="245"/>
        <v>0</v>
      </c>
      <c r="CQ121" s="515">
        <f t="shared" si="246"/>
        <v>0</v>
      </c>
      <c r="CR121" s="515">
        <f t="shared" si="247"/>
        <v>0</v>
      </c>
      <c r="CS121" s="515">
        <f t="shared" si="248"/>
        <v>0</v>
      </c>
      <c r="CT121" s="515">
        <f t="shared" si="249"/>
        <v>0</v>
      </c>
      <c r="CU121" s="515">
        <f t="shared" si="250"/>
        <v>0</v>
      </c>
      <c r="CV121" s="515">
        <f t="shared" si="251"/>
        <v>0</v>
      </c>
      <c r="CW121" s="515">
        <f t="shared" si="252"/>
        <v>0</v>
      </c>
    </row>
    <row r="122" spans="2:101" x14ac:dyDescent="0.25">
      <c r="B122" s="509">
        <v>105</v>
      </c>
      <c r="C122" s="467">
        <f>'Student Entry'!C118</f>
        <v>211413205108</v>
      </c>
      <c r="D122" s="274" t="str">
        <f>'Student Entry'!D118</f>
        <v>SURIYA.G</v>
      </c>
      <c r="E122" s="468">
        <v>1</v>
      </c>
      <c r="F122" s="510">
        <v>2</v>
      </c>
      <c r="G122" s="510">
        <v>2</v>
      </c>
      <c r="H122" s="510">
        <v>2</v>
      </c>
      <c r="I122" s="510">
        <v>2</v>
      </c>
      <c r="J122" s="468">
        <v>2</v>
      </c>
      <c r="K122" s="510">
        <v>2</v>
      </c>
      <c r="L122" s="468">
        <v>2</v>
      </c>
      <c r="M122" s="468">
        <v>1</v>
      </c>
      <c r="N122" s="510">
        <v>0</v>
      </c>
      <c r="O122" s="511">
        <v>5</v>
      </c>
      <c r="P122" s="511"/>
      <c r="Q122" s="510"/>
      <c r="R122" s="510"/>
      <c r="S122" s="511">
        <v>8</v>
      </c>
      <c r="T122" s="511"/>
      <c r="U122" s="510"/>
      <c r="V122" s="510"/>
      <c r="W122" s="511">
        <v>12</v>
      </c>
      <c r="X122" s="511"/>
      <c r="Y122" s="510"/>
      <c r="Z122" s="510"/>
      <c r="AA122" s="511">
        <v>6</v>
      </c>
      <c r="AB122" s="511">
        <v>6</v>
      </c>
      <c r="AC122" s="510"/>
      <c r="AD122" s="510"/>
      <c r="AE122" s="511">
        <v>7</v>
      </c>
      <c r="AF122" s="511">
        <v>6</v>
      </c>
      <c r="AG122" s="447"/>
      <c r="AH122" s="512"/>
      <c r="AI122" s="513">
        <f t="shared" si="186"/>
        <v>1</v>
      </c>
      <c r="AJ122" s="513" t="str">
        <f t="shared" si="187"/>
        <v>NIL</v>
      </c>
      <c r="AK122" s="513">
        <f t="shared" si="188"/>
        <v>30</v>
      </c>
      <c r="AL122" s="513">
        <f t="shared" si="189"/>
        <v>35</v>
      </c>
      <c r="AM122" s="513" t="str">
        <f t="shared" si="190"/>
        <v>NIL</v>
      </c>
      <c r="AN122" s="513" t="str">
        <f t="shared" si="191"/>
        <v>NIL</v>
      </c>
      <c r="AO122" s="514">
        <f t="shared" si="193"/>
        <v>66</v>
      </c>
      <c r="AP122" s="515">
        <f t="shared" si="194"/>
        <v>0</v>
      </c>
      <c r="AQ122" s="515">
        <f t="shared" si="195"/>
        <v>0</v>
      </c>
      <c r="AR122" s="515">
        <f t="shared" si="196"/>
        <v>0</v>
      </c>
      <c r="AS122" s="515">
        <f t="shared" si="197"/>
        <v>0</v>
      </c>
      <c r="AT122" s="515">
        <f t="shared" si="198"/>
        <v>0</v>
      </c>
      <c r="AU122" s="515">
        <f t="shared" si="199"/>
        <v>0</v>
      </c>
      <c r="AV122" s="515">
        <f t="shared" si="200"/>
        <v>0</v>
      </c>
      <c r="AW122" s="515">
        <f t="shared" si="201"/>
        <v>0</v>
      </c>
      <c r="AX122" s="515">
        <f t="shared" si="202"/>
        <v>0</v>
      </c>
      <c r="AY122" s="515">
        <f t="shared" si="203"/>
        <v>0</v>
      </c>
      <c r="AZ122" s="515">
        <f t="shared" si="204"/>
        <v>0</v>
      </c>
      <c r="BA122" s="515">
        <f t="shared" si="205"/>
        <v>0</v>
      </c>
      <c r="BB122" s="515">
        <f t="shared" si="206"/>
        <v>0</v>
      </c>
      <c r="BC122" s="515">
        <f t="shared" si="207"/>
        <v>0</v>
      </c>
      <c r="BD122" s="515">
        <f t="shared" si="208"/>
        <v>0</v>
      </c>
      <c r="BE122" s="515">
        <f t="shared" si="209"/>
        <v>0</v>
      </c>
      <c r="BF122" s="515">
        <f t="shared" si="210"/>
        <v>0</v>
      </c>
      <c r="BG122" s="515">
        <f t="shared" si="211"/>
        <v>0</v>
      </c>
      <c r="BH122" s="515">
        <f t="shared" si="212"/>
        <v>0</v>
      </c>
      <c r="BI122" s="515">
        <f t="shared" si="213"/>
        <v>0</v>
      </c>
      <c r="BJ122" s="515">
        <f t="shared" si="214"/>
        <v>0</v>
      </c>
      <c r="BK122" s="515">
        <f t="shared" si="215"/>
        <v>0</v>
      </c>
      <c r="BL122" s="515">
        <f t="shared" si="216"/>
        <v>0</v>
      </c>
      <c r="BM122" s="515">
        <f t="shared" si="217"/>
        <v>0</v>
      </c>
      <c r="BN122" s="515">
        <f t="shared" si="218"/>
        <v>0</v>
      </c>
      <c r="BO122" s="515">
        <f t="shared" si="219"/>
        <v>0</v>
      </c>
      <c r="BP122" s="515">
        <f t="shared" si="220"/>
        <v>0</v>
      </c>
      <c r="BQ122" s="515">
        <f t="shared" si="221"/>
        <v>0</v>
      </c>
      <c r="BR122" s="515">
        <f t="shared" si="222"/>
        <v>0</v>
      </c>
      <c r="BS122" s="515">
        <f t="shared" si="223"/>
        <v>0</v>
      </c>
      <c r="BT122" s="515">
        <f t="shared" si="224"/>
        <v>0</v>
      </c>
      <c r="BU122" s="515">
        <f t="shared" si="225"/>
        <v>0</v>
      </c>
      <c r="BV122" s="515">
        <f t="shared" si="226"/>
        <v>0</v>
      </c>
      <c r="BW122" s="515">
        <f t="shared" si="227"/>
        <v>0</v>
      </c>
      <c r="BX122" s="515">
        <f t="shared" si="228"/>
        <v>0</v>
      </c>
      <c r="BY122" s="515">
        <f t="shared" si="229"/>
        <v>0</v>
      </c>
      <c r="BZ122" s="515">
        <f t="shared" si="230"/>
        <v>0</v>
      </c>
      <c r="CA122" s="515">
        <f t="shared" si="231"/>
        <v>0</v>
      </c>
      <c r="CB122" s="515">
        <f t="shared" si="232"/>
        <v>0</v>
      </c>
      <c r="CC122" s="515">
        <f t="shared" si="233"/>
        <v>0</v>
      </c>
      <c r="CD122" s="515">
        <f t="shared" si="234"/>
        <v>0</v>
      </c>
      <c r="CE122" s="515">
        <f t="shared" si="235"/>
        <v>0</v>
      </c>
      <c r="CF122" s="515">
        <f t="shared" si="236"/>
        <v>0</v>
      </c>
      <c r="CG122" s="515">
        <f t="shared" si="237"/>
        <v>0</v>
      </c>
      <c r="CH122" s="515">
        <f t="shared" si="238"/>
        <v>0</v>
      </c>
      <c r="CI122" s="515">
        <f t="shared" si="239"/>
        <v>0</v>
      </c>
      <c r="CJ122" s="515">
        <f t="shared" si="253"/>
        <v>0</v>
      </c>
      <c r="CK122" s="515">
        <f t="shared" si="240"/>
        <v>0</v>
      </c>
      <c r="CL122" s="515">
        <f t="shared" si="241"/>
        <v>0</v>
      </c>
      <c r="CM122" s="515">
        <f t="shared" si="242"/>
        <v>0</v>
      </c>
      <c r="CN122" s="515">
        <f t="shared" si="243"/>
        <v>0</v>
      </c>
      <c r="CO122" s="515">
        <f t="shared" si="244"/>
        <v>0</v>
      </c>
      <c r="CP122" s="515">
        <f t="shared" si="245"/>
        <v>0</v>
      </c>
      <c r="CQ122" s="515">
        <f t="shared" si="246"/>
        <v>0</v>
      </c>
      <c r="CR122" s="515">
        <f t="shared" si="247"/>
        <v>0</v>
      </c>
      <c r="CS122" s="515">
        <f t="shared" si="248"/>
        <v>0</v>
      </c>
      <c r="CT122" s="515">
        <f t="shared" si="249"/>
        <v>0</v>
      </c>
      <c r="CU122" s="515">
        <f t="shared" si="250"/>
        <v>0</v>
      </c>
      <c r="CV122" s="515">
        <f t="shared" si="251"/>
        <v>0</v>
      </c>
      <c r="CW122" s="515">
        <f t="shared" si="252"/>
        <v>0</v>
      </c>
    </row>
    <row r="123" spans="2:101" x14ac:dyDescent="0.25">
      <c r="B123" s="509">
        <v>106</v>
      </c>
      <c r="C123" s="467">
        <f>'Student Entry'!C119</f>
        <v>211413205109</v>
      </c>
      <c r="D123" s="274" t="str">
        <f>'Student Entry'!D119</f>
        <v>SURYA.R</v>
      </c>
      <c r="E123" s="468">
        <v>2</v>
      </c>
      <c r="F123" s="510">
        <v>2</v>
      </c>
      <c r="G123" s="510">
        <v>2</v>
      </c>
      <c r="H123" s="510">
        <v>2</v>
      </c>
      <c r="I123" s="510">
        <v>0</v>
      </c>
      <c r="J123" s="468">
        <v>2</v>
      </c>
      <c r="K123" s="510">
        <v>2</v>
      </c>
      <c r="L123" s="468">
        <v>2</v>
      </c>
      <c r="M123" s="468">
        <v>2</v>
      </c>
      <c r="N123" s="510">
        <v>1</v>
      </c>
      <c r="O123" s="511">
        <v>12</v>
      </c>
      <c r="P123" s="511"/>
      <c r="Q123" s="510"/>
      <c r="R123" s="510"/>
      <c r="S123" s="511">
        <v>7</v>
      </c>
      <c r="T123" s="511"/>
      <c r="U123" s="510"/>
      <c r="V123" s="510"/>
      <c r="W123" s="511">
        <v>10</v>
      </c>
      <c r="X123" s="511"/>
      <c r="Y123" s="510"/>
      <c r="Z123" s="510"/>
      <c r="AA123" s="511">
        <v>8</v>
      </c>
      <c r="AB123" s="511">
        <v>6</v>
      </c>
      <c r="AC123" s="510"/>
      <c r="AD123" s="510"/>
      <c r="AE123" s="511">
        <v>6</v>
      </c>
      <c r="AF123" s="511">
        <v>8</v>
      </c>
      <c r="AG123" s="447"/>
      <c r="AH123" s="512"/>
      <c r="AI123" s="513">
        <f t="shared" si="186"/>
        <v>2</v>
      </c>
      <c r="AJ123" s="513" t="str">
        <f t="shared" si="187"/>
        <v>NIL</v>
      </c>
      <c r="AK123" s="513">
        <f t="shared" si="188"/>
        <v>38</v>
      </c>
      <c r="AL123" s="513">
        <f t="shared" si="189"/>
        <v>34</v>
      </c>
      <c r="AM123" s="513" t="str">
        <f t="shared" si="190"/>
        <v>NIL</v>
      </c>
      <c r="AN123" s="513" t="str">
        <f t="shared" si="191"/>
        <v>NIL</v>
      </c>
      <c r="AO123" s="514">
        <f t="shared" si="193"/>
        <v>74</v>
      </c>
      <c r="AP123" s="515">
        <f t="shared" si="194"/>
        <v>0</v>
      </c>
      <c r="AQ123" s="515">
        <f t="shared" si="195"/>
        <v>0</v>
      </c>
      <c r="AR123" s="515">
        <f t="shared" si="196"/>
        <v>0</v>
      </c>
      <c r="AS123" s="515">
        <f t="shared" si="197"/>
        <v>0</v>
      </c>
      <c r="AT123" s="515">
        <f t="shared" si="198"/>
        <v>0</v>
      </c>
      <c r="AU123" s="515">
        <f t="shared" si="199"/>
        <v>0</v>
      </c>
      <c r="AV123" s="515">
        <f t="shared" si="200"/>
        <v>0</v>
      </c>
      <c r="AW123" s="515">
        <f t="shared" si="201"/>
        <v>0</v>
      </c>
      <c r="AX123" s="515">
        <f t="shared" si="202"/>
        <v>0</v>
      </c>
      <c r="AY123" s="515">
        <f t="shared" si="203"/>
        <v>0</v>
      </c>
      <c r="AZ123" s="515">
        <f t="shared" si="204"/>
        <v>0</v>
      </c>
      <c r="BA123" s="515">
        <f t="shared" si="205"/>
        <v>0</v>
      </c>
      <c r="BB123" s="515">
        <f t="shared" si="206"/>
        <v>0</v>
      </c>
      <c r="BC123" s="515">
        <f t="shared" si="207"/>
        <v>0</v>
      </c>
      <c r="BD123" s="515">
        <f t="shared" si="208"/>
        <v>0</v>
      </c>
      <c r="BE123" s="515">
        <f t="shared" si="209"/>
        <v>0</v>
      </c>
      <c r="BF123" s="515">
        <f t="shared" si="210"/>
        <v>0</v>
      </c>
      <c r="BG123" s="515">
        <f t="shared" si="211"/>
        <v>0</v>
      </c>
      <c r="BH123" s="515">
        <f t="shared" si="212"/>
        <v>0</v>
      </c>
      <c r="BI123" s="515">
        <f t="shared" si="213"/>
        <v>0</v>
      </c>
      <c r="BJ123" s="515">
        <f t="shared" si="214"/>
        <v>0</v>
      </c>
      <c r="BK123" s="515">
        <f t="shared" si="215"/>
        <v>0</v>
      </c>
      <c r="BL123" s="515">
        <f t="shared" si="216"/>
        <v>0</v>
      </c>
      <c r="BM123" s="515">
        <f t="shared" si="217"/>
        <v>0</v>
      </c>
      <c r="BN123" s="515">
        <f t="shared" si="218"/>
        <v>0</v>
      </c>
      <c r="BO123" s="515">
        <f t="shared" si="219"/>
        <v>0</v>
      </c>
      <c r="BP123" s="515">
        <f t="shared" si="220"/>
        <v>0</v>
      </c>
      <c r="BQ123" s="515">
        <f t="shared" si="221"/>
        <v>0</v>
      </c>
      <c r="BR123" s="515">
        <f t="shared" si="222"/>
        <v>0</v>
      </c>
      <c r="BS123" s="515">
        <f t="shared" si="223"/>
        <v>0</v>
      </c>
      <c r="BT123" s="515">
        <f t="shared" si="224"/>
        <v>0</v>
      </c>
      <c r="BU123" s="515">
        <f t="shared" si="225"/>
        <v>0</v>
      </c>
      <c r="BV123" s="515">
        <f t="shared" si="226"/>
        <v>0</v>
      </c>
      <c r="BW123" s="515">
        <f t="shared" si="227"/>
        <v>0</v>
      </c>
      <c r="BX123" s="515">
        <f t="shared" si="228"/>
        <v>0</v>
      </c>
      <c r="BY123" s="515">
        <f t="shared" si="229"/>
        <v>0</v>
      </c>
      <c r="BZ123" s="515">
        <f t="shared" si="230"/>
        <v>0</v>
      </c>
      <c r="CA123" s="515">
        <f t="shared" si="231"/>
        <v>0</v>
      </c>
      <c r="CB123" s="515">
        <f t="shared" si="232"/>
        <v>0</v>
      </c>
      <c r="CC123" s="515">
        <f t="shared" si="233"/>
        <v>0</v>
      </c>
      <c r="CD123" s="515">
        <f t="shared" si="234"/>
        <v>0</v>
      </c>
      <c r="CE123" s="515">
        <f t="shared" si="235"/>
        <v>0</v>
      </c>
      <c r="CF123" s="515">
        <f t="shared" si="236"/>
        <v>0</v>
      </c>
      <c r="CG123" s="515">
        <f t="shared" si="237"/>
        <v>0</v>
      </c>
      <c r="CH123" s="515">
        <f t="shared" si="238"/>
        <v>0</v>
      </c>
      <c r="CI123" s="515">
        <f t="shared" si="239"/>
        <v>0</v>
      </c>
      <c r="CJ123" s="515">
        <f t="shared" si="253"/>
        <v>0</v>
      </c>
      <c r="CK123" s="515">
        <f t="shared" si="240"/>
        <v>0</v>
      </c>
      <c r="CL123" s="515">
        <f t="shared" si="241"/>
        <v>0</v>
      </c>
      <c r="CM123" s="515">
        <f t="shared" si="242"/>
        <v>0</v>
      </c>
      <c r="CN123" s="515">
        <f t="shared" si="243"/>
        <v>0</v>
      </c>
      <c r="CO123" s="515">
        <f t="shared" si="244"/>
        <v>0</v>
      </c>
      <c r="CP123" s="515">
        <f t="shared" si="245"/>
        <v>0</v>
      </c>
      <c r="CQ123" s="515">
        <f t="shared" si="246"/>
        <v>0</v>
      </c>
      <c r="CR123" s="515">
        <f t="shared" si="247"/>
        <v>0</v>
      </c>
      <c r="CS123" s="515">
        <f t="shared" si="248"/>
        <v>0</v>
      </c>
      <c r="CT123" s="515">
        <f t="shared" si="249"/>
        <v>0</v>
      </c>
      <c r="CU123" s="515">
        <f t="shared" si="250"/>
        <v>0</v>
      </c>
      <c r="CV123" s="515">
        <f t="shared" si="251"/>
        <v>0</v>
      </c>
      <c r="CW123" s="515">
        <f t="shared" si="252"/>
        <v>0</v>
      </c>
    </row>
    <row r="124" spans="2:101" x14ac:dyDescent="0.25">
      <c r="B124" s="509">
        <v>107</v>
      </c>
      <c r="C124" s="467">
        <f>'Student Entry'!C120</f>
        <v>211413205110</v>
      </c>
      <c r="D124" s="274" t="str">
        <f>'Student Entry'!D120</f>
        <v>SUSITHRA.P</v>
      </c>
      <c r="E124" s="468">
        <v>1</v>
      </c>
      <c r="F124" s="510">
        <v>2</v>
      </c>
      <c r="G124" s="510">
        <v>2</v>
      </c>
      <c r="H124" s="510">
        <v>2</v>
      </c>
      <c r="I124" s="510">
        <v>0</v>
      </c>
      <c r="J124" s="468">
        <v>1</v>
      </c>
      <c r="K124" s="510">
        <v>2</v>
      </c>
      <c r="L124" s="468">
        <v>1</v>
      </c>
      <c r="M124" s="468">
        <v>2</v>
      </c>
      <c r="N124" s="510">
        <v>0</v>
      </c>
      <c r="O124" s="511">
        <v>7</v>
      </c>
      <c r="P124" s="511"/>
      <c r="Q124" s="510"/>
      <c r="R124" s="510"/>
      <c r="S124" s="511" t="s">
        <v>937</v>
      </c>
      <c r="T124" s="511"/>
      <c r="U124" s="510">
        <v>8</v>
      </c>
      <c r="V124" s="510"/>
      <c r="W124" s="511" t="s">
        <v>937</v>
      </c>
      <c r="X124" s="511"/>
      <c r="Y124" s="510">
        <v>13</v>
      </c>
      <c r="Z124" s="510"/>
      <c r="AA124" s="511">
        <v>7</v>
      </c>
      <c r="AB124" s="511">
        <v>6</v>
      </c>
      <c r="AC124" s="510"/>
      <c r="AD124" s="510"/>
      <c r="AE124" s="511">
        <v>8</v>
      </c>
      <c r="AF124" s="511">
        <v>6</v>
      </c>
      <c r="AG124" s="447"/>
      <c r="AH124" s="512"/>
      <c r="AI124" s="513">
        <f t="shared" si="186"/>
        <v>1</v>
      </c>
      <c r="AJ124" s="513" t="str">
        <f t="shared" si="187"/>
        <v>NIL</v>
      </c>
      <c r="AK124" s="513">
        <f t="shared" si="188"/>
        <v>25</v>
      </c>
      <c r="AL124" s="513">
        <f t="shared" si="189"/>
        <v>42</v>
      </c>
      <c r="AM124" s="513" t="str">
        <f t="shared" si="190"/>
        <v>NIL</v>
      </c>
      <c r="AN124" s="513" t="str">
        <f t="shared" si="191"/>
        <v>NIL</v>
      </c>
      <c r="AO124" s="514">
        <f t="shared" si="193"/>
        <v>68</v>
      </c>
      <c r="AP124" s="515">
        <f t="shared" si="194"/>
        <v>0</v>
      </c>
      <c r="AQ124" s="515">
        <f t="shared" si="195"/>
        <v>0</v>
      </c>
      <c r="AR124" s="515">
        <f t="shared" si="196"/>
        <v>0</v>
      </c>
      <c r="AS124" s="515">
        <f t="shared" si="197"/>
        <v>0</v>
      </c>
      <c r="AT124" s="515">
        <f t="shared" si="198"/>
        <v>0</v>
      </c>
      <c r="AU124" s="515">
        <f t="shared" si="199"/>
        <v>0</v>
      </c>
      <c r="AV124" s="515">
        <f t="shared" si="200"/>
        <v>0</v>
      </c>
      <c r="AW124" s="515">
        <f t="shared" si="201"/>
        <v>0</v>
      </c>
      <c r="AX124" s="515">
        <f t="shared" si="202"/>
        <v>0</v>
      </c>
      <c r="AY124" s="515">
        <f t="shared" si="203"/>
        <v>0</v>
      </c>
      <c r="AZ124" s="515">
        <f t="shared" si="204"/>
        <v>0</v>
      </c>
      <c r="BA124" s="515">
        <f t="shared" si="205"/>
        <v>0</v>
      </c>
      <c r="BB124" s="515">
        <f t="shared" si="206"/>
        <v>0</v>
      </c>
      <c r="BC124" s="515">
        <f t="shared" si="207"/>
        <v>0</v>
      </c>
      <c r="BD124" s="515">
        <f t="shared" si="208"/>
        <v>0</v>
      </c>
      <c r="BE124" s="515">
        <f t="shared" si="209"/>
        <v>0</v>
      </c>
      <c r="BF124" s="515">
        <f t="shared" si="210"/>
        <v>0</v>
      </c>
      <c r="BG124" s="515">
        <f t="shared" si="211"/>
        <v>0</v>
      </c>
      <c r="BH124" s="515">
        <f t="shared" si="212"/>
        <v>0</v>
      </c>
      <c r="BI124" s="515">
        <f t="shared" si="213"/>
        <v>0</v>
      </c>
      <c r="BJ124" s="515">
        <f t="shared" si="214"/>
        <v>0</v>
      </c>
      <c r="BK124" s="515">
        <f t="shared" si="215"/>
        <v>0</v>
      </c>
      <c r="BL124" s="515">
        <f t="shared" si="216"/>
        <v>0</v>
      </c>
      <c r="BM124" s="515">
        <f t="shared" si="217"/>
        <v>0</v>
      </c>
      <c r="BN124" s="515">
        <f t="shared" si="218"/>
        <v>0</v>
      </c>
      <c r="BO124" s="515">
        <f t="shared" si="219"/>
        <v>0</v>
      </c>
      <c r="BP124" s="515">
        <f t="shared" si="220"/>
        <v>0</v>
      </c>
      <c r="BQ124" s="515">
        <f t="shared" si="221"/>
        <v>0</v>
      </c>
      <c r="BR124" s="515">
        <f t="shared" si="222"/>
        <v>0</v>
      </c>
      <c r="BS124" s="515">
        <f t="shared" si="223"/>
        <v>0</v>
      </c>
      <c r="BT124" s="515">
        <f t="shared" si="224"/>
        <v>0</v>
      </c>
      <c r="BU124" s="515">
        <f t="shared" si="225"/>
        <v>0</v>
      </c>
      <c r="BV124" s="515">
        <f t="shared" si="226"/>
        <v>0</v>
      </c>
      <c r="BW124" s="515">
        <f t="shared" si="227"/>
        <v>0</v>
      </c>
      <c r="BX124" s="515">
        <f t="shared" si="228"/>
        <v>0</v>
      </c>
      <c r="BY124" s="515">
        <f t="shared" si="229"/>
        <v>0</v>
      </c>
      <c r="BZ124" s="515">
        <f t="shared" si="230"/>
        <v>0</v>
      </c>
      <c r="CA124" s="515">
        <f t="shared" si="231"/>
        <v>0</v>
      </c>
      <c r="CB124" s="515">
        <f t="shared" si="232"/>
        <v>0</v>
      </c>
      <c r="CC124" s="515">
        <f t="shared" si="233"/>
        <v>0</v>
      </c>
      <c r="CD124" s="515">
        <f t="shared" si="234"/>
        <v>0</v>
      </c>
      <c r="CE124" s="515">
        <f t="shared" si="235"/>
        <v>0</v>
      </c>
      <c r="CF124" s="515">
        <f t="shared" si="236"/>
        <v>0</v>
      </c>
      <c r="CG124" s="515">
        <f t="shared" si="237"/>
        <v>0</v>
      </c>
      <c r="CH124" s="515">
        <f t="shared" si="238"/>
        <v>0</v>
      </c>
      <c r="CI124" s="515">
        <f t="shared" si="239"/>
        <v>0</v>
      </c>
      <c r="CJ124" s="515">
        <f t="shared" si="253"/>
        <v>0</v>
      </c>
      <c r="CK124" s="515">
        <f t="shared" si="240"/>
        <v>0</v>
      </c>
      <c r="CL124" s="515">
        <f t="shared" si="241"/>
        <v>0</v>
      </c>
      <c r="CM124" s="515">
        <f t="shared" si="242"/>
        <v>0</v>
      </c>
      <c r="CN124" s="515">
        <f t="shared" si="243"/>
        <v>0</v>
      </c>
      <c r="CO124" s="515">
        <f t="shared" si="244"/>
        <v>0</v>
      </c>
      <c r="CP124" s="515">
        <f t="shared" si="245"/>
        <v>0</v>
      </c>
      <c r="CQ124" s="515">
        <f t="shared" si="246"/>
        <v>0</v>
      </c>
      <c r="CR124" s="515">
        <f t="shared" si="247"/>
        <v>0</v>
      </c>
      <c r="CS124" s="515">
        <f t="shared" si="248"/>
        <v>0</v>
      </c>
      <c r="CT124" s="515">
        <f t="shared" si="249"/>
        <v>0</v>
      </c>
      <c r="CU124" s="515">
        <f t="shared" si="250"/>
        <v>0</v>
      </c>
      <c r="CV124" s="515">
        <f t="shared" si="251"/>
        <v>0</v>
      </c>
      <c r="CW124" s="515">
        <f t="shared" si="252"/>
        <v>0</v>
      </c>
    </row>
    <row r="125" spans="2:101" x14ac:dyDescent="0.25">
      <c r="B125" s="509">
        <v>108</v>
      </c>
      <c r="C125" s="467">
        <f>'Student Entry'!C121</f>
        <v>211413205111</v>
      </c>
      <c r="D125" s="274" t="str">
        <f>'Student Entry'!D121</f>
        <v>SWATHISWARI.B</v>
      </c>
      <c r="E125" s="468">
        <v>2</v>
      </c>
      <c r="F125" s="510">
        <v>2</v>
      </c>
      <c r="G125" s="510">
        <v>2</v>
      </c>
      <c r="H125" s="510">
        <v>1</v>
      </c>
      <c r="I125" s="510">
        <v>0</v>
      </c>
      <c r="J125" s="468">
        <v>2</v>
      </c>
      <c r="K125" s="510">
        <v>1</v>
      </c>
      <c r="L125" s="468">
        <v>2</v>
      </c>
      <c r="M125" s="468">
        <v>2</v>
      </c>
      <c r="N125" s="510">
        <v>0</v>
      </c>
      <c r="O125" s="511">
        <v>12</v>
      </c>
      <c r="P125" s="511"/>
      <c r="Q125" s="510"/>
      <c r="R125" s="510"/>
      <c r="S125" s="511">
        <v>8</v>
      </c>
      <c r="T125" s="511"/>
      <c r="U125" s="510"/>
      <c r="V125" s="510"/>
      <c r="W125" s="511">
        <v>12</v>
      </c>
      <c r="X125" s="511"/>
      <c r="Y125" s="510"/>
      <c r="Z125" s="510"/>
      <c r="AA125" s="511">
        <v>8</v>
      </c>
      <c r="AB125" s="511">
        <v>7</v>
      </c>
      <c r="AC125" s="510"/>
      <c r="AD125" s="510"/>
      <c r="AE125" s="511">
        <v>7</v>
      </c>
      <c r="AF125" s="511">
        <v>7</v>
      </c>
      <c r="AG125" s="447"/>
      <c r="AH125" s="512"/>
      <c r="AI125" s="513">
        <f t="shared" si="186"/>
        <v>2</v>
      </c>
      <c r="AJ125" s="513" t="str">
        <f t="shared" si="187"/>
        <v>NIL</v>
      </c>
      <c r="AK125" s="513">
        <f t="shared" si="188"/>
        <v>37</v>
      </c>
      <c r="AL125" s="513">
        <f t="shared" si="189"/>
        <v>36</v>
      </c>
      <c r="AM125" s="513" t="str">
        <f t="shared" si="190"/>
        <v>NIL</v>
      </c>
      <c r="AN125" s="513" t="str">
        <f t="shared" si="191"/>
        <v>NIL</v>
      </c>
      <c r="AO125" s="514">
        <f t="shared" si="193"/>
        <v>75</v>
      </c>
      <c r="AP125" s="515">
        <f t="shared" si="194"/>
        <v>0</v>
      </c>
      <c r="AQ125" s="515">
        <f t="shared" si="195"/>
        <v>0</v>
      </c>
      <c r="AR125" s="515">
        <f t="shared" si="196"/>
        <v>0</v>
      </c>
      <c r="AS125" s="515">
        <f t="shared" si="197"/>
        <v>0</v>
      </c>
      <c r="AT125" s="515">
        <f t="shared" si="198"/>
        <v>0</v>
      </c>
      <c r="AU125" s="515">
        <f t="shared" si="199"/>
        <v>0</v>
      </c>
      <c r="AV125" s="515">
        <f t="shared" si="200"/>
        <v>0</v>
      </c>
      <c r="AW125" s="515">
        <f t="shared" si="201"/>
        <v>0</v>
      </c>
      <c r="AX125" s="515">
        <f t="shared" si="202"/>
        <v>0</v>
      </c>
      <c r="AY125" s="515">
        <f t="shared" si="203"/>
        <v>0</v>
      </c>
      <c r="AZ125" s="515">
        <f t="shared" si="204"/>
        <v>0</v>
      </c>
      <c r="BA125" s="515">
        <f t="shared" si="205"/>
        <v>0</v>
      </c>
      <c r="BB125" s="515">
        <f t="shared" si="206"/>
        <v>0</v>
      </c>
      <c r="BC125" s="515">
        <f t="shared" si="207"/>
        <v>0</v>
      </c>
      <c r="BD125" s="515">
        <f t="shared" si="208"/>
        <v>0</v>
      </c>
      <c r="BE125" s="515">
        <f t="shared" si="209"/>
        <v>0</v>
      </c>
      <c r="BF125" s="515">
        <f t="shared" si="210"/>
        <v>0</v>
      </c>
      <c r="BG125" s="515">
        <f t="shared" si="211"/>
        <v>0</v>
      </c>
      <c r="BH125" s="515">
        <f t="shared" si="212"/>
        <v>0</v>
      </c>
      <c r="BI125" s="515">
        <f t="shared" si="213"/>
        <v>0</v>
      </c>
      <c r="BJ125" s="515">
        <f t="shared" si="214"/>
        <v>0</v>
      </c>
      <c r="BK125" s="515">
        <f t="shared" si="215"/>
        <v>0</v>
      </c>
      <c r="BL125" s="515">
        <f t="shared" si="216"/>
        <v>0</v>
      </c>
      <c r="BM125" s="515">
        <f t="shared" si="217"/>
        <v>0</v>
      </c>
      <c r="BN125" s="515">
        <f t="shared" si="218"/>
        <v>0</v>
      </c>
      <c r="BO125" s="515">
        <f t="shared" si="219"/>
        <v>0</v>
      </c>
      <c r="BP125" s="515">
        <f t="shared" si="220"/>
        <v>0</v>
      </c>
      <c r="BQ125" s="515">
        <f t="shared" si="221"/>
        <v>0</v>
      </c>
      <c r="BR125" s="515">
        <f t="shared" si="222"/>
        <v>0</v>
      </c>
      <c r="BS125" s="515">
        <f t="shared" si="223"/>
        <v>0</v>
      </c>
      <c r="BT125" s="515">
        <f t="shared" si="224"/>
        <v>0</v>
      </c>
      <c r="BU125" s="515">
        <f t="shared" si="225"/>
        <v>0</v>
      </c>
      <c r="BV125" s="515">
        <f t="shared" si="226"/>
        <v>0</v>
      </c>
      <c r="BW125" s="515">
        <f t="shared" si="227"/>
        <v>0</v>
      </c>
      <c r="BX125" s="515">
        <f t="shared" si="228"/>
        <v>0</v>
      </c>
      <c r="BY125" s="515">
        <f t="shared" si="229"/>
        <v>0</v>
      </c>
      <c r="BZ125" s="515">
        <f t="shared" si="230"/>
        <v>0</v>
      </c>
      <c r="CA125" s="515">
        <f t="shared" si="231"/>
        <v>0</v>
      </c>
      <c r="CB125" s="515">
        <f t="shared" si="232"/>
        <v>0</v>
      </c>
      <c r="CC125" s="515">
        <f t="shared" si="233"/>
        <v>0</v>
      </c>
      <c r="CD125" s="515">
        <f t="shared" si="234"/>
        <v>0</v>
      </c>
      <c r="CE125" s="515">
        <f t="shared" si="235"/>
        <v>0</v>
      </c>
      <c r="CF125" s="515">
        <f t="shared" si="236"/>
        <v>0</v>
      </c>
      <c r="CG125" s="515">
        <f t="shared" si="237"/>
        <v>0</v>
      </c>
      <c r="CH125" s="515">
        <f t="shared" si="238"/>
        <v>0</v>
      </c>
      <c r="CI125" s="515">
        <f t="shared" si="239"/>
        <v>0</v>
      </c>
      <c r="CJ125" s="515">
        <f t="shared" si="253"/>
        <v>0</v>
      </c>
      <c r="CK125" s="515">
        <f t="shared" si="240"/>
        <v>0</v>
      </c>
      <c r="CL125" s="515">
        <f t="shared" si="241"/>
        <v>0</v>
      </c>
      <c r="CM125" s="515">
        <f t="shared" si="242"/>
        <v>0</v>
      </c>
      <c r="CN125" s="515">
        <f t="shared" si="243"/>
        <v>0</v>
      </c>
      <c r="CO125" s="515">
        <f t="shared" si="244"/>
        <v>0</v>
      </c>
      <c r="CP125" s="515">
        <f t="shared" si="245"/>
        <v>0</v>
      </c>
      <c r="CQ125" s="515">
        <f t="shared" si="246"/>
        <v>0</v>
      </c>
      <c r="CR125" s="515">
        <f t="shared" si="247"/>
        <v>0</v>
      </c>
      <c r="CS125" s="515">
        <f t="shared" si="248"/>
        <v>0</v>
      </c>
      <c r="CT125" s="515">
        <f t="shared" si="249"/>
        <v>0</v>
      </c>
      <c r="CU125" s="515">
        <f t="shared" si="250"/>
        <v>0</v>
      </c>
      <c r="CV125" s="515">
        <f t="shared" si="251"/>
        <v>0</v>
      </c>
      <c r="CW125" s="515">
        <f t="shared" si="252"/>
        <v>0</v>
      </c>
    </row>
    <row r="126" spans="2:101" x14ac:dyDescent="0.25">
      <c r="B126" s="509">
        <v>109</v>
      </c>
      <c r="C126" s="467">
        <f>'Student Entry'!C122</f>
        <v>211413205112</v>
      </c>
      <c r="D126" s="274" t="str">
        <f>'Student Entry'!D122</f>
        <v>SWETHA.R.V</v>
      </c>
      <c r="E126" s="468">
        <v>1</v>
      </c>
      <c r="F126" s="510">
        <v>2</v>
      </c>
      <c r="G126" s="510">
        <v>2</v>
      </c>
      <c r="H126" s="510">
        <v>2</v>
      </c>
      <c r="I126" s="510">
        <v>2</v>
      </c>
      <c r="J126" s="468">
        <v>1</v>
      </c>
      <c r="K126" s="510">
        <v>1</v>
      </c>
      <c r="L126" s="468">
        <v>2</v>
      </c>
      <c r="M126" s="468">
        <v>2</v>
      </c>
      <c r="N126" s="510">
        <v>1</v>
      </c>
      <c r="O126" s="511">
        <v>8</v>
      </c>
      <c r="P126" s="511"/>
      <c r="Q126" s="510"/>
      <c r="R126" s="510"/>
      <c r="S126" s="511">
        <v>9</v>
      </c>
      <c r="T126" s="511"/>
      <c r="U126" s="510"/>
      <c r="V126" s="510"/>
      <c r="W126" s="511">
        <v>12</v>
      </c>
      <c r="X126" s="511"/>
      <c r="Y126" s="510"/>
      <c r="Z126" s="510"/>
      <c r="AA126" s="511">
        <v>7</v>
      </c>
      <c r="AB126" s="511">
        <v>7</v>
      </c>
      <c r="AC126" s="510"/>
      <c r="AD126" s="510"/>
      <c r="AE126" s="511">
        <v>6</v>
      </c>
      <c r="AF126" s="511">
        <v>8</v>
      </c>
      <c r="AG126" s="447"/>
      <c r="AH126" s="512"/>
      <c r="AI126" s="513">
        <f t="shared" si="186"/>
        <v>1</v>
      </c>
      <c r="AJ126" s="513" t="str">
        <f t="shared" si="187"/>
        <v>NIL</v>
      </c>
      <c r="AK126" s="513">
        <f t="shared" si="188"/>
        <v>36</v>
      </c>
      <c r="AL126" s="513">
        <f t="shared" si="189"/>
        <v>36</v>
      </c>
      <c r="AM126" s="513" t="str">
        <f t="shared" si="190"/>
        <v>NIL</v>
      </c>
      <c r="AN126" s="513" t="str">
        <f t="shared" si="191"/>
        <v>NIL</v>
      </c>
      <c r="AO126" s="514">
        <f t="shared" si="193"/>
        <v>73</v>
      </c>
      <c r="AP126" s="515">
        <f t="shared" si="194"/>
        <v>0</v>
      </c>
      <c r="AQ126" s="515">
        <f t="shared" si="195"/>
        <v>0</v>
      </c>
      <c r="AR126" s="515">
        <f t="shared" si="196"/>
        <v>0</v>
      </c>
      <c r="AS126" s="515">
        <f t="shared" si="197"/>
        <v>0</v>
      </c>
      <c r="AT126" s="515">
        <f t="shared" si="198"/>
        <v>0</v>
      </c>
      <c r="AU126" s="515">
        <f t="shared" si="199"/>
        <v>0</v>
      </c>
      <c r="AV126" s="515">
        <f t="shared" si="200"/>
        <v>0</v>
      </c>
      <c r="AW126" s="515">
        <f t="shared" si="201"/>
        <v>0</v>
      </c>
      <c r="AX126" s="515">
        <f t="shared" si="202"/>
        <v>0</v>
      </c>
      <c r="AY126" s="515">
        <f t="shared" si="203"/>
        <v>0</v>
      </c>
      <c r="AZ126" s="515">
        <f t="shared" si="204"/>
        <v>0</v>
      </c>
      <c r="BA126" s="515">
        <f t="shared" si="205"/>
        <v>0</v>
      </c>
      <c r="BB126" s="515">
        <f t="shared" si="206"/>
        <v>0</v>
      </c>
      <c r="BC126" s="515">
        <f t="shared" si="207"/>
        <v>0</v>
      </c>
      <c r="BD126" s="515">
        <f t="shared" si="208"/>
        <v>0</v>
      </c>
      <c r="BE126" s="515">
        <f t="shared" si="209"/>
        <v>0</v>
      </c>
      <c r="BF126" s="515">
        <f t="shared" si="210"/>
        <v>0</v>
      </c>
      <c r="BG126" s="515">
        <f t="shared" si="211"/>
        <v>0</v>
      </c>
      <c r="BH126" s="515">
        <f t="shared" si="212"/>
        <v>0</v>
      </c>
      <c r="BI126" s="515">
        <f t="shared" si="213"/>
        <v>0</v>
      </c>
      <c r="BJ126" s="515">
        <f t="shared" si="214"/>
        <v>0</v>
      </c>
      <c r="BK126" s="515">
        <f t="shared" si="215"/>
        <v>0</v>
      </c>
      <c r="BL126" s="515">
        <f t="shared" si="216"/>
        <v>0</v>
      </c>
      <c r="BM126" s="515">
        <f t="shared" si="217"/>
        <v>0</v>
      </c>
      <c r="BN126" s="515">
        <f t="shared" si="218"/>
        <v>0</v>
      </c>
      <c r="BO126" s="515">
        <f t="shared" si="219"/>
        <v>0</v>
      </c>
      <c r="BP126" s="515">
        <f t="shared" si="220"/>
        <v>0</v>
      </c>
      <c r="BQ126" s="515">
        <f t="shared" si="221"/>
        <v>0</v>
      </c>
      <c r="BR126" s="515">
        <f t="shared" si="222"/>
        <v>0</v>
      </c>
      <c r="BS126" s="515">
        <f t="shared" si="223"/>
        <v>0</v>
      </c>
      <c r="BT126" s="515">
        <f t="shared" si="224"/>
        <v>0</v>
      </c>
      <c r="BU126" s="515">
        <f t="shared" si="225"/>
        <v>0</v>
      </c>
      <c r="BV126" s="515">
        <f t="shared" si="226"/>
        <v>0</v>
      </c>
      <c r="BW126" s="515">
        <f t="shared" si="227"/>
        <v>0</v>
      </c>
      <c r="BX126" s="515">
        <f t="shared" si="228"/>
        <v>0</v>
      </c>
      <c r="BY126" s="515">
        <f t="shared" si="229"/>
        <v>0</v>
      </c>
      <c r="BZ126" s="515">
        <f t="shared" si="230"/>
        <v>0</v>
      </c>
      <c r="CA126" s="515">
        <f t="shared" si="231"/>
        <v>0</v>
      </c>
      <c r="CB126" s="515">
        <f t="shared" si="232"/>
        <v>0</v>
      </c>
      <c r="CC126" s="515">
        <f t="shared" si="233"/>
        <v>0</v>
      </c>
      <c r="CD126" s="515">
        <f t="shared" si="234"/>
        <v>0</v>
      </c>
      <c r="CE126" s="515">
        <f t="shared" si="235"/>
        <v>0</v>
      </c>
      <c r="CF126" s="515">
        <f t="shared" si="236"/>
        <v>0</v>
      </c>
      <c r="CG126" s="515">
        <f t="shared" si="237"/>
        <v>0</v>
      </c>
      <c r="CH126" s="515">
        <f t="shared" si="238"/>
        <v>0</v>
      </c>
      <c r="CI126" s="515">
        <f t="shared" si="239"/>
        <v>0</v>
      </c>
      <c r="CJ126" s="515">
        <f t="shared" si="253"/>
        <v>0</v>
      </c>
      <c r="CK126" s="515">
        <f t="shared" si="240"/>
        <v>0</v>
      </c>
      <c r="CL126" s="515">
        <f t="shared" si="241"/>
        <v>0</v>
      </c>
      <c r="CM126" s="515">
        <f t="shared" si="242"/>
        <v>0</v>
      </c>
      <c r="CN126" s="515">
        <f t="shared" si="243"/>
        <v>0</v>
      </c>
      <c r="CO126" s="515">
        <f t="shared" si="244"/>
        <v>0</v>
      </c>
      <c r="CP126" s="515">
        <f t="shared" si="245"/>
        <v>0</v>
      </c>
      <c r="CQ126" s="515">
        <f t="shared" si="246"/>
        <v>0</v>
      </c>
      <c r="CR126" s="515">
        <f t="shared" si="247"/>
        <v>0</v>
      </c>
      <c r="CS126" s="515">
        <f t="shared" si="248"/>
        <v>0</v>
      </c>
      <c r="CT126" s="515">
        <f t="shared" si="249"/>
        <v>0</v>
      </c>
      <c r="CU126" s="515">
        <f t="shared" si="250"/>
        <v>0</v>
      </c>
      <c r="CV126" s="515">
        <f t="shared" si="251"/>
        <v>0</v>
      </c>
      <c r="CW126" s="515">
        <f t="shared" si="252"/>
        <v>0</v>
      </c>
    </row>
    <row r="127" spans="2:101" x14ac:dyDescent="0.25">
      <c r="B127" s="509">
        <v>110</v>
      </c>
      <c r="C127" s="467">
        <f>'Student Entry'!C123</f>
        <v>211413205113</v>
      </c>
      <c r="D127" s="274" t="str">
        <f>'Student Entry'!D123</f>
        <v>TAMILKANAL.S</v>
      </c>
      <c r="E127" s="468">
        <v>2</v>
      </c>
      <c r="F127" s="510">
        <v>2</v>
      </c>
      <c r="G127" s="510">
        <v>1</v>
      </c>
      <c r="H127" s="510">
        <v>2</v>
      </c>
      <c r="I127" s="510">
        <v>2</v>
      </c>
      <c r="J127" s="468">
        <v>1</v>
      </c>
      <c r="K127" s="510">
        <v>2</v>
      </c>
      <c r="L127" s="468">
        <v>2</v>
      </c>
      <c r="M127" s="468">
        <v>1</v>
      </c>
      <c r="N127" s="510">
        <v>0</v>
      </c>
      <c r="O127" s="511">
        <v>13</v>
      </c>
      <c r="P127" s="511"/>
      <c r="Q127" s="510"/>
      <c r="R127" s="510"/>
      <c r="S127" s="511" t="s">
        <v>937</v>
      </c>
      <c r="T127" s="511"/>
      <c r="U127" s="510">
        <v>4</v>
      </c>
      <c r="V127" s="510"/>
      <c r="W127" s="511">
        <v>12</v>
      </c>
      <c r="X127" s="511"/>
      <c r="Y127" s="510"/>
      <c r="Z127" s="510"/>
      <c r="AA127" s="511">
        <v>8</v>
      </c>
      <c r="AB127" s="511">
        <v>6</v>
      </c>
      <c r="AC127" s="510"/>
      <c r="AD127" s="510"/>
      <c r="AE127" s="511">
        <v>8</v>
      </c>
      <c r="AF127" s="511">
        <v>7</v>
      </c>
      <c r="AG127" s="447"/>
      <c r="AH127" s="512"/>
      <c r="AI127" s="513">
        <f t="shared" si="186"/>
        <v>2</v>
      </c>
      <c r="AJ127" s="513" t="str">
        <f t="shared" si="187"/>
        <v>NIL</v>
      </c>
      <c r="AK127" s="513">
        <f t="shared" si="188"/>
        <v>32</v>
      </c>
      <c r="AL127" s="513">
        <f t="shared" si="189"/>
        <v>39</v>
      </c>
      <c r="AM127" s="513" t="str">
        <f t="shared" si="190"/>
        <v>NIL</v>
      </c>
      <c r="AN127" s="513" t="str">
        <f t="shared" si="191"/>
        <v>NIL</v>
      </c>
      <c r="AO127" s="514">
        <f t="shared" si="193"/>
        <v>73</v>
      </c>
      <c r="AP127" s="515">
        <f t="shared" si="194"/>
        <v>0</v>
      </c>
      <c r="AQ127" s="515">
        <f t="shared" si="195"/>
        <v>0</v>
      </c>
      <c r="AR127" s="515">
        <f t="shared" si="196"/>
        <v>0</v>
      </c>
      <c r="AS127" s="515">
        <f t="shared" si="197"/>
        <v>0</v>
      </c>
      <c r="AT127" s="515">
        <f t="shared" si="198"/>
        <v>0</v>
      </c>
      <c r="AU127" s="515">
        <f t="shared" si="199"/>
        <v>0</v>
      </c>
      <c r="AV127" s="515">
        <f t="shared" si="200"/>
        <v>0</v>
      </c>
      <c r="AW127" s="515">
        <f t="shared" si="201"/>
        <v>0</v>
      </c>
      <c r="AX127" s="515">
        <f t="shared" si="202"/>
        <v>0</v>
      </c>
      <c r="AY127" s="515">
        <f t="shared" si="203"/>
        <v>0</v>
      </c>
      <c r="AZ127" s="515">
        <f t="shared" si="204"/>
        <v>0</v>
      </c>
      <c r="BA127" s="515">
        <f t="shared" si="205"/>
        <v>0</v>
      </c>
      <c r="BB127" s="515">
        <f t="shared" si="206"/>
        <v>0</v>
      </c>
      <c r="BC127" s="515">
        <f t="shared" si="207"/>
        <v>0</v>
      </c>
      <c r="BD127" s="515">
        <f t="shared" si="208"/>
        <v>0</v>
      </c>
      <c r="BE127" s="515">
        <f t="shared" si="209"/>
        <v>0</v>
      </c>
      <c r="BF127" s="515">
        <f t="shared" si="210"/>
        <v>0</v>
      </c>
      <c r="BG127" s="515">
        <f t="shared" si="211"/>
        <v>0</v>
      </c>
      <c r="BH127" s="515">
        <f t="shared" si="212"/>
        <v>0</v>
      </c>
      <c r="BI127" s="515">
        <f t="shared" si="213"/>
        <v>0</v>
      </c>
      <c r="BJ127" s="515">
        <f t="shared" si="214"/>
        <v>0</v>
      </c>
      <c r="BK127" s="515">
        <f t="shared" si="215"/>
        <v>0</v>
      </c>
      <c r="BL127" s="515">
        <f t="shared" si="216"/>
        <v>0</v>
      </c>
      <c r="BM127" s="515">
        <f t="shared" si="217"/>
        <v>0</v>
      </c>
      <c r="BN127" s="515">
        <f t="shared" si="218"/>
        <v>0</v>
      </c>
      <c r="BO127" s="515">
        <f t="shared" si="219"/>
        <v>0</v>
      </c>
      <c r="BP127" s="515">
        <f t="shared" si="220"/>
        <v>0</v>
      </c>
      <c r="BQ127" s="515">
        <f t="shared" si="221"/>
        <v>0</v>
      </c>
      <c r="BR127" s="515">
        <f t="shared" si="222"/>
        <v>0</v>
      </c>
      <c r="BS127" s="515">
        <f t="shared" si="223"/>
        <v>0</v>
      </c>
      <c r="BT127" s="515">
        <f t="shared" si="224"/>
        <v>0</v>
      </c>
      <c r="BU127" s="515">
        <f t="shared" si="225"/>
        <v>0</v>
      </c>
      <c r="BV127" s="515">
        <f t="shared" si="226"/>
        <v>0</v>
      </c>
      <c r="BW127" s="515">
        <f t="shared" si="227"/>
        <v>0</v>
      </c>
      <c r="BX127" s="515">
        <f t="shared" si="228"/>
        <v>0</v>
      </c>
      <c r="BY127" s="515">
        <f t="shared" si="229"/>
        <v>0</v>
      </c>
      <c r="BZ127" s="515">
        <f t="shared" si="230"/>
        <v>0</v>
      </c>
      <c r="CA127" s="515">
        <f t="shared" si="231"/>
        <v>0</v>
      </c>
      <c r="CB127" s="515">
        <f t="shared" si="232"/>
        <v>0</v>
      </c>
      <c r="CC127" s="515">
        <f t="shared" si="233"/>
        <v>0</v>
      </c>
      <c r="CD127" s="515">
        <f t="shared" si="234"/>
        <v>0</v>
      </c>
      <c r="CE127" s="515">
        <f t="shared" si="235"/>
        <v>0</v>
      </c>
      <c r="CF127" s="515">
        <f t="shared" si="236"/>
        <v>0</v>
      </c>
      <c r="CG127" s="515">
        <f t="shared" si="237"/>
        <v>0</v>
      </c>
      <c r="CH127" s="515">
        <f t="shared" si="238"/>
        <v>0</v>
      </c>
      <c r="CI127" s="515">
        <f t="shared" si="239"/>
        <v>0</v>
      </c>
      <c r="CJ127" s="515">
        <f t="shared" si="253"/>
        <v>0</v>
      </c>
      <c r="CK127" s="515">
        <f t="shared" si="240"/>
        <v>0</v>
      </c>
      <c r="CL127" s="515">
        <f t="shared" si="241"/>
        <v>0</v>
      </c>
      <c r="CM127" s="515">
        <f t="shared" si="242"/>
        <v>0</v>
      </c>
      <c r="CN127" s="515">
        <f t="shared" si="243"/>
        <v>0</v>
      </c>
      <c r="CO127" s="515">
        <f t="shared" si="244"/>
        <v>0</v>
      </c>
      <c r="CP127" s="515">
        <f t="shared" si="245"/>
        <v>0</v>
      </c>
      <c r="CQ127" s="515">
        <f t="shared" si="246"/>
        <v>0</v>
      </c>
      <c r="CR127" s="515">
        <f t="shared" si="247"/>
        <v>0</v>
      </c>
      <c r="CS127" s="515">
        <f t="shared" si="248"/>
        <v>0</v>
      </c>
      <c r="CT127" s="515">
        <f t="shared" si="249"/>
        <v>0</v>
      </c>
      <c r="CU127" s="515">
        <f t="shared" si="250"/>
        <v>0</v>
      </c>
      <c r="CV127" s="515">
        <f t="shared" si="251"/>
        <v>0</v>
      </c>
      <c r="CW127" s="515">
        <f t="shared" si="252"/>
        <v>0</v>
      </c>
    </row>
    <row r="128" spans="2:101" x14ac:dyDescent="0.25">
      <c r="B128" s="509">
        <v>111</v>
      </c>
      <c r="C128" s="467">
        <f>'Student Entry'!C124</f>
        <v>211413205114</v>
      </c>
      <c r="D128" s="274" t="str">
        <f>'Student Entry'!D124</f>
        <v>TAMIL SELVI.G</v>
      </c>
      <c r="E128" s="468">
        <v>1</v>
      </c>
      <c r="F128" s="510">
        <v>2</v>
      </c>
      <c r="G128" s="510" t="s">
        <v>937</v>
      </c>
      <c r="H128" s="510">
        <v>2</v>
      </c>
      <c r="I128" s="510">
        <v>2</v>
      </c>
      <c r="J128" s="468">
        <v>1</v>
      </c>
      <c r="K128" s="510">
        <v>2</v>
      </c>
      <c r="L128" s="468">
        <v>1</v>
      </c>
      <c r="M128" s="468">
        <v>2</v>
      </c>
      <c r="N128" s="510">
        <v>0</v>
      </c>
      <c r="O128" s="511" t="s">
        <v>937</v>
      </c>
      <c r="P128" s="511"/>
      <c r="Q128" s="510">
        <v>12</v>
      </c>
      <c r="R128" s="510"/>
      <c r="S128" s="511">
        <v>8</v>
      </c>
      <c r="T128" s="511"/>
      <c r="U128" s="510"/>
      <c r="V128" s="510"/>
      <c r="W128" s="511" t="s">
        <v>937</v>
      </c>
      <c r="X128" s="511"/>
      <c r="Y128" s="510">
        <v>12</v>
      </c>
      <c r="Z128" s="510"/>
      <c r="AA128" s="511" t="s">
        <v>937</v>
      </c>
      <c r="AB128" s="511" t="s">
        <v>937</v>
      </c>
      <c r="AC128" s="510">
        <v>6</v>
      </c>
      <c r="AD128" s="510">
        <v>6</v>
      </c>
      <c r="AE128" s="511">
        <v>8</v>
      </c>
      <c r="AF128" s="511">
        <v>6</v>
      </c>
      <c r="AG128" s="447"/>
      <c r="AH128" s="512"/>
      <c r="AI128" s="513">
        <f t="shared" si="186"/>
        <v>1</v>
      </c>
      <c r="AJ128" s="513" t="str">
        <f t="shared" si="187"/>
        <v>NIL</v>
      </c>
      <c r="AK128" s="513">
        <f t="shared" si="188"/>
        <v>26</v>
      </c>
      <c r="AL128" s="513">
        <f t="shared" si="189"/>
        <v>38</v>
      </c>
      <c r="AM128" s="513">
        <f t="shared" si="190"/>
        <v>6</v>
      </c>
      <c r="AN128" s="513" t="str">
        <f t="shared" si="191"/>
        <v>NIL</v>
      </c>
      <c r="AO128" s="514">
        <f t="shared" si="193"/>
        <v>71</v>
      </c>
      <c r="AP128" s="515">
        <f t="shared" si="194"/>
        <v>0</v>
      </c>
      <c r="AQ128" s="515">
        <f t="shared" si="195"/>
        <v>0</v>
      </c>
      <c r="AR128" s="515">
        <f t="shared" si="196"/>
        <v>0</v>
      </c>
      <c r="AS128" s="515">
        <f t="shared" si="197"/>
        <v>0</v>
      </c>
      <c r="AT128" s="515">
        <f t="shared" si="198"/>
        <v>0</v>
      </c>
      <c r="AU128" s="515">
        <f t="shared" si="199"/>
        <v>0</v>
      </c>
      <c r="AV128" s="515">
        <f t="shared" si="200"/>
        <v>0</v>
      </c>
      <c r="AW128" s="515">
        <f t="shared" si="201"/>
        <v>0</v>
      </c>
      <c r="AX128" s="515">
        <f t="shared" si="202"/>
        <v>0</v>
      </c>
      <c r="AY128" s="515">
        <f t="shared" si="203"/>
        <v>0</v>
      </c>
      <c r="AZ128" s="515">
        <f t="shared" si="204"/>
        <v>0</v>
      </c>
      <c r="BA128" s="515">
        <f t="shared" si="205"/>
        <v>0</v>
      </c>
      <c r="BB128" s="515">
        <f t="shared" si="206"/>
        <v>0</v>
      </c>
      <c r="BC128" s="515">
        <f t="shared" si="207"/>
        <v>0</v>
      </c>
      <c r="BD128" s="515">
        <f t="shared" si="208"/>
        <v>0</v>
      </c>
      <c r="BE128" s="515">
        <f t="shared" si="209"/>
        <v>0</v>
      </c>
      <c r="BF128" s="515">
        <f t="shared" si="210"/>
        <v>0</v>
      </c>
      <c r="BG128" s="515">
        <f t="shared" si="211"/>
        <v>0</v>
      </c>
      <c r="BH128" s="515">
        <f t="shared" si="212"/>
        <v>0</v>
      </c>
      <c r="BI128" s="515">
        <f t="shared" si="213"/>
        <v>0</v>
      </c>
      <c r="BJ128" s="515">
        <f t="shared" si="214"/>
        <v>0</v>
      </c>
      <c r="BK128" s="515">
        <f t="shared" si="215"/>
        <v>0</v>
      </c>
      <c r="BL128" s="515">
        <f t="shared" si="216"/>
        <v>0</v>
      </c>
      <c r="BM128" s="515">
        <f t="shared" si="217"/>
        <v>0</v>
      </c>
      <c r="BN128" s="515">
        <f t="shared" si="218"/>
        <v>0</v>
      </c>
      <c r="BO128" s="515">
        <f t="shared" si="219"/>
        <v>0</v>
      </c>
      <c r="BP128" s="515">
        <f t="shared" si="220"/>
        <v>0</v>
      </c>
      <c r="BQ128" s="515">
        <f t="shared" si="221"/>
        <v>0</v>
      </c>
      <c r="BR128" s="515">
        <f t="shared" si="222"/>
        <v>0</v>
      </c>
      <c r="BS128" s="515">
        <f t="shared" si="223"/>
        <v>0</v>
      </c>
      <c r="BT128" s="515">
        <f t="shared" si="224"/>
        <v>0</v>
      </c>
      <c r="BU128" s="515">
        <f t="shared" si="225"/>
        <v>0</v>
      </c>
      <c r="BV128" s="515">
        <f t="shared" si="226"/>
        <v>0</v>
      </c>
      <c r="BW128" s="515">
        <f t="shared" si="227"/>
        <v>0</v>
      </c>
      <c r="BX128" s="515">
        <f t="shared" si="228"/>
        <v>0</v>
      </c>
      <c r="BY128" s="515">
        <f t="shared" si="229"/>
        <v>0</v>
      </c>
      <c r="BZ128" s="515">
        <f t="shared" si="230"/>
        <v>0</v>
      </c>
      <c r="CA128" s="515">
        <f t="shared" si="231"/>
        <v>0</v>
      </c>
      <c r="CB128" s="515">
        <f t="shared" si="232"/>
        <v>0</v>
      </c>
      <c r="CC128" s="515">
        <f t="shared" si="233"/>
        <v>0</v>
      </c>
      <c r="CD128" s="515">
        <f t="shared" si="234"/>
        <v>0</v>
      </c>
      <c r="CE128" s="515">
        <f t="shared" si="235"/>
        <v>0</v>
      </c>
      <c r="CF128" s="515">
        <f t="shared" si="236"/>
        <v>0</v>
      </c>
      <c r="CG128" s="515">
        <f t="shared" si="237"/>
        <v>0</v>
      </c>
      <c r="CH128" s="515">
        <f t="shared" si="238"/>
        <v>0</v>
      </c>
      <c r="CI128" s="515">
        <f t="shared" si="239"/>
        <v>0</v>
      </c>
      <c r="CJ128" s="515">
        <f t="shared" si="253"/>
        <v>0</v>
      </c>
      <c r="CK128" s="515">
        <f t="shared" si="240"/>
        <v>0</v>
      </c>
      <c r="CL128" s="515">
        <f t="shared" si="241"/>
        <v>0</v>
      </c>
      <c r="CM128" s="515">
        <f t="shared" si="242"/>
        <v>0</v>
      </c>
      <c r="CN128" s="515">
        <f t="shared" si="243"/>
        <v>0</v>
      </c>
      <c r="CO128" s="515">
        <f t="shared" si="244"/>
        <v>0</v>
      </c>
      <c r="CP128" s="515">
        <f t="shared" si="245"/>
        <v>0</v>
      </c>
      <c r="CQ128" s="515">
        <f t="shared" si="246"/>
        <v>0</v>
      </c>
      <c r="CR128" s="515">
        <f t="shared" si="247"/>
        <v>0</v>
      </c>
      <c r="CS128" s="515">
        <f t="shared" si="248"/>
        <v>0</v>
      </c>
      <c r="CT128" s="515">
        <f t="shared" si="249"/>
        <v>0</v>
      </c>
      <c r="CU128" s="515">
        <f t="shared" si="250"/>
        <v>0</v>
      </c>
      <c r="CV128" s="515">
        <f t="shared" si="251"/>
        <v>0</v>
      </c>
      <c r="CW128" s="515">
        <f t="shared" si="252"/>
        <v>0</v>
      </c>
    </row>
    <row r="129" spans="2:101" x14ac:dyDescent="0.25">
      <c r="B129" s="509">
        <v>112</v>
      </c>
      <c r="C129" s="467">
        <f>'Student Entry'!C125</f>
        <v>211413205116</v>
      </c>
      <c r="D129" s="274" t="str">
        <f>'Student Entry'!D125</f>
        <v>VAJIHA.H</v>
      </c>
      <c r="E129" s="468">
        <v>2</v>
      </c>
      <c r="F129" s="510">
        <v>2</v>
      </c>
      <c r="G129" s="510">
        <v>2</v>
      </c>
      <c r="H129" s="510">
        <v>2</v>
      </c>
      <c r="I129" s="510">
        <v>2</v>
      </c>
      <c r="J129" s="468">
        <v>1</v>
      </c>
      <c r="K129" s="510">
        <v>1</v>
      </c>
      <c r="L129" s="468">
        <v>1</v>
      </c>
      <c r="M129" s="468">
        <v>2</v>
      </c>
      <c r="N129" s="510">
        <v>0</v>
      </c>
      <c r="O129" s="511">
        <v>5</v>
      </c>
      <c r="P129" s="511"/>
      <c r="Q129" s="510"/>
      <c r="R129" s="510"/>
      <c r="S129" s="511">
        <v>7</v>
      </c>
      <c r="T129" s="511"/>
      <c r="U129" s="510"/>
      <c r="V129" s="510"/>
      <c r="W129" s="511">
        <v>12</v>
      </c>
      <c r="X129" s="511"/>
      <c r="Y129" s="510"/>
      <c r="Z129" s="510"/>
      <c r="AA129" s="511">
        <v>7</v>
      </c>
      <c r="AB129" s="511">
        <v>6</v>
      </c>
      <c r="AC129" s="510"/>
      <c r="AD129" s="510"/>
      <c r="AE129" s="511">
        <v>6</v>
      </c>
      <c r="AF129" s="511">
        <v>7</v>
      </c>
      <c r="AG129" s="447"/>
      <c r="AH129" s="512"/>
      <c r="AI129" s="513">
        <f t="shared" si="186"/>
        <v>2</v>
      </c>
      <c r="AJ129" s="513" t="str">
        <f t="shared" si="187"/>
        <v>NIL</v>
      </c>
      <c r="AK129" s="513">
        <f t="shared" si="188"/>
        <v>29</v>
      </c>
      <c r="AL129" s="513">
        <f t="shared" si="189"/>
        <v>34</v>
      </c>
      <c r="AM129" s="513" t="str">
        <f t="shared" si="190"/>
        <v>NIL</v>
      </c>
      <c r="AN129" s="513" t="str">
        <f t="shared" si="191"/>
        <v>NIL</v>
      </c>
      <c r="AO129" s="514">
        <f t="shared" si="193"/>
        <v>65</v>
      </c>
      <c r="AP129" s="515">
        <f t="shared" si="194"/>
        <v>0</v>
      </c>
      <c r="AQ129" s="515">
        <f t="shared" si="195"/>
        <v>0</v>
      </c>
      <c r="AR129" s="515">
        <f t="shared" si="196"/>
        <v>0</v>
      </c>
      <c r="AS129" s="515">
        <f t="shared" si="197"/>
        <v>0</v>
      </c>
      <c r="AT129" s="515">
        <f t="shared" si="198"/>
        <v>0</v>
      </c>
      <c r="AU129" s="515">
        <f t="shared" si="199"/>
        <v>0</v>
      </c>
      <c r="AV129" s="515">
        <f t="shared" si="200"/>
        <v>0</v>
      </c>
      <c r="AW129" s="515">
        <f t="shared" si="201"/>
        <v>0</v>
      </c>
      <c r="AX129" s="515">
        <f t="shared" si="202"/>
        <v>0</v>
      </c>
      <c r="AY129" s="515">
        <f t="shared" si="203"/>
        <v>0</v>
      </c>
      <c r="AZ129" s="515">
        <f t="shared" si="204"/>
        <v>0</v>
      </c>
      <c r="BA129" s="515">
        <f t="shared" si="205"/>
        <v>0</v>
      </c>
      <c r="BB129" s="515">
        <f t="shared" si="206"/>
        <v>0</v>
      </c>
      <c r="BC129" s="515">
        <f t="shared" si="207"/>
        <v>0</v>
      </c>
      <c r="BD129" s="515">
        <f t="shared" si="208"/>
        <v>0</v>
      </c>
      <c r="BE129" s="515">
        <f t="shared" si="209"/>
        <v>0</v>
      </c>
      <c r="BF129" s="515">
        <f t="shared" si="210"/>
        <v>0</v>
      </c>
      <c r="BG129" s="515">
        <f t="shared" si="211"/>
        <v>0</v>
      </c>
      <c r="BH129" s="515">
        <f t="shared" si="212"/>
        <v>0</v>
      </c>
      <c r="BI129" s="515">
        <f t="shared" si="213"/>
        <v>0</v>
      </c>
      <c r="BJ129" s="515">
        <f t="shared" si="214"/>
        <v>0</v>
      </c>
      <c r="BK129" s="515">
        <f t="shared" si="215"/>
        <v>0</v>
      </c>
      <c r="BL129" s="515">
        <f t="shared" si="216"/>
        <v>0</v>
      </c>
      <c r="BM129" s="515">
        <f t="shared" si="217"/>
        <v>0</v>
      </c>
      <c r="BN129" s="515">
        <f t="shared" si="218"/>
        <v>0</v>
      </c>
      <c r="BO129" s="515">
        <f t="shared" si="219"/>
        <v>0</v>
      </c>
      <c r="BP129" s="515">
        <f t="shared" si="220"/>
        <v>0</v>
      </c>
      <c r="BQ129" s="515">
        <f t="shared" si="221"/>
        <v>0</v>
      </c>
      <c r="BR129" s="515">
        <f t="shared" si="222"/>
        <v>0</v>
      </c>
      <c r="BS129" s="515">
        <f t="shared" si="223"/>
        <v>0</v>
      </c>
      <c r="BT129" s="515">
        <f t="shared" si="224"/>
        <v>0</v>
      </c>
      <c r="BU129" s="515">
        <f t="shared" si="225"/>
        <v>0</v>
      </c>
      <c r="BV129" s="515">
        <f t="shared" si="226"/>
        <v>0</v>
      </c>
      <c r="BW129" s="515">
        <f t="shared" si="227"/>
        <v>0</v>
      </c>
      <c r="BX129" s="515">
        <f t="shared" si="228"/>
        <v>0</v>
      </c>
      <c r="BY129" s="515">
        <f t="shared" si="229"/>
        <v>0</v>
      </c>
      <c r="BZ129" s="515">
        <f t="shared" si="230"/>
        <v>0</v>
      </c>
      <c r="CA129" s="515">
        <f t="shared" si="231"/>
        <v>0</v>
      </c>
      <c r="CB129" s="515">
        <f t="shared" si="232"/>
        <v>0</v>
      </c>
      <c r="CC129" s="515">
        <f t="shared" si="233"/>
        <v>0</v>
      </c>
      <c r="CD129" s="515">
        <f t="shared" si="234"/>
        <v>0</v>
      </c>
      <c r="CE129" s="515">
        <f t="shared" si="235"/>
        <v>0</v>
      </c>
      <c r="CF129" s="515">
        <f t="shared" si="236"/>
        <v>0</v>
      </c>
      <c r="CG129" s="515">
        <f t="shared" si="237"/>
        <v>0</v>
      </c>
      <c r="CH129" s="515">
        <f t="shared" si="238"/>
        <v>0</v>
      </c>
      <c r="CI129" s="515">
        <f t="shared" si="239"/>
        <v>0</v>
      </c>
      <c r="CJ129" s="515">
        <f t="shared" si="253"/>
        <v>0</v>
      </c>
      <c r="CK129" s="515">
        <f t="shared" si="240"/>
        <v>0</v>
      </c>
      <c r="CL129" s="515">
        <f t="shared" si="241"/>
        <v>0</v>
      </c>
      <c r="CM129" s="515">
        <f t="shared" si="242"/>
        <v>0</v>
      </c>
      <c r="CN129" s="515">
        <f t="shared" si="243"/>
        <v>0</v>
      </c>
      <c r="CO129" s="515">
        <f t="shared" si="244"/>
        <v>0</v>
      </c>
      <c r="CP129" s="515">
        <f t="shared" si="245"/>
        <v>0</v>
      </c>
      <c r="CQ129" s="515">
        <f t="shared" si="246"/>
        <v>0</v>
      </c>
      <c r="CR129" s="515">
        <f t="shared" si="247"/>
        <v>0</v>
      </c>
      <c r="CS129" s="515">
        <f t="shared" si="248"/>
        <v>0</v>
      </c>
      <c r="CT129" s="515">
        <f t="shared" si="249"/>
        <v>0</v>
      </c>
      <c r="CU129" s="515">
        <f t="shared" si="250"/>
        <v>0</v>
      </c>
      <c r="CV129" s="515">
        <f t="shared" si="251"/>
        <v>0</v>
      </c>
      <c r="CW129" s="515">
        <f t="shared" si="252"/>
        <v>0</v>
      </c>
    </row>
    <row r="130" spans="2:101" x14ac:dyDescent="0.25">
      <c r="B130" s="509">
        <v>113</v>
      </c>
      <c r="C130" s="467">
        <f>'Student Entry'!C126</f>
        <v>211413205117</v>
      </c>
      <c r="D130" s="274" t="str">
        <f>'Student Entry'!D126</f>
        <v>VARTHINI.R</v>
      </c>
      <c r="E130" s="468">
        <v>2</v>
      </c>
      <c r="F130" s="510">
        <v>2</v>
      </c>
      <c r="G130" s="510">
        <v>2</v>
      </c>
      <c r="H130" s="510">
        <v>2</v>
      </c>
      <c r="I130" s="510">
        <v>2</v>
      </c>
      <c r="J130" s="468">
        <v>2</v>
      </c>
      <c r="K130" s="510">
        <v>2</v>
      </c>
      <c r="L130" s="468">
        <v>2</v>
      </c>
      <c r="M130" s="468">
        <v>1</v>
      </c>
      <c r="N130" s="510">
        <v>0</v>
      </c>
      <c r="O130" s="511" t="s">
        <v>937</v>
      </c>
      <c r="P130" s="511"/>
      <c r="Q130" s="510">
        <v>12</v>
      </c>
      <c r="R130" s="510"/>
      <c r="S130" s="511">
        <v>9</v>
      </c>
      <c r="T130" s="511"/>
      <c r="U130" s="510"/>
      <c r="V130" s="510"/>
      <c r="W130" s="511">
        <v>9</v>
      </c>
      <c r="X130" s="511"/>
      <c r="Y130" s="510"/>
      <c r="Z130" s="510"/>
      <c r="AA130" s="511">
        <v>4</v>
      </c>
      <c r="AB130" s="511">
        <v>6</v>
      </c>
      <c r="AC130" s="510"/>
      <c r="AD130" s="510"/>
      <c r="AE130" s="511">
        <v>8</v>
      </c>
      <c r="AF130" s="511">
        <v>7</v>
      </c>
      <c r="AG130" s="447"/>
      <c r="AH130" s="512"/>
      <c r="AI130" s="513">
        <f t="shared" si="186"/>
        <v>2</v>
      </c>
      <c r="AJ130" s="513" t="str">
        <f t="shared" si="187"/>
        <v>NIL</v>
      </c>
      <c r="AK130" s="513">
        <f t="shared" si="188"/>
        <v>28</v>
      </c>
      <c r="AL130" s="513">
        <f t="shared" si="189"/>
        <v>42</v>
      </c>
      <c r="AM130" s="513" t="str">
        <f t="shared" si="190"/>
        <v>NIL</v>
      </c>
      <c r="AN130" s="513" t="str">
        <f t="shared" si="191"/>
        <v>NIL</v>
      </c>
      <c r="AO130" s="514">
        <f t="shared" si="193"/>
        <v>72</v>
      </c>
      <c r="AP130" s="515">
        <f t="shared" si="194"/>
        <v>0</v>
      </c>
      <c r="AQ130" s="515">
        <f t="shared" si="195"/>
        <v>0</v>
      </c>
      <c r="AR130" s="515">
        <f t="shared" si="196"/>
        <v>0</v>
      </c>
      <c r="AS130" s="515">
        <f t="shared" si="197"/>
        <v>0</v>
      </c>
      <c r="AT130" s="515">
        <f t="shared" si="198"/>
        <v>0</v>
      </c>
      <c r="AU130" s="515">
        <f t="shared" si="199"/>
        <v>0</v>
      </c>
      <c r="AV130" s="515">
        <f t="shared" si="200"/>
        <v>0</v>
      </c>
      <c r="AW130" s="515">
        <f t="shared" si="201"/>
        <v>0</v>
      </c>
      <c r="AX130" s="515">
        <f t="shared" si="202"/>
        <v>0</v>
      </c>
      <c r="AY130" s="515">
        <f t="shared" si="203"/>
        <v>0</v>
      </c>
      <c r="AZ130" s="515">
        <f t="shared" si="204"/>
        <v>0</v>
      </c>
      <c r="BA130" s="515">
        <f t="shared" si="205"/>
        <v>0</v>
      </c>
      <c r="BB130" s="515">
        <f t="shared" si="206"/>
        <v>0</v>
      </c>
      <c r="BC130" s="515">
        <f t="shared" si="207"/>
        <v>0</v>
      </c>
      <c r="BD130" s="515">
        <f t="shared" si="208"/>
        <v>0</v>
      </c>
      <c r="BE130" s="515">
        <f t="shared" si="209"/>
        <v>0</v>
      </c>
      <c r="BF130" s="515">
        <f t="shared" si="210"/>
        <v>0</v>
      </c>
      <c r="BG130" s="515">
        <f t="shared" si="211"/>
        <v>0</v>
      </c>
      <c r="BH130" s="515">
        <f t="shared" si="212"/>
        <v>0</v>
      </c>
      <c r="BI130" s="515">
        <f t="shared" si="213"/>
        <v>0</v>
      </c>
      <c r="BJ130" s="515">
        <f t="shared" si="214"/>
        <v>0</v>
      </c>
      <c r="BK130" s="515">
        <f t="shared" si="215"/>
        <v>0</v>
      </c>
      <c r="BL130" s="515">
        <f t="shared" si="216"/>
        <v>0</v>
      </c>
      <c r="BM130" s="515">
        <f t="shared" si="217"/>
        <v>0</v>
      </c>
      <c r="BN130" s="515">
        <f t="shared" si="218"/>
        <v>0</v>
      </c>
      <c r="BO130" s="515">
        <f t="shared" si="219"/>
        <v>0</v>
      </c>
      <c r="BP130" s="515">
        <f t="shared" si="220"/>
        <v>0</v>
      </c>
      <c r="BQ130" s="515">
        <f t="shared" si="221"/>
        <v>0</v>
      </c>
      <c r="BR130" s="515">
        <f t="shared" si="222"/>
        <v>0</v>
      </c>
      <c r="BS130" s="515">
        <f t="shared" si="223"/>
        <v>0</v>
      </c>
      <c r="BT130" s="515">
        <f t="shared" si="224"/>
        <v>0</v>
      </c>
      <c r="BU130" s="515">
        <f t="shared" si="225"/>
        <v>0</v>
      </c>
      <c r="BV130" s="515">
        <f t="shared" si="226"/>
        <v>0</v>
      </c>
      <c r="BW130" s="515">
        <f t="shared" si="227"/>
        <v>0</v>
      </c>
      <c r="BX130" s="515">
        <f t="shared" si="228"/>
        <v>0</v>
      </c>
      <c r="BY130" s="515">
        <f t="shared" si="229"/>
        <v>0</v>
      </c>
      <c r="BZ130" s="515">
        <f t="shared" si="230"/>
        <v>0</v>
      </c>
      <c r="CA130" s="515">
        <f t="shared" si="231"/>
        <v>0</v>
      </c>
      <c r="CB130" s="515">
        <f t="shared" si="232"/>
        <v>0</v>
      </c>
      <c r="CC130" s="515">
        <f t="shared" si="233"/>
        <v>0</v>
      </c>
      <c r="CD130" s="515">
        <f t="shared" si="234"/>
        <v>0</v>
      </c>
      <c r="CE130" s="515">
        <f t="shared" si="235"/>
        <v>0</v>
      </c>
      <c r="CF130" s="515">
        <f t="shared" si="236"/>
        <v>0</v>
      </c>
      <c r="CG130" s="515">
        <f t="shared" si="237"/>
        <v>0</v>
      </c>
      <c r="CH130" s="515">
        <f t="shared" si="238"/>
        <v>0</v>
      </c>
      <c r="CI130" s="515">
        <f t="shared" si="239"/>
        <v>0</v>
      </c>
      <c r="CJ130" s="515">
        <f t="shared" si="253"/>
        <v>0</v>
      </c>
      <c r="CK130" s="515">
        <f t="shared" si="240"/>
        <v>0</v>
      </c>
      <c r="CL130" s="515">
        <f t="shared" si="241"/>
        <v>0</v>
      </c>
      <c r="CM130" s="515">
        <f t="shared" si="242"/>
        <v>0</v>
      </c>
      <c r="CN130" s="515">
        <f t="shared" si="243"/>
        <v>0</v>
      </c>
      <c r="CO130" s="515">
        <f t="shared" si="244"/>
        <v>0</v>
      </c>
      <c r="CP130" s="515">
        <f t="shared" si="245"/>
        <v>0</v>
      </c>
      <c r="CQ130" s="515">
        <f t="shared" si="246"/>
        <v>0</v>
      </c>
      <c r="CR130" s="515">
        <f t="shared" si="247"/>
        <v>0</v>
      </c>
      <c r="CS130" s="515">
        <f t="shared" si="248"/>
        <v>0</v>
      </c>
      <c r="CT130" s="515">
        <f t="shared" si="249"/>
        <v>0</v>
      </c>
      <c r="CU130" s="515">
        <f t="shared" si="250"/>
        <v>0</v>
      </c>
      <c r="CV130" s="515">
        <f t="shared" si="251"/>
        <v>0</v>
      </c>
      <c r="CW130" s="515">
        <f t="shared" si="252"/>
        <v>0</v>
      </c>
    </row>
    <row r="131" spans="2:101" x14ac:dyDescent="0.25">
      <c r="B131" s="509">
        <v>114</v>
      </c>
      <c r="C131" s="467">
        <f>'Student Entry'!C127</f>
        <v>211413205118</v>
      </c>
      <c r="D131" s="274" t="str">
        <f>'Student Entry'!D127</f>
        <v>VIDHYA.Y</v>
      </c>
      <c r="E131" s="468">
        <v>1</v>
      </c>
      <c r="F131" s="510">
        <v>1</v>
      </c>
      <c r="G131" s="510">
        <v>2</v>
      </c>
      <c r="H131" s="510" t="s">
        <v>937</v>
      </c>
      <c r="I131" s="510">
        <v>2</v>
      </c>
      <c r="J131" s="468">
        <v>2</v>
      </c>
      <c r="K131" s="510">
        <v>1</v>
      </c>
      <c r="L131" s="468">
        <v>2</v>
      </c>
      <c r="M131" s="468">
        <v>2</v>
      </c>
      <c r="N131" s="510">
        <v>0</v>
      </c>
      <c r="O131" s="511">
        <v>5</v>
      </c>
      <c r="P131" s="511"/>
      <c r="Q131" s="510"/>
      <c r="R131" s="510"/>
      <c r="S131" s="511">
        <v>3</v>
      </c>
      <c r="T131" s="511"/>
      <c r="U131" s="510"/>
      <c r="V131" s="510"/>
      <c r="W131" s="511">
        <v>12</v>
      </c>
      <c r="X131" s="511"/>
      <c r="Y131" s="510"/>
      <c r="Z131" s="510"/>
      <c r="AA131" s="511">
        <v>5</v>
      </c>
      <c r="AB131" s="511">
        <v>6</v>
      </c>
      <c r="AC131" s="510"/>
      <c r="AD131" s="510"/>
      <c r="AE131" s="511">
        <v>8</v>
      </c>
      <c r="AF131" s="511">
        <v>6</v>
      </c>
      <c r="AG131" s="447"/>
      <c r="AH131" s="512"/>
      <c r="AI131" s="513">
        <f t="shared" si="186"/>
        <v>1</v>
      </c>
      <c r="AJ131" s="513" t="str">
        <f t="shared" si="187"/>
        <v>NIL</v>
      </c>
      <c r="AK131" s="513">
        <f t="shared" si="188"/>
        <v>23</v>
      </c>
      <c r="AL131" s="513">
        <f t="shared" si="189"/>
        <v>34</v>
      </c>
      <c r="AM131" s="513" t="str">
        <f t="shared" si="190"/>
        <v>NIL</v>
      </c>
      <c r="AN131" s="513" t="str">
        <f t="shared" si="191"/>
        <v>NIL</v>
      </c>
      <c r="AO131" s="514">
        <f t="shared" si="193"/>
        <v>58</v>
      </c>
      <c r="AP131" s="515">
        <f t="shared" si="194"/>
        <v>0</v>
      </c>
      <c r="AQ131" s="515">
        <f t="shared" si="195"/>
        <v>0</v>
      </c>
      <c r="AR131" s="515">
        <f t="shared" si="196"/>
        <v>0</v>
      </c>
      <c r="AS131" s="515">
        <f t="shared" si="197"/>
        <v>0</v>
      </c>
      <c r="AT131" s="515">
        <f t="shared" si="198"/>
        <v>0</v>
      </c>
      <c r="AU131" s="515">
        <f t="shared" si="199"/>
        <v>0</v>
      </c>
      <c r="AV131" s="515">
        <f t="shared" si="200"/>
        <v>0</v>
      </c>
      <c r="AW131" s="515">
        <f t="shared" si="201"/>
        <v>0</v>
      </c>
      <c r="AX131" s="515">
        <f t="shared" si="202"/>
        <v>0</v>
      </c>
      <c r="AY131" s="515">
        <f t="shared" si="203"/>
        <v>0</v>
      </c>
      <c r="AZ131" s="515">
        <f t="shared" si="204"/>
        <v>0</v>
      </c>
      <c r="BA131" s="515">
        <f t="shared" si="205"/>
        <v>0</v>
      </c>
      <c r="BB131" s="515">
        <f t="shared" si="206"/>
        <v>0</v>
      </c>
      <c r="BC131" s="515">
        <f t="shared" si="207"/>
        <v>0</v>
      </c>
      <c r="BD131" s="515">
        <f t="shared" si="208"/>
        <v>0</v>
      </c>
      <c r="BE131" s="515">
        <f t="shared" si="209"/>
        <v>0</v>
      </c>
      <c r="BF131" s="515">
        <f t="shared" si="210"/>
        <v>0</v>
      </c>
      <c r="BG131" s="515">
        <f t="shared" si="211"/>
        <v>0</v>
      </c>
      <c r="BH131" s="515">
        <f t="shared" si="212"/>
        <v>0</v>
      </c>
      <c r="BI131" s="515">
        <f t="shared" si="213"/>
        <v>0</v>
      </c>
      <c r="BJ131" s="515">
        <f t="shared" si="214"/>
        <v>0</v>
      </c>
      <c r="BK131" s="515">
        <f t="shared" si="215"/>
        <v>0</v>
      </c>
      <c r="BL131" s="515">
        <f t="shared" si="216"/>
        <v>0</v>
      </c>
      <c r="BM131" s="515">
        <f t="shared" si="217"/>
        <v>0</v>
      </c>
      <c r="BN131" s="515">
        <f t="shared" si="218"/>
        <v>0</v>
      </c>
      <c r="BO131" s="515">
        <f t="shared" si="219"/>
        <v>0</v>
      </c>
      <c r="BP131" s="515">
        <f t="shared" si="220"/>
        <v>0</v>
      </c>
      <c r="BQ131" s="515">
        <f t="shared" si="221"/>
        <v>0</v>
      </c>
      <c r="BR131" s="515">
        <f t="shared" si="222"/>
        <v>0</v>
      </c>
      <c r="BS131" s="515">
        <f t="shared" si="223"/>
        <v>0</v>
      </c>
      <c r="BT131" s="515">
        <f t="shared" si="224"/>
        <v>0</v>
      </c>
      <c r="BU131" s="515">
        <f t="shared" si="225"/>
        <v>0</v>
      </c>
      <c r="BV131" s="515">
        <f t="shared" si="226"/>
        <v>0</v>
      </c>
      <c r="BW131" s="515">
        <f t="shared" si="227"/>
        <v>0</v>
      </c>
      <c r="BX131" s="515">
        <f t="shared" si="228"/>
        <v>0</v>
      </c>
      <c r="BY131" s="515">
        <f t="shared" si="229"/>
        <v>0</v>
      </c>
      <c r="BZ131" s="515">
        <f t="shared" si="230"/>
        <v>0</v>
      </c>
      <c r="CA131" s="515">
        <f t="shared" si="231"/>
        <v>0</v>
      </c>
      <c r="CB131" s="515">
        <f t="shared" si="232"/>
        <v>0</v>
      </c>
      <c r="CC131" s="515">
        <f t="shared" si="233"/>
        <v>0</v>
      </c>
      <c r="CD131" s="515">
        <f t="shared" si="234"/>
        <v>0</v>
      </c>
      <c r="CE131" s="515">
        <f t="shared" si="235"/>
        <v>0</v>
      </c>
      <c r="CF131" s="515">
        <f t="shared" si="236"/>
        <v>0</v>
      </c>
      <c r="CG131" s="515">
        <f t="shared" si="237"/>
        <v>0</v>
      </c>
      <c r="CH131" s="515">
        <f t="shared" si="238"/>
        <v>0</v>
      </c>
      <c r="CI131" s="515">
        <f t="shared" si="239"/>
        <v>0</v>
      </c>
      <c r="CJ131" s="515">
        <f t="shared" si="253"/>
        <v>0</v>
      </c>
      <c r="CK131" s="515">
        <f t="shared" si="240"/>
        <v>0</v>
      </c>
      <c r="CL131" s="515">
        <f t="shared" si="241"/>
        <v>0</v>
      </c>
      <c r="CM131" s="515">
        <f t="shared" si="242"/>
        <v>0</v>
      </c>
      <c r="CN131" s="515">
        <f t="shared" si="243"/>
        <v>0</v>
      </c>
      <c r="CO131" s="515">
        <f t="shared" si="244"/>
        <v>0</v>
      </c>
      <c r="CP131" s="515">
        <f t="shared" si="245"/>
        <v>0</v>
      </c>
      <c r="CQ131" s="515">
        <f t="shared" si="246"/>
        <v>0</v>
      </c>
      <c r="CR131" s="515">
        <f t="shared" si="247"/>
        <v>0</v>
      </c>
      <c r="CS131" s="515">
        <f t="shared" si="248"/>
        <v>0</v>
      </c>
      <c r="CT131" s="515">
        <f t="shared" si="249"/>
        <v>0</v>
      </c>
      <c r="CU131" s="515">
        <f t="shared" si="250"/>
        <v>0</v>
      </c>
      <c r="CV131" s="515">
        <f t="shared" si="251"/>
        <v>0</v>
      </c>
      <c r="CW131" s="515">
        <f t="shared" si="252"/>
        <v>0</v>
      </c>
    </row>
    <row r="132" spans="2:101" x14ac:dyDescent="0.25">
      <c r="B132" s="509">
        <v>115</v>
      </c>
      <c r="C132" s="467">
        <f>'Student Entry'!C128</f>
        <v>211413205119</v>
      </c>
      <c r="D132" s="274" t="str">
        <f>'Student Entry'!D128</f>
        <v>VIDYA RAMAMOORTHY</v>
      </c>
      <c r="E132" s="468">
        <v>2</v>
      </c>
      <c r="F132" s="510">
        <v>2</v>
      </c>
      <c r="G132" s="510">
        <v>2</v>
      </c>
      <c r="H132" s="510">
        <v>2</v>
      </c>
      <c r="I132" s="510">
        <v>2</v>
      </c>
      <c r="J132" s="468">
        <v>2</v>
      </c>
      <c r="K132" s="510">
        <v>2</v>
      </c>
      <c r="L132" s="468">
        <v>2</v>
      </c>
      <c r="M132" s="468">
        <v>2</v>
      </c>
      <c r="N132" s="510">
        <v>2</v>
      </c>
      <c r="O132" s="511" t="s">
        <v>937</v>
      </c>
      <c r="P132" s="511"/>
      <c r="Q132" s="510">
        <v>10</v>
      </c>
      <c r="R132" s="510"/>
      <c r="S132" s="511" t="s">
        <v>937</v>
      </c>
      <c r="T132" s="511"/>
      <c r="U132" s="510">
        <v>7</v>
      </c>
      <c r="V132" s="510"/>
      <c r="W132" s="511" t="s">
        <v>937</v>
      </c>
      <c r="X132" s="511"/>
      <c r="Y132" s="510">
        <v>13</v>
      </c>
      <c r="Z132" s="510"/>
      <c r="AA132" s="511">
        <v>6</v>
      </c>
      <c r="AB132" s="511">
        <v>6</v>
      </c>
      <c r="AC132" s="510"/>
      <c r="AD132" s="510"/>
      <c r="AE132" s="511">
        <v>5</v>
      </c>
      <c r="AF132" s="511">
        <v>8</v>
      </c>
      <c r="AG132" s="447"/>
      <c r="AH132" s="512"/>
      <c r="AI132" s="513">
        <f t="shared" si="186"/>
        <v>2</v>
      </c>
      <c r="AJ132" s="513" t="str">
        <f t="shared" si="187"/>
        <v>NIL</v>
      </c>
      <c r="AK132" s="513">
        <f t="shared" si="188"/>
        <v>19</v>
      </c>
      <c r="AL132" s="513">
        <f t="shared" si="189"/>
        <v>54</v>
      </c>
      <c r="AM132" s="513" t="str">
        <f t="shared" si="190"/>
        <v>NIL</v>
      </c>
      <c r="AN132" s="513" t="str">
        <f t="shared" si="191"/>
        <v>NIL</v>
      </c>
      <c r="AO132" s="514">
        <f t="shared" si="193"/>
        <v>75</v>
      </c>
      <c r="AP132" s="515">
        <f t="shared" si="194"/>
        <v>0</v>
      </c>
      <c r="AQ132" s="515">
        <f t="shared" si="195"/>
        <v>0</v>
      </c>
      <c r="AR132" s="515">
        <f t="shared" si="196"/>
        <v>0</v>
      </c>
      <c r="AS132" s="515">
        <f t="shared" si="197"/>
        <v>0</v>
      </c>
      <c r="AT132" s="515">
        <f t="shared" si="198"/>
        <v>0</v>
      </c>
      <c r="AU132" s="515">
        <f t="shared" si="199"/>
        <v>0</v>
      </c>
      <c r="AV132" s="515">
        <f t="shared" si="200"/>
        <v>0</v>
      </c>
      <c r="AW132" s="515">
        <f t="shared" si="201"/>
        <v>0</v>
      </c>
      <c r="AX132" s="515">
        <f t="shared" si="202"/>
        <v>0</v>
      </c>
      <c r="AY132" s="515">
        <f t="shared" si="203"/>
        <v>0</v>
      </c>
      <c r="AZ132" s="515">
        <f t="shared" si="204"/>
        <v>0</v>
      </c>
      <c r="BA132" s="515">
        <f t="shared" si="205"/>
        <v>0</v>
      </c>
      <c r="BB132" s="515">
        <f t="shared" si="206"/>
        <v>0</v>
      </c>
      <c r="BC132" s="515">
        <f t="shared" si="207"/>
        <v>0</v>
      </c>
      <c r="BD132" s="515">
        <f t="shared" si="208"/>
        <v>0</v>
      </c>
      <c r="BE132" s="515">
        <f t="shared" si="209"/>
        <v>0</v>
      </c>
      <c r="BF132" s="515">
        <f t="shared" si="210"/>
        <v>0</v>
      </c>
      <c r="BG132" s="515">
        <f t="shared" si="211"/>
        <v>0</v>
      </c>
      <c r="BH132" s="515">
        <f t="shared" si="212"/>
        <v>0</v>
      </c>
      <c r="BI132" s="515">
        <f t="shared" si="213"/>
        <v>0</v>
      </c>
      <c r="BJ132" s="515">
        <f t="shared" si="214"/>
        <v>0</v>
      </c>
      <c r="BK132" s="515">
        <f t="shared" si="215"/>
        <v>0</v>
      </c>
      <c r="BL132" s="515">
        <f t="shared" si="216"/>
        <v>0</v>
      </c>
      <c r="BM132" s="515">
        <f t="shared" si="217"/>
        <v>0</v>
      </c>
      <c r="BN132" s="515">
        <f t="shared" si="218"/>
        <v>0</v>
      </c>
      <c r="BO132" s="515">
        <f t="shared" si="219"/>
        <v>0</v>
      </c>
      <c r="BP132" s="515">
        <f t="shared" si="220"/>
        <v>0</v>
      </c>
      <c r="BQ132" s="515">
        <f t="shared" si="221"/>
        <v>0</v>
      </c>
      <c r="BR132" s="515">
        <f t="shared" si="222"/>
        <v>0</v>
      </c>
      <c r="BS132" s="515">
        <f t="shared" si="223"/>
        <v>0</v>
      </c>
      <c r="BT132" s="515">
        <f t="shared" si="224"/>
        <v>0</v>
      </c>
      <c r="BU132" s="515">
        <f t="shared" si="225"/>
        <v>0</v>
      </c>
      <c r="BV132" s="515">
        <f t="shared" si="226"/>
        <v>0</v>
      </c>
      <c r="BW132" s="515">
        <f t="shared" si="227"/>
        <v>0</v>
      </c>
      <c r="BX132" s="515">
        <f t="shared" si="228"/>
        <v>0</v>
      </c>
      <c r="BY132" s="515">
        <f t="shared" si="229"/>
        <v>0</v>
      </c>
      <c r="BZ132" s="515">
        <f t="shared" si="230"/>
        <v>0</v>
      </c>
      <c r="CA132" s="515">
        <f t="shared" si="231"/>
        <v>0</v>
      </c>
      <c r="CB132" s="515">
        <f t="shared" si="232"/>
        <v>0</v>
      </c>
      <c r="CC132" s="515">
        <f t="shared" si="233"/>
        <v>0</v>
      </c>
      <c r="CD132" s="515">
        <f t="shared" si="234"/>
        <v>0</v>
      </c>
      <c r="CE132" s="515">
        <f t="shared" si="235"/>
        <v>0</v>
      </c>
      <c r="CF132" s="515">
        <f t="shared" si="236"/>
        <v>0</v>
      </c>
      <c r="CG132" s="515">
        <f t="shared" si="237"/>
        <v>0</v>
      </c>
      <c r="CH132" s="515">
        <f t="shared" si="238"/>
        <v>0</v>
      </c>
      <c r="CI132" s="515">
        <f t="shared" si="239"/>
        <v>0</v>
      </c>
      <c r="CJ132" s="515">
        <f t="shared" si="253"/>
        <v>0</v>
      </c>
      <c r="CK132" s="515">
        <f t="shared" si="240"/>
        <v>0</v>
      </c>
      <c r="CL132" s="515">
        <f t="shared" si="241"/>
        <v>0</v>
      </c>
      <c r="CM132" s="515">
        <f t="shared" si="242"/>
        <v>0</v>
      </c>
      <c r="CN132" s="515">
        <f t="shared" si="243"/>
        <v>0</v>
      </c>
      <c r="CO132" s="515">
        <f t="shared" si="244"/>
        <v>0</v>
      </c>
      <c r="CP132" s="515">
        <f t="shared" si="245"/>
        <v>0</v>
      </c>
      <c r="CQ132" s="515">
        <f t="shared" si="246"/>
        <v>0</v>
      </c>
      <c r="CR132" s="515">
        <f t="shared" si="247"/>
        <v>0</v>
      </c>
      <c r="CS132" s="515">
        <f t="shared" si="248"/>
        <v>0</v>
      </c>
      <c r="CT132" s="515">
        <f t="shared" si="249"/>
        <v>0</v>
      </c>
      <c r="CU132" s="515">
        <f t="shared" si="250"/>
        <v>0</v>
      </c>
      <c r="CV132" s="515">
        <f t="shared" si="251"/>
        <v>0</v>
      </c>
      <c r="CW132" s="515">
        <f t="shared" si="252"/>
        <v>0</v>
      </c>
    </row>
    <row r="133" spans="2:101" x14ac:dyDescent="0.25">
      <c r="B133" s="509">
        <v>116</v>
      </c>
      <c r="C133" s="467">
        <f>'Student Entry'!C129</f>
        <v>211413205120</v>
      </c>
      <c r="D133" s="274" t="str">
        <f>'Student Entry'!D129</f>
        <v>VIGNESH.M.P</v>
      </c>
      <c r="E133" s="468">
        <v>2</v>
      </c>
      <c r="F133" s="510">
        <v>2</v>
      </c>
      <c r="G133" s="510">
        <v>1</v>
      </c>
      <c r="H133" s="510">
        <v>2</v>
      </c>
      <c r="I133" s="510">
        <v>2</v>
      </c>
      <c r="J133" s="468">
        <v>1</v>
      </c>
      <c r="K133" s="510">
        <v>1</v>
      </c>
      <c r="L133" s="468">
        <v>1</v>
      </c>
      <c r="M133" s="468">
        <v>2</v>
      </c>
      <c r="N133" s="510">
        <v>1</v>
      </c>
      <c r="O133" s="511">
        <v>5</v>
      </c>
      <c r="P133" s="511"/>
      <c r="Q133" s="510"/>
      <c r="R133" s="510"/>
      <c r="S133" s="511">
        <v>8</v>
      </c>
      <c r="T133" s="511"/>
      <c r="U133" s="510"/>
      <c r="V133" s="510"/>
      <c r="W133" s="511">
        <v>12</v>
      </c>
      <c r="X133" s="511"/>
      <c r="Y133" s="510"/>
      <c r="Z133" s="510"/>
      <c r="AA133" s="511">
        <v>6</v>
      </c>
      <c r="AB133" s="511">
        <v>7</v>
      </c>
      <c r="AC133" s="510"/>
      <c r="AD133" s="510"/>
      <c r="AE133" s="511">
        <v>6</v>
      </c>
      <c r="AF133" s="511">
        <v>7</v>
      </c>
      <c r="AG133" s="447"/>
      <c r="AH133" s="512"/>
      <c r="AI133" s="513">
        <f t="shared" si="186"/>
        <v>2</v>
      </c>
      <c r="AJ133" s="513" t="str">
        <f t="shared" si="187"/>
        <v>NIL</v>
      </c>
      <c r="AK133" s="513">
        <f t="shared" si="188"/>
        <v>31</v>
      </c>
      <c r="AL133" s="513">
        <f t="shared" si="189"/>
        <v>33</v>
      </c>
      <c r="AM133" s="513" t="str">
        <f t="shared" si="190"/>
        <v>NIL</v>
      </c>
      <c r="AN133" s="513" t="str">
        <f t="shared" si="191"/>
        <v>NIL</v>
      </c>
      <c r="AO133" s="514">
        <f t="shared" si="193"/>
        <v>66</v>
      </c>
      <c r="AP133" s="515">
        <f t="shared" si="194"/>
        <v>0</v>
      </c>
      <c r="AQ133" s="515">
        <f t="shared" si="195"/>
        <v>0</v>
      </c>
      <c r="AR133" s="515">
        <f t="shared" si="196"/>
        <v>0</v>
      </c>
      <c r="AS133" s="515">
        <f t="shared" si="197"/>
        <v>0</v>
      </c>
      <c r="AT133" s="515">
        <f t="shared" si="198"/>
        <v>0</v>
      </c>
      <c r="AU133" s="515">
        <f t="shared" si="199"/>
        <v>0</v>
      </c>
      <c r="AV133" s="515">
        <f t="shared" si="200"/>
        <v>0</v>
      </c>
      <c r="AW133" s="515">
        <f t="shared" si="201"/>
        <v>0</v>
      </c>
      <c r="AX133" s="515">
        <f t="shared" si="202"/>
        <v>0</v>
      </c>
      <c r="AY133" s="515">
        <f t="shared" si="203"/>
        <v>0</v>
      </c>
      <c r="AZ133" s="515">
        <f t="shared" si="204"/>
        <v>0</v>
      </c>
      <c r="BA133" s="515">
        <f t="shared" si="205"/>
        <v>0</v>
      </c>
      <c r="BB133" s="515">
        <f t="shared" si="206"/>
        <v>0</v>
      </c>
      <c r="BC133" s="515">
        <f t="shared" si="207"/>
        <v>0</v>
      </c>
      <c r="BD133" s="515">
        <f t="shared" si="208"/>
        <v>0</v>
      </c>
      <c r="BE133" s="515">
        <f t="shared" si="209"/>
        <v>0</v>
      </c>
      <c r="BF133" s="515">
        <f t="shared" si="210"/>
        <v>0</v>
      </c>
      <c r="BG133" s="515">
        <f t="shared" si="211"/>
        <v>0</v>
      </c>
      <c r="BH133" s="515">
        <f t="shared" si="212"/>
        <v>0</v>
      </c>
      <c r="BI133" s="515">
        <f t="shared" si="213"/>
        <v>0</v>
      </c>
      <c r="BJ133" s="515">
        <f t="shared" si="214"/>
        <v>0</v>
      </c>
      <c r="BK133" s="515">
        <f t="shared" si="215"/>
        <v>0</v>
      </c>
      <c r="BL133" s="515">
        <f t="shared" si="216"/>
        <v>0</v>
      </c>
      <c r="BM133" s="515">
        <f t="shared" si="217"/>
        <v>0</v>
      </c>
      <c r="BN133" s="515">
        <f t="shared" si="218"/>
        <v>0</v>
      </c>
      <c r="BO133" s="515">
        <f t="shared" si="219"/>
        <v>0</v>
      </c>
      <c r="BP133" s="515">
        <f t="shared" si="220"/>
        <v>0</v>
      </c>
      <c r="BQ133" s="515">
        <f t="shared" si="221"/>
        <v>0</v>
      </c>
      <c r="BR133" s="515">
        <f t="shared" si="222"/>
        <v>0</v>
      </c>
      <c r="BS133" s="515">
        <f t="shared" si="223"/>
        <v>0</v>
      </c>
      <c r="BT133" s="515">
        <f t="shared" si="224"/>
        <v>0</v>
      </c>
      <c r="BU133" s="515">
        <f t="shared" si="225"/>
        <v>0</v>
      </c>
      <c r="BV133" s="515">
        <f t="shared" si="226"/>
        <v>0</v>
      </c>
      <c r="BW133" s="515">
        <f t="shared" si="227"/>
        <v>0</v>
      </c>
      <c r="BX133" s="515">
        <f t="shared" si="228"/>
        <v>0</v>
      </c>
      <c r="BY133" s="515">
        <f t="shared" si="229"/>
        <v>0</v>
      </c>
      <c r="BZ133" s="515">
        <f t="shared" si="230"/>
        <v>0</v>
      </c>
      <c r="CA133" s="515">
        <f t="shared" si="231"/>
        <v>0</v>
      </c>
      <c r="CB133" s="515">
        <f t="shared" si="232"/>
        <v>0</v>
      </c>
      <c r="CC133" s="515">
        <f t="shared" si="233"/>
        <v>0</v>
      </c>
      <c r="CD133" s="515">
        <f t="shared" si="234"/>
        <v>0</v>
      </c>
      <c r="CE133" s="515">
        <f t="shared" si="235"/>
        <v>0</v>
      </c>
      <c r="CF133" s="515">
        <f t="shared" si="236"/>
        <v>0</v>
      </c>
      <c r="CG133" s="515">
        <f t="shared" si="237"/>
        <v>0</v>
      </c>
      <c r="CH133" s="515">
        <f t="shared" si="238"/>
        <v>0</v>
      </c>
      <c r="CI133" s="515">
        <f t="shared" si="239"/>
        <v>0</v>
      </c>
      <c r="CJ133" s="515">
        <f t="shared" si="253"/>
        <v>0</v>
      </c>
      <c r="CK133" s="515">
        <f t="shared" si="240"/>
        <v>0</v>
      </c>
      <c r="CL133" s="515">
        <f t="shared" si="241"/>
        <v>0</v>
      </c>
      <c r="CM133" s="515">
        <f t="shared" si="242"/>
        <v>0</v>
      </c>
      <c r="CN133" s="515">
        <f t="shared" si="243"/>
        <v>0</v>
      </c>
      <c r="CO133" s="515">
        <f t="shared" si="244"/>
        <v>0</v>
      </c>
      <c r="CP133" s="515">
        <f t="shared" si="245"/>
        <v>0</v>
      </c>
      <c r="CQ133" s="515">
        <f t="shared" si="246"/>
        <v>0</v>
      </c>
      <c r="CR133" s="515">
        <f t="shared" si="247"/>
        <v>0</v>
      </c>
      <c r="CS133" s="515">
        <f t="shared" si="248"/>
        <v>0</v>
      </c>
      <c r="CT133" s="515">
        <f t="shared" si="249"/>
        <v>0</v>
      </c>
      <c r="CU133" s="515">
        <f t="shared" si="250"/>
        <v>0</v>
      </c>
      <c r="CV133" s="515">
        <f t="shared" si="251"/>
        <v>0</v>
      </c>
      <c r="CW133" s="515">
        <f t="shared" si="252"/>
        <v>0</v>
      </c>
    </row>
    <row r="134" spans="2:101" x14ac:dyDescent="0.25">
      <c r="B134" s="509">
        <v>117</v>
      </c>
      <c r="C134" s="467">
        <f>'Student Entry'!C130</f>
        <v>211413205121</v>
      </c>
      <c r="D134" s="274" t="str">
        <f>'Student Entry'!D130</f>
        <v>VIGNESH.V.K</v>
      </c>
      <c r="E134" s="468">
        <v>1</v>
      </c>
      <c r="F134" s="510">
        <v>1</v>
      </c>
      <c r="G134" s="510">
        <v>2</v>
      </c>
      <c r="H134" s="510" t="s">
        <v>937</v>
      </c>
      <c r="I134" s="510">
        <v>2</v>
      </c>
      <c r="J134" s="468">
        <v>2</v>
      </c>
      <c r="K134" s="510">
        <v>2</v>
      </c>
      <c r="L134" s="468">
        <v>2</v>
      </c>
      <c r="M134" s="468">
        <v>2</v>
      </c>
      <c r="N134" s="510">
        <v>1</v>
      </c>
      <c r="O134" s="511">
        <v>13</v>
      </c>
      <c r="P134" s="511"/>
      <c r="Q134" s="510"/>
      <c r="R134" s="510"/>
      <c r="S134" s="511">
        <v>9</v>
      </c>
      <c r="T134" s="511"/>
      <c r="U134" s="510"/>
      <c r="V134" s="510"/>
      <c r="W134" s="511">
        <v>12</v>
      </c>
      <c r="X134" s="511"/>
      <c r="Y134" s="510"/>
      <c r="Z134" s="510"/>
      <c r="AA134" s="511">
        <v>6</v>
      </c>
      <c r="AB134" s="511">
        <v>7</v>
      </c>
      <c r="AC134" s="510"/>
      <c r="AD134" s="510"/>
      <c r="AE134" s="511">
        <v>7</v>
      </c>
      <c r="AF134" s="511">
        <v>6</v>
      </c>
      <c r="AG134" s="447"/>
      <c r="AH134" s="512"/>
      <c r="AI134" s="513">
        <f t="shared" si="186"/>
        <v>1</v>
      </c>
      <c r="AJ134" s="513" t="str">
        <f t="shared" si="187"/>
        <v>NIL</v>
      </c>
      <c r="AK134" s="513">
        <f t="shared" si="188"/>
        <v>37</v>
      </c>
      <c r="AL134" s="513">
        <f t="shared" si="189"/>
        <v>37</v>
      </c>
      <c r="AM134" s="513" t="str">
        <f t="shared" si="190"/>
        <v>NIL</v>
      </c>
      <c r="AN134" s="513" t="str">
        <f t="shared" si="191"/>
        <v>NIL</v>
      </c>
      <c r="AO134" s="514">
        <f t="shared" si="193"/>
        <v>75</v>
      </c>
      <c r="AP134" s="515">
        <f t="shared" si="194"/>
        <v>0</v>
      </c>
      <c r="AQ134" s="515">
        <f t="shared" si="195"/>
        <v>0</v>
      </c>
      <c r="AR134" s="515">
        <f t="shared" si="196"/>
        <v>0</v>
      </c>
      <c r="AS134" s="515">
        <f t="shared" si="197"/>
        <v>0</v>
      </c>
      <c r="AT134" s="515">
        <f t="shared" si="198"/>
        <v>0</v>
      </c>
      <c r="AU134" s="515">
        <f t="shared" si="199"/>
        <v>0</v>
      </c>
      <c r="AV134" s="515">
        <f t="shared" si="200"/>
        <v>0</v>
      </c>
      <c r="AW134" s="515">
        <f t="shared" si="201"/>
        <v>0</v>
      </c>
      <c r="AX134" s="515">
        <f t="shared" si="202"/>
        <v>0</v>
      </c>
      <c r="AY134" s="515">
        <f t="shared" si="203"/>
        <v>0</v>
      </c>
      <c r="AZ134" s="515">
        <f t="shared" si="204"/>
        <v>0</v>
      </c>
      <c r="BA134" s="515">
        <f t="shared" si="205"/>
        <v>0</v>
      </c>
      <c r="BB134" s="515">
        <f t="shared" si="206"/>
        <v>0</v>
      </c>
      <c r="BC134" s="515">
        <f t="shared" si="207"/>
        <v>0</v>
      </c>
      <c r="BD134" s="515">
        <f t="shared" si="208"/>
        <v>0</v>
      </c>
      <c r="BE134" s="515">
        <f t="shared" si="209"/>
        <v>0</v>
      </c>
      <c r="BF134" s="515">
        <f t="shared" si="210"/>
        <v>0</v>
      </c>
      <c r="BG134" s="515">
        <f t="shared" si="211"/>
        <v>0</v>
      </c>
      <c r="BH134" s="515">
        <f t="shared" si="212"/>
        <v>0</v>
      </c>
      <c r="BI134" s="515">
        <f t="shared" si="213"/>
        <v>0</v>
      </c>
      <c r="BJ134" s="515">
        <f t="shared" si="214"/>
        <v>0</v>
      </c>
      <c r="BK134" s="515">
        <f t="shared" si="215"/>
        <v>0</v>
      </c>
      <c r="BL134" s="515">
        <f t="shared" si="216"/>
        <v>0</v>
      </c>
      <c r="BM134" s="515">
        <f t="shared" si="217"/>
        <v>0</v>
      </c>
      <c r="BN134" s="515">
        <f t="shared" si="218"/>
        <v>0</v>
      </c>
      <c r="BO134" s="515">
        <f t="shared" si="219"/>
        <v>0</v>
      </c>
      <c r="BP134" s="515">
        <f t="shared" si="220"/>
        <v>0</v>
      </c>
      <c r="BQ134" s="515">
        <f t="shared" si="221"/>
        <v>0</v>
      </c>
      <c r="BR134" s="515">
        <f t="shared" si="222"/>
        <v>0</v>
      </c>
      <c r="BS134" s="515">
        <f t="shared" si="223"/>
        <v>0</v>
      </c>
      <c r="BT134" s="515">
        <f t="shared" si="224"/>
        <v>0</v>
      </c>
      <c r="BU134" s="515">
        <f t="shared" si="225"/>
        <v>0</v>
      </c>
      <c r="BV134" s="515">
        <f t="shared" si="226"/>
        <v>0</v>
      </c>
      <c r="BW134" s="515">
        <f t="shared" si="227"/>
        <v>0</v>
      </c>
      <c r="BX134" s="515">
        <f t="shared" si="228"/>
        <v>0</v>
      </c>
      <c r="BY134" s="515">
        <f t="shared" si="229"/>
        <v>0</v>
      </c>
      <c r="BZ134" s="515">
        <f t="shared" si="230"/>
        <v>0</v>
      </c>
      <c r="CA134" s="515">
        <f t="shared" si="231"/>
        <v>0</v>
      </c>
      <c r="CB134" s="515">
        <f t="shared" si="232"/>
        <v>0</v>
      </c>
      <c r="CC134" s="515">
        <f t="shared" si="233"/>
        <v>0</v>
      </c>
      <c r="CD134" s="515">
        <f t="shared" si="234"/>
        <v>0</v>
      </c>
      <c r="CE134" s="515">
        <f t="shared" si="235"/>
        <v>0</v>
      </c>
      <c r="CF134" s="515">
        <f t="shared" si="236"/>
        <v>0</v>
      </c>
      <c r="CG134" s="515">
        <f t="shared" si="237"/>
        <v>0</v>
      </c>
      <c r="CH134" s="515">
        <f t="shared" si="238"/>
        <v>0</v>
      </c>
      <c r="CI134" s="515">
        <f t="shared" si="239"/>
        <v>0</v>
      </c>
      <c r="CJ134" s="515">
        <f t="shared" si="253"/>
        <v>0</v>
      </c>
      <c r="CK134" s="515">
        <f t="shared" si="240"/>
        <v>0</v>
      </c>
      <c r="CL134" s="515">
        <f t="shared" si="241"/>
        <v>0</v>
      </c>
      <c r="CM134" s="515">
        <f t="shared" si="242"/>
        <v>0</v>
      </c>
      <c r="CN134" s="515">
        <f t="shared" si="243"/>
        <v>0</v>
      </c>
      <c r="CO134" s="515">
        <f t="shared" si="244"/>
        <v>0</v>
      </c>
      <c r="CP134" s="515">
        <f t="shared" si="245"/>
        <v>0</v>
      </c>
      <c r="CQ134" s="515">
        <f t="shared" si="246"/>
        <v>0</v>
      </c>
      <c r="CR134" s="515">
        <f t="shared" si="247"/>
        <v>0</v>
      </c>
      <c r="CS134" s="515">
        <f t="shared" si="248"/>
        <v>0</v>
      </c>
      <c r="CT134" s="515">
        <f t="shared" si="249"/>
        <v>0</v>
      </c>
      <c r="CU134" s="515">
        <f t="shared" si="250"/>
        <v>0</v>
      </c>
      <c r="CV134" s="515">
        <f t="shared" si="251"/>
        <v>0</v>
      </c>
      <c r="CW134" s="515">
        <f t="shared" si="252"/>
        <v>0</v>
      </c>
    </row>
    <row r="135" spans="2:101" x14ac:dyDescent="0.25">
      <c r="B135" s="509">
        <v>118</v>
      </c>
      <c r="C135" s="467">
        <f>'Student Entry'!C131</f>
        <v>211413205122</v>
      </c>
      <c r="D135" s="274" t="str">
        <f>'Student Entry'!D131</f>
        <v>VIJAYASHREE.J</v>
      </c>
      <c r="E135" s="468" t="s">
        <v>937</v>
      </c>
      <c r="F135" s="510">
        <v>2</v>
      </c>
      <c r="G135" s="510">
        <v>1</v>
      </c>
      <c r="H135" s="510">
        <v>0</v>
      </c>
      <c r="I135" s="510">
        <v>0</v>
      </c>
      <c r="J135" s="468">
        <v>2</v>
      </c>
      <c r="K135" s="510">
        <v>1</v>
      </c>
      <c r="L135" s="468">
        <v>2</v>
      </c>
      <c r="M135" s="468">
        <v>2</v>
      </c>
      <c r="N135" s="510">
        <v>1</v>
      </c>
      <c r="O135" s="511">
        <v>5</v>
      </c>
      <c r="P135" s="511"/>
      <c r="Q135" s="510"/>
      <c r="R135" s="510"/>
      <c r="S135" s="511">
        <v>9</v>
      </c>
      <c r="T135" s="511"/>
      <c r="U135" s="510"/>
      <c r="V135" s="510"/>
      <c r="W135" s="511">
        <v>12</v>
      </c>
      <c r="X135" s="511"/>
      <c r="Y135" s="510"/>
      <c r="Z135" s="510"/>
      <c r="AA135" s="511">
        <v>8</v>
      </c>
      <c r="AB135" s="511">
        <v>6</v>
      </c>
      <c r="AC135" s="510"/>
      <c r="AD135" s="510"/>
      <c r="AE135" s="511">
        <v>6</v>
      </c>
      <c r="AF135" s="511">
        <v>8</v>
      </c>
      <c r="AG135" s="447"/>
      <c r="AH135" s="512"/>
      <c r="AI135" s="513" t="str">
        <f t="shared" si="186"/>
        <v>NIL</v>
      </c>
      <c r="AJ135" s="513" t="str">
        <f t="shared" si="187"/>
        <v>NIL</v>
      </c>
      <c r="AK135" s="513">
        <f t="shared" si="188"/>
        <v>31</v>
      </c>
      <c r="AL135" s="513">
        <f t="shared" si="189"/>
        <v>34</v>
      </c>
      <c r="AM135" s="513" t="str">
        <f t="shared" si="190"/>
        <v>NIL</v>
      </c>
      <c r="AN135" s="513" t="str">
        <f t="shared" si="191"/>
        <v>NIL</v>
      </c>
      <c r="AO135" s="514">
        <f t="shared" si="193"/>
        <v>65</v>
      </c>
      <c r="AP135" s="515">
        <f t="shared" si="194"/>
        <v>0</v>
      </c>
      <c r="AQ135" s="515">
        <f t="shared" si="195"/>
        <v>0</v>
      </c>
      <c r="AR135" s="515">
        <f t="shared" si="196"/>
        <v>0</v>
      </c>
      <c r="AS135" s="515">
        <f t="shared" si="197"/>
        <v>0</v>
      </c>
      <c r="AT135" s="515">
        <f t="shared" si="198"/>
        <v>0</v>
      </c>
      <c r="AU135" s="515">
        <f t="shared" si="199"/>
        <v>0</v>
      </c>
      <c r="AV135" s="515">
        <f t="shared" si="200"/>
        <v>0</v>
      </c>
      <c r="AW135" s="515">
        <f t="shared" si="201"/>
        <v>0</v>
      </c>
      <c r="AX135" s="515">
        <f t="shared" si="202"/>
        <v>0</v>
      </c>
      <c r="AY135" s="515">
        <f t="shared" si="203"/>
        <v>0</v>
      </c>
      <c r="AZ135" s="515">
        <f t="shared" si="204"/>
        <v>0</v>
      </c>
      <c r="BA135" s="515">
        <f t="shared" si="205"/>
        <v>0</v>
      </c>
      <c r="BB135" s="515">
        <f t="shared" si="206"/>
        <v>0</v>
      </c>
      <c r="BC135" s="515">
        <f t="shared" si="207"/>
        <v>0</v>
      </c>
      <c r="BD135" s="515">
        <f t="shared" si="208"/>
        <v>0</v>
      </c>
      <c r="BE135" s="515">
        <f t="shared" si="209"/>
        <v>0</v>
      </c>
      <c r="BF135" s="515">
        <f t="shared" si="210"/>
        <v>0</v>
      </c>
      <c r="BG135" s="515">
        <f t="shared" si="211"/>
        <v>0</v>
      </c>
      <c r="BH135" s="515">
        <f t="shared" si="212"/>
        <v>0</v>
      </c>
      <c r="BI135" s="515">
        <f t="shared" si="213"/>
        <v>0</v>
      </c>
      <c r="BJ135" s="515">
        <f t="shared" si="214"/>
        <v>0</v>
      </c>
      <c r="BK135" s="515">
        <f t="shared" si="215"/>
        <v>0</v>
      </c>
      <c r="BL135" s="515">
        <f t="shared" si="216"/>
        <v>0</v>
      </c>
      <c r="BM135" s="515">
        <f t="shared" si="217"/>
        <v>0</v>
      </c>
      <c r="BN135" s="515">
        <f t="shared" si="218"/>
        <v>0</v>
      </c>
      <c r="BO135" s="515">
        <f t="shared" si="219"/>
        <v>0</v>
      </c>
      <c r="BP135" s="515">
        <f t="shared" si="220"/>
        <v>0</v>
      </c>
      <c r="BQ135" s="515">
        <f t="shared" si="221"/>
        <v>0</v>
      </c>
      <c r="BR135" s="515">
        <f t="shared" si="222"/>
        <v>0</v>
      </c>
      <c r="BS135" s="515">
        <f t="shared" si="223"/>
        <v>0</v>
      </c>
      <c r="BT135" s="515">
        <f t="shared" si="224"/>
        <v>0</v>
      </c>
      <c r="BU135" s="515">
        <f t="shared" si="225"/>
        <v>0</v>
      </c>
      <c r="BV135" s="515">
        <f t="shared" si="226"/>
        <v>0</v>
      </c>
      <c r="BW135" s="515">
        <f t="shared" si="227"/>
        <v>0</v>
      </c>
      <c r="BX135" s="515">
        <f t="shared" si="228"/>
        <v>0</v>
      </c>
      <c r="BY135" s="515">
        <f t="shared" si="229"/>
        <v>0</v>
      </c>
      <c r="BZ135" s="515">
        <f t="shared" si="230"/>
        <v>0</v>
      </c>
      <c r="CA135" s="515">
        <f t="shared" si="231"/>
        <v>0</v>
      </c>
      <c r="CB135" s="515">
        <f t="shared" si="232"/>
        <v>0</v>
      </c>
      <c r="CC135" s="515">
        <f t="shared" si="233"/>
        <v>0</v>
      </c>
      <c r="CD135" s="515">
        <f t="shared" si="234"/>
        <v>0</v>
      </c>
      <c r="CE135" s="515">
        <f t="shared" si="235"/>
        <v>0</v>
      </c>
      <c r="CF135" s="515">
        <f t="shared" si="236"/>
        <v>0</v>
      </c>
      <c r="CG135" s="515">
        <f t="shared" si="237"/>
        <v>0</v>
      </c>
      <c r="CH135" s="515">
        <f t="shared" si="238"/>
        <v>0</v>
      </c>
      <c r="CI135" s="515">
        <f t="shared" si="239"/>
        <v>0</v>
      </c>
      <c r="CJ135" s="515">
        <f t="shared" si="253"/>
        <v>0</v>
      </c>
      <c r="CK135" s="515">
        <f t="shared" si="240"/>
        <v>0</v>
      </c>
      <c r="CL135" s="515">
        <f t="shared" si="241"/>
        <v>0</v>
      </c>
      <c r="CM135" s="515">
        <f t="shared" si="242"/>
        <v>0</v>
      </c>
      <c r="CN135" s="515">
        <f t="shared" si="243"/>
        <v>0</v>
      </c>
      <c r="CO135" s="515">
        <f t="shared" si="244"/>
        <v>0</v>
      </c>
      <c r="CP135" s="515">
        <f t="shared" si="245"/>
        <v>0</v>
      </c>
      <c r="CQ135" s="515">
        <f t="shared" si="246"/>
        <v>0</v>
      </c>
      <c r="CR135" s="515">
        <f t="shared" si="247"/>
        <v>0</v>
      </c>
      <c r="CS135" s="515">
        <f t="shared" si="248"/>
        <v>0</v>
      </c>
      <c r="CT135" s="515">
        <f t="shared" si="249"/>
        <v>0</v>
      </c>
      <c r="CU135" s="515">
        <f t="shared" si="250"/>
        <v>0</v>
      </c>
      <c r="CV135" s="515">
        <f t="shared" si="251"/>
        <v>0</v>
      </c>
      <c r="CW135" s="515">
        <f t="shared" si="252"/>
        <v>0</v>
      </c>
    </row>
    <row r="136" spans="2:101" x14ac:dyDescent="0.25">
      <c r="B136" s="509">
        <v>119</v>
      </c>
      <c r="C136" s="467">
        <f>'Student Entry'!C132</f>
        <v>211413205123</v>
      </c>
      <c r="D136" s="274" t="str">
        <f>'Student Entry'!D132</f>
        <v>VIJITHA.K.M</v>
      </c>
      <c r="E136" s="468">
        <v>1</v>
      </c>
      <c r="F136" s="510">
        <v>2</v>
      </c>
      <c r="G136" s="510">
        <v>2</v>
      </c>
      <c r="H136" s="510">
        <v>1</v>
      </c>
      <c r="I136" s="510">
        <v>1</v>
      </c>
      <c r="J136" s="468">
        <v>1</v>
      </c>
      <c r="K136" s="510">
        <v>2</v>
      </c>
      <c r="L136" s="468">
        <v>2</v>
      </c>
      <c r="M136" s="468">
        <v>2</v>
      </c>
      <c r="N136" s="510">
        <v>1</v>
      </c>
      <c r="O136" s="511" t="s">
        <v>937</v>
      </c>
      <c r="P136" s="511"/>
      <c r="Q136" s="510"/>
      <c r="R136" s="510"/>
      <c r="S136" s="511">
        <v>8</v>
      </c>
      <c r="T136" s="511"/>
      <c r="U136" s="510"/>
      <c r="V136" s="510"/>
      <c r="W136" s="511" t="s">
        <v>937</v>
      </c>
      <c r="X136" s="511"/>
      <c r="Y136" s="510">
        <v>12</v>
      </c>
      <c r="Z136" s="510"/>
      <c r="AA136" s="511">
        <v>5</v>
      </c>
      <c r="AB136" s="511">
        <v>6</v>
      </c>
      <c r="AC136" s="510"/>
      <c r="AD136" s="510"/>
      <c r="AE136" s="511">
        <v>6</v>
      </c>
      <c r="AF136" s="511">
        <v>8</v>
      </c>
      <c r="AG136" s="447"/>
      <c r="AH136" s="512"/>
      <c r="AI136" s="513">
        <f t="shared" si="186"/>
        <v>1</v>
      </c>
      <c r="AJ136" s="513" t="str">
        <f t="shared" si="187"/>
        <v>NIL</v>
      </c>
      <c r="AK136" s="513">
        <f t="shared" si="188"/>
        <v>26</v>
      </c>
      <c r="AL136" s="513">
        <f t="shared" si="189"/>
        <v>33</v>
      </c>
      <c r="AM136" s="513" t="str">
        <f t="shared" si="190"/>
        <v>NIL</v>
      </c>
      <c r="AN136" s="513" t="str">
        <f t="shared" si="191"/>
        <v>NIL</v>
      </c>
      <c r="AO136" s="514">
        <f t="shared" si="193"/>
        <v>60</v>
      </c>
      <c r="AP136" s="515">
        <f t="shared" si="194"/>
        <v>0</v>
      </c>
      <c r="AQ136" s="515">
        <f t="shared" si="195"/>
        <v>0</v>
      </c>
      <c r="AR136" s="515">
        <f t="shared" si="196"/>
        <v>0</v>
      </c>
      <c r="AS136" s="515">
        <f t="shared" si="197"/>
        <v>0</v>
      </c>
      <c r="AT136" s="515">
        <f t="shared" si="198"/>
        <v>0</v>
      </c>
      <c r="AU136" s="515">
        <f t="shared" si="199"/>
        <v>0</v>
      </c>
      <c r="AV136" s="515">
        <f t="shared" si="200"/>
        <v>0</v>
      </c>
      <c r="AW136" s="515">
        <f t="shared" si="201"/>
        <v>0</v>
      </c>
      <c r="AX136" s="515">
        <f t="shared" si="202"/>
        <v>0</v>
      </c>
      <c r="AY136" s="515">
        <f t="shared" si="203"/>
        <v>0</v>
      </c>
      <c r="AZ136" s="515">
        <f t="shared" si="204"/>
        <v>0</v>
      </c>
      <c r="BA136" s="515">
        <f t="shared" si="205"/>
        <v>0</v>
      </c>
      <c r="BB136" s="515">
        <f t="shared" si="206"/>
        <v>0</v>
      </c>
      <c r="BC136" s="515">
        <f t="shared" si="207"/>
        <v>0</v>
      </c>
      <c r="BD136" s="515">
        <f t="shared" si="208"/>
        <v>0</v>
      </c>
      <c r="BE136" s="515">
        <f t="shared" si="209"/>
        <v>0</v>
      </c>
      <c r="BF136" s="515">
        <f t="shared" si="210"/>
        <v>0</v>
      </c>
      <c r="BG136" s="515">
        <f t="shared" si="211"/>
        <v>0</v>
      </c>
      <c r="BH136" s="515">
        <f t="shared" si="212"/>
        <v>0</v>
      </c>
      <c r="BI136" s="515">
        <f t="shared" si="213"/>
        <v>0</v>
      </c>
      <c r="BJ136" s="515">
        <f t="shared" si="214"/>
        <v>0</v>
      </c>
      <c r="BK136" s="515">
        <f t="shared" si="215"/>
        <v>0</v>
      </c>
      <c r="BL136" s="515">
        <f t="shared" si="216"/>
        <v>0</v>
      </c>
      <c r="BM136" s="515">
        <f t="shared" si="217"/>
        <v>0</v>
      </c>
      <c r="BN136" s="515">
        <f t="shared" si="218"/>
        <v>0</v>
      </c>
      <c r="BO136" s="515">
        <f t="shared" si="219"/>
        <v>0</v>
      </c>
      <c r="BP136" s="515">
        <f t="shared" si="220"/>
        <v>0</v>
      </c>
      <c r="BQ136" s="515">
        <f t="shared" si="221"/>
        <v>0</v>
      </c>
      <c r="BR136" s="515">
        <f t="shared" si="222"/>
        <v>0</v>
      </c>
      <c r="BS136" s="515">
        <f t="shared" si="223"/>
        <v>0</v>
      </c>
      <c r="BT136" s="515">
        <f t="shared" si="224"/>
        <v>0</v>
      </c>
      <c r="BU136" s="515">
        <f t="shared" si="225"/>
        <v>0</v>
      </c>
      <c r="BV136" s="515">
        <f t="shared" si="226"/>
        <v>0</v>
      </c>
      <c r="BW136" s="515">
        <f t="shared" si="227"/>
        <v>0</v>
      </c>
      <c r="BX136" s="515">
        <f t="shared" si="228"/>
        <v>0</v>
      </c>
      <c r="BY136" s="515">
        <f t="shared" si="229"/>
        <v>0</v>
      </c>
      <c r="BZ136" s="515">
        <f t="shared" si="230"/>
        <v>0</v>
      </c>
      <c r="CA136" s="515">
        <f t="shared" si="231"/>
        <v>0</v>
      </c>
      <c r="CB136" s="515">
        <f t="shared" si="232"/>
        <v>0</v>
      </c>
      <c r="CC136" s="515">
        <f t="shared" si="233"/>
        <v>0</v>
      </c>
      <c r="CD136" s="515">
        <f t="shared" si="234"/>
        <v>0</v>
      </c>
      <c r="CE136" s="515">
        <f t="shared" si="235"/>
        <v>0</v>
      </c>
      <c r="CF136" s="515">
        <f t="shared" si="236"/>
        <v>0</v>
      </c>
      <c r="CG136" s="515">
        <f t="shared" si="237"/>
        <v>0</v>
      </c>
      <c r="CH136" s="515">
        <f t="shared" si="238"/>
        <v>0</v>
      </c>
      <c r="CI136" s="515">
        <f t="shared" si="239"/>
        <v>0</v>
      </c>
      <c r="CJ136" s="515">
        <f t="shared" si="253"/>
        <v>0</v>
      </c>
      <c r="CK136" s="515">
        <f t="shared" si="240"/>
        <v>0</v>
      </c>
      <c r="CL136" s="515">
        <f t="shared" si="241"/>
        <v>0</v>
      </c>
      <c r="CM136" s="515">
        <f t="shared" si="242"/>
        <v>0</v>
      </c>
      <c r="CN136" s="515">
        <f t="shared" si="243"/>
        <v>0</v>
      </c>
      <c r="CO136" s="515">
        <f t="shared" si="244"/>
        <v>0</v>
      </c>
      <c r="CP136" s="515">
        <f t="shared" si="245"/>
        <v>0</v>
      </c>
      <c r="CQ136" s="515">
        <f t="shared" si="246"/>
        <v>0</v>
      </c>
      <c r="CR136" s="515">
        <f t="shared" si="247"/>
        <v>0</v>
      </c>
      <c r="CS136" s="515">
        <f t="shared" si="248"/>
        <v>0</v>
      </c>
      <c r="CT136" s="515">
        <f t="shared" si="249"/>
        <v>0</v>
      </c>
      <c r="CU136" s="515">
        <f t="shared" si="250"/>
        <v>0</v>
      </c>
      <c r="CV136" s="515">
        <f t="shared" si="251"/>
        <v>0</v>
      </c>
      <c r="CW136" s="515">
        <f t="shared" si="252"/>
        <v>0</v>
      </c>
    </row>
    <row r="137" spans="2:101" x14ac:dyDescent="0.25">
      <c r="B137" s="509">
        <v>120</v>
      </c>
      <c r="C137" s="467">
        <f>'Student Entry'!C133</f>
        <v>211413205125</v>
      </c>
      <c r="D137" s="274" t="str">
        <f>'Student Entry'!D133</f>
        <v>YASIKA.K</v>
      </c>
      <c r="E137" s="468">
        <v>2</v>
      </c>
      <c r="F137" s="510">
        <v>2</v>
      </c>
      <c r="G137" s="510">
        <v>1</v>
      </c>
      <c r="H137" s="510">
        <v>2</v>
      </c>
      <c r="I137" s="510">
        <v>2</v>
      </c>
      <c r="J137" s="468">
        <v>2</v>
      </c>
      <c r="K137" s="510">
        <v>1</v>
      </c>
      <c r="L137" s="468">
        <v>1</v>
      </c>
      <c r="M137" s="468">
        <v>2</v>
      </c>
      <c r="N137" s="510">
        <v>1</v>
      </c>
      <c r="O137" s="511">
        <v>3</v>
      </c>
      <c r="P137" s="511"/>
      <c r="Q137" s="510"/>
      <c r="R137" s="510"/>
      <c r="S137" s="511">
        <v>2</v>
      </c>
      <c r="T137" s="511"/>
      <c r="U137" s="510"/>
      <c r="V137" s="510"/>
      <c r="W137" s="511">
        <v>12</v>
      </c>
      <c r="X137" s="511"/>
      <c r="Y137" s="510"/>
      <c r="Z137" s="510"/>
      <c r="AA137" s="511">
        <v>7</v>
      </c>
      <c r="AB137" s="511">
        <v>7</v>
      </c>
      <c r="AC137" s="510"/>
      <c r="AD137" s="510"/>
      <c r="AE137" s="511">
        <v>5</v>
      </c>
      <c r="AF137" s="511">
        <v>7</v>
      </c>
      <c r="AG137" s="447"/>
      <c r="AH137" s="512"/>
      <c r="AI137" s="513">
        <f t="shared" si="186"/>
        <v>2</v>
      </c>
      <c r="AJ137" s="513" t="str">
        <f t="shared" si="187"/>
        <v>NIL</v>
      </c>
      <c r="AK137" s="513">
        <f t="shared" si="188"/>
        <v>22</v>
      </c>
      <c r="AL137" s="513">
        <f t="shared" si="189"/>
        <v>35</v>
      </c>
      <c r="AM137" s="513" t="str">
        <f t="shared" si="190"/>
        <v>NIL</v>
      </c>
      <c r="AN137" s="513" t="str">
        <f t="shared" si="191"/>
        <v>NIL</v>
      </c>
      <c r="AO137" s="514">
        <f t="shared" si="193"/>
        <v>59</v>
      </c>
      <c r="AP137" s="515">
        <f t="shared" si="194"/>
        <v>0</v>
      </c>
      <c r="AQ137" s="515">
        <f t="shared" si="195"/>
        <v>0</v>
      </c>
      <c r="AR137" s="515">
        <f t="shared" si="196"/>
        <v>0</v>
      </c>
      <c r="AS137" s="515">
        <f t="shared" si="197"/>
        <v>0</v>
      </c>
      <c r="AT137" s="515">
        <f t="shared" si="198"/>
        <v>0</v>
      </c>
      <c r="AU137" s="515">
        <f t="shared" si="199"/>
        <v>0</v>
      </c>
      <c r="AV137" s="515">
        <f t="shared" si="200"/>
        <v>0</v>
      </c>
      <c r="AW137" s="515">
        <f t="shared" si="201"/>
        <v>0</v>
      </c>
      <c r="AX137" s="515">
        <f t="shared" si="202"/>
        <v>0</v>
      </c>
      <c r="AY137" s="515">
        <f t="shared" si="203"/>
        <v>0</v>
      </c>
      <c r="AZ137" s="515">
        <f t="shared" si="204"/>
        <v>0</v>
      </c>
      <c r="BA137" s="515">
        <f t="shared" si="205"/>
        <v>0</v>
      </c>
      <c r="BB137" s="515">
        <f t="shared" si="206"/>
        <v>0</v>
      </c>
      <c r="BC137" s="515">
        <f t="shared" si="207"/>
        <v>0</v>
      </c>
      <c r="BD137" s="515">
        <f t="shared" si="208"/>
        <v>0</v>
      </c>
      <c r="BE137" s="515">
        <f t="shared" si="209"/>
        <v>0</v>
      </c>
      <c r="BF137" s="515">
        <f t="shared" si="210"/>
        <v>0</v>
      </c>
      <c r="BG137" s="515">
        <f t="shared" si="211"/>
        <v>0</v>
      </c>
      <c r="BH137" s="515">
        <f t="shared" si="212"/>
        <v>0</v>
      </c>
      <c r="BI137" s="515">
        <f t="shared" si="213"/>
        <v>0</v>
      </c>
      <c r="BJ137" s="515">
        <f t="shared" si="214"/>
        <v>0</v>
      </c>
      <c r="BK137" s="515">
        <f t="shared" si="215"/>
        <v>0</v>
      </c>
      <c r="BL137" s="515">
        <f t="shared" si="216"/>
        <v>0</v>
      </c>
      <c r="BM137" s="515">
        <f t="shared" si="217"/>
        <v>0</v>
      </c>
      <c r="BN137" s="515">
        <f t="shared" si="218"/>
        <v>0</v>
      </c>
      <c r="BO137" s="515">
        <f t="shared" si="219"/>
        <v>0</v>
      </c>
      <c r="BP137" s="515">
        <f t="shared" si="220"/>
        <v>0</v>
      </c>
      <c r="BQ137" s="515">
        <f t="shared" si="221"/>
        <v>0</v>
      </c>
      <c r="BR137" s="515">
        <f t="shared" si="222"/>
        <v>0</v>
      </c>
      <c r="BS137" s="515">
        <f t="shared" si="223"/>
        <v>0</v>
      </c>
      <c r="BT137" s="515">
        <f t="shared" si="224"/>
        <v>0</v>
      </c>
      <c r="BU137" s="515">
        <f t="shared" si="225"/>
        <v>0</v>
      </c>
      <c r="BV137" s="515">
        <f t="shared" si="226"/>
        <v>0</v>
      </c>
      <c r="BW137" s="515">
        <f t="shared" si="227"/>
        <v>0</v>
      </c>
      <c r="BX137" s="515">
        <f t="shared" si="228"/>
        <v>0</v>
      </c>
      <c r="BY137" s="515">
        <f t="shared" si="229"/>
        <v>0</v>
      </c>
      <c r="BZ137" s="515">
        <f t="shared" si="230"/>
        <v>0</v>
      </c>
      <c r="CA137" s="515">
        <f t="shared" si="231"/>
        <v>0</v>
      </c>
      <c r="CB137" s="515">
        <f t="shared" si="232"/>
        <v>0</v>
      </c>
      <c r="CC137" s="515">
        <f t="shared" si="233"/>
        <v>0</v>
      </c>
      <c r="CD137" s="515">
        <f t="shared" si="234"/>
        <v>0</v>
      </c>
      <c r="CE137" s="515">
        <f t="shared" si="235"/>
        <v>0</v>
      </c>
      <c r="CF137" s="515">
        <f t="shared" si="236"/>
        <v>0</v>
      </c>
      <c r="CG137" s="515">
        <f t="shared" si="237"/>
        <v>0</v>
      </c>
      <c r="CH137" s="515">
        <f t="shared" si="238"/>
        <v>0</v>
      </c>
      <c r="CI137" s="515">
        <f t="shared" si="239"/>
        <v>0</v>
      </c>
      <c r="CJ137" s="515">
        <f t="shared" si="253"/>
        <v>0</v>
      </c>
      <c r="CK137" s="515">
        <f t="shared" si="240"/>
        <v>0</v>
      </c>
      <c r="CL137" s="515">
        <f t="shared" si="241"/>
        <v>0</v>
      </c>
      <c r="CM137" s="515">
        <f t="shared" si="242"/>
        <v>0</v>
      </c>
      <c r="CN137" s="515">
        <f t="shared" si="243"/>
        <v>0</v>
      </c>
      <c r="CO137" s="515">
        <f t="shared" si="244"/>
        <v>0</v>
      </c>
      <c r="CP137" s="515">
        <f t="shared" si="245"/>
        <v>0</v>
      </c>
      <c r="CQ137" s="515">
        <f t="shared" si="246"/>
        <v>0</v>
      </c>
      <c r="CR137" s="515">
        <f t="shared" si="247"/>
        <v>0</v>
      </c>
      <c r="CS137" s="515">
        <f t="shared" si="248"/>
        <v>0</v>
      </c>
      <c r="CT137" s="515">
        <f t="shared" si="249"/>
        <v>0</v>
      </c>
      <c r="CU137" s="515">
        <f t="shared" si="250"/>
        <v>0</v>
      </c>
      <c r="CV137" s="515">
        <f t="shared" si="251"/>
        <v>0</v>
      </c>
      <c r="CW137" s="515">
        <f t="shared" si="252"/>
        <v>0</v>
      </c>
    </row>
    <row r="138" spans="2:101" x14ac:dyDescent="0.25">
      <c r="B138" s="509">
        <v>121</v>
      </c>
      <c r="C138" s="467">
        <f>'Student Entry'!C134</f>
        <v>211413205126</v>
      </c>
      <c r="D138" s="274" t="str">
        <f>'Student Entry'!D134</f>
        <v>YUVARAAJ.K.G</v>
      </c>
      <c r="E138" s="468">
        <v>1</v>
      </c>
      <c r="F138" s="510">
        <v>1</v>
      </c>
      <c r="G138" s="510">
        <v>1</v>
      </c>
      <c r="H138" s="510">
        <v>0</v>
      </c>
      <c r="I138" s="510">
        <v>1</v>
      </c>
      <c r="J138" s="468">
        <v>2</v>
      </c>
      <c r="K138" s="510">
        <v>2</v>
      </c>
      <c r="L138" s="468">
        <v>2</v>
      </c>
      <c r="M138" s="468">
        <v>2</v>
      </c>
      <c r="N138" s="510">
        <v>1</v>
      </c>
      <c r="O138" s="511">
        <v>14</v>
      </c>
      <c r="P138" s="511"/>
      <c r="Q138" s="510"/>
      <c r="R138" s="510"/>
      <c r="S138" s="511">
        <v>7</v>
      </c>
      <c r="T138" s="511"/>
      <c r="U138" s="510"/>
      <c r="V138" s="510"/>
      <c r="W138" s="511">
        <v>12</v>
      </c>
      <c r="X138" s="511"/>
      <c r="Y138" s="510"/>
      <c r="Z138" s="510"/>
      <c r="AA138" s="511">
        <v>8</v>
      </c>
      <c r="AB138" s="511">
        <v>6</v>
      </c>
      <c r="AC138" s="510"/>
      <c r="AD138" s="510"/>
      <c r="AE138" s="511">
        <v>0</v>
      </c>
      <c r="AF138" s="511">
        <v>7</v>
      </c>
      <c r="AG138" s="447"/>
      <c r="AH138" s="512"/>
      <c r="AI138" s="513">
        <f t="shared" si="186"/>
        <v>1</v>
      </c>
      <c r="AJ138" s="513" t="str">
        <f t="shared" si="187"/>
        <v>NIL</v>
      </c>
      <c r="AK138" s="513">
        <f t="shared" si="188"/>
        <v>30</v>
      </c>
      <c r="AL138" s="513">
        <f t="shared" si="189"/>
        <v>36</v>
      </c>
      <c r="AM138" s="513" t="str">
        <f t="shared" si="190"/>
        <v>NIL</v>
      </c>
      <c r="AN138" s="513" t="str">
        <f t="shared" si="191"/>
        <v>NIL</v>
      </c>
      <c r="AO138" s="514">
        <f t="shared" si="193"/>
        <v>67</v>
      </c>
      <c r="AP138" s="515">
        <f t="shared" si="194"/>
        <v>0</v>
      </c>
      <c r="AQ138" s="515">
        <f t="shared" si="195"/>
        <v>0</v>
      </c>
      <c r="AR138" s="515">
        <f t="shared" si="196"/>
        <v>0</v>
      </c>
      <c r="AS138" s="515">
        <f t="shared" si="197"/>
        <v>0</v>
      </c>
      <c r="AT138" s="515">
        <f t="shared" si="198"/>
        <v>0</v>
      </c>
      <c r="AU138" s="515">
        <f t="shared" si="199"/>
        <v>0</v>
      </c>
      <c r="AV138" s="515">
        <f t="shared" si="200"/>
        <v>0</v>
      </c>
      <c r="AW138" s="515">
        <f t="shared" si="201"/>
        <v>0</v>
      </c>
      <c r="AX138" s="515">
        <f t="shared" si="202"/>
        <v>0</v>
      </c>
      <c r="AY138" s="515">
        <f t="shared" si="203"/>
        <v>0</v>
      </c>
      <c r="AZ138" s="515">
        <f t="shared" si="204"/>
        <v>0</v>
      </c>
      <c r="BA138" s="515">
        <f t="shared" si="205"/>
        <v>0</v>
      </c>
      <c r="BB138" s="515">
        <f t="shared" si="206"/>
        <v>0</v>
      </c>
      <c r="BC138" s="515">
        <f t="shared" si="207"/>
        <v>0</v>
      </c>
      <c r="BD138" s="515">
        <f t="shared" si="208"/>
        <v>0</v>
      </c>
      <c r="BE138" s="515">
        <f t="shared" si="209"/>
        <v>0</v>
      </c>
      <c r="BF138" s="515">
        <f t="shared" si="210"/>
        <v>0</v>
      </c>
      <c r="BG138" s="515">
        <f t="shared" si="211"/>
        <v>0</v>
      </c>
      <c r="BH138" s="515">
        <f t="shared" si="212"/>
        <v>0</v>
      </c>
      <c r="BI138" s="515">
        <f t="shared" si="213"/>
        <v>0</v>
      </c>
      <c r="BJ138" s="515">
        <f t="shared" si="214"/>
        <v>0</v>
      </c>
      <c r="BK138" s="515">
        <f t="shared" si="215"/>
        <v>0</v>
      </c>
      <c r="BL138" s="515">
        <f t="shared" si="216"/>
        <v>0</v>
      </c>
      <c r="BM138" s="515">
        <f t="shared" si="217"/>
        <v>0</v>
      </c>
      <c r="BN138" s="515">
        <f t="shared" si="218"/>
        <v>0</v>
      </c>
      <c r="BO138" s="515">
        <f t="shared" si="219"/>
        <v>0</v>
      </c>
      <c r="BP138" s="515">
        <f t="shared" si="220"/>
        <v>0</v>
      </c>
      <c r="BQ138" s="515">
        <f t="shared" si="221"/>
        <v>0</v>
      </c>
      <c r="BR138" s="515">
        <f t="shared" si="222"/>
        <v>0</v>
      </c>
      <c r="BS138" s="515">
        <f t="shared" si="223"/>
        <v>0</v>
      </c>
      <c r="BT138" s="515">
        <f t="shared" si="224"/>
        <v>0</v>
      </c>
      <c r="BU138" s="515">
        <f t="shared" si="225"/>
        <v>0</v>
      </c>
      <c r="BV138" s="515">
        <f t="shared" si="226"/>
        <v>0</v>
      </c>
      <c r="BW138" s="515">
        <f t="shared" si="227"/>
        <v>0</v>
      </c>
      <c r="BX138" s="515">
        <f t="shared" si="228"/>
        <v>0</v>
      </c>
      <c r="BY138" s="515">
        <f t="shared" si="229"/>
        <v>0</v>
      </c>
      <c r="BZ138" s="515">
        <f t="shared" si="230"/>
        <v>0</v>
      </c>
      <c r="CA138" s="515">
        <f t="shared" si="231"/>
        <v>0</v>
      </c>
      <c r="CB138" s="515">
        <f t="shared" si="232"/>
        <v>0</v>
      </c>
      <c r="CC138" s="515">
        <f t="shared" si="233"/>
        <v>0</v>
      </c>
      <c r="CD138" s="515">
        <f t="shared" si="234"/>
        <v>0</v>
      </c>
      <c r="CE138" s="515">
        <f t="shared" si="235"/>
        <v>0</v>
      </c>
      <c r="CF138" s="515">
        <f t="shared" si="236"/>
        <v>0</v>
      </c>
      <c r="CG138" s="515">
        <f t="shared" si="237"/>
        <v>0</v>
      </c>
      <c r="CH138" s="515">
        <f t="shared" si="238"/>
        <v>0</v>
      </c>
      <c r="CI138" s="515">
        <f t="shared" si="239"/>
        <v>0</v>
      </c>
      <c r="CJ138" s="515">
        <f t="shared" si="253"/>
        <v>0</v>
      </c>
      <c r="CK138" s="515">
        <f t="shared" si="240"/>
        <v>0</v>
      </c>
      <c r="CL138" s="515">
        <f t="shared" si="241"/>
        <v>0</v>
      </c>
      <c r="CM138" s="515">
        <f t="shared" si="242"/>
        <v>0</v>
      </c>
      <c r="CN138" s="515">
        <f t="shared" si="243"/>
        <v>0</v>
      </c>
      <c r="CO138" s="515">
        <f t="shared" si="244"/>
        <v>0</v>
      </c>
      <c r="CP138" s="515">
        <f t="shared" si="245"/>
        <v>0</v>
      </c>
      <c r="CQ138" s="515">
        <f t="shared" si="246"/>
        <v>0</v>
      </c>
      <c r="CR138" s="515">
        <f t="shared" si="247"/>
        <v>0</v>
      </c>
      <c r="CS138" s="515">
        <f t="shared" si="248"/>
        <v>0</v>
      </c>
      <c r="CT138" s="515">
        <f t="shared" si="249"/>
        <v>0</v>
      </c>
      <c r="CU138" s="515">
        <f t="shared" si="250"/>
        <v>0</v>
      </c>
      <c r="CV138" s="515">
        <f t="shared" si="251"/>
        <v>0</v>
      </c>
      <c r="CW138" s="515">
        <f t="shared" si="252"/>
        <v>0</v>
      </c>
    </row>
    <row r="139" spans="2:101" x14ac:dyDescent="0.25">
      <c r="B139" s="509">
        <v>122</v>
      </c>
      <c r="C139" s="467">
        <f>'Student Entry'!C135</f>
        <v>211413205301</v>
      </c>
      <c r="D139" s="274" t="str">
        <f>'Student Entry'!D135</f>
        <v>AJITH KUMAR.R</v>
      </c>
      <c r="E139" s="468">
        <v>2</v>
      </c>
      <c r="F139" s="510">
        <v>0</v>
      </c>
      <c r="G139" s="510">
        <v>2</v>
      </c>
      <c r="H139" s="510">
        <v>2</v>
      </c>
      <c r="I139" s="510">
        <v>2</v>
      </c>
      <c r="J139" s="468">
        <v>1</v>
      </c>
      <c r="K139" s="510">
        <v>1</v>
      </c>
      <c r="L139" s="468">
        <v>2</v>
      </c>
      <c r="M139" s="468">
        <v>2</v>
      </c>
      <c r="N139" s="510">
        <v>0</v>
      </c>
      <c r="O139" s="511" t="s">
        <v>937</v>
      </c>
      <c r="P139" s="511"/>
      <c r="Q139" s="510">
        <v>12</v>
      </c>
      <c r="R139" s="510"/>
      <c r="S139" s="511">
        <v>5</v>
      </c>
      <c r="T139" s="511"/>
      <c r="U139" s="510"/>
      <c r="V139" s="510"/>
      <c r="W139" s="511">
        <v>0</v>
      </c>
      <c r="X139" s="511"/>
      <c r="Y139" s="510"/>
      <c r="Z139" s="510"/>
      <c r="AA139" s="511">
        <v>7</v>
      </c>
      <c r="AB139" s="511">
        <v>5</v>
      </c>
      <c r="AC139" s="510"/>
      <c r="AD139" s="510"/>
      <c r="AE139" s="511">
        <v>0</v>
      </c>
      <c r="AF139" s="511">
        <v>7</v>
      </c>
      <c r="AG139" s="447"/>
      <c r="AH139" s="512"/>
      <c r="AI139" s="513">
        <f t="shared" si="186"/>
        <v>2</v>
      </c>
      <c r="AJ139" s="513" t="str">
        <f t="shared" si="187"/>
        <v>NIL</v>
      </c>
      <c r="AK139" s="513">
        <f t="shared" si="188"/>
        <v>14</v>
      </c>
      <c r="AL139" s="513">
        <f t="shared" si="189"/>
        <v>34</v>
      </c>
      <c r="AM139" s="513" t="str">
        <f t="shared" si="190"/>
        <v>NIL</v>
      </c>
      <c r="AN139" s="513" t="str">
        <f t="shared" si="191"/>
        <v>NIL</v>
      </c>
      <c r="AO139" s="514">
        <f t="shared" si="193"/>
        <v>50</v>
      </c>
      <c r="AP139" s="515">
        <f t="shared" si="194"/>
        <v>0</v>
      </c>
      <c r="AQ139" s="515">
        <f t="shared" si="195"/>
        <v>0</v>
      </c>
      <c r="AR139" s="515">
        <f t="shared" si="196"/>
        <v>0</v>
      </c>
      <c r="AS139" s="515">
        <f t="shared" si="197"/>
        <v>0</v>
      </c>
      <c r="AT139" s="515">
        <f t="shared" si="198"/>
        <v>0</v>
      </c>
      <c r="AU139" s="515">
        <f t="shared" si="199"/>
        <v>0</v>
      </c>
      <c r="AV139" s="515">
        <f t="shared" si="200"/>
        <v>0</v>
      </c>
      <c r="AW139" s="515">
        <f t="shared" si="201"/>
        <v>0</v>
      </c>
      <c r="AX139" s="515">
        <f t="shared" si="202"/>
        <v>0</v>
      </c>
      <c r="AY139" s="515">
        <f t="shared" si="203"/>
        <v>0</v>
      </c>
      <c r="AZ139" s="515">
        <f t="shared" si="204"/>
        <v>0</v>
      </c>
      <c r="BA139" s="515">
        <f t="shared" si="205"/>
        <v>0</v>
      </c>
      <c r="BB139" s="515">
        <f t="shared" si="206"/>
        <v>0</v>
      </c>
      <c r="BC139" s="515">
        <f t="shared" si="207"/>
        <v>0</v>
      </c>
      <c r="BD139" s="515">
        <f t="shared" si="208"/>
        <v>0</v>
      </c>
      <c r="BE139" s="515">
        <f t="shared" si="209"/>
        <v>0</v>
      </c>
      <c r="BF139" s="515">
        <f t="shared" si="210"/>
        <v>0</v>
      </c>
      <c r="BG139" s="515">
        <f t="shared" si="211"/>
        <v>0</v>
      </c>
      <c r="BH139" s="515">
        <f t="shared" si="212"/>
        <v>0</v>
      </c>
      <c r="BI139" s="515">
        <f t="shared" si="213"/>
        <v>0</v>
      </c>
      <c r="BJ139" s="515">
        <f t="shared" si="214"/>
        <v>0</v>
      </c>
      <c r="BK139" s="515">
        <f t="shared" si="215"/>
        <v>0</v>
      </c>
      <c r="BL139" s="515">
        <f t="shared" si="216"/>
        <v>0</v>
      </c>
      <c r="BM139" s="515">
        <f t="shared" si="217"/>
        <v>0</v>
      </c>
      <c r="BN139" s="515">
        <f t="shared" si="218"/>
        <v>0</v>
      </c>
      <c r="BO139" s="515">
        <f t="shared" si="219"/>
        <v>0</v>
      </c>
      <c r="BP139" s="515">
        <f t="shared" si="220"/>
        <v>0</v>
      </c>
      <c r="BQ139" s="515">
        <f t="shared" si="221"/>
        <v>0</v>
      </c>
      <c r="BR139" s="515">
        <f t="shared" si="222"/>
        <v>0</v>
      </c>
      <c r="BS139" s="515">
        <f t="shared" si="223"/>
        <v>0</v>
      </c>
      <c r="BT139" s="515">
        <f t="shared" si="224"/>
        <v>0</v>
      </c>
      <c r="BU139" s="515">
        <f t="shared" si="225"/>
        <v>0</v>
      </c>
      <c r="BV139" s="515">
        <f t="shared" si="226"/>
        <v>0</v>
      </c>
      <c r="BW139" s="515">
        <f t="shared" si="227"/>
        <v>0</v>
      </c>
      <c r="BX139" s="515">
        <f t="shared" si="228"/>
        <v>0</v>
      </c>
      <c r="BY139" s="515">
        <f t="shared" si="229"/>
        <v>0</v>
      </c>
      <c r="BZ139" s="515">
        <f t="shared" si="230"/>
        <v>0</v>
      </c>
      <c r="CA139" s="515">
        <f t="shared" si="231"/>
        <v>0</v>
      </c>
      <c r="CB139" s="515">
        <f t="shared" si="232"/>
        <v>0</v>
      </c>
      <c r="CC139" s="515">
        <f t="shared" si="233"/>
        <v>0</v>
      </c>
      <c r="CD139" s="515">
        <f t="shared" si="234"/>
        <v>0</v>
      </c>
      <c r="CE139" s="515">
        <f t="shared" si="235"/>
        <v>0</v>
      </c>
      <c r="CF139" s="515">
        <f t="shared" si="236"/>
        <v>0</v>
      </c>
      <c r="CG139" s="515">
        <f t="shared" si="237"/>
        <v>0</v>
      </c>
      <c r="CH139" s="515">
        <f t="shared" si="238"/>
        <v>0</v>
      </c>
      <c r="CI139" s="515">
        <f t="shared" si="239"/>
        <v>0</v>
      </c>
      <c r="CJ139" s="515">
        <f t="shared" si="253"/>
        <v>0</v>
      </c>
      <c r="CK139" s="515">
        <f t="shared" si="240"/>
        <v>0</v>
      </c>
      <c r="CL139" s="515">
        <f t="shared" si="241"/>
        <v>0</v>
      </c>
      <c r="CM139" s="515">
        <f t="shared" si="242"/>
        <v>0</v>
      </c>
      <c r="CN139" s="515">
        <f t="shared" si="243"/>
        <v>0</v>
      </c>
      <c r="CO139" s="515">
        <f t="shared" si="244"/>
        <v>0</v>
      </c>
      <c r="CP139" s="515">
        <f t="shared" si="245"/>
        <v>0</v>
      </c>
      <c r="CQ139" s="515">
        <f t="shared" si="246"/>
        <v>0</v>
      </c>
      <c r="CR139" s="515">
        <f t="shared" si="247"/>
        <v>0</v>
      </c>
      <c r="CS139" s="515">
        <f t="shared" si="248"/>
        <v>0</v>
      </c>
      <c r="CT139" s="515">
        <f t="shared" si="249"/>
        <v>0</v>
      </c>
      <c r="CU139" s="515">
        <f t="shared" si="250"/>
        <v>0</v>
      </c>
      <c r="CV139" s="515">
        <f t="shared" si="251"/>
        <v>0</v>
      </c>
      <c r="CW139" s="515">
        <f t="shared" si="252"/>
        <v>0</v>
      </c>
    </row>
    <row r="140" spans="2:101" x14ac:dyDescent="0.25">
      <c r="B140" s="509">
        <v>123</v>
      </c>
      <c r="C140" s="467">
        <f>'Student Entry'!C136</f>
        <v>211413205302</v>
      </c>
      <c r="D140" s="274" t="str">
        <f>'Student Entry'!D136</f>
        <v>LALIETH KUMAR .N</v>
      </c>
      <c r="E140" s="468">
        <v>1</v>
      </c>
      <c r="F140" s="510">
        <v>2</v>
      </c>
      <c r="G140" s="510">
        <v>1</v>
      </c>
      <c r="H140" s="510">
        <v>2</v>
      </c>
      <c r="I140" s="510">
        <v>2</v>
      </c>
      <c r="J140" s="468">
        <v>2</v>
      </c>
      <c r="K140" s="510">
        <v>2</v>
      </c>
      <c r="L140" s="468">
        <v>1</v>
      </c>
      <c r="M140" s="468">
        <v>2</v>
      </c>
      <c r="N140" s="510">
        <v>0</v>
      </c>
      <c r="O140" s="511">
        <v>4</v>
      </c>
      <c r="P140" s="511"/>
      <c r="Q140" s="510"/>
      <c r="R140" s="510"/>
      <c r="S140" s="511">
        <v>5</v>
      </c>
      <c r="T140" s="511"/>
      <c r="U140" s="510"/>
      <c r="V140" s="510"/>
      <c r="W140" s="511">
        <v>2</v>
      </c>
      <c r="X140" s="511"/>
      <c r="Y140" s="510"/>
      <c r="Z140" s="510"/>
      <c r="AA140" s="511">
        <v>6</v>
      </c>
      <c r="AB140" s="511">
        <v>6</v>
      </c>
      <c r="AC140" s="510"/>
      <c r="AD140" s="510"/>
      <c r="AE140" s="511">
        <v>6</v>
      </c>
      <c r="AF140" s="511">
        <v>7</v>
      </c>
      <c r="AG140" s="447"/>
      <c r="AH140" s="512"/>
      <c r="AI140" s="513">
        <f t="shared" si="186"/>
        <v>1</v>
      </c>
      <c r="AJ140" s="513" t="str">
        <f t="shared" si="187"/>
        <v>NIL</v>
      </c>
      <c r="AK140" s="513">
        <f t="shared" si="188"/>
        <v>26</v>
      </c>
      <c r="AL140" s="513">
        <f t="shared" si="189"/>
        <v>24</v>
      </c>
      <c r="AM140" s="513" t="str">
        <f t="shared" si="190"/>
        <v>NIL</v>
      </c>
      <c r="AN140" s="513" t="str">
        <f t="shared" si="191"/>
        <v>NIL</v>
      </c>
      <c r="AO140" s="514">
        <f t="shared" si="193"/>
        <v>51</v>
      </c>
      <c r="AP140" s="515">
        <f t="shared" si="194"/>
        <v>0</v>
      </c>
      <c r="AQ140" s="515">
        <f t="shared" si="195"/>
        <v>0</v>
      </c>
      <c r="AR140" s="515">
        <f t="shared" si="196"/>
        <v>0</v>
      </c>
      <c r="AS140" s="515">
        <f t="shared" si="197"/>
        <v>0</v>
      </c>
      <c r="AT140" s="515">
        <f t="shared" si="198"/>
        <v>0</v>
      </c>
      <c r="AU140" s="515">
        <f t="shared" si="199"/>
        <v>0</v>
      </c>
      <c r="AV140" s="515">
        <f t="shared" si="200"/>
        <v>0</v>
      </c>
      <c r="AW140" s="515">
        <f t="shared" si="201"/>
        <v>0</v>
      </c>
      <c r="AX140" s="515">
        <f t="shared" si="202"/>
        <v>0</v>
      </c>
      <c r="AY140" s="515">
        <f t="shared" si="203"/>
        <v>0</v>
      </c>
      <c r="AZ140" s="515">
        <f t="shared" si="204"/>
        <v>0</v>
      </c>
      <c r="BA140" s="515">
        <f t="shared" si="205"/>
        <v>0</v>
      </c>
      <c r="BB140" s="515">
        <f t="shared" si="206"/>
        <v>0</v>
      </c>
      <c r="BC140" s="515">
        <f t="shared" si="207"/>
        <v>0</v>
      </c>
      <c r="BD140" s="515">
        <f t="shared" si="208"/>
        <v>0</v>
      </c>
      <c r="BE140" s="515">
        <f t="shared" si="209"/>
        <v>0</v>
      </c>
      <c r="BF140" s="515">
        <f t="shared" si="210"/>
        <v>0</v>
      </c>
      <c r="BG140" s="515">
        <f t="shared" si="211"/>
        <v>0</v>
      </c>
      <c r="BH140" s="515">
        <f t="shared" si="212"/>
        <v>0</v>
      </c>
      <c r="BI140" s="515">
        <f t="shared" si="213"/>
        <v>0</v>
      </c>
      <c r="BJ140" s="515">
        <f t="shared" si="214"/>
        <v>0</v>
      </c>
      <c r="BK140" s="515">
        <f t="shared" si="215"/>
        <v>0</v>
      </c>
      <c r="BL140" s="515">
        <f t="shared" si="216"/>
        <v>0</v>
      </c>
      <c r="BM140" s="515">
        <f t="shared" si="217"/>
        <v>0</v>
      </c>
      <c r="BN140" s="515">
        <f t="shared" si="218"/>
        <v>0</v>
      </c>
      <c r="BO140" s="515">
        <f t="shared" si="219"/>
        <v>0</v>
      </c>
      <c r="BP140" s="515">
        <f t="shared" si="220"/>
        <v>0</v>
      </c>
      <c r="BQ140" s="515">
        <f t="shared" si="221"/>
        <v>0</v>
      </c>
      <c r="BR140" s="515">
        <f t="shared" si="222"/>
        <v>0</v>
      </c>
      <c r="BS140" s="515">
        <f t="shared" si="223"/>
        <v>0</v>
      </c>
      <c r="BT140" s="515">
        <f t="shared" si="224"/>
        <v>0</v>
      </c>
      <c r="BU140" s="515">
        <f t="shared" si="225"/>
        <v>0</v>
      </c>
      <c r="BV140" s="515">
        <f t="shared" si="226"/>
        <v>0</v>
      </c>
      <c r="BW140" s="515">
        <f t="shared" si="227"/>
        <v>0</v>
      </c>
      <c r="BX140" s="515">
        <f t="shared" si="228"/>
        <v>0</v>
      </c>
      <c r="BY140" s="515">
        <f t="shared" si="229"/>
        <v>0</v>
      </c>
      <c r="BZ140" s="515">
        <f t="shared" si="230"/>
        <v>0</v>
      </c>
      <c r="CA140" s="515">
        <f t="shared" si="231"/>
        <v>0</v>
      </c>
      <c r="CB140" s="515">
        <f t="shared" si="232"/>
        <v>0</v>
      </c>
      <c r="CC140" s="515">
        <f t="shared" si="233"/>
        <v>0</v>
      </c>
      <c r="CD140" s="515">
        <f t="shared" si="234"/>
        <v>0</v>
      </c>
      <c r="CE140" s="515">
        <f t="shared" si="235"/>
        <v>0</v>
      </c>
      <c r="CF140" s="515">
        <f t="shared" si="236"/>
        <v>0</v>
      </c>
      <c r="CG140" s="515">
        <f t="shared" si="237"/>
        <v>0</v>
      </c>
      <c r="CH140" s="515">
        <f t="shared" si="238"/>
        <v>0</v>
      </c>
      <c r="CI140" s="515">
        <f t="shared" si="239"/>
        <v>0</v>
      </c>
      <c r="CJ140" s="515">
        <f t="shared" si="253"/>
        <v>0</v>
      </c>
      <c r="CK140" s="515">
        <f t="shared" si="240"/>
        <v>0</v>
      </c>
      <c r="CL140" s="515">
        <f t="shared" si="241"/>
        <v>0</v>
      </c>
      <c r="CM140" s="515">
        <f t="shared" si="242"/>
        <v>0</v>
      </c>
      <c r="CN140" s="515">
        <f t="shared" si="243"/>
        <v>0</v>
      </c>
      <c r="CO140" s="515">
        <f t="shared" si="244"/>
        <v>0</v>
      </c>
      <c r="CP140" s="515">
        <f t="shared" si="245"/>
        <v>0</v>
      </c>
      <c r="CQ140" s="515">
        <f t="shared" si="246"/>
        <v>0</v>
      </c>
      <c r="CR140" s="515">
        <f t="shared" si="247"/>
        <v>0</v>
      </c>
      <c r="CS140" s="515">
        <f t="shared" si="248"/>
        <v>0</v>
      </c>
      <c r="CT140" s="515">
        <f t="shared" si="249"/>
        <v>0</v>
      </c>
      <c r="CU140" s="515">
        <f t="shared" si="250"/>
        <v>0</v>
      </c>
      <c r="CV140" s="515">
        <f t="shared" si="251"/>
        <v>0</v>
      </c>
      <c r="CW140" s="515">
        <f t="shared" si="252"/>
        <v>0</v>
      </c>
    </row>
    <row r="141" spans="2:101" x14ac:dyDescent="0.25">
      <c r="B141" s="509">
        <v>124</v>
      </c>
      <c r="C141" s="467">
        <f>'Student Entry'!C137</f>
        <v>211413205303</v>
      </c>
      <c r="D141" s="274" t="str">
        <f>'Student Entry'!D137</f>
        <v>MARTHINI PRASANA .R</v>
      </c>
      <c r="E141" s="468">
        <v>2</v>
      </c>
      <c r="F141" s="510">
        <v>2</v>
      </c>
      <c r="G141" s="510">
        <v>2</v>
      </c>
      <c r="H141" s="510">
        <v>0</v>
      </c>
      <c r="I141" s="510">
        <v>2</v>
      </c>
      <c r="J141" s="468">
        <v>2</v>
      </c>
      <c r="K141" s="510">
        <v>1</v>
      </c>
      <c r="L141" s="468">
        <v>2</v>
      </c>
      <c r="M141" s="468">
        <v>2</v>
      </c>
      <c r="N141" s="510">
        <v>0</v>
      </c>
      <c r="O141" s="511">
        <v>7</v>
      </c>
      <c r="P141" s="511"/>
      <c r="Q141" s="510"/>
      <c r="R141" s="510"/>
      <c r="S141" s="511">
        <v>6</v>
      </c>
      <c r="T141" s="511"/>
      <c r="U141" s="510"/>
      <c r="V141" s="510"/>
      <c r="W141" s="511">
        <v>3</v>
      </c>
      <c r="X141" s="511"/>
      <c r="Y141" s="510"/>
      <c r="Z141" s="510"/>
      <c r="AA141" s="511">
        <v>5</v>
      </c>
      <c r="AB141" s="511">
        <v>6</v>
      </c>
      <c r="AC141" s="510"/>
      <c r="AD141" s="510"/>
      <c r="AE141" s="511">
        <v>2</v>
      </c>
      <c r="AF141" s="511">
        <v>5</v>
      </c>
      <c r="AG141" s="447"/>
      <c r="AH141" s="512"/>
      <c r="AI141" s="513">
        <f t="shared" si="186"/>
        <v>2</v>
      </c>
      <c r="AJ141" s="513" t="str">
        <f t="shared" si="187"/>
        <v>NIL</v>
      </c>
      <c r="AK141" s="513">
        <f t="shared" si="188"/>
        <v>22</v>
      </c>
      <c r="AL141" s="513">
        <f t="shared" si="189"/>
        <v>25</v>
      </c>
      <c r="AM141" s="513" t="str">
        <f t="shared" si="190"/>
        <v>NIL</v>
      </c>
      <c r="AN141" s="513" t="str">
        <f t="shared" si="191"/>
        <v>NIL</v>
      </c>
      <c r="AO141" s="514">
        <f t="shared" si="193"/>
        <v>49</v>
      </c>
      <c r="AP141" s="515">
        <f t="shared" si="194"/>
        <v>0</v>
      </c>
      <c r="AQ141" s="515">
        <f t="shared" si="195"/>
        <v>0</v>
      </c>
      <c r="AR141" s="515">
        <f t="shared" si="196"/>
        <v>0</v>
      </c>
      <c r="AS141" s="515">
        <f t="shared" si="197"/>
        <v>0</v>
      </c>
      <c r="AT141" s="515">
        <f t="shared" si="198"/>
        <v>0</v>
      </c>
      <c r="AU141" s="515">
        <f t="shared" si="199"/>
        <v>0</v>
      </c>
      <c r="AV141" s="515">
        <f t="shared" si="200"/>
        <v>0</v>
      </c>
      <c r="AW141" s="515">
        <f t="shared" si="201"/>
        <v>0</v>
      </c>
      <c r="AX141" s="515">
        <f t="shared" si="202"/>
        <v>0</v>
      </c>
      <c r="AY141" s="515">
        <f t="shared" si="203"/>
        <v>0</v>
      </c>
      <c r="AZ141" s="515">
        <f t="shared" si="204"/>
        <v>0</v>
      </c>
      <c r="BA141" s="515">
        <f t="shared" si="205"/>
        <v>0</v>
      </c>
      <c r="BB141" s="515">
        <f t="shared" si="206"/>
        <v>0</v>
      </c>
      <c r="BC141" s="515">
        <f t="shared" si="207"/>
        <v>0</v>
      </c>
      <c r="BD141" s="515">
        <f t="shared" si="208"/>
        <v>0</v>
      </c>
      <c r="BE141" s="515">
        <f t="shared" si="209"/>
        <v>0</v>
      </c>
      <c r="BF141" s="515">
        <f t="shared" si="210"/>
        <v>0</v>
      </c>
      <c r="BG141" s="515">
        <f t="shared" si="211"/>
        <v>0</v>
      </c>
      <c r="BH141" s="515">
        <f t="shared" si="212"/>
        <v>0</v>
      </c>
      <c r="BI141" s="515">
        <f t="shared" si="213"/>
        <v>0</v>
      </c>
      <c r="BJ141" s="515">
        <f t="shared" si="214"/>
        <v>0</v>
      </c>
      <c r="BK141" s="515">
        <f t="shared" si="215"/>
        <v>0</v>
      </c>
      <c r="BL141" s="515">
        <f t="shared" si="216"/>
        <v>0</v>
      </c>
      <c r="BM141" s="515">
        <f t="shared" si="217"/>
        <v>0</v>
      </c>
      <c r="BN141" s="515">
        <f t="shared" si="218"/>
        <v>0</v>
      </c>
      <c r="BO141" s="515">
        <f t="shared" si="219"/>
        <v>0</v>
      </c>
      <c r="BP141" s="515">
        <f t="shared" si="220"/>
        <v>0</v>
      </c>
      <c r="BQ141" s="515">
        <f t="shared" si="221"/>
        <v>0</v>
      </c>
      <c r="BR141" s="515">
        <f t="shared" si="222"/>
        <v>0</v>
      </c>
      <c r="BS141" s="515">
        <f t="shared" si="223"/>
        <v>0</v>
      </c>
      <c r="BT141" s="515">
        <f t="shared" si="224"/>
        <v>0</v>
      </c>
      <c r="BU141" s="515">
        <f t="shared" si="225"/>
        <v>0</v>
      </c>
      <c r="BV141" s="515">
        <f t="shared" si="226"/>
        <v>0</v>
      </c>
      <c r="BW141" s="515">
        <f t="shared" si="227"/>
        <v>0</v>
      </c>
      <c r="BX141" s="515">
        <f t="shared" si="228"/>
        <v>0</v>
      </c>
      <c r="BY141" s="515">
        <f t="shared" si="229"/>
        <v>0</v>
      </c>
      <c r="BZ141" s="515">
        <f t="shared" si="230"/>
        <v>0</v>
      </c>
      <c r="CA141" s="515">
        <f t="shared" si="231"/>
        <v>0</v>
      </c>
      <c r="CB141" s="515">
        <f t="shared" si="232"/>
        <v>0</v>
      </c>
      <c r="CC141" s="515">
        <f t="shared" si="233"/>
        <v>0</v>
      </c>
      <c r="CD141" s="515">
        <f t="shared" si="234"/>
        <v>0</v>
      </c>
      <c r="CE141" s="515">
        <f t="shared" si="235"/>
        <v>0</v>
      </c>
      <c r="CF141" s="515">
        <f t="shared" si="236"/>
        <v>0</v>
      </c>
      <c r="CG141" s="515">
        <f t="shared" si="237"/>
        <v>0</v>
      </c>
      <c r="CH141" s="515">
        <f t="shared" si="238"/>
        <v>0</v>
      </c>
      <c r="CI141" s="515">
        <f t="shared" si="239"/>
        <v>0</v>
      </c>
      <c r="CJ141" s="515">
        <f t="shared" si="253"/>
        <v>0</v>
      </c>
      <c r="CK141" s="515">
        <f t="shared" si="240"/>
        <v>0</v>
      </c>
      <c r="CL141" s="515">
        <f t="shared" si="241"/>
        <v>0</v>
      </c>
      <c r="CM141" s="515">
        <f t="shared" si="242"/>
        <v>0</v>
      </c>
      <c r="CN141" s="515">
        <f t="shared" si="243"/>
        <v>0</v>
      </c>
      <c r="CO141" s="515">
        <f t="shared" si="244"/>
        <v>0</v>
      </c>
      <c r="CP141" s="515">
        <f t="shared" si="245"/>
        <v>0</v>
      </c>
      <c r="CQ141" s="515">
        <f t="shared" si="246"/>
        <v>0</v>
      </c>
      <c r="CR141" s="515">
        <f t="shared" si="247"/>
        <v>0</v>
      </c>
      <c r="CS141" s="515">
        <f t="shared" si="248"/>
        <v>0</v>
      </c>
      <c r="CT141" s="515">
        <f t="shared" si="249"/>
        <v>0</v>
      </c>
      <c r="CU141" s="515">
        <f t="shared" si="250"/>
        <v>0</v>
      </c>
      <c r="CV141" s="515">
        <f t="shared" si="251"/>
        <v>0</v>
      </c>
      <c r="CW141" s="515">
        <f t="shared" si="252"/>
        <v>0</v>
      </c>
    </row>
    <row r="142" spans="2:101" x14ac:dyDescent="0.25">
      <c r="B142" s="509">
        <v>125</v>
      </c>
      <c r="C142" s="467">
        <f>'Student Entry'!C138</f>
        <v>211413205304</v>
      </c>
      <c r="D142" s="274" t="str">
        <f>'Student Entry'!D138</f>
        <v>RAJASUNDAR .K</v>
      </c>
      <c r="E142" s="468">
        <v>1</v>
      </c>
      <c r="F142" s="510">
        <v>2</v>
      </c>
      <c r="G142" s="510">
        <v>1</v>
      </c>
      <c r="H142" s="510">
        <v>1</v>
      </c>
      <c r="I142" s="510">
        <v>2</v>
      </c>
      <c r="J142" s="468">
        <v>0</v>
      </c>
      <c r="K142" s="510" t="s">
        <v>937</v>
      </c>
      <c r="L142" s="468">
        <v>2</v>
      </c>
      <c r="M142" s="468">
        <v>1</v>
      </c>
      <c r="N142" s="510">
        <v>0</v>
      </c>
      <c r="O142" s="511">
        <v>12</v>
      </c>
      <c r="P142" s="511"/>
      <c r="Q142" s="510">
        <v>10</v>
      </c>
      <c r="R142" s="510"/>
      <c r="S142" s="511">
        <v>8</v>
      </c>
      <c r="T142" s="511"/>
      <c r="U142" s="510"/>
      <c r="V142" s="510"/>
      <c r="W142" s="511">
        <v>0</v>
      </c>
      <c r="X142" s="511"/>
      <c r="Y142" s="510"/>
      <c r="Z142" s="510"/>
      <c r="AA142" s="511">
        <v>8</v>
      </c>
      <c r="AB142" s="511">
        <v>5</v>
      </c>
      <c r="AC142" s="510"/>
      <c r="AD142" s="510"/>
      <c r="AE142" s="511">
        <v>7</v>
      </c>
      <c r="AF142" s="511">
        <v>7</v>
      </c>
      <c r="AG142" s="447"/>
      <c r="AH142" s="512"/>
      <c r="AI142" s="513">
        <f t="shared" si="186"/>
        <v>1</v>
      </c>
      <c r="AJ142" s="513" t="str">
        <f t="shared" si="187"/>
        <v>NIL</v>
      </c>
      <c r="AK142" s="513">
        <f t="shared" si="188"/>
        <v>37</v>
      </c>
      <c r="AL142" s="513">
        <f t="shared" si="189"/>
        <v>29</v>
      </c>
      <c r="AM142" s="513" t="str">
        <f t="shared" si="190"/>
        <v>NIL</v>
      </c>
      <c r="AN142" s="513" t="str">
        <f t="shared" si="191"/>
        <v>NIL</v>
      </c>
      <c r="AO142" s="514">
        <f t="shared" si="193"/>
        <v>67</v>
      </c>
      <c r="AP142" s="515">
        <f t="shared" si="194"/>
        <v>0</v>
      </c>
      <c r="AQ142" s="515">
        <f t="shared" si="195"/>
        <v>0</v>
      </c>
      <c r="AR142" s="515">
        <f t="shared" si="196"/>
        <v>0</v>
      </c>
      <c r="AS142" s="515">
        <f t="shared" si="197"/>
        <v>0</v>
      </c>
      <c r="AT142" s="515">
        <f t="shared" si="198"/>
        <v>0</v>
      </c>
      <c r="AU142" s="515">
        <f t="shared" si="199"/>
        <v>0</v>
      </c>
      <c r="AV142" s="515">
        <f t="shared" si="200"/>
        <v>0</v>
      </c>
      <c r="AW142" s="515">
        <f t="shared" si="201"/>
        <v>0</v>
      </c>
      <c r="AX142" s="515">
        <f t="shared" si="202"/>
        <v>0</v>
      </c>
      <c r="AY142" s="515">
        <f t="shared" si="203"/>
        <v>0</v>
      </c>
      <c r="AZ142" s="515">
        <f t="shared" si="204"/>
        <v>0</v>
      </c>
      <c r="BA142" s="515">
        <f t="shared" si="205"/>
        <v>0</v>
      </c>
      <c r="BB142" s="515">
        <f t="shared" si="206"/>
        <v>0</v>
      </c>
      <c r="BC142" s="515">
        <f t="shared" si="207"/>
        <v>0</v>
      </c>
      <c r="BD142" s="515">
        <f t="shared" si="208"/>
        <v>0</v>
      </c>
      <c r="BE142" s="515">
        <f t="shared" si="209"/>
        <v>0</v>
      </c>
      <c r="BF142" s="515">
        <f t="shared" si="210"/>
        <v>0</v>
      </c>
      <c r="BG142" s="515">
        <f t="shared" si="211"/>
        <v>0</v>
      </c>
      <c r="BH142" s="515">
        <f t="shared" si="212"/>
        <v>0</v>
      </c>
      <c r="BI142" s="515">
        <f t="shared" si="213"/>
        <v>0</v>
      </c>
      <c r="BJ142" s="515">
        <f t="shared" si="214"/>
        <v>0</v>
      </c>
      <c r="BK142" s="515">
        <f t="shared" si="215"/>
        <v>0</v>
      </c>
      <c r="BL142" s="515">
        <f t="shared" si="216"/>
        <v>0</v>
      </c>
      <c r="BM142" s="515">
        <f t="shared" si="217"/>
        <v>0</v>
      </c>
      <c r="BN142" s="515">
        <f t="shared" si="218"/>
        <v>0</v>
      </c>
      <c r="BO142" s="515">
        <f t="shared" si="219"/>
        <v>0</v>
      </c>
      <c r="BP142" s="515">
        <f t="shared" si="220"/>
        <v>0</v>
      </c>
      <c r="BQ142" s="515">
        <f t="shared" si="221"/>
        <v>0</v>
      </c>
      <c r="BR142" s="515">
        <f t="shared" si="222"/>
        <v>0</v>
      </c>
      <c r="BS142" s="515">
        <f t="shared" si="223"/>
        <v>0</v>
      </c>
      <c r="BT142" s="515">
        <f t="shared" si="224"/>
        <v>0</v>
      </c>
      <c r="BU142" s="515">
        <f t="shared" si="225"/>
        <v>0</v>
      </c>
      <c r="BV142" s="515">
        <f t="shared" si="226"/>
        <v>0</v>
      </c>
      <c r="BW142" s="515">
        <f t="shared" si="227"/>
        <v>0</v>
      </c>
      <c r="BX142" s="515">
        <f t="shared" si="228"/>
        <v>0</v>
      </c>
      <c r="BY142" s="515">
        <f t="shared" si="229"/>
        <v>0</v>
      </c>
      <c r="BZ142" s="515">
        <f t="shared" si="230"/>
        <v>0</v>
      </c>
      <c r="CA142" s="515">
        <f t="shared" si="231"/>
        <v>0</v>
      </c>
      <c r="CB142" s="515">
        <f t="shared" si="232"/>
        <v>0</v>
      </c>
      <c r="CC142" s="515">
        <f t="shared" si="233"/>
        <v>0</v>
      </c>
      <c r="CD142" s="515">
        <f t="shared" si="234"/>
        <v>0</v>
      </c>
      <c r="CE142" s="515">
        <f t="shared" si="235"/>
        <v>0</v>
      </c>
      <c r="CF142" s="515">
        <f t="shared" si="236"/>
        <v>0</v>
      </c>
      <c r="CG142" s="515">
        <f t="shared" si="237"/>
        <v>0</v>
      </c>
      <c r="CH142" s="515">
        <f t="shared" si="238"/>
        <v>0</v>
      </c>
      <c r="CI142" s="515">
        <f t="shared" si="239"/>
        <v>0</v>
      </c>
      <c r="CJ142" s="515">
        <f t="shared" si="253"/>
        <v>0</v>
      </c>
      <c r="CK142" s="515">
        <f t="shared" si="240"/>
        <v>0</v>
      </c>
      <c r="CL142" s="515">
        <f t="shared" si="241"/>
        <v>0</v>
      </c>
      <c r="CM142" s="515">
        <f t="shared" si="242"/>
        <v>0</v>
      </c>
      <c r="CN142" s="515">
        <f t="shared" si="243"/>
        <v>0</v>
      </c>
      <c r="CO142" s="515">
        <f t="shared" si="244"/>
        <v>0</v>
      </c>
      <c r="CP142" s="515">
        <f t="shared" si="245"/>
        <v>0</v>
      </c>
      <c r="CQ142" s="515">
        <f t="shared" si="246"/>
        <v>0</v>
      </c>
      <c r="CR142" s="515">
        <f t="shared" si="247"/>
        <v>0</v>
      </c>
      <c r="CS142" s="515">
        <f t="shared" si="248"/>
        <v>0</v>
      </c>
      <c r="CT142" s="515">
        <f t="shared" si="249"/>
        <v>0</v>
      </c>
      <c r="CU142" s="515">
        <f t="shared" si="250"/>
        <v>0</v>
      </c>
      <c r="CV142" s="515">
        <f t="shared" si="251"/>
        <v>0</v>
      </c>
      <c r="CW142" s="515">
        <f t="shared" si="252"/>
        <v>0</v>
      </c>
    </row>
    <row r="143" spans="2:101" x14ac:dyDescent="0.25">
      <c r="B143" s="509">
        <v>126</v>
      </c>
      <c r="C143" s="467">
        <f>'Student Entry'!C139</f>
        <v>211413205305</v>
      </c>
      <c r="D143" s="274" t="str">
        <f>'Student Entry'!D139</f>
        <v>SOLOMON .D G</v>
      </c>
      <c r="E143" s="468">
        <v>2</v>
      </c>
      <c r="F143" s="510">
        <v>2</v>
      </c>
      <c r="G143" s="510">
        <v>0</v>
      </c>
      <c r="H143" s="510">
        <v>2</v>
      </c>
      <c r="I143" s="510">
        <v>0</v>
      </c>
      <c r="J143" s="468">
        <v>2</v>
      </c>
      <c r="K143" s="510">
        <v>2</v>
      </c>
      <c r="L143" s="468" t="s">
        <v>937</v>
      </c>
      <c r="M143" s="468">
        <v>2</v>
      </c>
      <c r="N143" s="510">
        <v>2</v>
      </c>
      <c r="O143" s="511">
        <v>4</v>
      </c>
      <c r="P143" s="511"/>
      <c r="Q143" s="510"/>
      <c r="R143" s="510"/>
      <c r="S143" s="511" t="s">
        <v>937</v>
      </c>
      <c r="T143" s="511"/>
      <c r="U143" s="510">
        <v>7</v>
      </c>
      <c r="V143" s="510"/>
      <c r="W143" s="511">
        <v>3</v>
      </c>
      <c r="X143" s="511"/>
      <c r="Y143" s="510"/>
      <c r="Z143" s="510"/>
      <c r="AA143" s="511" t="s">
        <v>937</v>
      </c>
      <c r="AB143" s="511" t="s">
        <v>937</v>
      </c>
      <c r="AC143" s="510">
        <v>5</v>
      </c>
      <c r="AD143" s="510">
        <v>6</v>
      </c>
      <c r="AE143" s="511">
        <v>6</v>
      </c>
      <c r="AF143" s="511">
        <v>7</v>
      </c>
      <c r="AG143" s="447"/>
      <c r="AH143" s="512"/>
      <c r="AI143" s="513">
        <f t="shared" si="186"/>
        <v>2</v>
      </c>
      <c r="AJ143" s="513" t="str">
        <f t="shared" si="187"/>
        <v>NIL</v>
      </c>
      <c r="AK143" s="513">
        <f t="shared" si="188"/>
        <v>23</v>
      </c>
      <c r="AL143" s="513">
        <f t="shared" si="189"/>
        <v>21</v>
      </c>
      <c r="AM143" s="513">
        <f t="shared" si="190"/>
        <v>6</v>
      </c>
      <c r="AN143" s="513" t="str">
        <f t="shared" si="191"/>
        <v>NIL</v>
      </c>
      <c r="AO143" s="514">
        <f t="shared" si="193"/>
        <v>52</v>
      </c>
      <c r="AP143" s="515">
        <f t="shared" si="194"/>
        <v>0</v>
      </c>
      <c r="AQ143" s="515">
        <f t="shared" si="195"/>
        <v>0</v>
      </c>
      <c r="AR143" s="515">
        <f t="shared" si="196"/>
        <v>0</v>
      </c>
      <c r="AS143" s="515">
        <f t="shared" si="197"/>
        <v>0</v>
      </c>
      <c r="AT143" s="515">
        <f t="shared" si="198"/>
        <v>0</v>
      </c>
      <c r="AU143" s="515">
        <f t="shared" si="199"/>
        <v>0</v>
      </c>
      <c r="AV143" s="515">
        <f t="shared" si="200"/>
        <v>0</v>
      </c>
      <c r="AW143" s="515">
        <f t="shared" si="201"/>
        <v>0</v>
      </c>
      <c r="AX143" s="515">
        <f t="shared" si="202"/>
        <v>0</v>
      </c>
      <c r="AY143" s="515">
        <f t="shared" si="203"/>
        <v>0</v>
      </c>
      <c r="AZ143" s="515">
        <f t="shared" si="204"/>
        <v>0</v>
      </c>
      <c r="BA143" s="515">
        <f t="shared" si="205"/>
        <v>0</v>
      </c>
      <c r="BB143" s="515">
        <f t="shared" si="206"/>
        <v>0</v>
      </c>
      <c r="BC143" s="515">
        <f t="shared" si="207"/>
        <v>0</v>
      </c>
      <c r="BD143" s="515">
        <f t="shared" si="208"/>
        <v>0</v>
      </c>
      <c r="BE143" s="515">
        <f t="shared" si="209"/>
        <v>0</v>
      </c>
      <c r="BF143" s="515">
        <f t="shared" si="210"/>
        <v>0</v>
      </c>
      <c r="BG143" s="515">
        <f t="shared" si="211"/>
        <v>0</v>
      </c>
      <c r="BH143" s="515">
        <f t="shared" si="212"/>
        <v>0</v>
      </c>
      <c r="BI143" s="515">
        <f t="shared" si="213"/>
        <v>0</v>
      </c>
      <c r="BJ143" s="515">
        <f t="shared" si="214"/>
        <v>0</v>
      </c>
      <c r="BK143" s="515">
        <f t="shared" si="215"/>
        <v>0</v>
      </c>
      <c r="BL143" s="515">
        <f t="shared" si="216"/>
        <v>0</v>
      </c>
      <c r="BM143" s="515">
        <f t="shared" si="217"/>
        <v>0</v>
      </c>
      <c r="BN143" s="515">
        <f t="shared" si="218"/>
        <v>0</v>
      </c>
      <c r="BO143" s="515">
        <f t="shared" si="219"/>
        <v>0</v>
      </c>
      <c r="BP143" s="515">
        <f t="shared" si="220"/>
        <v>0</v>
      </c>
      <c r="BQ143" s="515">
        <f t="shared" si="221"/>
        <v>0</v>
      </c>
      <c r="BR143" s="515">
        <f t="shared" si="222"/>
        <v>0</v>
      </c>
      <c r="BS143" s="515">
        <f t="shared" si="223"/>
        <v>0</v>
      </c>
      <c r="BT143" s="515">
        <f t="shared" si="224"/>
        <v>0</v>
      </c>
      <c r="BU143" s="515">
        <f t="shared" si="225"/>
        <v>0</v>
      </c>
      <c r="BV143" s="515">
        <f t="shared" si="226"/>
        <v>0</v>
      </c>
      <c r="BW143" s="515">
        <f t="shared" si="227"/>
        <v>0</v>
      </c>
      <c r="BX143" s="515">
        <f t="shared" si="228"/>
        <v>0</v>
      </c>
      <c r="BY143" s="515">
        <f t="shared" si="229"/>
        <v>0</v>
      </c>
      <c r="BZ143" s="515">
        <f t="shared" si="230"/>
        <v>0</v>
      </c>
      <c r="CA143" s="515">
        <f t="shared" si="231"/>
        <v>0</v>
      </c>
      <c r="CB143" s="515">
        <f t="shared" si="232"/>
        <v>0</v>
      </c>
      <c r="CC143" s="515">
        <f t="shared" si="233"/>
        <v>0</v>
      </c>
      <c r="CD143" s="515">
        <f t="shared" si="234"/>
        <v>0</v>
      </c>
      <c r="CE143" s="515">
        <f t="shared" si="235"/>
        <v>0</v>
      </c>
      <c r="CF143" s="515">
        <f t="shared" si="236"/>
        <v>0</v>
      </c>
      <c r="CG143" s="515">
        <f t="shared" si="237"/>
        <v>0</v>
      </c>
      <c r="CH143" s="515">
        <f t="shared" si="238"/>
        <v>0</v>
      </c>
      <c r="CI143" s="515">
        <f t="shared" si="239"/>
        <v>0</v>
      </c>
      <c r="CJ143" s="515">
        <f t="shared" si="253"/>
        <v>0</v>
      </c>
      <c r="CK143" s="515">
        <f t="shared" si="240"/>
        <v>0</v>
      </c>
      <c r="CL143" s="515">
        <f t="shared" si="241"/>
        <v>0</v>
      </c>
      <c r="CM143" s="515">
        <f t="shared" si="242"/>
        <v>0</v>
      </c>
      <c r="CN143" s="515">
        <f t="shared" si="243"/>
        <v>0</v>
      </c>
      <c r="CO143" s="515">
        <f t="shared" si="244"/>
        <v>0</v>
      </c>
      <c r="CP143" s="515">
        <f t="shared" si="245"/>
        <v>0</v>
      </c>
      <c r="CQ143" s="515">
        <f t="shared" si="246"/>
        <v>0</v>
      </c>
      <c r="CR143" s="515">
        <f t="shared" si="247"/>
        <v>0</v>
      </c>
      <c r="CS143" s="515">
        <f t="shared" si="248"/>
        <v>0</v>
      </c>
      <c r="CT143" s="515">
        <f t="shared" si="249"/>
        <v>0</v>
      </c>
      <c r="CU143" s="515">
        <f t="shared" si="250"/>
        <v>0</v>
      </c>
      <c r="CV143" s="515">
        <f t="shared" si="251"/>
        <v>0</v>
      </c>
      <c r="CW143" s="515">
        <f t="shared" si="252"/>
        <v>0</v>
      </c>
    </row>
    <row r="144" spans="2:101" x14ac:dyDescent="0.25">
      <c r="B144" s="509">
        <v>127</v>
      </c>
      <c r="C144" s="467">
        <f>'Student Entry'!C140</f>
        <v>211413205306</v>
      </c>
      <c r="D144" s="274" t="str">
        <f>'Student Entry'!D140</f>
        <v>VARUN .G</v>
      </c>
      <c r="E144" s="468">
        <v>2</v>
      </c>
      <c r="F144" s="510">
        <v>2</v>
      </c>
      <c r="G144" s="510">
        <v>2</v>
      </c>
      <c r="H144" s="510">
        <v>0</v>
      </c>
      <c r="I144" s="510">
        <v>2</v>
      </c>
      <c r="J144" s="468">
        <v>2</v>
      </c>
      <c r="K144" s="510">
        <v>0</v>
      </c>
      <c r="L144" s="468">
        <v>1</v>
      </c>
      <c r="M144" s="468" t="s">
        <v>937</v>
      </c>
      <c r="N144" s="510">
        <v>2</v>
      </c>
      <c r="O144" s="511">
        <v>3</v>
      </c>
      <c r="P144" s="511"/>
      <c r="Q144" s="510"/>
      <c r="R144" s="510"/>
      <c r="S144" s="511">
        <v>8</v>
      </c>
      <c r="T144" s="511"/>
      <c r="U144" s="510"/>
      <c r="V144" s="510"/>
      <c r="W144" s="511">
        <v>12</v>
      </c>
      <c r="X144" s="511"/>
      <c r="Y144" s="510"/>
      <c r="Z144" s="510"/>
      <c r="AA144" s="511">
        <v>7</v>
      </c>
      <c r="AB144" s="511">
        <v>6</v>
      </c>
      <c r="AC144" s="510"/>
      <c r="AD144" s="510"/>
      <c r="AE144" s="511">
        <v>3</v>
      </c>
      <c r="AF144" s="511">
        <v>8</v>
      </c>
      <c r="AG144" s="447"/>
      <c r="AH144" s="512"/>
      <c r="AI144" s="513">
        <f t="shared" si="186"/>
        <v>2</v>
      </c>
      <c r="AJ144" s="513" t="str">
        <f t="shared" si="187"/>
        <v>NIL</v>
      </c>
      <c r="AK144" s="513">
        <f t="shared" si="188"/>
        <v>26</v>
      </c>
      <c r="AL144" s="513">
        <f t="shared" si="189"/>
        <v>32</v>
      </c>
      <c r="AM144" s="513" t="str">
        <f t="shared" si="190"/>
        <v>NIL</v>
      </c>
      <c r="AN144" s="513" t="str">
        <f t="shared" si="191"/>
        <v>NIL</v>
      </c>
      <c r="AO144" s="514">
        <f t="shared" si="193"/>
        <v>60</v>
      </c>
      <c r="AP144" s="515">
        <f t="shared" si="194"/>
        <v>0</v>
      </c>
      <c r="AQ144" s="515">
        <f t="shared" si="195"/>
        <v>0</v>
      </c>
      <c r="AR144" s="515">
        <f t="shared" si="196"/>
        <v>0</v>
      </c>
      <c r="AS144" s="515">
        <f t="shared" si="197"/>
        <v>0</v>
      </c>
      <c r="AT144" s="515">
        <f t="shared" si="198"/>
        <v>0</v>
      </c>
      <c r="AU144" s="515">
        <f t="shared" si="199"/>
        <v>0</v>
      </c>
      <c r="AV144" s="515">
        <f t="shared" si="200"/>
        <v>0</v>
      </c>
      <c r="AW144" s="515">
        <f t="shared" si="201"/>
        <v>0</v>
      </c>
      <c r="AX144" s="515">
        <f t="shared" si="202"/>
        <v>0</v>
      </c>
      <c r="AY144" s="515">
        <f t="shared" si="203"/>
        <v>0</v>
      </c>
      <c r="AZ144" s="515">
        <f t="shared" si="204"/>
        <v>0</v>
      </c>
      <c r="BA144" s="515">
        <f t="shared" si="205"/>
        <v>0</v>
      </c>
      <c r="BB144" s="515">
        <f t="shared" si="206"/>
        <v>0</v>
      </c>
      <c r="BC144" s="515">
        <f t="shared" si="207"/>
        <v>0</v>
      </c>
      <c r="BD144" s="515">
        <f t="shared" si="208"/>
        <v>0</v>
      </c>
      <c r="BE144" s="515">
        <f t="shared" si="209"/>
        <v>0</v>
      </c>
      <c r="BF144" s="515">
        <f t="shared" si="210"/>
        <v>0</v>
      </c>
      <c r="BG144" s="515">
        <f t="shared" si="211"/>
        <v>0</v>
      </c>
      <c r="BH144" s="515">
        <f t="shared" si="212"/>
        <v>0</v>
      </c>
      <c r="BI144" s="515">
        <f t="shared" si="213"/>
        <v>0</v>
      </c>
      <c r="BJ144" s="515">
        <f t="shared" si="214"/>
        <v>0</v>
      </c>
      <c r="BK144" s="515">
        <f t="shared" si="215"/>
        <v>0</v>
      </c>
      <c r="BL144" s="515">
        <f t="shared" si="216"/>
        <v>0</v>
      </c>
      <c r="BM144" s="515">
        <f t="shared" si="217"/>
        <v>0</v>
      </c>
      <c r="BN144" s="515">
        <f t="shared" si="218"/>
        <v>0</v>
      </c>
      <c r="BO144" s="515">
        <f t="shared" si="219"/>
        <v>0</v>
      </c>
      <c r="BP144" s="515">
        <f t="shared" si="220"/>
        <v>0</v>
      </c>
      <c r="BQ144" s="515">
        <f t="shared" si="221"/>
        <v>0</v>
      </c>
      <c r="BR144" s="515">
        <f t="shared" si="222"/>
        <v>0</v>
      </c>
      <c r="BS144" s="515">
        <f t="shared" si="223"/>
        <v>0</v>
      </c>
      <c r="BT144" s="515">
        <f t="shared" si="224"/>
        <v>0</v>
      </c>
      <c r="BU144" s="515">
        <f t="shared" si="225"/>
        <v>0</v>
      </c>
      <c r="BV144" s="515">
        <f t="shared" si="226"/>
        <v>0</v>
      </c>
      <c r="BW144" s="515">
        <f t="shared" si="227"/>
        <v>0</v>
      </c>
      <c r="BX144" s="515">
        <f t="shared" si="228"/>
        <v>0</v>
      </c>
      <c r="BY144" s="515">
        <f t="shared" si="229"/>
        <v>0</v>
      </c>
      <c r="BZ144" s="515">
        <f t="shared" si="230"/>
        <v>0</v>
      </c>
      <c r="CA144" s="515">
        <f t="shared" si="231"/>
        <v>0</v>
      </c>
      <c r="CB144" s="515">
        <f t="shared" si="232"/>
        <v>0</v>
      </c>
      <c r="CC144" s="515">
        <f t="shared" si="233"/>
        <v>0</v>
      </c>
      <c r="CD144" s="515">
        <f t="shared" si="234"/>
        <v>0</v>
      </c>
      <c r="CE144" s="515">
        <f t="shared" si="235"/>
        <v>0</v>
      </c>
      <c r="CF144" s="515">
        <f t="shared" si="236"/>
        <v>0</v>
      </c>
      <c r="CG144" s="515">
        <f t="shared" si="237"/>
        <v>0</v>
      </c>
      <c r="CH144" s="515">
        <f t="shared" si="238"/>
        <v>0</v>
      </c>
      <c r="CI144" s="515">
        <f t="shared" si="239"/>
        <v>0</v>
      </c>
      <c r="CJ144" s="515">
        <f t="shared" si="253"/>
        <v>0</v>
      </c>
      <c r="CK144" s="515">
        <f t="shared" si="240"/>
        <v>0</v>
      </c>
      <c r="CL144" s="515">
        <f t="shared" si="241"/>
        <v>0</v>
      </c>
      <c r="CM144" s="515">
        <f t="shared" si="242"/>
        <v>0</v>
      </c>
      <c r="CN144" s="515">
        <f t="shared" si="243"/>
        <v>0</v>
      </c>
      <c r="CO144" s="515">
        <f t="shared" si="244"/>
        <v>0</v>
      </c>
      <c r="CP144" s="515">
        <f t="shared" si="245"/>
        <v>0</v>
      </c>
      <c r="CQ144" s="515">
        <f t="shared" si="246"/>
        <v>0</v>
      </c>
      <c r="CR144" s="515">
        <f t="shared" si="247"/>
        <v>0</v>
      </c>
      <c r="CS144" s="515">
        <f t="shared" si="248"/>
        <v>0</v>
      </c>
      <c r="CT144" s="515">
        <f t="shared" si="249"/>
        <v>0</v>
      </c>
      <c r="CU144" s="515">
        <f t="shared" si="250"/>
        <v>0</v>
      </c>
      <c r="CV144" s="515">
        <f t="shared" si="251"/>
        <v>0</v>
      </c>
      <c r="CW144" s="515">
        <f t="shared" si="252"/>
        <v>0</v>
      </c>
    </row>
    <row r="145" spans="2:101" x14ac:dyDescent="0.25">
      <c r="B145" s="509">
        <v>128</v>
      </c>
      <c r="C145" s="467">
        <f>'Student Entry'!C141</f>
        <v>211413205307</v>
      </c>
      <c r="D145" s="274" t="str">
        <f>'Student Entry'!D141</f>
        <v>VIGNESH.T</v>
      </c>
      <c r="E145" s="468">
        <v>1</v>
      </c>
      <c r="F145" s="510">
        <v>2</v>
      </c>
      <c r="G145" s="510">
        <v>2</v>
      </c>
      <c r="H145" s="510">
        <v>2</v>
      </c>
      <c r="I145" s="510">
        <v>2</v>
      </c>
      <c r="J145" s="468">
        <v>2</v>
      </c>
      <c r="K145" s="510">
        <v>1</v>
      </c>
      <c r="L145" s="468">
        <v>2</v>
      </c>
      <c r="M145" s="468">
        <v>2</v>
      </c>
      <c r="N145" s="510">
        <v>0</v>
      </c>
      <c r="O145" s="511">
        <v>14</v>
      </c>
      <c r="P145" s="511"/>
      <c r="Q145" s="510"/>
      <c r="R145" s="510"/>
      <c r="S145" s="511">
        <v>9</v>
      </c>
      <c r="T145" s="511"/>
      <c r="U145" s="510"/>
      <c r="V145" s="510"/>
      <c r="W145" s="511">
        <v>5</v>
      </c>
      <c r="X145" s="511"/>
      <c r="Y145" s="510"/>
      <c r="Z145" s="510"/>
      <c r="AA145" s="511">
        <v>7</v>
      </c>
      <c r="AB145" s="511">
        <v>5</v>
      </c>
      <c r="AC145" s="510"/>
      <c r="AD145" s="510"/>
      <c r="AE145" s="511">
        <v>6</v>
      </c>
      <c r="AF145" s="511">
        <v>7</v>
      </c>
      <c r="AG145" s="447"/>
      <c r="AH145" s="512"/>
      <c r="AI145" s="513">
        <f t="shared" si="186"/>
        <v>1</v>
      </c>
      <c r="AJ145" s="513" t="str">
        <f t="shared" si="187"/>
        <v>NIL</v>
      </c>
      <c r="AK145" s="513">
        <f t="shared" si="188"/>
        <v>40</v>
      </c>
      <c r="AL145" s="513">
        <f t="shared" si="189"/>
        <v>28</v>
      </c>
      <c r="AM145" s="513" t="str">
        <f t="shared" si="190"/>
        <v>NIL</v>
      </c>
      <c r="AN145" s="513" t="str">
        <f t="shared" si="191"/>
        <v>NIL</v>
      </c>
      <c r="AO145" s="514">
        <f t="shared" si="193"/>
        <v>69</v>
      </c>
      <c r="AP145" s="515">
        <f t="shared" si="194"/>
        <v>0</v>
      </c>
      <c r="AQ145" s="515">
        <f t="shared" si="195"/>
        <v>0</v>
      </c>
      <c r="AR145" s="515">
        <f t="shared" si="196"/>
        <v>0</v>
      </c>
      <c r="AS145" s="515">
        <f t="shared" si="197"/>
        <v>0</v>
      </c>
      <c r="AT145" s="515">
        <f t="shared" si="198"/>
        <v>0</v>
      </c>
      <c r="AU145" s="515">
        <f t="shared" si="199"/>
        <v>0</v>
      </c>
      <c r="AV145" s="515">
        <f t="shared" si="200"/>
        <v>0</v>
      </c>
      <c r="AW145" s="515">
        <f t="shared" si="201"/>
        <v>0</v>
      </c>
      <c r="AX145" s="515">
        <f t="shared" si="202"/>
        <v>0</v>
      </c>
      <c r="AY145" s="515">
        <f t="shared" si="203"/>
        <v>0</v>
      </c>
      <c r="AZ145" s="515">
        <f t="shared" si="204"/>
        <v>0</v>
      </c>
      <c r="BA145" s="515">
        <f t="shared" si="205"/>
        <v>0</v>
      </c>
      <c r="BB145" s="515">
        <f t="shared" si="206"/>
        <v>0</v>
      </c>
      <c r="BC145" s="515">
        <f t="shared" si="207"/>
        <v>0</v>
      </c>
      <c r="BD145" s="515">
        <f t="shared" si="208"/>
        <v>0</v>
      </c>
      <c r="BE145" s="515">
        <f t="shared" si="209"/>
        <v>0</v>
      </c>
      <c r="BF145" s="515">
        <f t="shared" si="210"/>
        <v>0</v>
      </c>
      <c r="BG145" s="515">
        <f t="shared" si="211"/>
        <v>0</v>
      </c>
      <c r="BH145" s="515">
        <f t="shared" si="212"/>
        <v>0</v>
      </c>
      <c r="BI145" s="515">
        <f t="shared" si="213"/>
        <v>0</v>
      </c>
      <c r="BJ145" s="515">
        <f t="shared" si="214"/>
        <v>0</v>
      </c>
      <c r="BK145" s="515">
        <f t="shared" si="215"/>
        <v>0</v>
      </c>
      <c r="BL145" s="515">
        <f t="shared" si="216"/>
        <v>0</v>
      </c>
      <c r="BM145" s="515">
        <f t="shared" si="217"/>
        <v>0</v>
      </c>
      <c r="BN145" s="515">
        <f t="shared" si="218"/>
        <v>0</v>
      </c>
      <c r="BO145" s="515">
        <f t="shared" si="219"/>
        <v>0</v>
      </c>
      <c r="BP145" s="515">
        <f t="shared" si="220"/>
        <v>0</v>
      </c>
      <c r="BQ145" s="515">
        <f t="shared" si="221"/>
        <v>0</v>
      </c>
      <c r="BR145" s="515">
        <f t="shared" si="222"/>
        <v>0</v>
      </c>
      <c r="BS145" s="515">
        <f t="shared" si="223"/>
        <v>0</v>
      </c>
      <c r="BT145" s="515">
        <f t="shared" si="224"/>
        <v>0</v>
      </c>
      <c r="BU145" s="515">
        <f t="shared" si="225"/>
        <v>0</v>
      </c>
      <c r="BV145" s="515">
        <f t="shared" si="226"/>
        <v>0</v>
      </c>
      <c r="BW145" s="515">
        <f t="shared" si="227"/>
        <v>0</v>
      </c>
      <c r="BX145" s="515">
        <f t="shared" si="228"/>
        <v>0</v>
      </c>
      <c r="BY145" s="515">
        <f t="shared" si="229"/>
        <v>0</v>
      </c>
      <c r="BZ145" s="515">
        <f t="shared" si="230"/>
        <v>0</v>
      </c>
      <c r="CA145" s="515">
        <f t="shared" si="231"/>
        <v>0</v>
      </c>
      <c r="CB145" s="515">
        <f t="shared" si="232"/>
        <v>0</v>
      </c>
      <c r="CC145" s="515">
        <f t="shared" si="233"/>
        <v>0</v>
      </c>
      <c r="CD145" s="515">
        <f t="shared" si="234"/>
        <v>0</v>
      </c>
      <c r="CE145" s="515">
        <f t="shared" si="235"/>
        <v>0</v>
      </c>
      <c r="CF145" s="515">
        <f t="shared" si="236"/>
        <v>0</v>
      </c>
      <c r="CG145" s="515">
        <f t="shared" si="237"/>
        <v>0</v>
      </c>
      <c r="CH145" s="515">
        <f t="shared" si="238"/>
        <v>0</v>
      </c>
      <c r="CI145" s="515">
        <f t="shared" si="239"/>
        <v>0</v>
      </c>
      <c r="CJ145" s="515">
        <f t="shared" si="253"/>
        <v>0</v>
      </c>
      <c r="CK145" s="515">
        <f t="shared" si="240"/>
        <v>0</v>
      </c>
      <c r="CL145" s="515">
        <f t="shared" si="241"/>
        <v>0</v>
      </c>
      <c r="CM145" s="515">
        <f t="shared" si="242"/>
        <v>0</v>
      </c>
      <c r="CN145" s="515">
        <f t="shared" si="243"/>
        <v>0</v>
      </c>
      <c r="CO145" s="515">
        <f t="shared" si="244"/>
        <v>0</v>
      </c>
      <c r="CP145" s="515">
        <f t="shared" si="245"/>
        <v>0</v>
      </c>
      <c r="CQ145" s="515">
        <f t="shared" si="246"/>
        <v>0</v>
      </c>
      <c r="CR145" s="515">
        <f t="shared" si="247"/>
        <v>0</v>
      </c>
      <c r="CS145" s="515">
        <f t="shared" si="248"/>
        <v>0</v>
      </c>
      <c r="CT145" s="515">
        <f t="shared" si="249"/>
        <v>0</v>
      </c>
      <c r="CU145" s="515">
        <f t="shared" si="250"/>
        <v>0</v>
      </c>
      <c r="CV145" s="515">
        <f t="shared" si="251"/>
        <v>0</v>
      </c>
      <c r="CW145" s="515">
        <f t="shared" si="252"/>
        <v>0</v>
      </c>
    </row>
    <row r="146" spans="2:101" x14ac:dyDescent="0.25">
      <c r="B146" s="509">
        <v>129</v>
      </c>
      <c r="C146" s="467">
        <f>'Student Entry'!C142</f>
        <v>211413205308</v>
      </c>
      <c r="D146" s="274" t="str">
        <f>'Student Entry'!D142</f>
        <v>VIJAY .A</v>
      </c>
      <c r="E146" s="468">
        <v>2</v>
      </c>
      <c r="F146" s="510">
        <v>1</v>
      </c>
      <c r="G146" s="510">
        <v>0</v>
      </c>
      <c r="H146" s="510">
        <v>2</v>
      </c>
      <c r="I146" s="510">
        <v>0</v>
      </c>
      <c r="J146" s="468">
        <v>2</v>
      </c>
      <c r="K146" s="510">
        <v>0</v>
      </c>
      <c r="L146" s="468">
        <v>2</v>
      </c>
      <c r="M146" s="468">
        <v>2</v>
      </c>
      <c r="N146" s="510">
        <v>0</v>
      </c>
      <c r="O146" s="511">
        <v>7</v>
      </c>
      <c r="P146" s="511"/>
      <c r="Q146" s="510"/>
      <c r="R146" s="510"/>
      <c r="S146" s="511">
        <v>5</v>
      </c>
      <c r="T146" s="511"/>
      <c r="U146" s="510"/>
      <c r="V146" s="510"/>
      <c r="W146" s="511">
        <v>12</v>
      </c>
      <c r="X146" s="511"/>
      <c r="Y146" s="510"/>
      <c r="Z146" s="510"/>
      <c r="AA146" s="511">
        <v>8</v>
      </c>
      <c r="AB146" s="511">
        <v>7</v>
      </c>
      <c r="AC146" s="510"/>
      <c r="AD146" s="510"/>
      <c r="AE146" s="511">
        <v>7</v>
      </c>
      <c r="AF146" s="511">
        <v>6</v>
      </c>
      <c r="AG146" s="447"/>
      <c r="AH146" s="512"/>
      <c r="AI146" s="513">
        <f>IF((SUMIF($E$16:$AH$16,"=CO1",E146:AH146)),SUMIF($E$16:$AH$16,"=CO1",E146:AH146),"NIL")</f>
        <v>2</v>
      </c>
      <c r="AJ146" s="513" t="str">
        <f t="shared" si="187"/>
        <v>NIL</v>
      </c>
      <c r="AK146" s="513">
        <f t="shared" si="188"/>
        <v>28</v>
      </c>
      <c r="AL146" s="513">
        <f t="shared" si="189"/>
        <v>33</v>
      </c>
      <c r="AM146" s="513" t="str">
        <f t="shared" si="190"/>
        <v>NIL</v>
      </c>
      <c r="AN146" s="513" t="str">
        <f t="shared" si="191"/>
        <v>NIL</v>
      </c>
      <c r="AO146" s="514">
        <f>SUM(E146:AH146)</f>
        <v>63</v>
      </c>
      <c r="AP146" s="523">
        <f t="shared" si="194"/>
        <v>0</v>
      </c>
      <c r="AQ146" s="523">
        <f t="shared" si="195"/>
        <v>0</v>
      </c>
      <c r="AR146" s="523">
        <f t="shared" si="196"/>
        <v>0</v>
      </c>
      <c r="AS146" s="523">
        <f t="shared" si="197"/>
        <v>0</v>
      </c>
      <c r="AT146" s="523">
        <f t="shared" si="198"/>
        <v>0</v>
      </c>
      <c r="AU146" s="523">
        <f t="shared" si="199"/>
        <v>0</v>
      </c>
      <c r="AV146" s="523">
        <f t="shared" si="200"/>
        <v>0</v>
      </c>
      <c r="AW146" s="523">
        <f t="shared" si="201"/>
        <v>0</v>
      </c>
      <c r="AX146" s="523">
        <f t="shared" si="202"/>
        <v>0</v>
      </c>
      <c r="AY146" s="523">
        <f t="shared" si="203"/>
        <v>0</v>
      </c>
      <c r="AZ146" s="523">
        <f t="shared" si="204"/>
        <v>0</v>
      </c>
      <c r="BA146" s="523">
        <f t="shared" si="205"/>
        <v>0</v>
      </c>
      <c r="BB146" s="523">
        <f t="shared" si="206"/>
        <v>0</v>
      </c>
      <c r="BC146" s="523">
        <f t="shared" si="207"/>
        <v>0</v>
      </c>
      <c r="BD146" s="523">
        <f t="shared" si="208"/>
        <v>0</v>
      </c>
      <c r="BE146" s="523">
        <f t="shared" si="209"/>
        <v>0</v>
      </c>
      <c r="BF146" s="523">
        <f t="shared" si="210"/>
        <v>0</v>
      </c>
      <c r="BG146" s="523">
        <f t="shared" si="211"/>
        <v>0</v>
      </c>
      <c r="BH146" s="523">
        <f t="shared" si="212"/>
        <v>0</v>
      </c>
      <c r="BI146" s="523">
        <f t="shared" si="213"/>
        <v>0</v>
      </c>
      <c r="BJ146" s="523">
        <f t="shared" si="214"/>
        <v>0</v>
      </c>
      <c r="BK146" s="523">
        <f t="shared" si="215"/>
        <v>0</v>
      </c>
      <c r="BL146" s="523">
        <f t="shared" si="216"/>
        <v>0</v>
      </c>
      <c r="BM146" s="523">
        <f t="shared" si="217"/>
        <v>0</v>
      </c>
      <c r="BN146" s="523">
        <f t="shared" si="218"/>
        <v>0</v>
      </c>
      <c r="BO146" s="523">
        <f t="shared" si="219"/>
        <v>0</v>
      </c>
      <c r="BP146" s="523">
        <f t="shared" si="220"/>
        <v>0</v>
      </c>
      <c r="BQ146" s="523">
        <f t="shared" si="221"/>
        <v>0</v>
      </c>
      <c r="BR146" s="523">
        <f t="shared" si="222"/>
        <v>0</v>
      </c>
      <c r="BS146" s="523">
        <f t="shared" si="223"/>
        <v>0</v>
      </c>
      <c r="BT146" s="523">
        <f t="shared" si="224"/>
        <v>0</v>
      </c>
      <c r="BU146" s="523">
        <f t="shared" si="225"/>
        <v>0</v>
      </c>
      <c r="BV146" s="523">
        <f t="shared" si="226"/>
        <v>0</v>
      </c>
      <c r="BW146" s="523">
        <f t="shared" si="227"/>
        <v>0</v>
      </c>
      <c r="BX146" s="523">
        <f t="shared" si="228"/>
        <v>0</v>
      </c>
      <c r="BY146" s="523">
        <f t="shared" si="229"/>
        <v>0</v>
      </c>
      <c r="BZ146" s="523">
        <f t="shared" si="230"/>
        <v>0</v>
      </c>
      <c r="CA146" s="523">
        <f t="shared" si="231"/>
        <v>0</v>
      </c>
      <c r="CB146" s="523">
        <f t="shared" si="232"/>
        <v>0</v>
      </c>
      <c r="CC146" s="523">
        <f t="shared" si="233"/>
        <v>0</v>
      </c>
      <c r="CD146" s="523">
        <f t="shared" si="234"/>
        <v>0</v>
      </c>
      <c r="CE146" s="523">
        <f t="shared" si="235"/>
        <v>0</v>
      </c>
      <c r="CF146" s="523">
        <f t="shared" si="236"/>
        <v>0</v>
      </c>
      <c r="CG146" s="523">
        <f t="shared" si="237"/>
        <v>0</v>
      </c>
      <c r="CH146" s="523">
        <f t="shared" si="238"/>
        <v>0</v>
      </c>
      <c r="CI146" s="523">
        <f t="shared" si="239"/>
        <v>0</v>
      </c>
      <c r="CJ146" s="523">
        <f t="shared" si="253"/>
        <v>0</v>
      </c>
      <c r="CK146" s="523">
        <f t="shared" si="240"/>
        <v>0</v>
      </c>
      <c r="CL146" s="523">
        <f t="shared" si="241"/>
        <v>0</v>
      </c>
      <c r="CM146" s="523">
        <f t="shared" si="242"/>
        <v>0</v>
      </c>
      <c r="CN146" s="523">
        <f t="shared" si="243"/>
        <v>0</v>
      </c>
      <c r="CO146" s="523">
        <f t="shared" si="244"/>
        <v>0</v>
      </c>
      <c r="CP146" s="523">
        <f t="shared" si="245"/>
        <v>0</v>
      </c>
      <c r="CQ146" s="523">
        <f t="shared" si="246"/>
        <v>0</v>
      </c>
      <c r="CR146" s="523">
        <f t="shared" si="247"/>
        <v>0</v>
      </c>
      <c r="CS146" s="523">
        <f t="shared" si="248"/>
        <v>0</v>
      </c>
      <c r="CT146" s="523">
        <f t="shared" si="249"/>
        <v>0</v>
      </c>
      <c r="CU146" s="523">
        <f t="shared" si="250"/>
        <v>0</v>
      </c>
      <c r="CV146" s="523">
        <f t="shared" si="251"/>
        <v>0</v>
      </c>
      <c r="CW146" s="523">
        <f t="shared" si="252"/>
        <v>0</v>
      </c>
    </row>
    <row r="147" spans="2:101" s="529" customFormat="1" x14ac:dyDescent="0.25">
      <c r="B147" s="524"/>
      <c r="C147" s="470"/>
      <c r="D147" s="322" t="s">
        <v>1123</v>
      </c>
      <c r="E147" s="525">
        <f>IFERROR(ROUND(AVERAGE(E18:E146),2),"-")</f>
        <v>1.63</v>
      </c>
      <c r="F147" s="525">
        <f t="shared" ref="F147:O147" si="254">IFERROR(ROUND(AVERAGE(F18:F146),2),"-")</f>
        <v>1.87</v>
      </c>
      <c r="G147" s="525">
        <f t="shared" si="254"/>
        <v>1.52</v>
      </c>
      <c r="H147" s="525">
        <f t="shared" si="254"/>
        <v>1.68</v>
      </c>
      <c r="I147" s="525">
        <f t="shared" si="254"/>
        <v>1.49</v>
      </c>
      <c r="J147" s="525">
        <f t="shared" si="254"/>
        <v>1.7</v>
      </c>
      <c r="K147" s="525">
        <f t="shared" si="254"/>
        <v>1.61</v>
      </c>
      <c r="L147" s="525">
        <f t="shared" si="254"/>
        <v>1.59</v>
      </c>
      <c r="M147" s="525">
        <f t="shared" si="254"/>
        <v>1.61</v>
      </c>
      <c r="N147" s="525">
        <f t="shared" si="254"/>
        <v>0.82</v>
      </c>
      <c r="O147" s="525">
        <f t="shared" si="254"/>
        <v>8.89</v>
      </c>
      <c r="P147" s="525" t="str">
        <f t="shared" ref="P147" si="255">IFERROR(ROUND(AVERAGE(P18:P146),2),"-")</f>
        <v>-</v>
      </c>
      <c r="Q147" s="525">
        <f t="shared" ref="Q147" si="256">IFERROR(ROUND(AVERAGE(Q18:Q146),2),"-")</f>
        <v>11.35</v>
      </c>
      <c r="R147" s="525" t="str">
        <f t="shared" ref="R147" si="257">IFERROR(ROUND(AVERAGE(R18:R146),2),"-")</f>
        <v>-</v>
      </c>
      <c r="S147" s="525">
        <f t="shared" ref="S147" si="258">IFERROR(ROUND(AVERAGE(S18:S146),2),"-")</f>
        <v>7.17</v>
      </c>
      <c r="T147" s="525" t="str">
        <f t="shared" ref="T147" si="259">IFERROR(ROUND(AVERAGE(T18:T146),2),"-")</f>
        <v>-</v>
      </c>
      <c r="U147" s="525">
        <f t="shared" ref="U147" si="260">IFERROR(ROUND(AVERAGE(U18:U146),2),"-")</f>
        <v>6.61</v>
      </c>
      <c r="V147" s="525" t="str">
        <f t="shared" ref="V147" si="261">IFERROR(ROUND(AVERAGE(V18:V146),2),"-")</f>
        <v>-</v>
      </c>
      <c r="W147" s="525">
        <f t="shared" ref="W147" si="262">IFERROR(ROUND(AVERAGE(W18:W146),2),"-")</f>
        <v>10.32</v>
      </c>
      <c r="X147" s="525" t="str">
        <f t="shared" ref="X147" si="263">IFERROR(ROUND(AVERAGE(X18:X146),2),"-")</f>
        <v>-</v>
      </c>
      <c r="Y147" s="525">
        <f t="shared" ref="Y147" si="264">IFERROR(ROUND(AVERAGE(Y18:Y146),2),"-")</f>
        <v>12.76</v>
      </c>
      <c r="Z147" s="525" t="str">
        <f t="shared" ref="Z147" si="265">IFERROR(ROUND(AVERAGE(Z18:Z146),2),"-")</f>
        <v>-</v>
      </c>
      <c r="AA147" s="525">
        <f t="shared" ref="AA147" si="266">IFERROR(ROUND(AVERAGE(AA18:AA146),2),"-")</f>
        <v>6.53</v>
      </c>
      <c r="AB147" s="525">
        <f t="shared" ref="AB147" si="267">IFERROR(ROUND(AVERAGE(AB18:AB146),2),"-")</f>
        <v>6.17</v>
      </c>
      <c r="AC147" s="525">
        <f t="shared" ref="AC147" si="268">IFERROR(ROUND(AVERAGE(AC18:AC146),2),"-")</f>
        <v>6.04</v>
      </c>
      <c r="AD147" s="525">
        <f t="shared" ref="AD147" si="269">IFERROR(ROUND(AVERAGE(AD18:AD146),2),"-")</f>
        <v>5.72</v>
      </c>
      <c r="AE147" s="525">
        <f t="shared" ref="AE147" si="270">IFERROR(ROUND(AVERAGE(AE18:AE146),2),"-")</f>
        <v>5.76</v>
      </c>
      <c r="AF147" s="525">
        <f t="shared" ref="AF147" si="271">IFERROR(ROUND(AVERAGE(AF18:AF146),2),"-")</f>
        <v>6.72</v>
      </c>
      <c r="AG147" s="525">
        <f t="shared" ref="AG147" si="272">IFERROR(ROUND(AVERAGE(AG18:AG146),2),"-")</f>
        <v>7.09</v>
      </c>
      <c r="AH147" s="525">
        <f t="shared" ref="AH147" si="273">IFERROR(ROUND(AVERAGE(AH18:AH146),2),"-")</f>
        <v>7.17</v>
      </c>
      <c r="AI147" s="525">
        <f>IFERROR(ROUND(AVERAGE(AI18:AI146),2),"-")</f>
        <v>1.63</v>
      </c>
      <c r="AJ147" s="525" t="str">
        <f t="shared" ref="AJ147:AN147" si="274">IFERROR(ROUND(AVERAGE(AJ18:AJ146),2),"-")</f>
        <v>-</v>
      </c>
      <c r="AK147" s="525">
        <f t="shared" si="274"/>
        <v>27.57</v>
      </c>
      <c r="AL147" s="525">
        <f t="shared" si="274"/>
        <v>37.619999999999997</v>
      </c>
      <c r="AM147" s="525">
        <f t="shared" si="274"/>
        <v>5.72</v>
      </c>
      <c r="AN147" s="525" t="str">
        <f t="shared" si="274"/>
        <v>-</v>
      </c>
      <c r="AO147" s="525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27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27"/>
      <c r="BV147" s="527"/>
      <c r="BW147" s="527"/>
      <c r="BX147" s="527"/>
      <c r="BY147" s="527"/>
      <c r="BZ147" s="527"/>
      <c r="CA147" s="527"/>
      <c r="CB147" s="527"/>
      <c r="CC147" s="527"/>
      <c r="CD147" s="527"/>
      <c r="CE147" s="527"/>
      <c r="CF147" s="527"/>
      <c r="CG147" s="527"/>
      <c r="CH147" s="527"/>
      <c r="CI147" s="527"/>
      <c r="CJ147" s="527"/>
      <c r="CK147" s="527"/>
      <c r="CL147" s="527"/>
      <c r="CM147" s="527"/>
      <c r="CN147" s="527"/>
      <c r="CO147" s="527"/>
      <c r="CP147" s="527"/>
      <c r="CQ147" s="527"/>
      <c r="CR147" s="527"/>
      <c r="CS147" s="527"/>
      <c r="CT147" s="527"/>
      <c r="CU147" s="527"/>
      <c r="CV147" s="527"/>
      <c r="CW147" s="527"/>
    </row>
    <row r="148" spans="2:101" s="529" customFormat="1" x14ac:dyDescent="0.25">
      <c r="B148" s="524"/>
      <c r="C148" s="470"/>
      <c r="D148" s="458"/>
      <c r="E148" s="525"/>
      <c r="F148" s="525"/>
      <c r="G148" s="525"/>
      <c r="H148" s="525"/>
      <c r="I148" s="525"/>
      <c r="J148" s="525"/>
      <c r="K148" s="525"/>
      <c r="L148" s="525"/>
      <c r="M148" s="525"/>
      <c r="N148" s="525"/>
      <c r="O148" s="540"/>
      <c r="P148" s="540"/>
      <c r="Q148" s="525"/>
      <c r="R148" s="525"/>
      <c r="S148" s="540"/>
      <c r="T148" s="540"/>
      <c r="U148" s="525"/>
      <c r="V148" s="525"/>
      <c r="W148" s="540"/>
      <c r="X148" s="540"/>
      <c r="Y148" s="525"/>
      <c r="Z148" s="525"/>
      <c r="AA148" s="540"/>
      <c r="AB148" s="540"/>
      <c r="AC148" s="525"/>
      <c r="AD148" s="525"/>
      <c r="AE148" s="540"/>
      <c r="AF148" s="540"/>
      <c r="AG148" s="541"/>
      <c r="AH148" s="542"/>
      <c r="AI148" s="543"/>
      <c r="AJ148" s="543"/>
      <c r="AK148" s="543"/>
      <c r="AL148" s="543"/>
      <c r="AM148" s="543"/>
      <c r="AN148" s="543"/>
      <c r="AO148" s="526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27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27"/>
      <c r="BV148" s="527"/>
      <c r="BW148" s="527"/>
      <c r="BX148" s="527"/>
      <c r="BY148" s="527"/>
      <c r="BZ148" s="527"/>
      <c r="CA148" s="527"/>
      <c r="CB148" s="527"/>
      <c r="CC148" s="527"/>
      <c r="CD148" s="527"/>
      <c r="CE148" s="527"/>
      <c r="CF148" s="527"/>
      <c r="CG148" s="527"/>
      <c r="CH148" s="527"/>
      <c r="CI148" s="527"/>
      <c r="CJ148" s="527"/>
      <c r="CK148" s="527"/>
      <c r="CL148" s="527"/>
      <c r="CM148" s="527"/>
      <c r="CN148" s="527"/>
      <c r="CO148" s="527"/>
      <c r="CP148" s="527"/>
      <c r="CQ148" s="527"/>
      <c r="CR148" s="527"/>
      <c r="CS148" s="527"/>
      <c r="CT148" s="527"/>
      <c r="CU148" s="527"/>
      <c r="CV148" s="527"/>
      <c r="CW148" s="527"/>
    </row>
    <row r="149" spans="2:101" s="529" customFormat="1" x14ac:dyDescent="0.25">
      <c r="B149" s="524"/>
      <c r="C149" s="470"/>
      <c r="D149" s="459" t="s">
        <v>965</v>
      </c>
      <c r="E149" s="544">
        <f>COUNTIF(E18:E146,"NA")</f>
        <v>1</v>
      </c>
      <c r="F149" s="544">
        <f t="shared" ref="F149:AH149" si="275">COUNTIF(F18:F146,"NA")</f>
        <v>2</v>
      </c>
      <c r="G149" s="544">
        <f t="shared" si="275"/>
        <v>1</v>
      </c>
      <c r="H149" s="544">
        <f t="shared" si="275"/>
        <v>5</v>
      </c>
      <c r="I149" s="544">
        <f t="shared" si="275"/>
        <v>1</v>
      </c>
      <c r="J149" s="544">
        <f t="shared" si="275"/>
        <v>1</v>
      </c>
      <c r="K149" s="544">
        <f t="shared" si="275"/>
        <v>2</v>
      </c>
      <c r="L149" s="544">
        <f t="shared" si="275"/>
        <v>1</v>
      </c>
      <c r="M149" s="544">
        <f t="shared" si="275"/>
        <v>3</v>
      </c>
      <c r="N149" s="544">
        <f t="shared" si="275"/>
        <v>0</v>
      </c>
      <c r="O149" s="544">
        <f t="shared" si="275"/>
        <v>22</v>
      </c>
      <c r="P149" s="544">
        <f t="shared" si="275"/>
        <v>0</v>
      </c>
      <c r="Q149" s="544">
        <f t="shared" si="275"/>
        <v>0</v>
      </c>
      <c r="R149" s="544">
        <f t="shared" si="275"/>
        <v>0</v>
      </c>
      <c r="S149" s="544">
        <f t="shared" si="275"/>
        <v>27</v>
      </c>
      <c r="T149" s="544">
        <f t="shared" si="275"/>
        <v>0</v>
      </c>
      <c r="U149" s="544">
        <f t="shared" si="275"/>
        <v>0</v>
      </c>
      <c r="V149" s="544">
        <f t="shared" si="275"/>
        <v>0</v>
      </c>
      <c r="W149" s="544">
        <f t="shared" si="275"/>
        <v>25</v>
      </c>
      <c r="X149" s="544">
        <f t="shared" si="275"/>
        <v>0</v>
      </c>
      <c r="Y149" s="544">
        <f t="shared" si="275"/>
        <v>0</v>
      </c>
      <c r="Z149" s="544">
        <f t="shared" si="275"/>
        <v>0</v>
      </c>
      <c r="AA149" s="544">
        <f t="shared" si="275"/>
        <v>25</v>
      </c>
      <c r="AB149" s="544">
        <f t="shared" si="275"/>
        <v>25</v>
      </c>
      <c r="AC149" s="544">
        <f t="shared" si="275"/>
        <v>0</v>
      </c>
      <c r="AD149" s="544">
        <f t="shared" si="275"/>
        <v>0</v>
      </c>
      <c r="AE149" s="544">
        <f t="shared" si="275"/>
        <v>22</v>
      </c>
      <c r="AF149" s="544">
        <f t="shared" si="275"/>
        <v>22</v>
      </c>
      <c r="AG149" s="544">
        <f t="shared" si="275"/>
        <v>0</v>
      </c>
      <c r="AH149" s="544">
        <f t="shared" si="275"/>
        <v>0</v>
      </c>
      <c r="AI149" s="531">
        <f>IFERROR(ROUND((AI147/180)*100,2),"-")</f>
        <v>0.91</v>
      </c>
      <c r="AJ149" s="531" t="str">
        <f t="shared" ref="AJ149:AN149" si="276">IFERROR(ROUND((AJ147/180)*100,2),"-")</f>
        <v>-</v>
      </c>
      <c r="AK149" s="531">
        <f t="shared" si="276"/>
        <v>15.32</v>
      </c>
      <c r="AL149" s="531">
        <f t="shared" si="276"/>
        <v>20.9</v>
      </c>
      <c r="AM149" s="531">
        <f t="shared" si="276"/>
        <v>3.18</v>
      </c>
      <c r="AN149" s="531" t="str">
        <f t="shared" si="276"/>
        <v>-</v>
      </c>
      <c r="AO149" s="545"/>
      <c r="AP149" s="527"/>
      <c r="AQ149" s="527"/>
      <c r="AR149" s="527"/>
      <c r="AS149" s="527"/>
      <c r="AT149" s="527"/>
      <c r="AU149" s="527"/>
      <c r="AV149" s="527"/>
      <c r="AW149" s="527"/>
      <c r="AX149" s="527"/>
      <c r="AY149" s="527"/>
      <c r="AZ149" s="527"/>
      <c r="BA149" s="527"/>
      <c r="BB149" s="527"/>
      <c r="BC149" s="527"/>
      <c r="BD149" s="527"/>
      <c r="BE149" s="527"/>
      <c r="BF149" s="527"/>
      <c r="BG149" s="527"/>
      <c r="BH149" s="527"/>
      <c r="BI149" s="527"/>
      <c r="BJ149" s="527"/>
      <c r="BK149" s="527"/>
      <c r="BL149" s="527"/>
      <c r="BM149" s="527"/>
      <c r="BN149" s="527"/>
      <c r="BO149" s="527"/>
      <c r="BP149" s="527"/>
      <c r="BQ149" s="527"/>
      <c r="BR149" s="527"/>
      <c r="BS149" s="527"/>
      <c r="BT149" s="527"/>
      <c r="BU149" s="527"/>
      <c r="BV149" s="527"/>
      <c r="BW149" s="527"/>
      <c r="BX149" s="527"/>
      <c r="BY149" s="527"/>
      <c r="BZ149" s="527"/>
      <c r="CA149" s="527"/>
      <c r="CB149" s="527"/>
      <c r="CC149" s="527"/>
      <c r="CD149" s="527"/>
      <c r="CE149" s="527"/>
      <c r="CF149" s="527"/>
      <c r="CG149" s="527"/>
      <c r="CH149" s="527"/>
      <c r="CI149" s="527"/>
      <c r="CJ149" s="527"/>
      <c r="CK149" s="527"/>
      <c r="CL149" s="527"/>
      <c r="CM149" s="527"/>
      <c r="CN149" s="527"/>
      <c r="CO149" s="527"/>
      <c r="CP149" s="527"/>
      <c r="CQ149" s="527"/>
      <c r="CR149" s="527"/>
      <c r="CS149" s="527"/>
      <c r="CT149" s="527"/>
      <c r="CU149" s="527"/>
      <c r="CV149" s="527"/>
      <c r="CW149" s="527"/>
    </row>
    <row r="150" spans="2:101" ht="16.5" thickBot="1" x14ac:dyDescent="0.3">
      <c r="D150" s="459" t="s">
        <v>966</v>
      </c>
      <c r="E150" s="546">
        <f>COUNTIFS(E18:E146,"&lt;&gt;NA",E18:E146,"&lt;&gt; ""  ")</f>
        <v>128</v>
      </c>
      <c r="F150" s="546">
        <f t="shared" ref="F150:AH150" si="277">COUNTIFS(F18:F146,"&lt;&gt;NA",F18:F146,"&lt;&gt; ""  ")</f>
        <v>127</v>
      </c>
      <c r="G150" s="546">
        <f t="shared" si="277"/>
        <v>128</v>
      </c>
      <c r="H150" s="546">
        <f t="shared" si="277"/>
        <v>124</v>
      </c>
      <c r="I150" s="546">
        <f t="shared" si="277"/>
        <v>128</v>
      </c>
      <c r="J150" s="546">
        <f t="shared" si="277"/>
        <v>128</v>
      </c>
      <c r="K150" s="546">
        <f t="shared" si="277"/>
        <v>127</v>
      </c>
      <c r="L150" s="546">
        <f t="shared" si="277"/>
        <v>128</v>
      </c>
      <c r="M150" s="546">
        <f t="shared" si="277"/>
        <v>126</v>
      </c>
      <c r="N150" s="546">
        <f t="shared" si="277"/>
        <v>129</v>
      </c>
      <c r="O150" s="546">
        <f t="shared" si="277"/>
        <v>107</v>
      </c>
      <c r="P150" s="546">
        <f t="shared" si="277"/>
        <v>129</v>
      </c>
      <c r="Q150" s="546">
        <f t="shared" si="277"/>
        <v>129</v>
      </c>
      <c r="R150" s="546">
        <f t="shared" si="277"/>
        <v>129</v>
      </c>
      <c r="S150" s="546">
        <f t="shared" si="277"/>
        <v>102</v>
      </c>
      <c r="T150" s="546">
        <f t="shared" si="277"/>
        <v>129</v>
      </c>
      <c r="U150" s="546">
        <f t="shared" si="277"/>
        <v>129</v>
      </c>
      <c r="V150" s="546">
        <f t="shared" si="277"/>
        <v>129</v>
      </c>
      <c r="W150" s="546">
        <f t="shared" si="277"/>
        <v>104</v>
      </c>
      <c r="X150" s="546">
        <f t="shared" si="277"/>
        <v>129</v>
      </c>
      <c r="Y150" s="546">
        <f t="shared" si="277"/>
        <v>129</v>
      </c>
      <c r="Z150" s="546">
        <f t="shared" si="277"/>
        <v>129</v>
      </c>
      <c r="AA150" s="546">
        <f t="shared" si="277"/>
        <v>104</v>
      </c>
      <c r="AB150" s="546">
        <f t="shared" si="277"/>
        <v>104</v>
      </c>
      <c r="AC150" s="546">
        <f t="shared" si="277"/>
        <v>129</v>
      </c>
      <c r="AD150" s="546">
        <f t="shared" si="277"/>
        <v>129</v>
      </c>
      <c r="AE150" s="546">
        <f t="shared" si="277"/>
        <v>107</v>
      </c>
      <c r="AF150" s="546">
        <f t="shared" si="277"/>
        <v>107</v>
      </c>
      <c r="AG150" s="546">
        <f t="shared" si="277"/>
        <v>129</v>
      </c>
      <c r="AH150" s="546">
        <f t="shared" si="277"/>
        <v>129</v>
      </c>
      <c r="AI150" s="525">
        <f>COUNTIFS(AI18:AI146,"&lt;&gt;"&amp;"AB",AI18:AI146,"&lt;&gt; ""  ",AI18:AI146,"&lt;&gt;"&amp;"NIL")</f>
        <v>128</v>
      </c>
      <c r="AJ150" s="525">
        <f t="shared" ref="AJ150:AN150" si="278">COUNTIFS(AJ18:AJ146,"&lt;&gt;"&amp;"AB",AJ18:AJ146,"&lt;&gt; ""  ",AJ18:AJ146,"&lt;&gt;"&amp;"NIL")</f>
        <v>0</v>
      </c>
      <c r="AK150" s="525">
        <f t="shared" si="278"/>
        <v>129</v>
      </c>
      <c r="AL150" s="525">
        <f t="shared" si="278"/>
        <v>129</v>
      </c>
      <c r="AM150" s="525">
        <f t="shared" si="278"/>
        <v>25</v>
      </c>
      <c r="AN150" s="525">
        <f t="shared" si="278"/>
        <v>0</v>
      </c>
      <c r="AO150" s="546"/>
      <c r="AP150" s="546"/>
    </row>
    <row r="151" spans="2:101" ht="32.25" thickBot="1" x14ac:dyDescent="0.3">
      <c r="D151" s="547" t="s">
        <v>1193</v>
      </c>
      <c r="E151" s="497">
        <f>COUNTIF(E18:E146,"&gt;="&amp;E147)</f>
        <v>81</v>
      </c>
      <c r="F151" s="497">
        <f t="shared" ref="F151:AH151" si="279">COUNTIF(F18:F146,"&gt;="&amp;F147)</f>
        <v>116</v>
      </c>
      <c r="G151" s="497">
        <f t="shared" si="279"/>
        <v>84</v>
      </c>
      <c r="H151" s="497">
        <f t="shared" si="279"/>
        <v>90</v>
      </c>
      <c r="I151" s="497">
        <f t="shared" si="279"/>
        <v>90</v>
      </c>
      <c r="J151" s="497">
        <f t="shared" si="279"/>
        <v>90</v>
      </c>
      <c r="K151" s="497">
        <f t="shared" si="279"/>
        <v>83</v>
      </c>
      <c r="L151" s="497">
        <f t="shared" si="279"/>
        <v>76</v>
      </c>
      <c r="M151" s="497">
        <f t="shared" si="279"/>
        <v>77</v>
      </c>
      <c r="N151" s="497">
        <f t="shared" si="279"/>
        <v>61</v>
      </c>
      <c r="O151" s="497">
        <f t="shared" si="279"/>
        <v>54</v>
      </c>
      <c r="P151" s="497">
        <f t="shared" si="279"/>
        <v>0</v>
      </c>
      <c r="Q151" s="497">
        <f t="shared" si="279"/>
        <v>15</v>
      </c>
      <c r="R151" s="497">
        <f t="shared" si="279"/>
        <v>0</v>
      </c>
      <c r="S151" s="497">
        <f>COUNTIF(S18:S146,"&gt;="&amp;S147)</f>
        <v>54</v>
      </c>
      <c r="T151" s="497">
        <f t="shared" si="279"/>
        <v>0</v>
      </c>
      <c r="U151" s="497">
        <f t="shared" si="279"/>
        <v>18</v>
      </c>
      <c r="V151" s="497">
        <f t="shared" si="279"/>
        <v>0</v>
      </c>
      <c r="W151" s="497">
        <f t="shared" si="279"/>
        <v>59</v>
      </c>
      <c r="X151" s="497">
        <f t="shared" si="279"/>
        <v>0</v>
      </c>
      <c r="Y151" s="497">
        <f t="shared" si="279"/>
        <v>13</v>
      </c>
      <c r="Z151" s="497">
        <f t="shared" si="279"/>
        <v>0</v>
      </c>
      <c r="AA151" s="497">
        <f t="shared" si="279"/>
        <v>58</v>
      </c>
      <c r="AB151" s="497">
        <f t="shared" si="279"/>
        <v>34</v>
      </c>
      <c r="AC151" s="497">
        <f t="shared" si="279"/>
        <v>6</v>
      </c>
      <c r="AD151" s="497">
        <f t="shared" si="279"/>
        <v>16</v>
      </c>
      <c r="AE151" s="497">
        <f t="shared" si="279"/>
        <v>71</v>
      </c>
      <c r="AF151" s="497">
        <f t="shared" si="279"/>
        <v>63</v>
      </c>
      <c r="AG151" s="497">
        <f t="shared" si="279"/>
        <v>9</v>
      </c>
      <c r="AH151" s="497">
        <f t="shared" si="279"/>
        <v>8</v>
      </c>
      <c r="AI151" s="497">
        <f>COUNTIF(AI18:AI146,"&gt;="&amp;AI147)</f>
        <v>81</v>
      </c>
      <c r="AJ151" s="497">
        <f t="shared" ref="AJ151:AN151" si="280">COUNTIF(AJ18:AJ146,"&gt;="&amp;AJ147)</f>
        <v>129</v>
      </c>
      <c r="AK151" s="497">
        <f t="shared" si="280"/>
        <v>66</v>
      </c>
      <c r="AL151" s="497">
        <f t="shared" si="280"/>
        <v>53</v>
      </c>
      <c r="AM151" s="497">
        <f t="shared" si="280"/>
        <v>16</v>
      </c>
      <c r="AN151" s="497">
        <f t="shared" si="280"/>
        <v>129</v>
      </c>
      <c r="AO151" s="546"/>
    </row>
    <row r="152" spans="2:101" ht="31.5" x14ac:dyDescent="0.25">
      <c r="D152" s="460" t="s">
        <v>1194</v>
      </c>
      <c r="E152" s="497">
        <f>ROUND((E151/E150)*100,0)</f>
        <v>63</v>
      </c>
      <c r="F152" s="497">
        <f t="shared" ref="F152:AH152" si="281">ROUND((F151/F150)*100,0)</f>
        <v>91</v>
      </c>
      <c r="G152" s="497">
        <f t="shared" si="281"/>
        <v>66</v>
      </c>
      <c r="H152" s="497">
        <f t="shared" si="281"/>
        <v>73</v>
      </c>
      <c r="I152" s="497">
        <f t="shared" si="281"/>
        <v>70</v>
      </c>
      <c r="J152" s="497">
        <f t="shared" si="281"/>
        <v>70</v>
      </c>
      <c r="K152" s="497">
        <f t="shared" si="281"/>
        <v>65</v>
      </c>
      <c r="L152" s="497">
        <f t="shared" si="281"/>
        <v>59</v>
      </c>
      <c r="M152" s="497">
        <f t="shared" si="281"/>
        <v>61</v>
      </c>
      <c r="N152" s="497">
        <f t="shared" si="281"/>
        <v>47</v>
      </c>
      <c r="O152" s="497">
        <f t="shared" si="281"/>
        <v>50</v>
      </c>
      <c r="P152" s="497">
        <f t="shared" si="281"/>
        <v>0</v>
      </c>
      <c r="Q152" s="497">
        <f t="shared" si="281"/>
        <v>12</v>
      </c>
      <c r="R152" s="497">
        <f t="shared" si="281"/>
        <v>0</v>
      </c>
      <c r="S152" s="497">
        <f t="shared" si="281"/>
        <v>53</v>
      </c>
      <c r="T152" s="497">
        <f t="shared" si="281"/>
        <v>0</v>
      </c>
      <c r="U152" s="497">
        <f t="shared" si="281"/>
        <v>14</v>
      </c>
      <c r="V152" s="497">
        <f t="shared" si="281"/>
        <v>0</v>
      </c>
      <c r="W152" s="497">
        <f t="shared" si="281"/>
        <v>57</v>
      </c>
      <c r="X152" s="497">
        <f t="shared" si="281"/>
        <v>0</v>
      </c>
      <c r="Y152" s="497">
        <f t="shared" si="281"/>
        <v>10</v>
      </c>
      <c r="Z152" s="497">
        <f t="shared" si="281"/>
        <v>0</v>
      </c>
      <c r="AA152" s="497">
        <f t="shared" si="281"/>
        <v>56</v>
      </c>
      <c r="AB152" s="497">
        <f t="shared" si="281"/>
        <v>33</v>
      </c>
      <c r="AC152" s="497">
        <f t="shared" si="281"/>
        <v>5</v>
      </c>
      <c r="AD152" s="497">
        <f t="shared" si="281"/>
        <v>12</v>
      </c>
      <c r="AE152" s="497">
        <f t="shared" si="281"/>
        <v>66</v>
      </c>
      <c r="AF152" s="497">
        <f t="shared" si="281"/>
        <v>59</v>
      </c>
      <c r="AG152" s="497">
        <f t="shared" si="281"/>
        <v>7</v>
      </c>
      <c r="AH152" s="497">
        <f t="shared" si="281"/>
        <v>6</v>
      </c>
      <c r="AI152" s="497">
        <f>IFERROR(ROUND((AI151/AI150)*100,0),"-")</f>
        <v>63</v>
      </c>
      <c r="AJ152" s="497" t="str">
        <f t="shared" ref="AJ152:AN152" si="282">IFERROR(ROUND((AJ151/AJ150)*100,0),"-")</f>
        <v>-</v>
      </c>
      <c r="AK152" s="497">
        <f t="shared" si="282"/>
        <v>51</v>
      </c>
      <c r="AL152" s="497">
        <f t="shared" si="282"/>
        <v>41</v>
      </c>
      <c r="AM152" s="497">
        <f t="shared" si="282"/>
        <v>64</v>
      </c>
      <c r="AN152" s="497" t="str">
        <f t="shared" si="282"/>
        <v>-</v>
      </c>
      <c r="AO152" s="546"/>
    </row>
    <row r="154" spans="2:101" x14ac:dyDescent="0.25">
      <c r="D154" s="548"/>
      <c r="E154" s="535"/>
      <c r="F154" s="535"/>
      <c r="G154" s="536" t="s">
        <v>1122</v>
      </c>
      <c r="H154" s="535"/>
      <c r="I154" s="535"/>
      <c r="J154" s="535"/>
    </row>
    <row r="155" spans="2:101" x14ac:dyDescent="0.25">
      <c r="D155" s="548"/>
      <c r="E155" s="535"/>
      <c r="F155" s="535"/>
      <c r="G155" s="535"/>
      <c r="H155" s="535"/>
      <c r="I155" s="535"/>
      <c r="J155" s="535"/>
    </row>
    <row r="156" spans="2:101" x14ac:dyDescent="0.25">
      <c r="D156" s="549"/>
      <c r="E156" s="538" t="s">
        <v>309</v>
      </c>
      <c r="F156" s="538" t="s">
        <v>305</v>
      </c>
      <c r="G156" s="538" t="s">
        <v>306</v>
      </c>
      <c r="H156" s="538" t="s">
        <v>307</v>
      </c>
      <c r="I156" s="538" t="s">
        <v>308</v>
      </c>
      <c r="J156" s="538" t="s">
        <v>570</v>
      </c>
    </row>
    <row r="157" spans="2:101" x14ac:dyDescent="0.25">
      <c r="D157" s="549" t="s">
        <v>1060</v>
      </c>
      <c r="E157" s="538">
        <f>IFERROR(ROUND((AI17/180)*100,2),"-")</f>
        <v>1.1100000000000001</v>
      </c>
      <c r="F157" s="538">
        <f t="shared" ref="F157:J157" si="283">IFERROR(ROUND((AJ17/180)*100,2),"-")</f>
        <v>0</v>
      </c>
      <c r="G157" s="538">
        <f t="shared" si="283"/>
        <v>31.11</v>
      </c>
      <c r="H157" s="538">
        <f t="shared" si="283"/>
        <v>60</v>
      </c>
      <c r="I157" s="538">
        <f t="shared" si="283"/>
        <v>7.78</v>
      </c>
      <c r="J157" s="538">
        <f t="shared" si="283"/>
        <v>0</v>
      </c>
    </row>
    <row r="158" spans="2:101" x14ac:dyDescent="0.25">
      <c r="D158" s="549" t="s">
        <v>1123</v>
      </c>
      <c r="E158" s="538">
        <f>AI149</f>
        <v>0.91</v>
      </c>
      <c r="F158" s="538" t="str">
        <f t="shared" ref="F158:J158" si="284">AJ149</f>
        <v>-</v>
      </c>
      <c r="G158" s="538">
        <f t="shared" si="284"/>
        <v>15.32</v>
      </c>
      <c r="H158" s="538">
        <f t="shared" si="284"/>
        <v>20.9</v>
      </c>
      <c r="I158" s="538">
        <f t="shared" si="284"/>
        <v>3.18</v>
      </c>
      <c r="J158" s="538" t="str">
        <f t="shared" si="284"/>
        <v>-</v>
      </c>
    </row>
    <row r="159" spans="2:101" x14ac:dyDescent="0.25">
      <c r="D159" s="549" t="s">
        <v>966</v>
      </c>
      <c r="E159" s="538">
        <f>AI150</f>
        <v>128</v>
      </c>
      <c r="F159" s="538">
        <f t="shared" ref="F159:J159" si="285">AJ150</f>
        <v>0</v>
      </c>
      <c r="G159" s="538">
        <f t="shared" si="285"/>
        <v>129</v>
      </c>
      <c r="H159" s="538">
        <f t="shared" si="285"/>
        <v>129</v>
      </c>
      <c r="I159" s="538">
        <f t="shared" si="285"/>
        <v>25</v>
      </c>
      <c r="J159" s="538">
        <f t="shared" si="285"/>
        <v>0</v>
      </c>
    </row>
    <row r="160" spans="2:101" ht="47.25" x14ac:dyDescent="0.25">
      <c r="D160" s="550" t="s">
        <v>1124</v>
      </c>
      <c r="E160" s="538">
        <f>AI151</f>
        <v>81</v>
      </c>
      <c r="F160" s="538">
        <f t="shared" ref="F160:J160" si="286">AJ151</f>
        <v>129</v>
      </c>
      <c r="G160" s="538">
        <f t="shared" si="286"/>
        <v>66</v>
      </c>
      <c r="H160" s="538">
        <f t="shared" si="286"/>
        <v>53</v>
      </c>
      <c r="I160" s="538">
        <f t="shared" si="286"/>
        <v>16</v>
      </c>
      <c r="J160" s="538">
        <f t="shared" si="286"/>
        <v>129</v>
      </c>
    </row>
    <row r="161" spans="4:10" ht="47.25" x14ac:dyDescent="0.25">
      <c r="D161" s="550" t="s">
        <v>1124</v>
      </c>
      <c r="E161" s="538">
        <f>IFERROR(ROUNDUP((E160/E159)*100,2),"-")</f>
        <v>63.29</v>
      </c>
      <c r="F161" s="538" t="str">
        <f t="shared" ref="F161:J161" si="287">IFERROR(ROUNDUP((F160/F159)*100,2),"-")</f>
        <v>-</v>
      </c>
      <c r="G161" s="538">
        <f t="shared" si="287"/>
        <v>51.169999999999995</v>
      </c>
      <c r="H161" s="538">
        <f t="shared" si="287"/>
        <v>41.089999999999996</v>
      </c>
      <c r="I161" s="538">
        <f t="shared" si="287"/>
        <v>64</v>
      </c>
      <c r="J161" s="538" t="str">
        <f t="shared" si="287"/>
        <v>-</v>
      </c>
    </row>
  </sheetData>
  <mergeCells count="20">
    <mergeCell ref="O14:P14"/>
    <mergeCell ref="Q14:R14"/>
    <mergeCell ref="S14:T14"/>
    <mergeCell ref="U14:V14"/>
    <mergeCell ref="W14:X14"/>
    <mergeCell ref="O13:R13"/>
    <mergeCell ref="S13:V13"/>
    <mergeCell ref="W13:Z13"/>
    <mergeCell ref="AA13:AD13"/>
    <mergeCell ref="AE13:AH13"/>
    <mergeCell ref="Y14:Z14"/>
    <mergeCell ref="AA14:AB14"/>
    <mergeCell ref="AC14:AD14"/>
    <mergeCell ref="AG14:AH14"/>
    <mergeCell ref="CL11:CW11"/>
    <mergeCell ref="AP11:BA11"/>
    <mergeCell ref="BB11:BM11"/>
    <mergeCell ref="BN11:BY11"/>
    <mergeCell ref="BZ11:CK11"/>
    <mergeCell ref="AP13:CW15"/>
  </mergeCells>
  <phoneticPr fontId="106" type="noConversion"/>
  <conditionalFormatting sqref="C18:C149">
    <cfRule type="containsText" dxfId="9" priority="7" operator="containsText" text="U">
      <formula>NOT(ISERROR(SEARCH("U",C18)))</formula>
    </cfRule>
  </conditionalFormatting>
  <conditionalFormatting sqref="E18:E108">
    <cfRule type="cellIs" dxfId="8" priority="5" operator="equal">
      <formula>"ua"</formula>
    </cfRule>
    <cfRule type="cellIs" dxfId="7" priority="6" operator="equal">
      <formula>"u"</formula>
    </cfRule>
  </conditionalFormatting>
  <conditionalFormatting sqref="E18:E108">
    <cfRule type="cellIs" dxfId="6" priority="3" operator="equal">
      <formula>"ua"</formula>
    </cfRule>
    <cfRule type="cellIs" dxfId="5" priority="4" operator="equal">
      <formula>"u"</formula>
    </cfRule>
  </conditionalFormatting>
  <conditionalFormatting sqref="E18:E108">
    <cfRule type="cellIs" dxfId="4" priority="1" operator="equal">
      <formula>"ua"</formula>
    </cfRule>
    <cfRule type="cellIs" dxfId="3" priority="2" operator="equal">
      <formula>"u"</formula>
    </cfRule>
  </conditionalFormatting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2:CW163"/>
  <sheetViews>
    <sheetView workbookViewId="0">
      <selection activeCell="E149" sqref="E149:O151"/>
    </sheetView>
  </sheetViews>
  <sheetFormatPr defaultRowHeight="15.75" x14ac:dyDescent="0.25"/>
  <cols>
    <col min="1" max="2" width="9.140625" style="472"/>
    <col min="3" max="3" width="15.28515625" style="472" customWidth="1"/>
    <col min="4" max="4" width="29.140625" style="473" customWidth="1"/>
    <col min="5" max="16384" width="9.140625" style="472"/>
  </cols>
  <sheetData>
    <row r="2" spans="2:101" x14ac:dyDescent="0.25">
      <c r="B2" s="472" t="str">
        <f>'Student Entry'!A2</f>
        <v>Subject code</v>
      </c>
      <c r="C2" s="472" t="str">
        <f>'Student Entry'!B2</f>
        <v>IT6601</v>
      </c>
    </row>
    <row r="3" spans="2:101" x14ac:dyDescent="0.25">
      <c r="B3" s="472" t="str">
        <f>'Student Entry'!A3</f>
        <v>Subject Name</v>
      </c>
      <c r="C3" s="472" t="str">
        <f>'Student Entry'!B3</f>
        <v xml:space="preserve">Mobile Computing </v>
      </c>
    </row>
    <row r="4" spans="2:101" x14ac:dyDescent="0.25">
      <c r="B4" s="472" t="str">
        <f>'Student Entry'!A4</f>
        <v>Year &amp; Semester</v>
      </c>
      <c r="C4" s="472" t="str">
        <f>'Student Entry'!B4</f>
        <v>III   Yr.  &amp;  VI Sem.</v>
      </c>
    </row>
    <row r="5" spans="2:101" x14ac:dyDescent="0.25">
      <c r="B5" s="472" t="str">
        <f>'Student Entry'!A5</f>
        <v>Academic  Year</v>
      </c>
      <c r="C5" s="472" t="str">
        <f>'Student Entry'!B5</f>
        <v>2016-2017</v>
      </c>
    </row>
    <row r="6" spans="2:101" x14ac:dyDescent="0.25">
      <c r="B6" s="472" t="str">
        <f>'Student Entry'!A6</f>
        <v>Name of Faculty</v>
      </c>
      <c r="C6" s="472" t="str">
        <f>'Student Entry'!B6</f>
        <v>Mr.K.Sridharan</v>
      </c>
    </row>
    <row r="7" spans="2:101" x14ac:dyDescent="0.25">
      <c r="B7" s="472" t="str">
        <f>'Student Entry'!A7</f>
        <v xml:space="preserve">Total No.of Students </v>
      </c>
      <c r="C7" s="472">
        <f>'Student Entry'!B7</f>
        <v>129</v>
      </c>
    </row>
    <row r="8" spans="2:101" x14ac:dyDescent="0.25">
      <c r="B8" s="472" t="s">
        <v>1105</v>
      </c>
      <c r="C8" s="472">
        <f>ROUNDUP(C7*0.6,0)</f>
        <v>78</v>
      </c>
    </row>
    <row r="11" spans="2:101" x14ac:dyDescent="0.25">
      <c r="AP11" s="771" t="s">
        <v>309</v>
      </c>
      <c r="AQ11" s="771"/>
      <c r="AR11" s="771"/>
      <c r="AS11" s="771"/>
      <c r="AT11" s="771"/>
      <c r="AU11" s="771"/>
      <c r="AV11" s="771"/>
      <c r="AW11" s="771"/>
      <c r="AX11" s="771"/>
      <c r="AY11" s="771"/>
      <c r="AZ11" s="771"/>
      <c r="BA11" s="771"/>
      <c r="BB11" s="769" t="s">
        <v>305</v>
      </c>
      <c r="BC11" s="769"/>
      <c r="BD11" s="769"/>
      <c r="BE11" s="769"/>
      <c r="BF11" s="769"/>
      <c r="BG11" s="769"/>
      <c r="BH11" s="769"/>
      <c r="BI11" s="769"/>
      <c r="BJ11" s="769"/>
      <c r="BK11" s="769"/>
      <c r="BL11" s="769"/>
      <c r="BM11" s="769"/>
      <c r="BN11" s="769" t="s">
        <v>306</v>
      </c>
      <c r="BO11" s="769"/>
      <c r="BP11" s="769"/>
      <c r="BQ11" s="769"/>
      <c r="BR11" s="769"/>
      <c r="BS11" s="769"/>
      <c r="BT11" s="769"/>
      <c r="BU11" s="769"/>
      <c r="BV11" s="769"/>
      <c r="BW11" s="769"/>
      <c r="BX11" s="769"/>
      <c r="BY11" s="769"/>
      <c r="BZ11" s="770" t="s">
        <v>307</v>
      </c>
      <c r="CA11" s="770"/>
      <c r="CB11" s="770"/>
      <c r="CC11" s="770"/>
      <c r="CD11" s="770"/>
      <c r="CE11" s="770"/>
      <c r="CF11" s="770"/>
      <c r="CG11" s="770"/>
      <c r="CH11" s="770"/>
      <c r="CI11" s="770"/>
      <c r="CJ11" s="770"/>
      <c r="CK11" s="770"/>
      <c r="CL11" s="770" t="s">
        <v>308</v>
      </c>
      <c r="CM11" s="770"/>
      <c r="CN11" s="770"/>
      <c r="CO11" s="770"/>
      <c r="CP11" s="770"/>
      <c r="CQ11" s="770"/>
      <c r="CR11" s="770"/>
      <c r="CS11" s="770"/>
      <c r="CT11" s="770"/>
      <c r="CU11" s="770"/>
      <c r="CV11" s="770"/>
      <c r="CW11" s="770"/>
    </row>
    <row r="12" spans="2:101" x14ac:dyDescent="0.25">
      <c r="AP12" s="474" t="s">
        <v>804</v>
      </c>
      <c r="AQ12" s="475" t="s">
        <v>806</v>
      </c>
      <c r="AR12" s="476" t="s">
        <v>807</v>
      </c>
      <c r="AS12" s="475" t="s">
        <v>808</v>
      </c>
      <c r="AT12" s="475" t="s">
        <v>809</v>
      </c>
      <c r="AU12" s="476" t="s">
        <v>810</v>
      </c>
      <c r="AV12" s="475" t="s">
        <v>811</v>
      </c>
      <c r="AW12" s="475" t="s">
        <v>812</v>
      </c>
      <c r="AX12" s="476" t="s">
        <v>813</v>
      </c>
      <c r="AY12" s="475" t="s">
        <v>814</v>
      </c>
      <c r="AZ12" s="475" t="s">
        <v>816</v>
      </c>
      <c r="BA12" s="477" t="s">
        <v>817</v>
      </c>
      <c r="BB12" s="478" t="s">
        <v>804</v>
      </c>
      <c r="BC12" s="479" t="s">
        <v>806</v>
      </c>
      <c r="BD12" s="480" t="s">
        <v>807</v>
      </c>
      <c r="BE12" s="479" t="s">
        <v>808</v>
      </c>
      <c r="BF12" s="479" t="s">
        <v>809</v>
      </c>
      <c r="BG12" s="480" t="s">
        <v>810</v>
      </c>
      <c r="BH12" s="479" t="s">
        <v>811</v>
      </c>
      <c r="BI12" s="479" t="s">
        <v>812</v>
      </c>
      <c r="BJ12" s="480" t="s">
        <v>813</v>
      </c>
      <c r="BK12" s="479" t="s">
        <v>814</v>
      </c>
      <c r="BL12" s="479" t="s">
        <v>816</v>
      </c>
      <c r="BM12" s="481" t="s">
        <v>817</v>
      </c>
      <c r="BN12" s="482" t="s">
        <v>804</v>
      </c>
      <c r="BO12" s="483" t="s">
        <v>806</v>
      </c>
      <c r="BP12" s="484" t="s">
        <v>807</v>
      </c>
      <c r="BQ12" s="483" t="s">
        <v>808</v>
      </c>
      <c r="BR12" s="483" t="s">
        <v>809</v>
      </c>
      <c r="BS12" s="484" t="s">
        <v>810</v>
      </c>
      <c r="BT12" s="483" t="s">
        <v>811</v>
      </c>
      <c r="BU12" s="483" t="s">
        <v>812</v>
      </c>
      <c r="BV12" s="484" t="s">
        <v>813</v>
      </c>
      <c r="BW12" s="483" t="s">
        <v>814</v>
      </c>
      <c r="BX12" s="483" t="s">
        <v>816</v>
      </c>
      <c r="BY12" s="485" t="s">
        <v>817</v>
      </c>
      <c r="BZ12" s="486" t="s">
        <v>804</v>
      </c>
      <c r="CA12" s="487" t="s">
        <v>806</v>
      </c>
      <c r="CB12" s="488" t="s">
        <v>807</v>
      </c>
      <c r="CC12" s="487" t="s">
        <v>808</v>
      </c>
      <c r="CD12" s="487" t="s">
        <v>809</v>
      </c>
      <c r="CE12" s="488" t="s">
        <v>810</v>
      </c>
      <c r="CF12" s="487" t="s">
        <v>811</v>
      </c>
      <c r="CG12" s="487" t="s">
        <v>812</v>
      </c>
      <c r="CH12" s="488" t="s">
        <v>813</v>
      </c>
      <c r="CI12" s="487" t="s">
        <v>814</v>
      </c>
      <c r="CJ12" s="487" t="s">
        <v>816</v>
      </c>
      <c r="CK12" s="489" t="s">
        <v>817</v>
      </c>
      <c r="CL12" s="490" t="s">
        <v>804</v>
      </c>
      <c r="CM12" s="491" t="s">
        <v>806</v>
      </c>
      <c r="CN12" s="492" t="s">
        <v>807</v>
      </c>
      <c r="CO12" s="491" t="s">
        <v>808</v>
      </c>
      <c r="CP12" s="491" t="s">
        <v>809</v>
      </c>
      <c r="CQ12" s="492" t="s">
        <v>810</v>
      </c>
      <c r="CR12" s="491" t="s">
        <v>811</v>
      </c>
      <c r="CS12" s="491" t="s">
        <v>812</v>
      </c>
      <c r="CT12" s="492" t="s">
        <v>813</v>
      </c>
      <c r="CU12" s="491" t="s">
        <v>814</v>
      </c>
      <c r="CV12" s="491" t="s">
        <v>816</v>
      </c>
      <c r="CW12" s="493" t="s">
        <v>817</v>
      </c>
    </row>
    <row r="13" spans="2:101" x14ac:dyDescent="0.25">
      <c r="B13" s="494"/>
      <c r="C13" s="494"/>
      <c r="D13" s="557"/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758">
        <v>11</v>
      </c>
      <c r="P13" s="759"/>
      <c r="Q13" s="759"/>
      <c r="R13" s="760"/>
      <c r="S13" s="758">
        <v>12</v>
      </c>
      <c r="T13" s="759"/>
      <c r="U13" s="759"/>
      <c r="V13" s="760"/>
      <c r="W13" s="758">
        <v>13</v>
      </c>
      <c r="X13" s="759"/>
      <c r="Y13" s="759"/>
      <c r="Z13" s="760"/>
      <c r="AA13" s="758">
        <v>14</v>
      </c>
      <c r="AB13" s="759"/>
      <c r="AC13" s="759"/>
      <c r="AD13" s="760"/>
      <c r="AE13" s="758">
        <v>15</v>
      </c>
      <c r="AF13" s="759"/>
      <c r="AG13" s="759"/>
      <c r="AH13" s="760"/>
      <c r="AI13" s="495"/>
      <c r="AJ13" s="495"/>
      <c r="AK13" s="495"/>
      <c r="AL13" s="495"/>
      <c r="AM13" s="496"/>
      <c r="AN13" s="496"/>
      <c r="AO13" s="497"/>
      <c r="AP13" s="763"/>
      <c r="AQ13" s="764"/>
      <c r="AR13" s="764"/>
      <c r="AS13" s="764"/>
      <c r="AT13" s="764"/>
      <c r="AU13" s="764"/>
      <c r="AV13" s="764"/>
      <c r="AW13" s="764"/>
      <c r="AX13" s="764"/>
      <c r="AY13" s="764"/>
      <c r="AZ13" s="764"/>
      <c r="BA13" s="764"/>
      <c r="BB13" s="764"/>
      <c r="BC13" s="764"/>
      <c r="BD13" s="764"/>
      <c r="BE13" s="764"/>
      <c r="BF13" s="764"/>
      <c r="BG13" s="764"/>
      <c r="BH13" s="764"/>
      <c r="BI13" s="764"/>
      <c r="BJ13" s="764"/>
      <c r="BK13" s="764"/>
      <c r="BL13" s="764"/>
      <c r="BM13" s="764"/>
      <c r="BN13" s="764"/>
      <c r="BO13" s="764"/>
      <c r="BP13" s="764"/>
      <c r="BQ13" s="764"/>
      <c r="BR13" s="764"/>
      <c r="BS13" s="764"/>
      <c r="BT13" s="764"/>
      <c r="BU13" s="764"/>
      <c r="BV13" s="764"/>
      <c r="BW13" s="764"/>
      <c r="BX13" s="764"/>
      <c r="BY13" s="764"/>
      <c r="BZ13" s="764"/>
      <c r="CA13" s="764"/>
      <c r="CB13" s="764"/>
      <c r="CC13" s="764"/>
      <c r="CD13" s="764"/>
      <c r="CE13" s="764"/>
      <c r="CF13" s="764"/>
      <c r="CG13" s="764"/>
      <c r="CH13" s="764"/>
      <c r="CI13" s="764"/>
      <c r="CJ13" s="764"/>
      <c r="CK13" s="764"/>
      <c r="CL13" s="764"/>
      <c r="CM13" s="764"/>
      <c r="CN13" s="764"/>
      <c r="CO13" s="764"/>
      <c r="CP13" s="764"/>
      <c r="CQ13" s="764"/>
      <c r="CR13" s="764"/>
      <c r="CS13" s="764"/>
      <c r="CT13" s="764"/>
      <c r="CU13" s="764"/>
      <c r="CV13" s="764"/>
      <c r="CW13" s="764"/>
    </row>
    <row r="14" spans="2:101" x14ac:dyDescent="0.25">
      <c r="B14" s="494"/>
      <c r="C14" s="494"/>
      <c r="D14" s="494"/>
      <c r="E14" s="494" t="s">
        <v>942</v>
      </c>
      <c r="F14" s="494" t="s">
        <v>943</v>
      </c>
      <c r="G14" s="494" t="s">
        <v>944</v>
      </c>
      <c r="H14" s="494" t="s">
        <v>945</v>
      </c>
      <c r="I14" s="494" t="s">
        <v>946</v>
      </c>
      <c r="J14" s="494" t="s">
        <v>947</v>
      </c>
      <c r="K14" s="494" t="s">
        <v>948</v>
      </c>
      <c r="L14" s="494" t="s">
        <v>949</v>
      </c>
      <c r="M14" s="494" t="s">
        <v>950</v>
      </c>
      <c r="N14" s="494" t="s">
        <v>951</v>
      </c>
      <c r="O14" s="758" t="s">
        <v>929</v>
      </c>
      <c r="P14" s="760"/>
      <c r="Q14" s="761" t="s">
        <v>930</v>
      </c>
      <c r="R14" s="762"/>
      <c r="S14" s="758" t="s">
        <v>929</v>
      </c>
      <c r="T14" s="760"/>
      <c r="U14" s="758" t="s">
        <v>930</v>
      </c>
      <c r="V14" s="760"/>
      <c r="W14" s="758" t="s">
        <v>929</v>
      </c>
      <c r="X14" s="760"/>
      <c r="Y14" s="758" t="s">
        <v>930</v>
      </c>
      <c r="Z14" s="760"/>
      <c r="AA14" s="758" t="s">
        <v>929</v>
      </c>
      <c r="AB14" s="760"/>
      <c r="AC14" s="761" t="s">
        <v>930</v>
      </c>
      <c r="AD14" s="762"/>
      <c r="AE14" s="498" t="s">
        <v>929</v>
      </c>
      <c r="AF14" s="499"/>
      <c r="AG14" s="758" t="s">
        <v>930</v>
      </c>
      <c r="AH14" s="760"/>
      <c r="AI14" s="495"/>
      <c r="AJ14" s="495"/>
      <c r="AK14" s="495"/>
      <c r="AL14" s="495"/>
      <c r="AM14" s="496"/>
      <c r="AN14" s="496"/>
      <c r="AO14" s="497"/>
      <c r="AP14" s="765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</row>
    <row r="15" spans="2:101" x14ac:dyDescent="0.25">
      <c r="B15" s="500" t="s">
        <v>952</v>
      </c>
      <c r="C15" s="500" t="s">
        <v>953</v>
      </c>
      <c r="D15" s="501" t="s">
        <v>954</v>
      </c>
      <c r="E15" s="502"/>
      <c r="F15" s="502"/>
      <c r="G15" s="502"/>
      <c r="H15" s="502"/>
      <c r="I15" s="502"/>
      <c r="J15" s="502"/>
      <c r="K15" s="502"/>
      <c r="L15" s="502"/>
      <c r="M15" s="502"/>
      <c r="N15" s="502"/>
      <c r="O15" s="494" t="s">
        <v>931</v>
      </c>
      <c r="P15" s="494" t="s">
        <v>932</v>
      </c>
      <c r="Q15" s="494" t="s">
        <v>931</v>
      </c>
      <c r="R15" s="494" t="s">
        <v>932</v>
      </c>
      <c r="S15" s="494" t="s">
        <v>931</v>
      </c>
      <c r="T15" s="494" t="s">
        <v>932</v>
      </c>
      <c r="U15" s="494" t="s">
        <v>931</v>
      </c>
      <c r="V15" s="494" t="s">
        <v>932</v>
      </c>
      <c r="W15" s="494" t="s">
        <v>931</v>
      </c>
      <c r="X15" s="494" t="s">
        <v>932</v>
      </c>
      <c r="Y15" s="494" t="s">
        <v>931</v>
      </c>
      <c r="Z15" s="494" t="s">
        <v>932</v>
      </c>
      <c r="AA15" s="494" t="s">
        <v>931</v>
      </c>
      <c r="AB15" s="494" t="s">
        <v>932</v>
      </c>
      <c r="AC15" s="494" t="s">
        <v>931</v>
      </c>
      <c r="AD15" s="494" t="s">
        <v>932</v>
      </c>
      <c r="AE15" s="494" t="s">
        <v>931</v>
      </c>
      <c r="AF15" s="494" t="s">
        <v>932</v>
      </c>
      <c r="AG15" s="494" t="s">
        <v>931</v>
      </c>
      <c r="AH15" s="503" t="s">
        <v>932</v>
      </c>
      <c r="AI15" s="495"/>
      <c r="AJ15" s="495"/>
      <c r="AK15" s="495"/>
      <c r="AL15" s="495"/>
      <c r="AM15" s="496"/>
      <c r="AN15" s="496"/>
      <c r="AO15" s="497"/>
      <c r="AP15" s="767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</row>
    <row r="16" spans="2:101" x14ac:dyDescent="0.25">
      <c r="B16" s="500"/>
      <c r="C16" s="500"/>
      <c r="D16" s="501"/>
      <c r="E16" s="502" t="str">
        <f>'Int-III '!R9</f>
        <v>CO1</v>
      </c>
      <c r="F16" s="502" t="str">
        <f>'Int-III '!R10</f>
        <v>CO2</v>
      </c>
      <c r="G16" s="502" t="str">
        <f>'Int-III '!R11</f>
        <v>CO3</v>
      </c>
      <c r="H16" s="502" t="str">
        <f>'Int-III '!R12</f>
        <v>CO4</v>
      </c>
      <c r="I16" s="502" t="str">
        <f>'Int-III '!R13</f>
        <v>CO3</v>
      </c>
      <c r="J16" s="502" t="str">
        <f>'Int-III '!R14</f>
        <v>CO4</v>
      </c>
      <c r="K16" s="502" t="str">
        <f>'Int-III '!R15</f>
        <v>CO5</v>
      </c>
      <c r="L16" s="502" t="str">
        <f>'Int-III '!R16</f>
        <v>CO5</v>
      </c>
      <c r="M16" s="502" t="str">
        <f>'Int-III '!R17</f>
        <v>CO6</v>
      </c>
      <c r="N16" s="502" t="str">
        <f>'Int-III '!R18</f>
        <v>CO5</v>
      </c>
      <c r="O16" s="502" t="str">
        <f>'Int-III '!R22</f>
        <v>CO1</v>
      </c>
      <c r="P16" s="502" t="str">
        <f>'Int-III '!R23</f>
        <v>CO2</v>
      </c>
      <c r="Q16" s="502" t="str">
        <f>'Int-III '!R26</f>
        <v>CO2</v>
      </c>
      <c r="R16" s="502" t="str">
        <f>'Int-III '!R27</f>
        <v>CO1</v>
      </c>
      <c r="S16" s="502" t="str">
        <f>'Int-III '!R29</f>
        <v>CO3</v>
      </c>
      <c r="T16" s="502" t="str">
        <f>'Int-III '!R30</f>
        <v>CO4</v>
      </c>
      <c r="U16" s="502" t="str">
        <f>'Int-III '!R32</f>
        <v>CO4</v>
      </c>
      <c r="V16" s="502" t="str">
        <f>'Int-III '!R33</f>
        <v>-</v>
      </c>
      <c r="W16" s="502" t="str">
        <f>'Int-III '!R35</f>
        <v>CO5</v>
      </c>
      <c r="X16" s="502" t="str">
        <f>'Int-III '!R36</f>
        <v>CO6</v>
      </c>
      <c r="Y16" s="502" t="str">
        <f>'Int-III '!R38</f>
        <v>CO4</v>
      </c>
      <c r="Z16" s="502" t="str">
        <f>'Int-III '!R39</f>
        <v>CO6</v>
      </c>
      <c r="AA16" s="502" t="str">
        <f>'Int-III '!R41</f>
        <v>CO5</v>
      </c>
      <c r="AB16" s="502" t="str">
        <f>'Int-III '!R42</f>
        <v>-</v>
      </c>
      <c r="AC16" s="502" t="str">
        <f>'Int-III '!R44</f>
        <v>CO3</v>
      </c>
      <c r="AD16" s="502" t="str">
        <f>'Int-III '!R45</f>
        <v>CO4</v>
      </c>
      <c r="AE16" s="502" t="str">
        <f>'Int-III '!R47</f>
        <v>CO4</v>
      </c>
      <c r="AF16" s="502" t="str">
        <f>'Int-III '!R48</f>
        <v>CO5</v>
      </c>
      <c r="AG16" s="502" t="str">
        <f>'Int-III '!R50</f>
        <v>CO5</v>
      </c>
      <c r="AH16" s="504" t="str">
        <f>'Int-III '!R51</f>
        <v>CO4</v>
      </c>
      <c r="AI16" s="495" t="s">
        <v>309</v>
      </c>
      <c r="AJ16" s="495" t="s">
        <v>305</v>
      </c>
      <c r="AK16" s="495" t="s">
        <v>306</v>
      </c>
      <c r="AL16" s="495" t="s">
        <v>307</v>
      </c>
      <c r="AM16" s="505" t="s">
        <v>308</v>
      </c>
      <c r="AN16" s="505" t="s">
        <v>570</v>
      </c>
      <c r="AO16" s="497"/>
      <c r="AP16" s="506"/>
      <c r="AQ16" s="507"/>
      <c r="AR16" s="507"/>
      <c r="AS16" s="507"/>
      <c r="AT16" s="507"/>
      <c r="AU16" s="507"/>
      <c r="AV16" s="507"/>
      <c r="AW16" s="507"/>
      <c r="AX16" s="507"/>
      <c r="AY16" s="507"/>
      <c r="AZ16" s="507"/>
      <c r="BA16" s="507"/>
      <c r="BB16" s="507"/>
      <c r="BC16" s="507"/>
      <c r="BD16" s="507"/>
      <c r="BE16" s="507"/>
      <c r="BF16" s="507"/>
      <c r="BG16" s="507"/>
      <c r="BH16" s="507"/>
      <c r="BI16" s="507"/>
      <c r="BJ16" s="507"/>
      <c r="BK16" s="507"/>
      <c r="BL16" s="507"/>
      <c r="BM16" s="507"/>
      <c r="BN16" s="507"/>
      <c r="BO16" s="507"/>
      <c r="BP16" s="507"/>
      <c r="BQ16" s="507"/>
      <c r="BR16" s="507"/>
      <c r="BS16" s="507"/>
      <c r="BT16" s="507"/>
      <c r="BU16" s="507"/>
      <c r="BV16" s="507"/>
      <c r="BW16" s="507"/>
      <c r="BX16" s="507"/>
      <c r="BY16" s="507"/>
      <c r="BZ16" s="507"/>
      <c r="CA16" s="507"/>
      <c r="CB16" s="507"/>
      <c r="CC16" s="507"/>
      <c r="CD16" s="507"/>
      <c r="CE16" s="507"/>
      <c r="CF16" s="507"/>
      <c r="CG16" s="507"/>
      <c r="CH16" s="507"/>
      <c r="CI16" s="507"/>
      <c r="CJ16" s="507"/>
      <c r="CK16" s="507"/>
      <c r="CL16" s="507"/>
      <c r="CM16" s="507"/>
      <c r="CN16" s="507"/>
      <c r="CO16" s="507"/>
      <c r="CP16" s="507"/>
      <c r="CQ16" s="507"/>
      <c r="CR16" s="507"/>
      <c r="CS16" s="507"/>
      <c r="CT16" s="507"/>
      <c r="CU16" s="507"/>
      <c r="CV16" s="507"/>
      <c r="CW16" s="507"/>
    </row>
    <row r="17" spans="2:101" x14ac:dyDescent="0.25">
      <c r="B17" s="494"/>
      <c r="C17" s="494"/>
      <c r="D17" s="494" t="s">
        <v>955</v>
      </c>
      <c r="E17" s="494">
        <f>'Int-III '!Q9</f>
        <v>2</v>
      </c>
      <c r="F17" s="494">
        <f>'Int-III '!Q10</f>
        <v>2</v>
      </c>
      <c r="G17" s="494">
        <f>'Int-III '!Q11</f>
        <v>2</v>
      </c>
      <c r="H17" s="494">
        <f>'Int-III '!Q12</f>
        <v>2</v>
      </c>
      <c r="I17" s="494">
        <f>'Int-III '!Q13</f>
        <v>2</v>
      </c>
      <c r="J17" s="494">
        <f>'Int-III '!Q14</f>
        <v>2</v>
      </c>
      <c r="K17" s="494">
        <f>'Int-III '!Q15</f>
        <v>2</v>
      </c>
      <c r="L17" s="494">
        <f>'Int-III '!Q16</f>
        <v>2</v>
      </c>
      <c r="M17" s="494">
        <f>'Int-III '!Q17</f>
        <v>2</v>
      </c>
      <c r="N17" s="494">
        <f>'Int-III '!Q18</f>
        <v>2</v>
      </c>
      <c r="O17" s="494">
        <f>'Int-III '!Q22</f>
        <v>8</v>
      </c>
      <c r="P17" s="494">
        <f>'Int-III '!Q23</f>
        <v>8</v>
      </c>
      <c r="Q17" s="494">
        <f>'Int-III '!Q26</f>
        <v>12</v>
      </c>
      <c r="R17" s="494">
        <f>'Int-III '!Q27</f>
        <v>4</v>
      </c>
      <c r="S17" s="494">
        <f>'Int-III '!Q29</f>
        <v>8</v>
      </c>
      <c r="T17" s="494">
        <f>'Int-III '!Q30</f>
        <v>8</v>
      </c>
      <c r="U17" s="494">
        <f>'Int-III '!Q32</f>
        <v>16</v>
      </c>
      <c r="V17" s="494" t="str">
        <f>'Int-III '!Q33</f>
        <v>-</v>
      </c>
      <c r="W17" s="494">
        <f>'Int-III '!Q35</f>
        <v>8</v>
      </c>
      <c r="X17" s="494">
        <f>'Int-III '!Q36</f>
        <v>8</v>
      </c>
      <c r="Y17" s="494">
        <f>'Int-III '!Q38</f>
        <v>8</v>
      </c>
      <c r="Z17" s="494">
        <f>'Int-III '!Q39</f>
        <v>8</v>
      </c>
      <c r="AA17" s="494">
        <f>'Int-III '!Q41</f>
        <v>16</v>
      </c>
      <c r="AB17" s="494" t="str">
        <f>'Int-III '!Q42</f>
        <v>-</v>
      </c>
      <c r="AC17" s="494">
        <f>'Int-III '!Q44</f>
        <v>8</v>
      </c>
      <c r="AD17" s="494">
        <f>'Int-III '!Q45</f>
        <v>8</v>
      </c>
      <c r="AE17" s="494">
        <f>'Int-III '!Q47</f>
        <v>8</v>
      </c>
      <c r="AF17" s="494">
        <f>'Int-III '!Q48</f>
        <v>8</v>
      </c>
      <c r="AG17" s="494">
        <f>'Int-III '!Q50</f>
        <v>8</v>
      </c>
      <c r="AH17" s="503">
        <f>'Int-III '!Q51</f>
        <v>8</v>
      </c>
      <c r="AI17" s="495">
        <f>'Int-III '!C67</f>
        <v>14</v>
      </c>
      <c r="AJ17" s="495">
        <f>'Int-III '!D67</f>
        <v>22</v>
      </c>
      <c r="AK17" s="495">
        <f>'Int-III '!E67</f>
        <v>20</v>
      </c>
      <c r="AL17" s="495">
        <f>'Int-III '!F67</f>
        <v>60</v>
      </c>
      <c r="AM17" s="495">
        <f>'Int-III '!G67</f>
        <v>46</v>
      </c>
      <c r="AN17" s="495">
        <f>'Int-III '!H67</f>
        <v>18</v>
      </c>
      <c r="AO17" s="497"/>
      <c r="AP17" s="508">
        <f>SUMIFS($D$33:$AG$33,$D$17:$AG$17,"CO1",$D$18:$AG$18,"PO1",$D$33:$AG$33,"&lt;&gt;")</f>
        <v>0</v>
      </c>
      <c r="AQ17" s="508">
        <f>SUMIFS($D$33:$AG$33,$D$17:$AG$17,"CO1",$D$19:$AG$19,"PO2",$D$33:$AG$33,"&lt;&gt;")</f>
        <v>0</v>
      </c>
      <c r="AR17" s="508">
        <f>SUMIFS($D$33:$AG$33,$D$17:$AG$17,"CO1",$D$20:$AG$20,"PO3",$D$33:$AG$33,"&lt;&gt;")</f>
        <v>0</v>
      </c>
      <c r="AS17" s="508">
        <f>SUMIFS($D$33:$AG$33,$D$17:$AG$17,"CO1",$D$21:$AG$21,"PO4",$D$33:$AG$33,"&lt;&gt;")</f>
        <v>0</v>
      </c>
      <c r="AT17" s="508">
        <f>SUMIFS($D$33:$AG$33,$D$17:$AG$17,"CO1",$D$22:$AG$22,"PO5",$D$33:$AG$33,"&lt;&gt;")</f>
        <v>0</v>
      </c>
      <c r="AU17" s="508">
        <f>SUMIFS($D$33:$AG$33,$D$17:$AG$17,"CO1",$D$23:$AG$23,"PO6",$D$33:$AG$33,"&lt;&gt;")</f>
        <v>0</v>
      </c>
      <c r="AV17" s="508">
        <f>SUMIFS($D$33:$AG$33,$D$17:$AG$17,"CO1",$D$24:$AG$24,"PO7",$D$33:$AG$33,"&lt;&gt;")</f>
        <v>0</v>
      </c>
      <c r="AW17" s="508">
        <f>SUMIFS($D$33:$AG$33,$D$17:$AG$17,"CO1",$D$25:$AG$25,"PO8",$D$33:$AG$33,"&lt;&gt;")</f>
        <v>0</v>
      </c>
      <c r="AX17" s="508">
        <f>SUMIFS($D$33:$AG$33,$D$17:$AG$17,"CO1",$D$26:$AG$26,"PO9",$D$33:$AG$33,"&lt;&gt;")</f>
        <v>0</v>
      </c>
      <c r="AY17" s="508">
        <f>SUMIFS($D$33:$AG$33,$D$17:$AG$17,"CO1",$D$27:$AG$27,"PO10",$D$33:$AG$33,"&lt;&gt;")</f>
        <v>0</v>
      </c>
      <c r="AZ17" s="508">
        <f>SUMIFS($D$33:$AG$33,$D$17:$AG$17,"CO1",$D$28:$AG$28,"PO11",$D$33:$AG$33,"&lt;&gt;")</f>
        <v>0</v>
      </c>
      <c r="BA17" s="508">
        <f>SUMIFS($D$33:$AG$33,$D$17:$AG$17,"CO1",$D$29:$AG$29,"PO12",$D$33:$AG$33,"&lt;&gt;")</f>
        <v>0</v>
      </c>
      <c r="BB17" s="508">
        <f>SUMIFS($D$33:$AG$33,$D$17:$AG$17,"CO2",$D$18:$AG$18,"PO1",$D$33:$AG$33,"&lt;&gt;")</f>
        <v>0</v>
      </c>
      <c r="BC17" s="508">
        <f>SUMIFS($D$33:$AG$33,$D$17:$AG$17,"CO2",$D$19:$AG$19,"PO2",$D$33:$AG$33,"&lt;&gt;")</f>
        <v>0</v>
      </c>
      <c r="BD17" s="508">
        <f>SUMIFS($D$33:$AG$33,$D$17:$AG$17,"CO2",$D$20:$AG$20,"PO3",$D$33:$AG$33,"&lt;&gt;")</f>
        <v>0</v>
      </c>
      <c r="BE17" s="508">
        <f>SUMIFS($D$33:$AG$33,$D$17:$AG$17,"CO2",$D$21:$AG$21,"PO4",$D$33:$AG$33,"&lt;&gt;")</f>
        <v>0</v>
      </c>
      <c r="BF17" s="508">
        <f>SUMIFS($D$33:$AG$33,$D$17:$AG$17,"CO2",$D$22:$AG$22,"PO5",$D$33:$AG$33,"&lt;&gt;")</f>
        <v>0</v>
      </c>
      <c r="BG17" s="508">
        <f>SUMIFS($D$33:$AG$33,$D$17:$AG$17,"CO2",$D$23:$AG$23,"PO6",$D$33:$AG$33,"&lt;&gt;")</f>
        <v>0</v>
      </c>
      <c r="BH17" s="508">
        <f>SUMIFS($D$33:$AG$33,$D$17:$AG$17,"CO2",$D$24:$AG$24,"PO7",$D$33:$AG$33,"&lt;&gt;")</f>
        <v>0</v>
      </c>
      <c r="BI17" s="508">
        <f>SUMIFS($D$33:$AG$33,$D$17:$AG$17,"CO2",$D$25:$AG$25,"PO8",$D$33:$AG$33,"&lt;&gt;")</f>
        <v>0</v>
      </c>
      <c r="BJ17" s="508">
        <f>SUMIFS($D$33:$AG$33,$D$17:$AG$17,"CO2",$D$26:$AG$26,"PO9",$D$33:$AG$33,"&lt;&gt;")</f>
        <v>0</v>
      </c>
      <c r="BK17" s="508">
        <f>SUMIFS($D$33:$AG$33,$D$17:$AG$17,"CO2",$D$27:$AG$27,"PO10",$D$33:$AG$33,"&lt;&gt;")</f>
        <v>0</v>
      </c>
      <c r="BL17" s="508">
        <f>SUMIFS($D$33:$AG$33,$D$17:$AG$17,"CO2",$D$28:$AG$28,"PO11",$D$33:$AG$33,"&lt;&gt;")</f>
        <v>0</v>
      </c>
      <c r="BM17" s="508">
        <f>SUMIFS($D$33:$AG$33,$D$17:$AG$17,"CO2",$D$29:$AG$29,"PO12",$D$33:$AG$33,"&lt;&gt;")</f>
        <v>0</v>
      </c>
      <c r="BN17" s="508">
        <f>SUMIFS($D$33:$AG$33,$D$17:$AG$17,"CO3",$D$18:$AG$18,"PO1",$D$33:$AG$33,"&lt;&gt;")</f>
        <v>0</v>
      </c>
      <c r="BO17" s="508">
        <f>SUMIFS($D$33:$AG$33,$D$17:$AG$17,"CO3",$D$19:$AG$19,"PO2",$D$33:$AG$33,"&lt;&gt;")</f>
        <v>0</v>
      </c>
      <c r="BP17" s="508">
        <f>SUMIFS($D$33:$AG$33,$D$17:$AG$17,"CO3",$D$20:$AG$20,"PO3",$D$33:$AG$33,"&lt;&gt;")</f>
        <v>0</v>
      </c>
      <c r="BQ17" s="508">
        <f>SUMIFS($D$33:$AG$33,$D$17:$AG$17,"CO3",$D$21:$AG$21,"PO4",$D$33:$AG$33,"&lt;&gt;")</f>
        <v>0</v>
      </c>
      <c r="BR17" s="508">
        <f>SUMIFS($D$33:$AG$33,$D$17:$AG$17,"CO3",$D$22:$AG$22,"PO5",$D$33:$AG$33,"&lt;&gt;")</f>
        <v>0</v>
      </c>
      <c r="BS17" s="508">
        <f>SUMIFS($D$33:$AG$33,$D$17:$AG$17,"CO3",$D$23:$AG$23,"PO6",$D$33:$AG$33,"&lt;&gt;")</f>
        <v>0</v>
      </c>
      <c r="BT17" s="508">
        <f>SUMIFS($D$33:$AG$33,$D$17:$AG$17,"CO3",$D$24:$AG$24,"PO7",$D$33:$AG$33,"&lt;&gt;")</f>
        <v>0</v>
      </c>
      <c r="BU17" s="508">
        <f>SUMIFS($D$33:$AG$33,$D$17:$AG$17,"CO3",$D$25:$AG$25,"PO8",$D$33:$AG$33,"&lt;&gt;")</f>
        <v>0</v>
      </c>
      <c r="BV17" s="508">
        <f>SUMIFS($D$33:$AG$33,$D$17:$AG$17,"CO3",$D$26:$AG$26,"PO9",$D$33:$AG$33,"&lt;&gt;")</f>
        <v>0</v>
      </c>
      <c r="BW17" s="508">
        <f>SUMIFS($D$33:$AG$33,$D$17:$AG$17,"CO3",$D$27:$AG$27,"PO10",$D$33:$AG$33,"&lt;&gt;")</f>
        <v>0</v>
      </c>
      <c r="BX17" s="508">
        <f>SUMIFS($D$33:$AG$33,$D$17:$AG$17,"CO3",$D$28:$AG$28,"PO11",$D$33:$AG$33,"&lt;&gt;")</f>
        <v>0</v>
      </c>
      <c r="BY17" s="508">
        <f>SUMIFS($D$33:$AG$33,$D$17:$AG$17,"CO3",$D$29:$AG$29,"PO12",$D$33:$AG$33,"&lt;&gt;")</f>
        <v>0</v>
      </c>
      <c r="BZ17" s="508">
        <f>SUMIFS($D$33:$AG$33,$D$17:$AG$17,"CO4",$D$18:$AG$18,"PO1",$D$33:$AG$33,"&lt;&gt;")</f>
        <v>0</v>
      </c>
      <c r="CA17" s="508">
        <f>SUMIFS($D$33:$AG$33,$D$17:$AG$17,"CO4",$D$19:$AG$19,"PO2",$D$33:$AG$33,"&lt;&gt;")</f>
        <v>0</v>
      </c>
      <c r="CB17" s="508">
        <f>SUMIFS($D$33:$AG$33,$D$17:$AG$17,"CO4",$D$20:$AG$20,"PO3",$D$33:$AG$33,"&lt;&gt;")</f>
        <v>0</v>
      </c>
      <c r="CC17" s="508">
        <f>SUMIFS($D$33:$AG$33,$D$17:$AG$17,"CO4",$D$21:$AG$21,"PO4",$D$33:$AG$33,"&lt;&gt;")</f>
        <v>0</v>
      </c>
      <c r="CD17" s="508">
        <f>SUMIFS($D$33:$AG$33,$D$17:$AG$17,"CO4",$D$22:$AG$22,"PO5",$D$33:$AG$33,"&lt;&gt;")</f>
        <v>0</v>
      </c>
      <c r="CE17" s="508">
        <f>SUMIFS($D$33:$AG$33,$D$17:$AG$17,"CO4",$D$23:$AG$23,"PO6",$D$33:$AG$33,"&lt;&gt;")</f>
        <v>0</v>
      </c>
      <c r="CF17" s="508">
        <f>SUMIFS($D$33:$AG$33,$D$17:$AG$17,"CO4",$D$24:$AG$24,"PO7",$D$33:$AG$33,"&lt;&gt;")</f>
        <v>0</v>
      </c>
      <c r="CG17" s="508">
        <f>SUMIFS($D$33:$AG$33,$D$17:$AG$17,"CO4",$D$25:$AG$25,"PO8",$D$33:$AG$33,"&lt;&gt;")</f>
        <v>0</v>
      </c>
      <c r="CH17" s="508">
        <f>SUMIFS($D$33:$AG$33,$D$17:$AG$17,"CO4",$D$26:$AG$26,"PO9",$D$33:$AG$33,"&lt;&gt;")</f>
        <v>0</v>
      </c>
      <c r="CI17" s="508">
        <f>SUMIFS($D$33:$AG$33,$D$17:$AG$17,"CO4",$D$27:$AG$27,"PO10",$D$33:$AG$33,"&lt;&gt;")</f>
        <v>0</v>
      </c>
      <c r="CJ17" s="508">
        <f>SUMIFS($D$33:$AG$33,$D$17:$AG$17,"CO4",$D$28:$AG$28,"PO11",$D$33:$AG$33,"&lt;&gt;")</f>
        <v>0</v>
      </c>
      <c r="CK17" s="508">
        <f>SUMIFS($D$33:$AG$33,$D$17:$AG$17,"CO4",$D$29:$AG$29,"PO12",$D$33:$AG$33,"&lt;&gt;")</f>
        <v>0</v>
      </c>
      <c r="CL17" s="508">
        <f>SUMIFS($D$33:$AG$33,$D$17:$AG$17,"CO5",$D$18:$AG$18,"PO1",$D$33:$AG$33,"&lt;&gt;")</f>
        <v>0</v>
      </c>
      <c r="CM17" s="508">
        <f>SUMIFS($D$33:$AG$33,$D$17:$AG$17,"CO5",$D$19:$AG$19,"PO2",$D$33:$AG$33,"&lt;&gt;")</f>
        <v>0</v>
      </c>
      <c r="CN17" s="508">
        <f>SUMIFS($D$33:$AG$33,$D$17:$AG$17,"CO5",$D$20:$AG$20,"PO3",$D$33:$AG$33,"&lt;&gt;")</f>
        <v>0</v>
      </c>
      <c r="CO17" s="508">
        <f>SUMIFS($D$33:$AG$33,$D$17:$AG$17,"CO5",$D$21:$AG$21,"PO4",$D$33:$AG$33,"&lt;&gt;")</f>
        <v>0</v>
      </c>
      <c r="CP17" s="508">
        <f>SUMIFS($D$33:$AG$33,$D$17:$AG$17,"CO5",$D$22:$AG$22,"PO5",$D$33:$AG$33,"&lt;&gt;")</f>
        <v>0</v>
      </c>
      <c r="CQ17" s="508">
        <f>SUMIFS($D$33:$AG$33,$D$17:$AG$17,"CO5",$D$23:$AG$23,"PO6",$D$33:$AG$33,"&lt;&gt;")</f>
        <v>0</v>
      </c>
      <c r="CR17" s="508">
        <f>SUMIFS($D$33:$AG$33,$D$17:$AG$17,"CO5",$D$24:$AG$24,"PO7",$D$33:$AG$33,"&lt;&gt;")</f>
        <v>0</v>
      </c>
      <c r="CS17" s="508">
        <f>SUMIFS($D$33:$AG$33,$D$17:$AG$17,"CO5",$D$25:$AG$25,"PO8",$D$33:$AG$33,"&lt;&gt;")</f>
        <v>0</v>
      </c>
      <c r="CT17" s="508">
        <f>SUMIFS($D$33:$AG$33,$D$17:$AG$17,"CO5",$D$26:$AG$26,"PO9",$D$33:$AG$33,"&lt;&gt;")</f>
        <v>0</v>
      </c>
      <c r="CU17" s="508">
        <f>SUMIFS($D$33:$AG$33,$D$17:$AG$17,"CO5",$D$27:$AG$27,"PO10",$D$33:$AG$33,"&lt;&gt;")</f>
        <v>0</v>
      </c>
      <c r="CV17" s="508">
        <f>SUMIFS($D$33:$AG$33,$D$17:$AG$17,"CO5",$D$28:$AG$28,"PO11",$D$33:$AG$33,"&lt;&gt;")</f>
        <v>0</v>
      </c>
      <c r="CW17" s="508">
        <f>SUMIFS($D$33:$AG$33,$D$17:$AG$17,"CO5",$D$29:$AG$29,"PO12",$D$33:$AG$33,"&lt;&gt;")</f>
        <v>0</v>
      </c>
    </row>
    <row r="18" spans="2:101" x14ac:dyDescent="0.25">
      <c r="B18" s="509">
        <v>1</v>
      </c>
      <c r="C18" s="467">
        <f>'Student Entry'!C14</f>
        <v>211413205001</v>
      </c>
      <c r="D18" s="274" t="str">
        <f>'Student Entry'!D14</f>
        <v>ABINAV.M</v>
      </c>
      <c r="E18" s="468">
        <v>2</v>
      </c>
      <c r="F18" s="510">
        <v>2</v>
      </c>
      <c r="G18" s="510">
        <v>0</v>
      </c>
      <c r="H18" s="510">
        <v>1</v>
      </c>
      <c r="I18" s="510">
        <v>0</v>
      </c>
      <c r="J18" s="468">
        <v>2</v>
      </c>
      <c r="K18" s="510">
        <v>2</v>
      </c>
      <c r="L18" s="468">
        <v>2</v>
      </c>
      <c r="M18" s="468">
        <v>1</v>
      </c>
      <c r="N18" s="510">
        <v>1</v>
      </c>
      <c r="O18" s="511">
        <v>6</v>
      </c>
      <c r="P18" s="511">
        <v>7</v>
      </c>
      <c r="Q18" s="510"/>
      <c r="R18" s="510"/>
      <c r="S18" s="511">
        <v>7</v>
      </c>
      <c r="T18" s="511"/>
      <c r="U18" s="510"/>
      <c r="V18" s="510"/>
      <c r="W18" s="511">
        <v>5</v>
      </c>
      <c r="X18" s="511"/>
      <c r="Y18" s="510"/>
      <c r="Z18" s="510"/>
      <c r="AA18" s="511">
        <v>12</v>
      </c>
      <c r="AB18" s="511"/>
      <c r="AC18" s="510"/>
      <c r="AD18" s="510"/>
      <c r="AE18" s="511">
        <v>8</v>
      </c>
      <c r="AF18" s="511">
        <v>7</v>
      </c>
      <c r="AG18" s="447"/>
      <c r="AH18" s="512"/>
      <c r="AI18" s="513">
        <f>SUMIF($E$16:$AH$16,"=CO1",E18:AH18)</f>
        <v>8</v>
      </c>
      <c r="AJ18" s="513">
        <f>SUMIF($E$16:$AH$16,"=CO2",E18:AH18)</f>
        <v>9</v>
      </c>
      <c r="AK18" s="513">
        <f>SUMIF($E$16:$AH$16,"=CO3",E18:AH18)</f>
        <v>7</v>
      </c>
      <c r="AL18" s="513">
        <f>SUMIF($E$16:$AH$16,"=CO4",E18:AH18)</f>
        <v>11</v>
      </c>
      <c r="AM18" s="554">
        <f>SUMIF($E$16:$AH$16,"=CO5",E18:AH18)</f>
        <v>29</v>
      </c>
      <c r="AN18" s="554">
        <f>SUMIF($E$16:$AH$16,"=CO6",E18:AH18)</f>
        <v>1</v>
      </c>
      <c r="AO18" s="514">
        <f>SUM(E18:AH18)</f>
        <v>65</v>
      </c>
      <c r="AP18" s="515">
        <f t="shared" ref="AP18:AP49" si="0">SUMIFS($D18:$AG18,$D$17:$AG$17,"CO1",$D$18:$AG$18,"PO1",$D$33:$AG$33,"&lt;&gt;")</f>
        <v>0</v>
      </c>
      <c r="AQ18" s="515">
        <f t="shared" ref="AQ18:AQ49" si="1">SUMIFS($D18:$AG18,$D$17:$AG$17,"CO1",$D$19:$AG$19,"PO2",$D$33:$AG$33,"&lt;&gt;")</f>
        <v>0</v>
      </c>
      <c r="AR18" s="515">
        <f t="shared" ref="AR18:AR49" si="2">SUMIFS($D18:$AG18,$D$17:$AG$17,"CO1",$D$20:$AG$20,"PO3",$D$33:$AG$33,"&lt;&gt;")</f>
        <v>0</v>
      </c>
      <c r="AS18" s="515">
        <f t="shared" ref="AS18:AS49" si="3">SUMIFS($D18:$AG18,$D$17:$AG$17,"CO1",$D$21:$AG$21,"PO4",$D$33:$AG$33,"&lt;&gt;")</f>
        <v>0</v>
      </c>
      <c r="AT18" s="515">
        <f t="shared" ref="AT18:AT49" si="4">SUMIFS($D18:$AG18,$D$17:$AG$17,"CO1",$D$22:$AG$22,"PO5",$D$33:$AG$33,"&lt;&gt;")</f>
        <v>0</v>
      </c>
      <c r="AU18" s="515">
        <f t="shared" ref="AU18:AU49" si="5">SUMIFS($D18:$AG18,$D$17:$AG$17,"CO1",$D$23:$AG$23,"PO6",$D$33:$AG$33,"&lt;&gt;")</f>
        <v>0</v>
      </c>
      <c r="AV18" s="515">
        <f t="shared" ref="AV18:AV49" si="6">SUMIFS($D18:$AG18,$D$17:$AG$17,"CO1",$D$24:$AG$24,"PO7",$D$33:$AG$33,"&lt;&gt;")</f>
        <v>0</v>
      </c>
      <c r="AW18" s="515">
        <f t="shared" ref="AW18:AW49" si="7">SUMIFS($D18:$AG18,$D$17:$AG$17,"CO1",$D$25:$AG$25,"PO8",$D$33:$AG$33,"&lt;&gt;")</f>
        <v>0</v>
      </c>
      <c r="AX18" s="515">
        <f t="shared" ref="AX18:AX49" si="8">SUMIFS($D18:$AG18,$D$17:$AG$17,"CO1",$D$26:$AG$26,"PO9",$D$33:$AG$33,"&lt;&gt;")</f>
        <v>0</v>
      </c>
      <c r="AY18" s="515">
        <f t="shared" ref="AY18:AY49" si="9">SUMIFS($D18:$AG18,$D$17:$AG$17,"CO1",$D$27:$AG$27,"PO10",$D$33:$AG$33,"&lt;&gt;")</f>
        <v>0</v>
      </c>
      <c r="AZ18" s="515">
        <f t="shared" ref="AZ18:AZ49" si="10">SUMIFS($D18:$AG18,$D$17:$AG$17,"CO1",$D$28:$AG$28,"PO11",$D$33:$AG$33,"&lt;&gt;")</f>
        <v>0</v>
      </c>
      <c r="BA18" s="515">
        <f t="shared" ref="BA18:BA49" si="11">SUMIFS($D18:$AG18,$D$17:$AG$17,"CO1",$D$29:$AG$29,"PO12",$D$33:$AG$33,"&lt;&gt;")</f>
        <v>0</v>
      </c>
      <c r="BB18" s="515">
        <f t="shared" ref="BB18:BB49" si="12">SUMIFS($D18:$AG18,$D$17:$AG$17,"CO2",$D$18:$AG$18,"PO1",$D$33:$AG$33,"&lt;&gt;")</f>
        <v>0</v>
      </c>
      <c r="BC18" s="515">
        <f t="shared" ref="BC18:BC49" si="13">SUMIFS($D18:$AG18,$D$17:$AG$17,"CO2",$D$19:$AG$19,"PO2",$D$33:$AG$33,"&lt;&gt;")</f>
        <v>0</v>
      </c>
      <c r="BD18" s="515">
        <f t="shared" ref="BD18:BD49" si="14">SUMIFS($D18:$AG18,$D$17:$AG$17,"CO2",$D$20:$AG$20,"PO3",$D$33:$AG$33,"&lt;&gt;")</f>
        <v>0</v>
      </c>
      <c r="BE18" s="515">
        <f t="shared" ref="BE18:BE49" si="15">SUMIFS($D18:$AG18,$D$17:$AG$17,"CO2",$D$21:$AG$21,"PO4",$D$33:$AG$33,"&lt;&gt;")</f>
        <v>0</v>
      </c>
      <c r="BF18" s="515">
        <f t="shared" ref="BF18:BF49" si="16">SUMIFS($D18:$AG18,$D$17:$AG$17,"CO2",$D$22:$AG$22,"PO5",$D$33:$AG$33,"&lt;&gt;")</f>
        <v>0</v>
      </c>
      <c r="BG18" s="515">
        <f t="shared" ref="BG18:BG49" si="17">SUMIFS($D18:$AG18,$D$17:$AG$17,"CO2",$D$23:$AG$23,"PO6",$D$33:$AG$33,"&lt;&gt;")</f>
        <v>0</v>
      </c>
      <c r="BH18" s="515">
        <f t="shared" ref="BH18:BH49" si="18">SUMIFS($D18:$AG18,$D$17:$AG$17,"CO2",$D$24:$AG$24,"PO7",$D$33:$AG$33,"&lt;&gt;")</f>
        <v>0</v>
      </c>
      <c r="BI18" s="515">
        <f t="shared" ref="BI18:BI49" si="19">SUMIFS($D18:$AG18,$D$17:$AG$17,"CO2",$D$25:$AG$25,"PO8",$D$33:$AG$33,"&lt;&gt;")</f>
        <v>0</v>
      </c>
      <c r="BJ18" s="515">
        <f t="shared" ref="BJ18:BJ49" si="20">SUMIFS($D18:$AG18,$D$17:$AG$17,"CO2",$D$26:$AG$26,"PO9",$D$33:$AG$33,"&lt;&gt;")</f>
        <v>0</v>
      </c>
      <c r="BK18" s="515">
        <f t="shared" ref="BK18:BK49" si="21">SUMIFS($D18:$AG18,$D$17:$AG$17,"CO2",$D$27:$AG$27,"PO10",$D$33:$AG$33,"&lt;&gt;")</f>
        <v>0</v>
      </c>
      <c r="BL18" s="515">
        <f t="shared" ref="BL18:BL49" si="22">SUMIFS($D18:$AG18,$D$17:$AG$17,"CO2",$D$28:$AG$28,"PO11",$D$33:$AG$33,"&lt;&gt;")</f>
        <v>0</v>
      </c>
      <c r="BM18" s="515">
        <f t="shared" ref="BM18:BM49" si="23">SUMIFS($D18:$AG18,$D$17:$AG$17,"CO2",$D$29:$AG$29,"PO12",$D$33:$AG$33,"&lt;&gt;")</f>
        <v>0</v>
      </c>
      <c r="BN18" s="515">
        <f t="shared" ref="BN18:BN49" si="24">SUMIFS($D18:$AG18,$D$17:$AG$17,"CO3",$D$18:$AG$18,"PO1",$D$33:$AG$33,"&lt;&gt;")</f>
        <v>0</v>
      </c>
      <c r="BO18" s="515">
        <f t="shared" ref="BO18:BO49" si="25">SUMIFS($D18:$AG18,$D$17:$AG$17,"CO3",$D$19:$AG$19,"PO2",$D$33:$AG$33,"&lt;&gt;")</f>
        <v>0</v>
      </c>
      <c r="BP18" s="515">
        <f t="shared" ref="BP18:BP49" si="26">SUMIFS($D18:$AG18,$D$17:$AG$17,"CO3",$D$20:$AG$20,"PO3",$D$33:$AG$33,"&lt;&gt;")</f>
        <v>0</v>
      </c>
      <c r="BQ18" s="515">
        <f t="shared" ref="BQ18:BQ49" si="27">SUMIFS($D18:$AG18,$D$17:$AG$17,"CO3",$D$21:$AG$21,"PO4",$D$33:$AG$33,"&lt;&gt;")</f>
        <v>0</v>
      </c>
      <c r="BR18" s="515">
        <f t="shared" ref="BR18:BR49" si="28">SUMIFS($D18:$AG18,$D$17:$AG$17,"CO3",$D$22:$AG$22,"PO5",$D$33:$AG$33,"&lt;&gt;")</f>
        <v>0</v>
      </c>
      <c r="BS18" s="515">
        <f t="shared" ref="BS18:BS49" si="29">SUMIFS($D18:$AG18,$D$17:$AG$17,"CO3",$D$23:$AG$23,"PO6",$D$33:$AG$33,"&lt;&gt;")</f>
        <v>0</v>
      </c>
      <c r="BT18" s="515">
        <f t="shared" ref="BT18:BT49" si="30">SUMIFS($D18:$AG18,$D$17:$AG$17,"CO3",$D$24:$AG$24,"PO7",$D$33:$AG$33,"&lt;&gt;")</f>
        <v>0</v>
      </c>
      <c r="BU18" s="515">
        <f t="shared" ref="BU18:BU49" si="31">SUMIFS($D18:$AG18,$D$17:$AG$17,"CO3",$D$25:$AG$25,"PO8",$D$33:$AG$33,"&lt;&gt;")</f>
        <v>0</v>
      </c>
      <c r="BV18" s="515">
        <f t="shared" ref="BV18:BV49" si="32">SUMIFS($D18:$AG18,$D$17:$AG$17,"CO3",$D$26:$AG$26,"PO9",$D$33:$AG$33,"&lt;&gt;")</f>
        <v>0</v>
      </c>
      <c r="BW18" s="515">
        <f t="shared" ref="BW18:BW49" si="33">SUMIFS($D18:$AG18,$D$17:$AG$17,"CO3",$D$27:$AG$27,"PO10",$D$33:$AG$33,"&lt;&gt;")</f>
        <v>0</v>
      </c>
      <c r="BX18" s="515">
        <f t="shared" ref="BX18:BX49" si="34">SUMIFS($D18:$AG18,$D$17:$AG$17,"CO3",$D$28:$AG$28,"PO11",$D$33:$AG$33,"&lt;&gt;")</f>
        <v>0</v>
      </c>
      <c r="BY18" s="515">
        <f t="shared" ref="BY18:BY49" si="35">SUMIFS($D18:$AG18,$D$17:$AG$17,"CO3",$D$29:$AG$29,"PO12",$D$33:$AG$33,"&lt;&gt;")</f>
        <v>0</v>
      </c>
      <c r="BZ18" s="515">
        <f t="shared" ref="BZ18:BZ49" si="36">SUMIFS($D18:$AG18,$D$17:$AG$17,"CO4",$D$18:$AG$18,"PO1",$D$33:$AG$33,"&lt;&gt;")</f>
        <v>0</v>
      </c>
      <c r="CA18" s="515">
        <f t="shared" ref="CA18:CA49" si="37">SUMIFS($D18:$AG18,$D$17:$AG$17,"CO4",$D$19:$AG$19,"PO2",$D$33:$AG$33,"&lt;&gt;")</f>
        <v>0</v>
      </c>
      <c r="CB18" s="515">
        <f t="shared" ref="CB18:CB49" si="38">SUMIFS($D18:$AG18,$D$17:$AG$17,"CO4",$D$20:$AG$20,"PO3",$D$33:$AG$33,"&lt;&gt;")</f>
        <v>0</v>
      </c>
      <c r="CC18" s="515">
        <f t="shared" ref="CC18:CC49" si="39">SUMIFS($D18:$AG18,$D$17:$AG$17,"CO4",$D$21:$AG$21,"PO4",$D$33:$AG$33,"&lt;&gt;")</f>
        <v>0</v>
      </c>
      <c r="CD18" s="515">
        <f t="shared" ref="CD18:CD49" si="40">SUMIFS($D18:$AG18,$D$17:$AG$17,"CO4",$D$22:$AG$22,"PO5",$D$33:$AG$33,"&lt;&gt;")</f>
        <v>0</v>
      </c>
      <c r="CE18" s="515">
        <f t="shared" ref="CE18:CE49" si="41">SUMIFS($D18:$AG18,$D$17:$AG$17,"CO4",$D$23:$AG$23,"PO6",$D$33:$AG$33,"&lt;&gt;")</f>
        <v>0</v>
      </c>
      <c r="CF18" s="515">
        <f t="shared" ref="CF18:CF49" si="42">SUMIFS($D18:$AG18,$D$17:$AG$17,"CO4",$D$24:$AG$24,"PO7",$D$33:$AG$33,"&lt;&gt;")</f>
        <v>0</v>
      </c>
      <c r="CG18" s="515">
        <f t="shared" ref="CG18:CG49" si="43">SUMIFS($D18:$AG18,$D$17:$AG$17,"CO4",$D$25:$AG$25,"PO8",$D$33:$AG$33,"&lt;&gt;")</f>
        <v>0</v>
      </c>
      <c r="CH18" s="515">
        <f t="shared" ref="CH18:CH49" si="44">SUMIFS($D18:$AG18,$D$17:$AG$17,"CO4",$D$26:$AG$26,"PO9",$D$33:$AG$33,"&lt;&gt;")</f>
        <v>0</v>
      </c>
      <c r="CI18" s="515">
        <f t="shared" ref="CI18:CI49" si="45">SUMIFS($D18:$AG18,$D$17:$AG$17,"CO4",$D$27:$AG$27,"PO10",$D$33:$AG$33,"&lt;&gt;")</f>
        <v>0</v>
      </c>
      <c r="CJ18" s="515">
        <f>SUMIFS($D18:$AG18,$D$17:$AG$17,"CO1",$D$28:$AG$28,"PO11",$D$33:$AG$33,"&lt;&gt;")</f>
        <v>0</v>
      </c>
      <c r="CK18" s="515">
        <f t="shared" ref="CK18:CK49" si="46">SUMIFS($D18:$AG18,$D$17:$AG$17,"CO4",$D$29:$AG$29,"PO12",$D$33:$AG$33,"&lt;&gt;")</f>
        <v>0</v>
      </c>
      <c r="CL18" s="515">
        <f t="shared" ref="CL18:CL49" si="47">SUMIFS($D18:$AG18,$D$17:$AG$17,"CO5",$D$18:$AG$18,"PO1",$D$33:$AG$33,"&lt;&gt;")</f>
        <v>0</v>
      </c>
      <c r="CM18" s="515">
        <f t="shared" ref="CM18:CM49" si="48">SUMIFS($D18:$AG18,$D$17:$AG$17,"CO5",$D$19:$AG$19,"PO2",$D$33:$AG$33,"&lt;&gt;")</f>
        <v>0</v>
      </c>
      <c r="CN18" s="515">
        <f t="shared" ref="CN18:CN49" si="49">SUMIFS($D18:$AG18,$D$17:$AG$17,"CO5",$D$20:$AG$20,"PO3",$D$33:$AG$33,"&lt;&gt;")</f>
        <v>0</v>
      </c>
      <c r="CO18" s="515">
        <f t="shared" ref="CO18:CO49" si="50">SUMIFS($D18:$AG18,$D$17:$AG$17,"CO5",$D$21:$AG$21,"PO4",$D$33:$AG$33,"&lt;&gt;")</f>
        <v>0</v>
      </c>
      <c r="CP18" s="515">
        <f t="shared" ref="CP18:CP49" si="51">SUMIFS($D18:$AG18,$D$17:$AG$17,"CO5",$D$22:$AG$22,"PO5",$D$33:$AG$33,"&lt;&gt;")</f>
        <v>0</v>
      </c>
      <c r="CQ18" s="515">
        <f t="shared" ref="CQ18:CQ49" si="52">SUMIFS($D18:$AG18,$D$17:$AG$17,"CO5",$D$23:$AG$23,"PO6",$D$33:$AG$33,"&lt;&gt;")</f>
        <v>0</v>
      </c>
      <c r="CR18" s="515">
        <f t="shared" ref="CR18:CR49" si="53">SUMIFS($D18:$AG18,$D$17:$AG$17,"CO5",$D$24:$AG$24,"PO7",$D$33:$AG$33,"&lt;&gt;")</f>
        <v>0</v>
      </c>
      <c r="CS18" s="515">
        <f t="shared" ref="CS18:CS49" si="54">SUMIFS($D18:$AG18,$D$17:$AG$17,"CO5",$D$25:$AG$25,"PO8",$D$33:$AG$33,"&lt;&gt;")</f>
        <v>0</v>
      </c>
      <c r="CT18" s="515">
        <f t="shared" ref="CT18:CT49" si="55">SUMIFS($D18:$AG18,$D$17:$AG$17,"CO5",$D$26:$AG$26,"PO9",$D$33:$AG$33,"&lt;&gt;")</f>
        <v>0</v>
      </c>
      <c r="CU18" s="515">
        <f t="shared" ref="CU18:CU49" si="56">SUMIFS($D18:$AG18,$D$17:$AG$17,"CO5",$D$27:$AG$27,"PO10",$D$33:$AG$33,"&lt;&gt;")</f>
        <v>0</v>
      </c>
      <c r="CV18" s="515">
        <f t="shared" ref="CV18:CV49" si="57">SUMIFS($D18:$AG18,$D$17:$AG$17,"CO5",$D$28:$AG$28,"PO11",$D$33:$AG$33,"&lt;&gt;")</f>
        <v>0</v>
      </c>
      <c r="CW18" s="515">
        <f t="shared" ref="CW18:CW49" si="58">SUMIFS($D18:$AG18,$D$17:$AG$17,"CO5",$D$29:$AG$29,"PO12",$D$33:$AG$33,"&lt;&gt;")</f>
        <v>0</v>
      </c>
    </row>
    <row r="19" spans="2:101" x14ac:dyDescent="0.25">
      <c r="B19" s="509">
        <v>2</v>
      </c>
      <c r="C19" s="467">
        <f>'Student Entry'!C15</f>
        <v>211413205002</v>
      </c>
      <c r="D19" s="274" t="str">
        <f>'Student Entry'!D15</f>
        <v>ABINAYA.S</v>
      </c>
      <c r="E19" s="468">
        <v>1</v>
      </c>
      <c r="F19" s="510">
        <v>1</v>
      </c>
      <c r="G19" s="510">
        <v>2</v>
      </c>
      <c r="H19" s="510">
        <v>1</v>
      </c>
      <c r="I19" s="510">
        <v>2</v>
      </c>
      <c r="J19" s="468">
        <v>2</v>
      </c>
      <c r="K19" s="510">
        <v>2</v>
      </c>
      <c r="L19" s="468">
        <v>1</v>
      </c>
      <c r="M19" s="468">
        <v>2</v>
      </c>
      <c r="N19" s="510">
        <v>2</v>
      </c>
      <c r="O19" s="511">
        <v>8</v>
      </c>
      <c r="P19" s="511">
        <v>6</v>
      </c>
      <c r="Q19" s="510"/>
      <c r="R19" s="510"/>
      <c r="S19" s="511" t="s">
        <v>937</v>
      </c>
      <c r="T19" s="511"/>
      <c r="U19" s="510">
        <v>12</v>
      </c>
      <c r="V19" s="510"/>
      <c r="W19" s="511" t="s">
        <v>937</v>
      </c>
      <c r="X19" s="511"/>
      <c r="Y19" s="510">
        <v>7</v>
      </c>
      <c r="Z19" s="510"/>
      <c r="AA19" s="511" t="s">
        <v>937</v>
      </c>
      <c r="AB19" s="511"/>
      <c r="AC19" s="510">
        <v>6</v>
      </c>
      <c r="AD19" s="510">
        <v>5</v>
      </c>
      <c r="AE19" s="511">
        <v>5</v>
      </c>
      <c r="AF19" s="511">
        <v>6</v>
      </c>
      <c r="AG19" s="447"/>
      <c r="AH19" s="512"/>
      <c r="AI19" s="513">
        <f t="shared" ref="AI19:AI82" si="59">SUMIF($E$16:$AH$16,"=CO1",E19:AH19)</f>
        <v>9</v>
      </c>
      <c r="AJ19" s="513">
        <f t="shared" ref="AJ19:AJ82" si="60">SUMIF($E$16:$AH$16,"=CO2",E19:AH19)</f>
        <v>7</v>
      </c>
      <c r="AK19" s="513">
        <f t="shared" ref="AK19:AK82" si="61">SUMIF($E$16:$AH$16,"=CO3",E19:AH19)</f>
        <v>10</v>
      </c>
      <c r="AL19" s="513">
        <f t="shared" ref="AL19:AL82" si="62">SUMIF($E$16:$AH$16,"=CO4",E19:AH19)</f>
        <v>32</v>
      </c>
      <c r="AM19" s="554">
        <f t="shared" ref="AM19:AM82" si="63">SUMIF($E$16:$AH$16,"=CO5",E19:AH19)</f>
        <v>11</v>
      </c>
      <c r="AN19" s="554">
        <f t="shared" ref="AN19:AN82" si="64">SUMIF($E$16:$AH$16,"=CO6",E19:AH19)</f>
        <v>2</v>
      </c>
      <c r="AO19" s="514">
        <f>SUM(E19:AH19)</f>
        <v>71</v>
      </c>
      <c r="AP19" s="515">
        <f t="shared" si="0"/>
        <v>0</v>
      </c>
      <c r="AQ19" s="515">
        <f t="shared" si="1"/>
        <v>0</v>
      </c>
      <c r="AR19" s="515">
        <f t="shared" si="2"/>
        <v>0</v>
      </c>
      <c r="AS19" s="515">
        <f t="shared" si="3"/>
        <v>0</v>
      </c>
      <c r="AT19" s="515">
        <f t="shared" si="4"/>
        <v>0</v>
      </c>
      <c r="AU19" s="515">
        <f t="shared" si="5"/>
        <v>0</v>
      </c>
      <c r="AV19" s="515">
        <f t="shared" si="6"/>
        <v>0</v>
      </c>
      <c r="AW19" s="515">
        <f t="shared" si="7"/>
        <v>0</v>
      </c>
      <c r="AX19" s="515">
        <f t="shared" si="8"/>
        <v>0</v>
      </c>
      <c r="AY19" s="515">
        <f t="shared" si="9"/>
        <v>0</v>
      </c>
      <c r="AZ19" s="515">
        <f t="shared" si="10"/>
        <v>0</v>
      </c>
      <c r="BA19" s="515">
        <f t="shared" si="11"/>
        <v>0</v>
      </c>
      <c r="BB19" s="515">
        <f t="shared" si="12"/>
        <v>0</v>
      </c>
      <c r="BC19" s="515">
        <f t="shared" si="13"/>
        <v>0</v>
      </c>
      <c r="BD19" s="515">
        <f t="shared" si="14"/>
        <v>0</v>
      </c>
      <c r="BE19" s="515">
        <f t="shared" si="15"/>
        <v>0</v>
      </c>
      <c r="BF19" s="515">
        <f t="shared" si="16"/>
        <v>0</v>
      </c>
      <c r="BG19" s="515">
        <f t="shared" si="17"/>
        <v>0</v>
      </c>
      <c r="BH19" s="515">
        <f t="shared" si="18"/>
        <v>0</v>
      </c>
      <c r="BI19" s="515">
        <f t="shared" si="19"/>
        <v>0</v>
      </c>
      <c r="BJ19" s="515">
        <f t="shared" si="20"/>
        <v>0</v>
      </c>
      <c r="BK19" s="515">
        <f t="shared" si="21"/>
        <v>0</v>
      </c>
      <c r="BL19" s="515">
        <f t="shared" si="22"/>
        <v>0</v>
      </c>
      <c r="BM19" s="515">
        <f t="shared" si="23"/>
        <v>0</v>
      </c>
      <c r="BN19" s="515">
        <f t="shared" si="24"/>
        <v>0</v>
      </c>
      <c r="BO19" s="515">
        <f t="shared" si="25"/>
        <v>0</v>
      </c>
      <c r="BP19" s="515">
        <f t="shared" si="26"/>
        <v>0</v>
      </c>
      <c r="BQ19" s="515">
        <f t="shared" si="27"/>
        <v>0</v>
      </c>
      <c r="BR19" s="515">
        <f t="shared" si="28"/>
        <v>0</v>
      </c>
      <c r="BS19" s="515">
        <f t="shared" si="29"/>
        <v>0</v>
      </c>
      <c r="BT19" s="515">
        <f t="shared" si="30"/>
        <v>0</v>
      </c>
      <c r="BU19" s="515">
        <f t="shared" si="31"/>
        <v>0</v>
      </c>
      <c r="BV19" s="515">
        <f t="shared" si="32"/>
        <v>0</v>
      </c>
      <c r="BW19" s="515">
        <f t="shared" si="33"/>
        <v>0</v>
      </c>
      <c r="BX19" s="515">
        <f t="shared" si="34"/>
        <v>0</v>
      </c>
      <c r="BY19" s="515">
        <f t="shared" si="35"/>
        <v>0</v>
      </c>
      <c r="BZ19" s="515">
        <f t="shared" si="36"/>
        <v>0</v>
      </c>
      <c r="CA19" s="515">
        <f t="shared" si="37"/>
        <v>0</v>
      </c>
      <c r="CB19" s="515">
        <f t="shared" si="38"/>
        <v>0</v>
      </c>
      <c r="CC19" s="515">
        <f t="shared" si="39"/>
        <v>0</v>
      </c>
      <c r="CD19" s="515">
        <f t="shared" si="40"/>
        <v>0</v>
      </c>
      <c r="CE19" s="515">
        <f t="shared" si="41"/>
        <v>0</v>
      </c>
      <c r="CF19" s="515">
        <f t="shared" si="42"/>
        <v>0</v>
      </c>
      <c r="CG19" s="515">
        <f t="shared" si="43"/>
        <v>0</v>
      </c>
      <c r="CH19" s="515">
        <f t="shared" si="44"/>
        <v>0</v>
      </c>
      <c r="CI19" s="515">
        <f t="shared" si="45"/>
        <v>0</v>
      </c>
      <c r="CJ19" s="515">
        <f t="shared" ref="CJ19:CJ50" si="65">SUMIFS($D19:$AG19,$D$17:$AG$17,"CO5",$D$28:$AG$28,"PO11",$D$33:$AG$33,"&lt;&gt;")</f>
        <v>0</v>
      </c>
      <c r="CK19" s="515">
        <f t="shared" si="46"/>
        <v>0</v>
      </c>
      <c r="CL19" s="515">
        <f t="shared" si="47"/>
        <v>0</v>
      </c>
      <c r="CM19" s="515">
        <f t="shared" si="48"/>
        <v>0</v>
      </c>
      <c r="CN19" s="515">
        <f t="shared" si="49"/>
        <v>0</v>
      </c>
      <c r="CO19" s="515">
        <f t="shared" si="50"/>
        <v>0</v>
      </c>
      <c r="CP19" s="515">
        <f t="shared" si="51"/>
        <v>0</v>
      </c>
      <c r="CQ19" s="515">
        <f t="shared" si="52"/>
        <v>0</v>
      </c>
      <c r="CR19" s="515">
        <f t="shared" si="53"/>
        <v>0</v>
      </c>
      <c r="CS19" s="515">
        <f t="shared" si="54"/>
        <v>0</v>
      </c>
      <c r="CT19" s="515">
        <f t="shared" si="55"/>
        <v>0</v>
      </c>
      <c r="CU19" s="515">
        <f t="shared" si="56"/>
        <v>0</v>
      </c>
      <c r="CV19" s="515">
        <f t="shared" si="57"/>
        <v>0</v>
      </c>
      <c r="CW19" s="515">
        <f t="shared" si="58"/>
        <v>0</v>
      </c>
    </row>
    <row r="20" spans="2:101" x14ac:dyDescent="0.25">
      <c r="B20" s="509">
        <v>3</v>
      </c>
      <c r="C20" s="467">
        <f>'Student Entry'!C16</f>
        <v>211413205003</v>
      </c>
      <c r="D20" s="274" t="str">
        <f>'Student Entry'!D16</f>
        <v>AFSAL.P.P</v>
      </c>
      <c r="E20" s="468">
        <v>2</v>
      </c>
      <c r="F20" s="510">
        <v>2</v>
      </c>
      <c r="G20" s="510">
        <v>2</v>
      </c>
      <c r="H20" s="510">
        <v>1</v>
      </c>
      <c r="I20" s="510">
        <v>2</v>
      </c>
      <c r="J20" s="468">
        <v>2</v>
      </c>
      <c r="K20" s="510">
        <v>1</v>
      </c>
      <c r="L20" s="468">
        <v>2</v>
      </c>
      <c r="M20" s="468">
        <v>2</v>
      </c>
      <c r="N20" s="510">
        <v>2</v>
      </c>
      <c r="O20" s="511" t="s">
        <v>937</v>
      </c>
      <c r="P20" s="511" t="s">
        <v>937</v>
      </c>
      <c r="Q20" s="510">
        <v>11</v>
      </c>
      <c r="R20" s="510">
        <v>3</v>
      </c>
      <c r="S20" s="511">
        <v>6</v>
      </c>
      <c r="T20" s="511"/>
      <c r="U20" s="510"/>
      <c r="V20" s="510"/>
      <c r="W20" s="511">
        <v>7</v>
      </c>
      <c r="X20" s="511"/>
      <c r="Y20" s="510"/>
      <c r="Z20" s="510"/>
      <c r="AA20" s="511">
        <v>10</v>
      </c>
      <c r="AB20" s="511"/>
      <c r="AC20" s="510"/>
      <c r="AD20" s="510"/>
      <c r="AE20" s="511">
        <v>6</v>
      </c>
      <c r="AF20" s="511">
        <v>7</v>
      </c>
      <c r="AG20" s="447"/>
      <c r="AH20" s="512"/>
      <c r="AI20" s="513">
        <f t="shared" si="59"/>
        <v>5</v>
      </c>
      <c r="AJ20" s="513">
        <f t="shared" si="60"/>
        <v>13</v>
      </c>
      <c r="AK20" s="513">
        <f t="shared" si="61"/>
        <v>10</v>
      </c>
      <c r="AL20" s="513">
        <f t="shared" si="62"/>
        <v>9</v>
      </c>
      <c r="AM20" s="554">
        <f t="shared" si="63"/>
        <v>29</v>
      </c>
      <c r="AN20" s="554">
        <f t="shared" si="64"/>
        <v>2</v>
      </c>
      <c r="AO20" s="514">
        <f t="shared" ref="AO20:AO83" si="66">SUM(E20:AH20)</f>
        <v>68</v>
      </c>
      <c r="AP20" s="515">
        <f t="shared" si="0"/>
        <v>0</v>
      </c>
      <c r="AQ20" s="515">
        <f t="shared" si="1"/>
        <v>0</v>
      </c>
      <c r="AR20" s="515">
        <f t="shared" si="2"/>
        <v>0</v>
      </c>
      <c r="AS20" s="515">
        <f t="shared" si="3"/>
        <v>0</v>
      </c>
      <c r="AT20" s="515">
        <f t="shared" si="4"/>
        <v>0</v>
      </c>
      <c r="AU20" s="515">
        <f t="shared" si="5"/>
        <v>0</v>
      </c>
      <c r="AV20" s="515">
        <f t="shared" si="6"/>
        <v>0</v>
      </c>
      <c r="AW20" s="515">
        <f t="shared" si="7"/>
        <v>0</v>
      </c>
      <c r="AX20" s="515">
        <f t="shared" si="8"/>
        <v>0</v>
      </c>
      <c r="AY20" s="515">
        <f t="shared" si="9"/>
        <v>0</v>
      </c>
      <c r="AZ20" s="515">
        <f t="shared" si="10"/>
        <v>0</v>
      </c>
      <c r="BA20" s="515">
        <f t="shared" si="11"/>
        <v>0</v>
      </c>
      <c r="BB20" s="515">
        <f t="shared" si="12"/>
        <v>0</v>
      </c>
      <c r="BC20" s="515">
        <f t="shared" si="13"/>
        <v>0</v>
      </c>
      <c r="BD20" s="515">
        <f t="shared" si="14"/>
        <v>0</v>
      </c>
      <c r="BE20" s="515">
        <f t="shared" si="15"/>
        <v>0</v>
      </c>
      <c r="BF20" s="515">
        <f t="shared" si="16"/>
        <v>0</v>
      </c>
      <c r="BG20" s="515">
        <f t="shared" si="17"/>
        <v>0</v>
      </c>
      <c r="BH20" s="515">
        <f t="shared" si="18"/>
        <v>0</v>
      </c>
      <c r="BI20" s="515">
        <f t="shared" si="19"/>
        <v>0</v>
      </c>
      <c r="BJ20" s="515">
        <f t="shared" si="20"/>
        <v>0</v>
      </c>
      <c r="BK20" s="515">
        <f t="shared" si="21"/>
        <v>0</v>
      </c>
      <c r="BL20" s="515">
        <f t="shared" si="22"/>
        <v>0</v>
      </c>
      <c r="BM20" s="515">
        <f t="shared" si="23"/>
        <v>0</v>
      </c>
      <c r="BN20" s="515">
        <f t="shared" si="24"/>
        <v>0</v>
      </c>
      <c r="BO20" s="515">
        <f t="shared" si="25"/>
        <v>0</v>
      </c>
      <c r="BP20" s="515">
        <f t="shared" si="26"/>
        <v>0</v>
      </c>
      <c r="BQ20" s="515">
        <f t="shared" si="27"/>
        <v>0</v>
      </c>
      <c r="BR20" s="515">
        <f t="shared" si="28"/>
        <v>0</v>
      </c>
      <c r="BS20" s="515">
        <f t="shared" si="29"/>
        <v>0</v>
      </c>
      <c r="BT20" s="515">
        <f t="shared" si="30"/>
        <v>0</v>
      </c>
      <c r="BU20" s="515">
        <f t="shared" si="31"/>
        <v>0</v>
      </c>
      <c r="BV20" s="515">
        <f t="shared" si="32"/>
        <v>0</v>
      </c>
      <c r="BW20" s="515">
        <f t="shared" si="33"/>
        <v>0</v>
      </c>
      <c r="BX20" s="515">
        <f t="shared" si="34"/>
        <v>0</v>
      </c>
      <c r="BY20" s="515">
        <f t="shared" si="35"/>
        <v>0</v>
      </c>
      <c r="BZ20" s="515">
        <f t="shared" si="36"/>
        <v>0</v>
      </c>
      <c r="CA20" s="515">
        <f t="shared" si="37"/>
        <v>0</v>
      </c>
      <c r="CB20" s="515">
        <f t="shared" si="38"/>
        <v>0</v>
      </c>
      <c r="CC20" s="515">
        <f t="shared" si="39"/>
        <v>0</v>
      </c>
      <c r="CD20" s="515">
        <f t="shared" si="40"/>
        <v>0</v>
      </c>
      <c r="CE20" s="515">
        <f t="shared" si="41"/>
        <v>0</v>
      </c>
      <c r="CF20" s="515">
        <f t="shared" si="42"/>
        <v>0</v>
      </c>
      <c r="CG20" s="515">
        <f t="shared" si="43"/>
        <v>0</v>
      </c>
      <c r="CH20" s="515">
        <f t="shared" si="44"/>
        <v>0</v>
      </c>
      <c r="CI20" s="515">
        <f t="shared" si="45"/>
        <v>0</v>
      </c>
      <c r="CJ20" s="515">
        <f t="shared" si="65"/>
        <v>0</v>
      </c>
      <c r="CK20" s="515">
        <f t="shared" si="46"/>
        <v>0</v>
      </c>
      <c r="CL20" s="515">
        <f t="shared" si="47"/>
        <v>0</v>
      </c>
      <c r="CM20" s="515">
        <f t="shared" si="48"/>
        <v>0</v>
      </c>
      <c r="CN20" s="515">
        <f t="shared" si="49"/>
        <v>0</v>
      </c>
      <c r="CO20" s="515">
        <f t="shared" si="50"/>
        <v>0</v>
      </c>
      <c r="CP20" s="515">
        <f t="shared" si="51"/>
        <v>0</v>
      </c>
      <c r="CQ20" s="515">
        <f t="shared" si="52"/>
        <v>0</v>
      </c>
      <c r="CR20" s="515">
        <f t="shared" si="53"/>
        <v>0</v>
      </c>
      <c r="CS20" s="515">
        <f t="shared" si="54"/>
        <v>0</v>
      </c>
      <c r="CT20" s="515">
        <f t="shared" si="55"/>
        <v>0</v>
      </c>
      <c r="CU20" s="515">
        <f t="shared" si="56"/>
        <v>0</v>
      </c>
      <c r="CV20" s="515">
        <f t="shared" si="57"/>
        <v>0</v>
      </c>
      <c r="CW20" s="515">
        <f t="shared" si="58"/>
        <v>0</v>
      </c>
    </row>
    <row r="21" spans="2:101" x14ac:dyDescent="0.25">
      <c r="B21" s="509">
        <v>4</v>
      </c>
      <c r="C21" s="467">
        <f>'Student Entry'!C17</f>
        <v>211413205004</v>
      </c>
      <c r="D21" s="274" t="str">
        <f>'Student Entry'!D17</f>
        <v>AISHWARYA.G</v>
      </c>
      <c r="E21" s="468">
        <v>2</v>
      </c>
      <c r="F21" s="510">
        <v>1</v>
      </c>
      <c r="G21" s="510">
        <v>2</v>
      </c>
      <c r="H21" s="510">
        <v>2</v>
      </c>
      <c r="I21" s="510">
        <v>0</v>
      </c>
      <c r="J21" s="468">
        <v>2</v>
      </c>
      <c r="K21" s="510">
        <v>2</v>
      </c>
      <c r="L21" s="468">
        <v>2</v>
      </c>
      <c r="M21" s="468">
        <v>1</v>
      </c>
      <c r="N21" s="510">
        <v>2</v>
      </c>
      <c r="O21" s="511">
        <v>7</v>
      </c>
      <c r="P21" s="511">
        <v>7</v>
      </c>
      <c r="Q21" s="510"/>
      <c r="R21" s="510"/>
      <c r="S21" s="511">
        <v>7</v>
      </c>
      <c r="T21" s="511"/>
      <c r="U21" s="510"/>
      <c r="V21" s="510"/>
      <c r="W21" s="511">
        <v>6</v>
      </c>
      <c r="X21" s="511"/>
      <c r="Y21" s="510"/>
      <c r="Z21" s="510"/>
      <c r="AA21" s="511">
        <v>10</v>
      </c>
      <c r="AB21" s="511"/>
      <c r="AC21" s="510"/>
      <c r="AD21" s="510"/>
      <c r="AE21" s="511" t="s">
        <v>937</v>
      </c>
      <c r="AF21" s="511" t="s">
        <v>937</v>
      </c>
      <c r="AG21" s="447">
        <v>8</v>
      </c>
      <c r="AH21" s="512">
        <v>7</v>
      </c>
      <c r="AI21" s="513">
        <f t="shared" si="59"/>
        <v>9</v>
      </c>
      <c r="AJ21" s="513">
        <f t="shared" si="60"/>
        <v>8</v>
      </c>
      <c r="AK21" s="513">
        <f t="shared" si="61"/>
        <v>9</v>
      </c>
      <c r="AL21" s="513">
        <f t="shared" si="62"/>
        <v>11</v>
      </c>
      <c r="AM21" s="554">
        <f t="shared" si="63"/>
        <v>30</v>
      </c>
      <c r="AN21" s="554">
        <f t="shared" si="64"/>
        <v>1</v>
      </c>
      <c r="AO21" s="514">
        <f t="shared" si="66"/>
        <v>68</v>
      </c>
      <c r="AP21" s="515">
        <f t="shared" si="0"/>
        <v>0</v>
      </c>
      <c r="AQ21" s="515">
        <f t="shared" si="1"/>
        <v>0</v>
      </c>
      <c r="AR21" s="515">
        <f t="shared" si="2"/>
        <v>0</v>
      </c>
      <c r="AS21" s="515">
        <f t="shared" si="3"/>
        <v>0</v>
      </c>
      <c r="AT21" s="515">
        <f t="shared" si="4"/>
        <v>0</v>
      </c>
      <c r="AU21" s="515">
        <f t="shared" si="5"/>
        <v>0</v>
      </c>
      <c r="AV21" s="515">
        <f t="shared" si="6"/>
        <v>0</v>
      </c>
      <c r="AW21" s="515">
        <f t="shared" si="7"/>
        <v>0</v>
      </c>
      <c r="AX21" s="515">
        <f t="shared" si="8"/>
        <v>0</v>
      </c>
      <c r="AY21" s="515">
        <f t="shared" si="9"/>
        <v>0</v>
      </c>
      <c r="AZ21" s="515">
        <f t="shared" si="10"/>
        <v>0</v>
      </c>
      <c r="BA21" s="515">
        <f t="shared" si="11"/>
        <v>0</v>
      </c>
      <c r="BB21" s="515">
        <f t="shared" si="12"/>
        <v>0</v>
      </c>
      <c r="BC21" s="515">
        <f t="shared" si="13"/>
        <v>0</v>
      </c>
      <c r="BD21" s="515">
        <f t="shared" si="14"/>
        <v>0</v>
      </c>
      <c r="BE21" s="515">
        <f t="shared" si="15"/>
        <v>0</v>
      </c>
      <c r="BF21" s="515">
        <f t="shared" si="16"/>
        <v>0</v>
      </c>
      <c r="BG21" s="515">
        <f t="shared" si="17"/>
        <v>0</v>
      </c>
      <c r="BH21" s="515">
        <f t="shared" si="18"/>
        <v>0</v>
      </c>
      <c r="BI21" s="515">
        <f t="shared" si="19"/>
        <v>0</v>
      </c>
      <c r="BJ21" s="515">
        <f t="shared" si="20"/>
        <v>0</v>
      </c>
      <c r="BK21" s="515">
        <f t="shared" si="21"/>
        <v>0</v>
      </c>
      <c r="BL21" s="515">
        <f t="shared" si="22"/>
        <v>0</v>
      </c>
      <c r="BM21" s="515">
        <f t="shared" si="23"/>
        <v>0</v>
      </c>
      <c r="BN21" s="515">
        <f t="shared" si="24"/>
        <v>0</v>
      </c>
      <c r="BO21" s="515">
        <f t="shared" si="25"/>
        <v>0</v>
      </c>
      <c r="BP21" s="515">
        <f t="shared" si="26"/>
        <v>0</v>
      </c>
      <c r="BQ21" s="515">
        <f t="shared" si="27"/>
        <v>0</v>
      </c>
      <c r="BR21" s="515">
        <f t="shared" si="28"/>
        <v>0</v>
      </c>
      <c r="BS21" s="515">
        <f t="shared" si="29"/>
        <v>0</v>
      </c>
      <c r="BT21" s="515">
        <f t="shared" si="30"/>
        <v>0</v>
      </c>
      <c r="BU21" s="515">
        <f t="shared" si="31"/>
        <v>0</v>
      </c>
      <c r="BV21" s="515">
        <f t="shared" si="32"/>
        <v>0</v>
      </c>
      <c r="BW21" s="515">
        <f t="shared" si="33"/>
        <v>0</v>
      </c>
      <c r="BX21" s="515">
        <f t="shared" si="34"/>
        <v>0</v>
      </c>
      <c r="BY21" s="515">
        <f t="shared" si="35"/>
        <v>0</v>
      </c>
      <c r="BZ21" s="515">
        <f t="shared" si="36"/>
        <v>0</v>
      </c>
      <c r="CA21" s="515">
        <f t="shared" si="37"/>
        <v>0</v>
      </c>
      <c r="CB21" s="515">
        <f t="shared" si="38"/>
        <v>0</v>
      </c>
      <c r="CC21" s="515">
        <f t="shared" si="39"/>
        <v>0</v>
      </c>
      <c r="CD21" s="515">
        <f t="shared" si="40"/>
        <v>0</v>
      </c>
      <c r="CE21" s="515">
        <f t="shared" si="41"/>
        <v>0</v>
      </c>
      <c r="CF21" s="515">
        <f t="shared" si="42"/>
        <v>0</v>
      </c>
      <c r="CG21" s="515">
        <f t="shared" si="43"/>
        <v>0</v>
      </c>
      <c r="CH21" s="515">
        <f t="shared" si="44"/>
        <v>0</v>
      </c>
      <c r="CI21" s="515">
        <f t="shared" si="45"/>
        <v>0</v>
      </c>
      <c r="CJ21" s="515">
        <f t="shared" si="65"/>
        <v>0</v>
      </c>
      <c r="CK21" s="515">
        <f t="shared" si="46"/>
        <v>0</v>
      </c>
      <c r="CL21" s="515">
        <f t="shared" si="47"/>
        <v>0</v>
      </c>
      <c r="CM21" s="515">
        <f t="shared" si="48"/>
        <v>0</v>
      </c>
      <c r="CN21" s="515">
        <f t="shared" si="49"/>
        <v>0</v>
      </c>
      <c r="CO21" s="515">
        <f t="shared" si="50"/>
        <v>0</v>
      </c>
      <c r="CP21" s="515">
        <f t="shared" si="51"/>
        <v>0</v>
      </c>
      <c r="CQ21" s="515">
        <f t="shared" si="52"/>
        <v>0</v>
      </c>
      <c r="CR21" s="515">
        <f t="shared" si="53"/>
        <v>0</v>
      </c>
      <c r="CS21" s="515">
        <f t="shared" si="54"/>
        <v>0</v>
      </c>
      <c r="CT21" s="515">
        <f t="shared" si="55"/>
        <v>0</v>
      </c>
      <c r="CU21" s="515">
        <f t="shared" si="56"/>
        <v>0</v>
      </c>
      <c r="CV21" s="515">
        <f t="shared" si="57"/>
        <v>0</v>
      </c>
      <c r="CW21" s="515">
        <f t="shared" si="58"/>
        <v>0</v>
      </c>
    </row>
    <row r="22" spans="2:101" x14ac:dyDescent="0.25">
      <c r="B22" s="509">
        <v>5</v>
      </c>
      <c r="C22" s="467">
        <f>'Student Entry'!C18</f>
        <v>211413205005</v>
      </c>
      <c r="D22" s="274" t="str">
        <f>'Student Entry'!D18</f>
        <v>AKSHAYA.R</v>
      </c>
      <c r="E22" s="468">
        <v>1</v>
      </c>
      <c r="F22" s="510">
        <v>2</v>
      </c>
      <c r="G22" s="510">
        <v>1</v>
      </c>
      <c r="H22" s="510">
        <v>1</v>
      </c>
      <c r="I22" s="510">
        <v>2</v>
      </c>
      <c r="J22" s="468">
        <v>2</v>
      </c>
      <c r="K22" s="510">
        <v>2</v>
      </c>
      <c r="L22" s="468">
        <v>1</v>
      </c>
      <c r="M22" s="468">
        <v>2</v>
      </c>
      <c r="N22" s="510">
        <v>2</v>
      </c>
      <c r="O22" s="511">
        <v>6</v>
      </c>
      <c r="P22" s="511">
        <v>5</v>
      </c>
      <c r="Q22" s="510"/>
      <c r="R22" s="510"/>
      <c r="S22" s="511" t="s">
        <v>937</v>
      </c>
      <c r="T22" s="511"/>
      <c r="U22" s="510">
        <v>14</v>
      </c>
      <c r="V22" s="510"/>
      <c r="W22" s="511">
        <v>4</v>
      </c>
      <c r="X22" s="511"/>
      <c r="Y22" s="510"/>
      <c r="Z22" s="510"/>
      <c r="AA22" s="511">
        <v>11</v>
      </c>
      <c r="AB22" s="511"/>
      <c r="AC22" s="510"/>
      <c r="AD22" s="510"/>
      <c r="AE22" s="511">
        <v>6</v>
      </c>
      <c r="AF22" s="511">
        <v>6</v>
      </c>
      <c r="AG22" s="447"/>
      <c r="AH22" s="512"/>
      <c r="AI22" s="513">
        <f t="shared" si="59"/>
        <v>7</v>
      </c>
      <c r="AJ22" s="513">
        <f t="shared" si="60"/>
        <v>7</v>
      </c>
      <c r="AK22" s="513">
        <f t="shared" si="61"/>
        <v>3</v>
      </c>
      <c r="AL22" s="513">
        <f t="shared" si="62"/>
        <v>23</v>
      </c>
      <c r="AM22" s="554">
        <f t="shared" si="63"/>
        <v>26</v>
      </c>
      <c r="AN22" s="554">
        <f t="shared" si="64"/>
        <v>2</v>
      </c>
      <c r="AO22" s="514">
        <f t="shared" si="66"/>
        <v>68</v>
      </c>
      <c r="AP22" s="515">
        <f t="shared" si="0"/>
        <v>0</v>
      </c>
      <c r="AQ22" s="515">
        <f t="shared" si="1"/>
        <v>0</v>
      </c>
      <c r="AR22" s="515">
        <f t="shared" si="2"/>
        <v>0</v>
      </c>
      <c r="AS22" s="515">
        <f t="shared" si="3"/>
        <v>0</v>
      </c>
      <c r="AT22" s="515">
        <f t="shared" si="4"/>
        <v>0</v>
      </c>
      <c r="AU22" s="515">
        <f t="shared" si="5"/>
        <v>0</v>
      </c>
      <c r="AV22" s="515">
        <f t="shared" si="6"/>
        <v>0</v>
      </c>
      <c r="AW22" s="515">
        <f t="shared" si="7"/>
        <v>0</v>
      </c>
      <c r="AX22" s="515">
        <f t="shared" si="8"/>
        <v>0</v>
      </c>
      <c r="AY22" s="515">
        <f t="shared" si="9"/>
        <v>0</v>
      </c>
      <c r="AZ22" s="515">
        <f t="shared" si="10"/>
        <v>0</v>
      </c>
      <c r="BA22" s="515">
        <f t="shared" si="11"/>
        <v>0</v>
      </c>
      <c r="BB22" s="515">
        <f t="shared" si="12"/>
        <v>0</v>
      </c>
      <c r="BC22" s="515">
        <f t="shared" si="13"/>
        <v>0</v>
      </c>
      <c r="BD22" s="515">
        <f t="shared" si="14"/>
        <v>0</v>
      </c>
      <c r="BE22" s="515">
        <f t="shared" si="15"/>
        <v>0</v>
      </c>
      <c r="BF22" s="515">
        <f t="shared" si="16"/>
        <v>0</v>
      </c>
      <c r="BG22" s="515">
        <f t="shared" si="17"/>
        <v>0</v>
      </c>
      <c r="BH22" s="515">
        <f t="shared" si="18"/>
        <v>0</v>
      </c>
      <c r="BI22" s="515">
        <f t="shared" si="19"/>
        <v>0</v>
      </c>
      <c r="BJ22" s="515">
        <f t="shared" si="20"/>
        <v>0</v>
      </c>
      <c r="BK22" s="515">
        <f t="shared" si="21"/>
        <v>0</v>
      </c>
      <c r="BL22" s="515">
        <f t="shared" si="22"/>
        <v>0</v>
      </c>
      <c r="BM22" s="515">
        <f t="shared" si="23"/>
        <v>0</v>
      </c>
      <c r="BN22" s="515">
        <f t="shared" si="24"/>
        <v>0</v>
      </c>
      <c r="BO22" s="515">
        <f t="shared" si="25"/>
        <v>0</v>
      </c>
      <c r="BP22" s="515">
        <f t="shared" si="26"/>
        <v>0</v>
      </c>
      <c r="BQ22" s="515">
        <f t="shared" si="27"/>
        <v>0</v>
      </c>
      <c r="BR22" s="515">
        <f t="shared" si="28"/>
        <v>0</v>
      </c>
      <c r="BS22" s="515">
        <f t="shared" si="29"/>
        <v>0</v>
      </c>
      <c r="BT22" s="515">
        <f t="shared" si="30"/>
        <v>0</v>
      </c>
      <c r="BU22" s="515">
        <f t="shared" si="31"/>
        <v>0</v>
      </c>
      <c r="BV22" s="515">
        <f t="shared" si="32"/>
        <v>0</v>
      </c>
      <c r="BW22" s="515">
        <f t="shared" si="33"/>
        <v>0</v>
      </c>
      <c r="BX22" s="515">
        <f t="shared" si="34"/>
        <v>0</v>
      </c>
      <c r="BY22" s="515">
        <f t="shared" si="35"/>
        <v>0</v>
      </c>
      <c r="BZ22" s="515">
        <f t="shared" si="36"/>
        <v>0</v>
      </c>
      <c r="CA22" s="515">
        <f t="shared" si="37"/>
        <v>0</v>
      </c>
      <c r="CB22" s="515">
        <f t="shared" si="38"/>
        <v>0</v>
      </c>
      <c r="CC22" s="515">
        <f t="shared" si="39"/>
        <v>0</v>
      </c>
      <c r="CD22" s="515">
        <f t="shared" si="40"/>
        <v>0</v>
      </c>
      <c r="CE22" s="515">
        <f t="shared" si="41"/>
        <v>0</v>
      </c>
      <c r="CF22" s="515">
        <f t="shared" si="42"/>
        <v>0</v>
      </c>
      <c r="CG22" s="515">
        <f t="shared" si="43"/>
        <v>0</v>
      </c>
      <c r="CH22" s="515">
        <f t="shared" si="44"/>
        <v>0</v>
      </c>
      <c r="CI22" s="515">
        <f t="shared" si="45"/>
        <v>0</v>
      </c>
      <c r="CJ22" s="515">
        <f t="shared" si="65"/>
        <v>0</v>
      </c>
      <c r="CK22" s="515">
        <f t="shared" si="46"/>
        <v>0</v>
      </c>
      <c r="CL22" s="515">
        <f t="shared" si="47"/>
        <v>0</v>
      </c>
      <c r="CM22" s="515">
        <f t="shared" si="48"/>
        <v>0</v>
      </c>
      <c r="CN22" s="515">
        <f t="shared" si="49"/>
        <v>0</v>
      </c>
      <c r="CO22" s="515">
        <f t="shared" si="50"/>
        <v>0</v>
      </c>
      <c r="CP22" s="515">
        <f t="shared" si="51"/>
        <v>0</v>
      </c>
      <c r="CQ22" s="515">
        <f t="shared" si="52"/>
        <v>0</v>
      </c>
      <c r="CR22" s="515">
        <f t="shared" si="53"/>
        <v>0</v>
      </c>
      <c r="CS22" s="515">
        <f t="shared" si="54"/>
        <v>0</v>
      </c>
      <c r="CT22" s="515">
        <f t="shared" si="55"/>
        <v>0</v>
      </c>
      <c r="CU22" s="515">
        <f t="shared" si="56"/>
        <v>0</v>
      </c>
      <c r="CV22" s="515">
        <f t="shared" si="57"/>
        <v>0</v>
      </c>
      <c r="CW22" s="515">
        <f t="shared" si="58"/>
        <v>0</v>
      </c>
    </row>
    <row r="23" spans="2:101" x14ac:dyDescent="0.25">
      <c r="B23" s="509">
        <v>6</v>
      </c>
      <c r="C23" s="467">
        <f>'Student Entry'!C19</f>
        <v>211413205006</v>
      </c>
      <c r="D23" s="274" t="str">
        <f>'Student Entry'!D19</f>
        <v>AMBUJASHI.N</v>
      </c>
      <c r="E23" s="468">
        <v>1</v>
      </c>
      <c r="F23" s="510">
        <v>2</v>
      </c>
      <c r="G23" s="510">
        <v>2</v>
      </c>
      <c r="H23" s="510">
        <v>2</v>
      </c>
      <c r="I23" s="510">
        <v>2</v>
      </c>
      <c r="J23" s="468">
        <v>2</v>
      </c>
      <c r="K23" s="510">
        <v>1</v>
      </c>
      <c r="L23" s="468">
        <v>2</v>
      </c>
      <c r="M23" s="468">
        <v>1</v>
      </c>
      <c r="N23" s="510">
        <v>1</v>
      </c>
      <c r="O23" s="511">
        <v>6</v>
      </c>
      <c r="P23" s="511">
        <v>7</v>
      </c>
      <c r="Q23" s="510"/>
      <c r="R23" s="510"/>
      <c r="S23" s="511">
        <v>6</v>
      </c>
      <c r="T23" s="511"/>
      <c r="U23" s="510"/>
      <c r="V23" s="510"/>
      <c r="W23" s="511">
        <v>6</v>
      </c>
      <c r="X23" s="511"/>
      <c r="Y23" s="510"/>
      <c r="Z23" s="510"/>
      <c r="AA23" s="511" t="s">
        <v>937</v>
      </c>
      <c r="AB23" s="511"/>
      <c r="AC23" s="510">
        <v>5</v>
      </c>
      <c r="AD23" s="510">
        <v>5</v>
      </c>
      <c r="AE23" s="511" t="s">
        <v>937</v>
      </c>
      <c r="AF23" s="511" t="s">
        <v>937</v>
      </c>
      <c r="AG23" s="447">
        <v>7</v>
      </c>
      <c r="AH23" s="512">
        <v>7</v>
      </c>
      <c r="AI23" s="513">
        <f t="shared" si="59"/>
        <v>7</v>
      </c>
      <c r="AJ23" s="513">
        <f t="shared" si="60"/>
        <v>9</v>
      </c>
      <c r="AK23" s="513">
        <f t="shared" si="61"/>
        <v>15</v>
      </c>
      <c r="AL23" s="513">
        <f t="shared" si="62"/>
        <v>16</v>
      </c>
      <c r="AM23" s="554">
        <f t="shared" si="63"/>
        <v>17</v>
      </c>
      <c r="AN23" s="554">
        <f t="shared" si="64"/>
        <v>1</v>
      </c>
      <c r="AO23" s="514">
        <f t="shared" si="66"/>
        <v>65</v>
      </c>
      <c r="AP23" s="515">
        <f t="shared" si="0"/>
        <v>0</v>
      </c>
      <c r="AQ23" s="515">
        <f t="shared" si="1"/>
        <v>0</v>
      </c>
      <c r="AR23" s="515">
        <f t="shared" si="2"/>
        <v>0</v>
      </c>
      <c r="AS23" s="515">
        <f t="shared" si="3"/>
        <v>0</v>
      </c>
      <c r="AT23" s="515">
        <f t="shared" si="4"/>
        <v>0</v>
      </c>
      <c r="AU23" s="515">
        <f t="shared" si="5"/>
        <v>0</v>
      </c>
      <c r="AV23" s="515">
        <f t="shared" si="6"/>
        <v>0</v>
      </c>
      <c r="AW23" s="515">
        <f t="shared" si="7"/>
        <v>0</v>
      </c>
      <c r="AX23" s="515">
        <f t="shared" si="8"/>
        <v>0</v>
      </c>
      <c r="AY23" s="515">
        <f t="shared" si="9"/>
        <v>0</v>
      </c>
      <c r="AZ23" s="515">
        <f t="shared" si="10"/>
        <v>0</v>
      </c>
      <c r="BA23" s="515">
        <f t="shared" si="11"/>
        <v>0</v>
      </c>
      <c r="BB23" s="515">
        <f t="shared" si="12"/>
        <v>0</v>
      </c>
      <c r="BC23" s="515">
        <f t="shared" si="13"/>
        <v>0</v>
      </c>
      <c r="BD23" s="515">
        <f t="shared" si="14"/>
        <v>0</v>
      </c>
      <c r="BE23" s="515">
        <f t="shared" si="15"/>
        <v>0</v>
      </c>
      <c r="BF23" s="515">
        <f t="shared" si="16"/>
        <v>0</v>
      </c>
      <c r="BG23" s="515">
        <f t="shared" si="17"/>
        <v>0</v>
      </c>
      <c r="BH23" s="515">
        <f t="shared" si="18"/>
        <v>0</v>
      </c>
      <c r="BI23" s="515">
        <f t="shared" si="19"/>
        <v>0</v>
      </c>
      <c r="BJ23" s="515">
        <f t="shared" si="20"/>
        <v>0</v>
      </c>
      <c r="BK23" s="515">
        <f t="shared" si="21"/>
        <v>0</v>
      </c>
      <c r="BL23" s="515">
        <f t="shared" si="22"/>
        <v>0</v>
      </c>
      <c r="BM23" s="515">
        <f t="shared" si="23"/>
        <v>0</v>
      </c>
      <c r="BN23" s="515">
        <f t="shared" si="24"/>
        <v>0</v>
      </c>
      <c r="BO23" s="515">
        <f t="shared" si="25"/>
        <v>0</v>
      </c>
      <c r="BP23" s="515">
        <f t="shared" si="26"/>
        <v>0</v>
      </c>
      <c r="BQ23" s="515">
        <f t="shared" si="27"/>
        <v>0</v>
      </c>
      <c r="BR23" s="515">
        <f t="shared" si="28"/>
        <v>0</v>
      </c>
      <c r="BS23" s="515">
        <f t="shared" si="29"/>
        <v>0</v>
      </c>
      <c r="BT23" s="515">
        <f t="shared" si="30"/>
        <v>0</v>
      </c>
      <c r="BU23" s="515">
        <f t="shared" si="31"/>
        <v>0</v>
      </c>
      <c r="BV23" s="515">
        <f t="shared" si="32"/>
        <v>0</v>
      </c>
      <c r="BW23" s="515">
        <f t="shared" si="33"/>
        <v>0</v>
      </c>
      <c r="BX23" s="515">
        <f t="shared" si="34"/>
        <v>0</v>
      </c>
      <c r="BY23" s="515">
        <f t="shared" si="35"/>
        <v>0</v>
      </c>
      <c r="BZ23" s="515">
        <f t="shared" si="36"/>
        <v>0</v>
      </c>
      <c r="CA23" s="515">
        <f t="shared" si="37"/>
        <v>0</v>
      </c>
      <c r="CB23" s="515">
        <f t="shared" si="38"/>
        <v>0</v>
      </c>
      <c r="CC23" s="515">
        <f t="shared" si="39"/>
        <v>0</v>
      </c>
      <c r="CD23" s="515">
        <f t="shared" si="40"/>
        <v>0</v>
      </c>
      <c r="CE23" s="515">
        <f t="shared" si="41"/>
        <v>0</v>
      </c>
      <c r="CF23" s="515">
        <f t="shared" si="42"/>
        <v>0</v>
      </c>
      <c r="CG23" s="515">
        <f t="shared" si="43"/>
        <v>0</v>
      </c>
      <c r="CH23" s="515">
        <f t="shared" si="44"/>
        <v>0</v>
      </c>
      <c r="CI23" s="515">
        <f t="shared" si="45"/>
        <v>0</v>
      </c>
      <c r="CJ23" s="515">
        <f t="shared" si="65"/>
        <v>0</v>
      </c>
      <c r="CK23" s="515">
        <f t="shared" si="46"/>
        <v>0</v>
      </c>
      <c r="CL23" s="515">
        <f t="shared" si="47"/>
        <v>0</v>
      </c>
      <c r="CM23" s="515">
        <f t="shared" si="48"/>
        <v>0</v>
      </c>
      <c r="CN23" s="515">
        <f t="shared" si="49"/>
        <v>0</v>
      </c>
      <c r="CO23" s="515">
        <f t="shared" si="50"/>
        <v>0</v>
      </c>
      <c r="CP23" s="515">
        <f t="shared" si="51"/>
        <v>0</v>
      </c>
      <c r="CQ23" s="515">
        <f t="shared" si="52"/>
        <v>0</v>
      </c>
      <c r="CR23" s="515">
        <f t="shared" si="53"/>
        <v>0</v>
      </c>
      <c r="CS23" s="515">
        <f t="shared" si="54"/>
        <v>0</v>
      </c>
      <c r="CT23" s="515">
        <f t="shared" si="55"/>
        <v>0</v>
      </c>
      <c r="CU23" s="515">
        <f t="shared" si="56"/>
        <v>0</v>
      </c>
      <c r="CV23" s="515">
        <f t="shared" si="57"/>
        <v>0</v>
      </c>
      <c r="CW23" s="515">
        <f t="shared" si="58"/>
        <v>0</v>
      </c>
    </row>
    <row r="24" spans="2:101" x14ac:dyDescent="0.25">
      <c r="B24" s="509">
        <v>7</v>
      </c>
      <c r="C24" s="467">
        <f>'Student Entry'!C20</f>
        <v>211413205007</v>
      </c>
      <c r="D24" s="274" t="str">
        <f>'Student Entry'!D20</f>
        <v>AMUDHUSWAMATHI.M</v>
      </c>
      <c r="E24" s="468">
        <v>2</v>
      </c>
      <c r="F24" s="510">
        <v>1</v>
      </c>
      <c r="G24" s="510">
        <v>1</v>
      </c>
      <c r="H24" s="510">
        <v>2</v>
      </c>
      <c r="I24" s="510">
        <v>0</v>
      </c>
      <c r="J24" s="468">
        <v>2</v>
      </c>
      <c r="K24" s="510">
        <v>2</v>
      </c>
      <c r="L24" s="468">
        <v>2</v>
      </c>
      <c r="M24" s="468">
        <v>1</v>
      </c>
      <c r="N24" s="510">
        <v>2</v>
      </c>
      <c r="O24" s="511" t="s">
        <v>937</v>
      </c>
      <c r="P24" s="511" t="s">
        <v>937</v>
      </c>
      <c r="Q24" s="510">
        <v>12</v>
      </c>
      <c r="R24" s="510">
        <v>3</v>
      </c>
      <c r="S24" s="511">
        <v>7</v>
      </c>
      <c r="T24" s="511"/>
      <c r="U24" s="510"/>
      <c r="V24" s="510"/>
      <c r="W24" s="511" t="s">
        <v>937</v>
      </c>
      <c r="X24" s="511"/>
      <c r="Y24" s="510">
        <v>6</v>
      </c>
      <c r="Z24" s="510"/>
      <c r="AA24" s="511">
        <v>8</v>
      </c>
      <c r="AB24" s="511"/>
      <c r="AC24" s="510"/>
      <c r="AD24" s="510"/>
      <c r="AE24" s="511">
        <v>6</v>
      </c>
      <c r="AF24" s="511">
        <v>7</v>
      </c>
      <c r="AG24" s="447"/>
      <c r="AH24" s="512"/>
      <c r="AI24" s="513">
        <f t="shared" si="59"/>
        <v>5</v>
      </c>
      <c r="AJ24" s="513">
        <f t="shared" si="60"/>
        <v>13</v>
      </c>
      <c r="AK24" s="513">
        <f t="shared" si="61"/>
        <v>8</v>
      </c>
      <c r="AL24" s="513">
        <f t="shared" si="62"/>
        <v>16</v>
      </c>
      <c r="AM24" s="554">
        <f t="shared" si="63"/>
        <v>21</v>
      </c>
      <c r="AN24" s="554">
        <f t="shared" si="64"/>
        <v>1</v>
      </c>
      <c r="AO24" s="514">
        <f t="shared" si="66"/>
        <v>64</v>
      </c>
      <c r="AP24" s="515">
        <f t="shared" si="0"/>
        <v>0</v>
      </c>
      <c r="AQ24" s="515">
        <f t="shared" si="1"/>
        <v>0</v>
      </c>
      <c r="AR24" s="515">
        <f t="shared" si="2"/>
        <v>0</v>
      </c>
      <c r="AS24" s="515">
        <f t="shared" si="3"/>
        <v>0</v>
      </c>
      <c r="AT24" s="515">
        <f t="shared" si="4"/>
        <v>0</v>
      </c>
      <c r="AU24" s="515">
        <f t="shared" si="5"/>
        <v>0</v>
      </c>
      <c r="AV24" s="515">
        <f t="shared" si="6"/>
        <v>0</v>
      </c>
      <c r="AW24" s="515">
        <f t="shared" si="7"/>
        <v>0</v>
      </c>
      <c r="AX24" s="515">
        <f t="shared" si="8"/>
        <v>0</v>
      </c>
      <c r="AY24" s="515">
        <f t="shared" si="9"/>
        <v>0</v>
      </c>
      <c r="AZ24" s="515">
        <f t="shared" si="10"/>
        <v>0</v>
      </c>
      <c r="BA24" s="515">
        <f t="shared" si="11"/>
        <v>0</v>
      </c>
      <c r="BB24" s="515">
        <f t="shared" si="12"/>
        <v>0</v>
      </c>
      <c r="BC24" s="515">
        <f t="shared" si="13"/>
        <v>0</v>
      </c>
      <c r="BD24" s="515">
        <f t="shared" si="14"/>
        <v>0</v>
      </c>
      <c r="BE24" s="515">
        <f t="shared" si="15"/>
        <v>0</v>
      </c>
      <c r="BF24" s="515">
        <f t="shared" si="16"/>
        <v>0</v>
      </c>
      <c r="BG24" s="515">
        <f t="shared" si="17"/>
        <v>0</v>
      </c>
      <c r="BH24" s="515">
        <f t="shared" si="18"/>
        <v>0</v>
      </c>
      <c r="BI24" s="515">
        <f t="shared" si="19"/>
        <v>0</v>
      </c>
      <c r="BJ24" s="515">
        <f t="shared" si="20"/>
        <v>0</v>
      </c>
      <c r="BK24" s="515">
        <f t="shared" si="21"/>
        <v>0</v>
      </c>
      <c r="BL24" s="515">
        <f t="shared" si="22"/>
        <v>0</v>
      </c>
      <c r="BM24" s="515">
        <f t="shared" si="23"/>
        <v>0</v>
      </c>
      <c r="BN24" s="515">
        <f t="shared" si="24"/>
        <v>0</v>
      </c>
      <c r="BO24" s="515">
        <f t="shared" si="25"/>
        <v>0</v>
      </c>
      <c r="BP24" s="515">
        <f t="shared" si="26"/>
        <v>0</v>
      </c>
      <c r="BQ24" s="515">
        <f t="shared" si="27"/>
        <v>0</v>
      </c>
      <c r="BR24" s="515">
        <f t="shared" si="28"/>
        <v>0</v>
      </c>
      <c r="BS24" s="515">
        <f t="shared" si="29"/>
        <v>0</v>
      </c>
      <c r="BT24" s="515">
        <f t="shared" si="30"/>
        <v>0</v>
      </c>
      <c r="BU24" s="515">
        <f t="shared" si="31"/>
        <v>0</v>
      </c>
      <c r="BV24" s="515">
        <f t="shared" si="32"/>
        <v>0</v>
      </c>
      <c r="BW24" s="515">
        <f t="shared" si="33"/>
        <v>0</v>
      </c>
      <c r="BX24" s="515">
        <f t="shared" si="34"/>
        <v>0</v>
      </c>
      <c r="BY24" s="515">
        <f t="shared" si="35"/>
        <v>0</v>
      </c>
      <c r="BZ24" s="515">
        <f t="shared" si="36"/>
        <v>0</v>
      </c>
      <c r="CA24" s="515">
        <f t="shared" si="37"/>
        <v>0</v>
      </c>
      <c r="CB24" s="515">
        <f t="shared" si="38"/>
        <v>0</v>
      </c>
      <c r="CC24" s="515">
        <f t="shared" si="39"/>
        <v>0</v>
      </c>
      <c r="CD24" s="515">
        <f t="shared" si="40"/>
        <v>0</v>
      </c>
      <c r="CE24" s="515">
        <f t="shared" si="41"/>
        <v>0</v>
      </c>
      <c r="CF24" s="515">
        <f t="shared" si="42"/>
        <v>0</v>
      </c>
      <c r="CG24" s="515">
        <f t="shared" si="43"/>
        <v>0</v>
      </c>
      <c r="CH24" s="515">
        <f t="shared" si="44"/>
        <v>0</v>
      </c>
      <c r="CI24" s="515">
        <f t="shared" si="45"/>
        <v>0</v>
      </c>
      <c r="CJ24" s="515">
        <f t="shared" si="65"/>
        <v>0</v>
      </c>
      <c r="CK24" s="515">
        <f t="shared" si="46"/>
        <v>0</v>
      </c>
      <c r="CL24" s="515">
        <f t="shared" si="47"/>
        <v>0</v>
      </c>
      <c r="CM24" s="515">
        <f t="shared" si="48"/>
        <v>0</v>
      </c>
      <c r="CN24" s="515">
        <f t="shared" si="49"/>
        <v>0</v>
      </c>
      <c r="CO24" s="515">
        <f t="shared" si="50"/>
        <v>0</v>
      </c>
      <c r="CP24" s="515">
        <f t="shared" si="51"/>
        <v>0</v>
      </c>
      <c r="CQ24" s="515">
        <f t="shared" si="52"/>
        <v>0</v>
      </c>
      <c r="CR24" s="515">
        <f t="shared" si="53"/>
        <v>0</v>
      </c>
      <c r="CS24" s="515">
        <f t="shared" si="54"/>
        <v>0</v>
      </c>
      <c r="CT24" s="515">
        <f t="shared" si="55"/>
        <v>0</v>
      </c>
      <c r="CU24" s="515">
        <f t="shared" si="56"/>
        <v>0</v>
      </c>
      <c r="CV24" s="515">
        <f t="shared" si="57"/>
        <v>0</v>
      </c>
      <c r="CW24" s="515">
        <f t="shared" si="58"/>
        <v>0</v>
      </c>
    </row>
    <row r="25" spans="2:101" x14ac:dyDescent="0.25">
      <c r="B25" s="509">
        <v>8</v>
      </c>
      <c r="C25" s="467">
        <f>'Student Entry'!C21</f>
        <v>211413205008</v>
      </c>
      <c r="D25" s="274" t="str">
        <f>'Student Entry'!D21</f>
        <v>ANAND.KM</v>
      </c>
      <c r="E25" s="468">
        <v>1</v>
      </c>
      <c r="F25" s="510">
        <v>2</v>
      </c>
      <c r="G25" s="510">
        <v>2</v>
      </c>
      <c r="H25" s="510">
        <v>2</v>
      </c>
      <c r="I25" s="510">
        <v>2</v>
      </c>
      <c r="J25" s="468">
        <v>2</v>
      </c>
      <c r="K25" s="510">
        <v>2</v>
      </c>
      <c r="L25" s="468">
        <v>1</v>
      </c>
      <c r="M25" s="468">
        <v>1</v>
      </c>
      <c r="N25" s="510">
        <v>2</v>
      </c>
      <c r="O25" s="511">
        <v>7</v>
      </c>
      <c r="P25" s="511">
        <v>6</v>
      </c>
      <c r="Q25" s="510"/>
      <c r="R25" s="510"/>
      <c r="S25" s="511">
        <v>8</v>
      </c>
      <c r="T25" s="511"/>
      <c r="U25" s="510"/>
      <c r="V25" s="510"/>
      <c r="W25" s="511">
        <v>7</v>
      </c>
      <c r="X25" s="511"/>
      <c r="Y25" s="510"/>
      <c r="Z25" s="510"/>
      <c r="AA25" s="511">
        <v>12</v>
      </c>
      <c r="AB25" s="511"/>
      <c r="AC25" s="510"/>
      <c r="AD25" s="510"/>
      <c r="AE25" s="511">
        <v>4</v>
      </c>
      <c r="AF25" s="511">
        <v>9</v>
      </c>
      <c r="AG25" s="447"/>
      <c r="AH25" s="512"/>
      <c r="AI25" s="513">
        <f t="shared" si="59"/>
        <v>8</v>
      </c>
      <c r="AJ25" s="513">
        <f t="shared" si="60"/>
        <v>8</v>
      </c>
      <c r="AK25" s="513">
        <f t="shared" si="61"/>
        <v>12</v>
      </c>
      <c r="AL25" s="513">
        <f t="shared" si="62"/>
        <v>8</v>
      </c>
      <c r="AM25" s="554">
        <f t="shared" si="63"/>
        <v>33</v>
      </c>
      <c r="AN25" s="554">
        <f t="shared" si="64"/>
        <v>1</v>
      </c>
      <c r="AO25" s="514">
        <f t="shared" si="66"/>
        <v>70</v>
      </c>
      <c r="AP25" s="515">
        <f t="shared" si="0"/>
        <v>0</v>
      </c>
      <c r="AQ25" s="515">
        <f t="shared" si="1"/>
        <v>0</v>
      </c>
      <c r="AR25" s="515">
        <f t="shared" si="2"/>
        <v>0</v>
      </c>
      <c r="AS25" s="515">
        <f t="shared" si="3"/>
        <v>0</v>
      </c>
      <c r="AT25" s="515">
        <f t="shared" si="4"/>
        <v>0</v>
      </c>
      <c r="AU25" s="515">
        <f t="shared" si="5"/>
        <v>0</v>
      </c>
      <c r="AV25" s="515">
        <f t="shared" si="6"/>
        <v>0</v>
      </c>
      <c r="AW25" s="515">
        <f t="shared" si="7"/>
        <v>0</v>
      </c>
      <c r="AX25" s="515">
        <f t="shared" si="8"/>
        <v>0</v>
      </c>
      <c r="AY25" s="515">
        <f t="shared" si="9"/>
        <v>0</v>
      </c>
      <c r="AZ25" s="515">
        <f t="shared" si="10"/>
        <v>0</v>
      </c>
      <c r="BA25" s="515">
        <f t="shared" si="11"/>
        <v>0</v>
      </c>
      <c r="BB25" s="515">
        <f t="shared" si="12"/>
        <v>0</v>
      </c>
      <c r="BC25" s="515">
        <f t="shared" si="13"/>
        <v>0</v>
      </c>
      <c r="BD25" s="515">
        <f t="shared" si="14"/>
        <v>0</v>
      </c>
      <c r="BE25" s="515">
        <f t="shared" si="15"/>
        <v>0</v>
      </c>
      <c r="BF25" s="515">
        <f t="shared" si="16"/>
        <v>0</v>
      </c>
      <c r="BG25" s="515">
        <f t="shared" si="17"/>
        <v>0</v>
      </c>
      <c r="BH25" s="515">
        <f t="shared" si="18"/>
        <v>0</v>
      </c>
      <c r="BI25" s="515">
        <f t="shared" si="19"/>
        <v>0</v>
      </c>
      <c r="BJ25" s="515">
        <f t="shared" si="20"/>
        <v>0</v>
      </c>
      <c r="BK25" s="515">
        <f t="shared" si="21"/>
        <v>0</v>
      </c>
      <c r="BL25" s="515">
        <f t="shared" si="22"/>
        <v>0</v>
      </c>
      <c r="BM25" s="515">
        <f t="shared" si="23"/>
        <v>0</v>
      </c>
      <c r="BN25" s="515">
        <f t="shared" si="24"/>
        <v>0</v>
      </c>
      <c r="BO25" s="515">
        <f t="shared" si="25"/>
        <v>0</v>
      </c>
      <c r="BP25" s="515">
        <f t="shared" si="26"/>
        <v>0</v>
      </c>
      <c r="BQ25" s="515">
        <f t="shared" si="27"/>
        <v>0</v>
      </c>
      <c r="BR25" s="515">
        <f t="shared" si="28"/>
        <v>0</v>
      </c>
      <c r="BS25" s="515">
        <f t="shared" si="29"/>
        <v>0</v>
      </c>
      <c r="BT25" s="515">
        <f t="shared" si="30"/>
        <v>0</v>
      </c>
      <c r="BU25" s="515">
        <f t="shared" si="31"/>
        <v>0</v>
      </c>
      <c r="BV25" s="515">
        <f t="shared" si="32"/>
        <v>0</v>
      </c>
      <c r="BW25" s="515">
        <f t="shared" si="33"/>
        <v>0</v>
      </c>
      <c r="BX25" s="515">
        <f t="shared" si="34"/>
        <v>0</v>
      </c>
      <c r="BY25" s="515">
        <f t="shared" si="35"/>
        <v>0</v>
      </c>
      <c r="BZ25" s="515">
        <f t="shared" si="36"/>
        <v>0</v>
      </c>
      <c r="CA25" s="515">
        <f t="shared" si="37"/>
        <v>0</v>
      </c>
      <c r="CB25" s="515">
        <f t="shared" si="38"/>
        <v>0</v>
      </c>
      <c r="CC25" s="515">
        <f t="shared" si="39"/>
        <v>0</v>
      </c>
      <c r="CD25" s="515">
        <f t="shared" si="40"/>
        <v>0</v>
      </c>
      <c r="CE25" s="515">
        <f t="shared" si="41"/>
        <v>0</v>
      </c>
      <c r="CF25" s="515">
        <f t="shared" si="42"/>
        <v>0</v>
      </c>
      <c r="CG25" s="515">
        <f t="shared" si="43"/>
        <v>0</v>
      </c>
      <c r="CH25" s="515">
        <f t="shared" si="44"/>
        <v>0</v>
      </c>
      <c r="CI25" s="515">
        <f t="shared" si="45"/>
        <v>0</v>
      </c>
      <c r="CJ25" s="515">
        <f t="shared" si="65"/>
        <v>0</v>
      </c>
      <c r="CK25" s="515">
        <f t="shared" si="46"/>
        <v>0</v>
      </c>
      <c r="CL25" s="515">
        <f t="shared" si="47"/>
        <v>0</v>
      </c>
      <c r="CM25" s="515">
        <f t="shared" si="48"/>
        <v>0</v>
      </c>
      <c r="CN25" s="515">
        <f t="shared" si="49"/>
        <v>0</v>
      </c>
      <c r="CO25" s="515">
        <f t="shared" si="50"/>
        <v>0</v>
      </c>
      <c r="CP25" s="515">
        <f t="shared" si="51"/>
        <v>0</v>
      </c>
      <c r="CQ25" s="515">
        <f t="shared" si="52"/>
        <v>0</v>
      </c>
      <c r="CR25" s="515">
        <f t="shared" si="53"/>
        <v>0</v>
      </c>
      <c r="CS25" s="515">
        <f t="shared" si="54"/>
        <v>0</v>
      </c>
      <c r="CT25" s="515">
        <f t="shared" si="55"/>
        <v>0</v>
      </c>
      <c r="CU25" s="515">
        <f t="shared" si="56"/>
        <v>0</v>
      </c>
      <c r="CV25" s="515">
        <f t="shared" si="57"/>
        <v>0</v>
      </c>
      <c r="CW25" s="515">
        <f t="shared" si="58"/>
        <v>0</v>
      </c>
    </row>
    <row r="26" spans="2:101" x14ac:dyDescent="0.25">
      <c r="B26" s="509">
        <v>9</v>
      </c>
      <c r="C26" s="467">
        <f>'Student Entry'!C22</f>
        <v>211413205009</v>
      </c>
      <c r="D26" s="274" t="str">
        <f>'Student Entry'!D22</f>
        <v>ANJANA.K</v>
      </c>
      <c r="E26" s="468">
        <v>1</v>
      </c>
      <c r="F26" s="510">
        <v>2</v>
      </c>
      <c r="G26" s="510">
        <v>2</v>
      </c>
      <c r="H26" s="510">
        <v>2</v>
      </c>
      <c r="I26" s="510">
        <v>1</v>
      </c>
      <c r="J26" s="468">
        <v>2</v>
      </c>
      <c r="K26" s="510">
        <v>2</v>
      </c>
      <c r="L26" s="468">
        <v>2</v>
      </c>
      <c r="M26" s="468">
        <v>1</v>
      </c>
      <c r="N26" s="510">
        <v>2</v>
      </c>
      <c r="O26" s="511">
        <v>6</v>
      </c>
      <c r="P26" s="511">
        <v>8</v>
      </c>
      <c r="Q26" s="510"/>
      <c r="R26" s="510"/>
      <c r="S26" s="511">
        <v>6</v>
      </c>
      <c r="T26" s="511"/>
      <c r="U26" s="510"/>
      <c r="V26" s="510"/>
      <c r="W26" s="511">
        <v>6</v>
      </c>
      <c r="X26" s="511"/>
      <c r="Y26" s="510"/>
      <c r="Z26" s="510"/>
      <c r="AA26" s="511" t="s">
        <v>937</v>
      </c>
      <c r="AB26" s="511"/>
      <c r="AC26" s="510">
        <v>6</v>
      </c>
      <c r="AD26" s="510">
        <v>5</v>
      </c>
      <c r="AE26" s="511">
        <v>5</v>
      </c>
      <c r="AF26" s="511">
        <v>8</v>
      </c>
      <c r="AG26" s="447"/>
      <c r="AH26" s="512"/>
      <c r="AI26" s="513">
        <f t="shared" si="59"/>
        <v>7</v>
      </c>
      <c r="AJ26" s="513">
        <f t="shared" si="60"/>
        <v>10</v>
      </c>
      <c r="AK26" s="513">
        <f t="shared" si="61"/>
        <v>15</v>
      </c>
      <c r="AL26" s="513">
        <f t="shared" si="62"/>
        <v>14</v>
      </c>
      <c r="AM26" s="554">
        <f t="shared" si="63"/>
        <v>20</v>
      </c>
      <c r="AN26" s="554">
        <f t="shared" si="64"/>
        <v>1</v>
      </c>
      <c r="AO26" s="514">
        <f t="shared" si="66"/>
        <v>67</v>
      </c>
      <c r="AP26" s="515">
        <f t="shared" si="0"/>
        <v>0</v>
      </c>
      <c r="AQ26" s="515">
        <f t="shared" si="1"/>
        <v>0</v>
      </c>
      <c r="AR26" s="515">
        <f t="shared" si="2"/>
        <v>0</v>
      </c>
      <c r="AS26" s="515">
        <f t="shared" si="3"/>
        <v>0</v>
      </c>
      <c r="AT26" s="515">
        <f t="shared" si="4"/>
        <v>0</v>
      </c>
      <c r="AU26" s="515">
        <f t="shared" si="5"/>
        <v>0</v>
      </c>
      <c r="AV26" s="515">
        <f t="shared" si="6"/>
        <v>0</v>
      </c>
      <c r="AW26" s="515">
        <f t="shared" si="7"/>
        <v>0</v>
      </c>
      <c r="AX26" s="515">
        <f t="shared" si="8"/>
        <v>0</v>
      </c>
      <c r="AY26" s="515">
        <f t="shared" si="9"/>
        <v>0</v>
      </c>
      <c r="AZ26" s="515">
        <f t="shared" si="10"/>
        <v>0</v>
      </c>
      <c r="BA26" s="515">
        <f t="shared" si="11"/>
        <v>0</v>
      </c>
      <c r="BB26" s="515">
        <f t="shared" si="12"/>
        <v>0</v>
      </c>
      <c r="BC26" s="515">
        <f t="shared" si="13"/>
        <v>0</v>
      </c>
      <c r="BD26" s="515">
        <f t="shared" si="14"/>
        <v>0</v>
      </c>
      <c r="BE26" s="515">
        <f t="shared" si="15"/>
        <v>0</v>
      </c>
      <c r="BF26" s="515">
        <f t="shared" si="16"/>
        <v>0</v>
      </c>
      <c r="BG26" s="515">
        <f t="shared" si="17"/>
        <v>0</v>
      </c>
      <c r="BH26" s="515">
        <f t="shared" si="18"/>
        <v>0</v>
      </c>
      <c r="BI26" s="515">
        <f t="shared" si="19"/>
        <v>0</v>
      </c>
      <c r="BJ26" s="515">
        <f t="shared" si="20"/>
        <v>0</v>
      </c>
      <c r="BK26" s="515">
        <f t="shared" si="21"/>
        <v>0</v>
      </c>
      <c r="BL26" s="515">
        <f t="shared" si="22"/>
        <v>0</v>
      </c>
      <c r="BM26" s="515">
        <f t="shared" si="23"/>
        <v>0</v>
      </c>
      <c r="BN26" s="515">
        <f t="shared" si="24"/>
        <v>0</v>
      </c>
      <c r="BO26" s="515">
        <f t="shared" si="25"/>
        <v>0</v>
      </c>
      <c r="BP26" s="515">
        <f t="shared" si="26"/>
        <v>0</v>
      </c>
      <c r="BQ26" s="515">
        <f t="shared" si="27"/>
        <v>0</v>
      </c>
      <c r="BR26" s="515">
        <f t="shared" si="28"/>
        <v>0</v>
      </c>
      <c r="BS26" s="515">
        <f t="shared" si="29"/>
        <v>0</v>
      </c>
      <c r="BT26" s="515">
        <f t="shared" si="30"/>
        <v>0</v>
      </c>
      <c r="BU26" s="515">
        <f t="shared" si="31"/>
        <v>0</v>
      </c>
      <c r="BV26" s="515">
        <f t="shared" si="32"/>
        <v>0</v>
      </c>
      <c r="BW26" s="515">
        <f t="shared" si="33"/>
        <v>0</v>
      </c>
      <c r="BX26" s="515">
        <f t="shared" si="34"/>
        <v>0</v>
      </c>
      <c r="BY26" s="515">
        <f t="shared" si="35"/>
        <v>0</v>
      </c>
      <c r="BZ26" s="515">
        <f t="shared" si="36"/>
        <v>0</v>
      </c>
      <c r="CA26" s="515">
        <f t="shared" si="37"/>
        <v>0</v>
      </c>
      <c r="CB26" s="515">
        <f t="shared" si="38"/>
        <v>0</v>
      </c>
      <c r="CC26" s="515">
        <f t="shared" si="39"/>
        <v>0</v>
      </c>
      <c r="CD26" s="515">
        <f t="shared" si="40"/>
        <v>0</v>
      </c>
      <c r="CE26" s="515">
        <f t="shared" si="41"/>
        <v>0</v>
      </c>
      <c r="CF26" s="515">
        <f t="shared" si="42"/>
        <v>0</v>
      </c>
      <c r="CG26" s="515">
        <f t="shared" si="43"/>
        <v>0</v>
      </c>
      <c r="CH26" s="515">
        <f t="shared" si="44"/>
        <v>0</v>
      </c>
      <c r="CI26" s="515">
        <f t="shared" si="45"/>
        <v>0</v>
      </c>
      <c r="CJ26" s="515">
        <f t="shared" si="65"/>
        <v>0</v>
      </c>
      <c r="CK26" s="515">
        <f t="shared" si="46"/>
        <v>0</v>
      </c>
      <c r="CL26" s="515">
        <f t="shared" si="47"/>
        <v>0</v>
      </c>
      <c r="CM26" s="515">
        <f t="shared" si="48"/>
        <v>0</v>
      </c>
      <c r="CN26" s="515">
        <f t="shared" si="49"/>
        <v>0</v>
      </c>
      <c r="CO26" s="515">
        <f t="shared" si="50"/>
        <v>0</v>
      </c>
      <c r="CP26" s="515">
        <f t="shared" si="51"/>
        <v>0</v>
      </c>
      <c r="CQ26" s="515">
        <f t="shared" si="52"/>
        <v>0</v>
      </c>
      <c r="CR26" s="515">
        <f t="shared" si="53"/>
        <v>0</v>
      </c>
      <c r="CS26" s="515">
        <f t="shared" si="54"/>
        <v>0</v>
      </c>
      <c r="CT26" s="515">
        <f t="shared" si="55"/>
        <v>0</v>
      </c>
      <c r="CU26" s="515">
        <f t="shared" si="56"/>
        <v>0</v>
      </c>
      <c r="CV26" s="515">
        <f t="shared" si="57"/>
        <v>0</v>
      </c>
      <c r="CW26" s="515">
        <f t="shared" si="58"/>
        <v>0</v>
      </c>
    </row>
    <row r="27" spans="2:101" x14ac:dyDescent="0.25">
      <c r="B27" s="509">
        <v>10</v>
      </c>
      <c r="C27" s="467">
        <f>'Student Entry'!C23</f>
        <v>211413205010</v>
      </c>
      <c r="D27" s="274" t="str">
        <f>'Student Entry'!D23</f>
        <v>ANTO CRESCENTIA.A</v>
      </c>
      <c r="E27" s="468">
        <v>2</v>
      </c>
      <c r="F27" s="510">
        <v>1</v>
      </c>
      <c r="G27" s="510">
        <v>0</v>
      </c>
      <c r="H27" s="510">
        <v>2</v>
      </c>
      <c r="I27" s="510">
        <v>0</v>
      </c>
      <c r="J27" s="468">
        <v>2</v>
      </c>
      <c r="K27" s="510">
        <v>2</v>
      </c>
      <c r="L27" s="468">
        <v>1</v>
      </c>
      <c r="M27" s="468">
        <v>2</v>
      </c>
      <c r="N27" s="510">
        <v>2</v>
      </c>
      <c r="O27" s="511">
        <v>7</v>
      </c>
      <c r="P27" s="511">
        <v>5</v>
      </c>
      <c r="Q27" s="510"/>
      <c r="R27" s="510"/>
      <c r="S27" s="511" t="s">
        <v>937</v>
      </c>
      <c r="T27" s="511"/>
      <c r="U27" s="510">
        <v>14</v>
      </c>
      <c r="V27" s="510"/>
      <c r="W27" s="511" t="s">
        <v>937</v>
      </c>
      <c r="X27" s="511"/>
      <c r="Y27" s="510">
        <v>5</v>
      </c>
      <c r="Z27" s="510"/>
      <c r="AA27" s="511" t="s">
        <v>937</v>
      </c>
      <c r="AB27" s="511"/>
      <c r="AC27" s="510">
        <v>6</v>
      </c>
      <c r="AD27" s="510">
        <v>6</v>
      </c>
      <c r="AE27" s="511" t="s">
        <v>937</v>
      </c>
      <c r="AF27" s="511" t="s">
        <v>937</v>
      </c>
      <c r="AG27" s="447">
        <v>7</v>
      </c>
      <c r="AH27" s="512">
        <v>6</v>
      </c>
      <c r="AI27" s="513">
        <f t="shared" si="59"/>
        <v>9</v>
      </c>
      <c r="AJ27" s="513">
        <f t="shared" si="60"/>
        <v>6</v>
      </c>
      <c r="AK27" s="513">
        <f t="shared" si="61"/>
        <v>6</v>
      </c>
      <c r="AL27" s="513">
        <f t="shared" si="62"/>
        <v>35</v>
      </c>
      <c r="AM27" s="554">
        <f t="shared" si="63"/>
        <v>12</v>
      </c>
      <c r="AN27" s="554">
        <f t="shared" si="64"/>
        <v>2</v>
      </c>
      <c r="AO27" s="514">
        <f t="shared" si="66"/>
        <v>70</v>
      </c>
      <c r="AP27" s="515">
        <f t="shared" si="0"/>
        <v>0</v>
      </c>
      <c r="AQ27" s="515">
        <f t="shared" si="1"/>
        <v>0</v>
      </c>
      <c r="AR27" s="515">
        <f t="shared" si="2"/>
        <v>0</v>
      </c>
      <c r="AS27" s="515">
        <f t="shared" si="3"/>
        <v>0</v>
      </c>
      <c r="AT27" s="515">
        <f t="shared" si="4"/>
        <v>0</v>
      </c>
      <c r="AU27" s="515">
        <f t="shared" si="5"/>
        <v>0</v>
      </c>
      <c r="AV27" s="515">
        <f t="shared" si="6"/>
        <v>0</v>
      </c>
      <c r="AW27" s="515">
        <f t="shared" si="7"/>
        <v>0</v>
      </c>
      <c r="AX27" s="515">
        <f t="shared" si="8"/>
        <v>0</v>
      </c>
      <c r="AY27" s="515">
        <f t="shared" si="9"/>
        <v>0</v>
      </c>
      <c r="AZ27" s="515">
        <f t="shared" si="10"/>
        <v>0</v>
      </c>
      <c r="BA27" s="515">
        <f t="shared" si="11"/>
        <v>0</v>
      </c>
      <c r="BB27" s="515">
        <f t="shared" si="12"/>
        <v>0</v>
      </c>
      <c r="BC27" s="515">
        <f t="shared" si="13"/>
        <v>0</v>
      </c>
      <c r="BD27" s="515">
        <f t="shared" si="14"/>
        <v>0</v>
      </c>
      <c r="BE27" s="515">
        <f t="shared" si="15"/>
        <v>0</v>
      </c>
      <c r="BF27" s="515">
        <f t="shared" si="16"/>
        <v>0</v>
      </c>
      <c r="BG27" s="515">
        <f t="shared" si="17"/>
        <v>0</v>
      </c>
      <c r="BH27" s="515">
        <f t="shared" si="18"/>
        <v>0</v>
      </c>
      <c r="BI27" s="515">
        <f t="shared" si="19"/>
        <v>0</v>
      </c>
      <c r="BJ27" s="515">
        <f t="shared" si="20"/>
        <v>0</v>
      </c>
      <c r="BK27" s="515">
        <f t="shared" si="21"/>
        <v>0</v>
      </c>
      <c r="BL27" s="515">
        <f t="shared" si="22"/>
        <v>0</v>
      </c>
      <c r="BM27" s="515">
        <f t="shared" si="23"/>
        <v>0</v>
      </c>
      <c r="BN27" s="515">
        <f t="shared" si="24"/>
        <v>0</v>
      </c>
      <c r="BO27" s="515">
        <f t="shared" si="25"/>
        <v>0</v>
      </c>
      <c r="BP27" s="515">
        <f t="shared" si="26"/>
        <v>0</v>
      </c>
      <c r="BQ27" s="515">
        <f t="shared" si="27"/>
        <v>0</v>
      </c>
      <c r="BR27" s="515">
        <f t="shared" si="28"/>
        <v>0</v>
      </c>
      <c r="BS27" s="515">
        <f t="shared" si="29"/>
        <v>0</v>
      </c>
      <c r="BT27" s="515">
        <f t="shared" si="30"/>
        <v>0</v>
      </c>
      <c r="BU27" s="515">
        <f t="shared" si="31"/>
        <v>0</v>
      </c>
      <c r="BV27" s="515">
        <f t="shared" si="32"/>
        <v>0</v>
      </c>
      <c r="BW27" s="515">
        <f t="shared" si="33"/>
        <v>0</v>
      </c>
      <c r="BX27" s="515">
        <f t="shared" si="34"/>
        <v>0</v>
      </c>
      <c r="BY27" s="515">
        <f t="shared" si="35"/>
        <v>0</v>
      </c>
      <c r="BZ27" s="515">
        <f t="shared" si="36"/>
        <v>0</v>
      </c>
      <c r="CA27" s="515">
        <f t="shared" si="37"/>
        <v>0</v>
      </c>
      <c r="CB27" s="515">
        <f t="shared" si="38"/>
        <v>0</v>
      </c>
      <c r="CC27" s="515">
        <f t="shared" si="39"/>
        <v>0</v>
      </c>
      <c r="CD27" s="515">
        <f t="shared" si="40"/>
        <v>0</v>
      </c>
      <c r="CE27" s="515">
        <f t="shared" si="41"/>
        <v>0</v>
      </c>
      <c r="CF27" s="515">
        <f t="shared" si="42"/>
        <v>0</v>
      </c>
      <c r="CG27" s="515">
        <f t="shared" si="43"/>
        <v>0</v>
      </c>
      <c r="CH27" s="515">
        <f t="shared" si="44"/>
        <v>0</v>
      </c>
      <c r="CI27" s="515">
        <f t="shared" si="45"/>
        <v>0</v>
      </c>
      <c r="CJ27" s="515">
        <f t="shared" si="65"/>
        <v>0</v>
      </c>
      <c r="CK27" s="515">
        <f t="shared" si="46"/>
        <v>0</v>
      </c>
      <c r="CL27" s="515">
        <f t="shared" si="47"/>
        <v>0</v>
      </c>
      <c r="CM27" s="515">
        <f t="shared" si="48"/>
        <v>0</v>
      </c>
      <c r="CN27" s="515">
        <f t="shared" si="49"/>
        <v>0</v>
      </c>
      <c r="CO27" s="515">
        <f t="shared" si="50"/>
        <v>0</v>
      </c>
      <c r="CP27" s="515">
        <f t="shared" si="51"/>
        <v>0</v>
      </c>
      <c r="CQ27" s="515">
        <f t="shared" si="52"/>
        <v>0</v>
      </c>
      <c r="CR27" s="515">
        <f t="shared" si="53"/>
        <v>0</v>
      </c>
      <c r="CS27" s="515">
        <f t="shared" si="54"/>
        <v>0</v>
      </c>
      <c r="CT27" s="515">
        <f t="shared" si="55"/>
        <v>0</v>
      </c>
      <c r="CU27" s="515">
        <f t="shared" si="56"/>
        <v>0</v>
      </c>
      <c r="CV27" s="515">
        <f t="shared" si="57"/>
        <v>0</v>
      </c>
      <c r="CW27" s="515">
        <f t="shared" si="58"/>
        <v>0</v>
      </c>
    </row>
    <row r="28" spans="2:101" x14ac:dyDescent="0.25">
      <c r="B28" s="509">
        <v>11</v>
      </c>
      <c r="C28" s="467">
        <f>'Student Entry'!C24</f>
        <v>211413205011</v>
      </c>
      <c r="D28" s="274" t="str">
        <f>'Student Entry'!D24</f>
        <v>ANUPALLAVI.K</v>
      </c>
      <c r="E28" s="468">
        <v>1</v>
      </c>
      <c r="F28" s="510">
        <v>2</v>
      </c>
      <c r="G28" s="510">
        <v>0</v>
      </c>
      <c r="H28" s="510">
        <v>1</v>
      </c>
      <c r="I28" s="510">
        <v>0</v>
      </c>
      <c r="J28" s="468">
        <v>1</v>
      </c>
      <c r="K28" s="510">
        <v>2</v>
      </c>
      <c r="L28" s="468">
        <v>1</v>
      </c>
      <c r="M28" s="468">
        <v>2</v>
      </c>
      <c r="N28" s="510">
        <v>2</v>
      </c>
      <c r="O28" s="511">
        <v>6</v>
      </c>
      <c r="P28" s="511">
        <v>6</v>
      </c>
      <c r="Q28" s="510"/>
      <c r="R28" s="510"/>
      <c r="S28" s="511">
        <v>8</v>
      </c>
      <c r="T28" s="511"/>
      <c r="U28" s="510"/>
      <c r="V28" s="510"/>
      <c r="W28" s="511">
        <v>6</v>
      </c>
      <c r="X28" s="511"/>
      <c r="Y28" s="510"/>
      <c r="Z28" s="510"/>
      <c r="AA28" s="511">
        <v>8</v>
      </c>
      <c r="AB28" s="511"/>
      <c r="AC28" s="510"/>
      <c r="AD28" s="510"/>
      <c r="AE28" s="511" t="s">
        <v>937</v>
      </c>
      <c r="AF28" s="511" t="s">
        <v>937</v>
      </c>
      <c r="AG28" s="447">
        <v>6</v>
      </c>
      <c r="AH28" s="512">
        <v>7</v>
      </c>
      <c r="AI28" s="513">
        <f t="shared" si="59"/>
        <v>7</v>
      </c>
      <c r="AJ28" s="513">
        <f t="shared" si="60"/>
        <v>8</v>
      </c>
      <c r="AK28" s="513">
        <f t="shared" si="61"/>
        <v>8</v>
      </c>
      <c r="AL28" s="513">
        <f t="shared" si="62"/>
        <v>9</v>
      </c>
      <c r="AM28" s="554">
        <f t="shared" si="63"/>
        <v>25</v>
      </c>
      <c r="AN28" s="554">
        <f t="shared" si="64"/>
        <v>2</v>
      </c>
      <c r="AO28" s="514">
        <f t="shared" si="66"/>
        <v>59</v>
      </c>
      <c r="AP28" s="515">
        <f t="shared" si="0"/>
        <v>0</v>
      </c>
      <c r="AQ28" s="515">
        <f t="shared" si="1"/>
        <v>0</v>
      </c>
      <c r="AR28" s="515">
        <f t="shared" si="2"/>
        <v>0</v>
      </c>
      <c r="AS28" s="515">
        <f t="shared" si="3"/>
        <v>0</v>
      </c>
      <c r="AT28" s="515">
        <f t="shared" si="4"/>
        <v>0</v>
      </c>
      <c r="AU28" s="515">
        <f t="shared" si="5"/>
        <v>0</v>
      </c>
      <c r="AV28" s="515">
        <f t="shared" si="6"/>
        <v>0</v>
      </c>
      <c r="AW28" s="515">
        <f t="shared" si="7"/>
        <v>0</v>
      </c>
      <c r="AX28" s="515">
        <f t="shared" si="8"/>
        <v>0</v>
      </c>
      <c r="AY28" s="515">
        <f t="shared" si="9"/>
        <v>0</v>
      </c>
      <c r="AZ28" s="515">
        <f t="shared" si="10"/>
        <v>0</v>
      </c>
      <c r="BA28" s="515">
        <f t="shared" si="11"/>
        <v>0</v>
      </c>
      <c r="BB28" s="515">
        <f t="shared" si="12"/>
        <v>0</v>
      </c>
      <c r="BC28" s="515">
        <f t="shared" si="13"/>
        <v>0</v>
      </c>
      <c r="BD28" s="515">
        <f t="shared" si="14"/>
        <v>0</v>
      </c>
      <c r="BE28" s="515">
        <f t="shared" si="15"/>
        <v>0</v>
      </c>
      <c r="BF28" s="515">
        <f t="shared" si="16"/>
        <v>0</v>
      </c>
      <c r="BG28" s="515">
        <f t="shared" si="17"/>
        <v>0</v>
      </c>
      <c r="BH28" s="515">
        <f t="shared" si="18"/>
        <v>0</v>
      </c>
      <c r="BI28" s="515">
        <f t="shared" si="19"/>
        <v>0</v>
      </c>
      <c r="BJ28" s="515">
        <f t="shared" si="20"/>
        <v>0</v>
      </c>
      <c r="BK28" s="515">
        <f t="shared" si="21"/>
        <v>0</v>
      </c>
      <c r="BL28" s="515">
        <f t="shared" si="22"/>
        <v>0</v>
      </c>
      <c r="BM28" s="515">
        <f t="shared" si="23"/>
        <v>0</v>
      </c>
      <c r="BN28" s="515">
        <f t="shared" si="24"/>
        <v>0</v>
      </c>
      <c r="BO28" s="515">
        <f t="shared" si="25"/>
        <v>0</v>
      </c>
      <c r="BP28" s="515">
        <f t="shared" si="26"/>
        <v>0</v>
      </c>
      <c r="BQ28" s="515">
        <f t="shared" si="27"/>
        <v>0</v>
      </c>
      <c r="BR28" s="515">
        <f t="shared" si="28"/>
        <v>0</v>
      </c>
      <c r="BS28" s="515">
        <f t="shared" si="29"/>
        <v>0</v>
      </c>
      <c r="BT28" s="515">
        <f t="shared" si="30"/>
        <v>0</v>
      </c>
      <c r="BU28" s="515">
        <f t="shared" si="31"/>
        <v>0</v>
      </c>
      <c r="BV28" s="515">
        <f t="shared" si="32"/>
        <v>0</v>
      </c>
      <c r="BW28" s="515">
        <f t="shared" si="33"/>
        <v>0</v>
      </c>
      <c r="BX28" s="515">
        <f t="shared" si="34"/>
        <v>0</v>
      </c>
      <c r="BY28" s="515">
        <f t="shared" si="35"/>
        <v>0</v>
      </c>
      <c r="BZ28" s="515">
        <f t="shared" si="36"/>
        <v>0</v>
      </c>
      <c r="CA28" s="515">
        <f t="shared" si="37"/>
        <v>0</v>
      </c>
      <c r="CB28" s="515">
        <f t="shared" si="38"/>
        <v>0</v>
      </c>
      <c r="CC28" s="515">
        <f t="shared" si="39"/>
        <v>0</v>
      </c>
      <c r="CD28" s="515">
        <f t="shared" si="40"/>
        <v>0</v>
      </c>
      <c r="CE28" s="515">
        <f t="shared" si="41"/>
        <v>0</v>
      </c>
      <c r="CF28" s="515">
        <f t="shared" si="42"/>
        <v>0</v>
      </c>
      <c r="CG28" s="515">
        <f t="shared" si="43"/>
        <v>0</v>
      </c>
      <c r="CH28" s="515">
        <f t="shared" si="44"/>
        <v>0</v>
      </c>
      <c r="CI28" s="515">
        <f t="shared" si="45"/>
        <v>0</v>
      </c>
      <c r="CJ28" s="515">
        <f t="shared" si="65"/>
        <v>0</v>
      </c>
      <c r="CK28" s="515">
        <f t="shared" si="46"/>
        <v>0</v>
      </c>
      <c r="CL28" s="515">
        <f t="shared" si="47"/>
        <v>0</v>
      </c>
      <c r="CM28" s="515">
        <f t="shared" si="48"/>
        <v>0</v>
      </c>
      <c r="CN28" s="515">
        <f t="shared" si="49"/>
        <v>0</v>
      </c>
      <c r="CO28" s="515">
        <f t="shared" si="50"/>
        <v>0</v>
      </c>
      <c r="CP28" s="515">
        <f t="shared" si="51"/>
        <v>0</v>
      </c>
      <c r="CQ28" s="515">
        <f t="shared" si="52"/>
        <v>0</v>
      </c>
      <c r="CR28" s="515">
        <f t="shared" si="53"/>
        <v>0</v>
      </c>
      <c r="CS28" s="515">
        <f t="shared" si="54"/>
        <v>0</v>
      </c>
      <c r="CT28" s="515">
        <f t="shared" si="55"/>
        <v>0</v>
      </c>
      <c r="CU28" s="515">
        <f t="shared" si="56"/>
        <v>0</v>
      </c>
      <c r="CV28" s="515">
        <f t="shared" si="57"/>
        <v>0</v>
      </c>
      <c r="CW28" s="515">
        <f t="shared" si="58"/>
        <v>0</v>
      </c>
    </row>
    <row r="29" spans="2:101" x14ac:dyDescent="0.25">
      <c r="B29" s="509">
        <v>12</v>
      </c>
      <c r="C29" s="467">
        <f>'Student Entry'!C25</f>
        <v>211413205012</v>
      </c>
      <c r="D29" s="274" t="str">
        <f>'Student Entry'!D25</f>
        <v>ARAVIND.PL</v>
      </c>
      <c r="E29" s="468">
        <v>2</v>
      </c>
      <c r="F29" s="510">
        <v>2</v>
      </c>
      <c r="G29" s="510">
        <v>2</v>
      </c>
      <c r="H29" s="510">
        <v>2</v>
      </c>
      <c r="I29" s="510">
        <v>2</v>
      </c>
      <c r="J29" s="468">
        <v>2</v>
      </c>
      <c r="K29" s="510">
        <v>1</v>
      </c>
      <c r="L29" s="468">
        <v>1</v>
      </c>
      <c r="M29" s="468">
        <v>1</v>
      </c>
      <c r="N29" s="510">
        <v>0</v>
      </c>
      <c r="O29" s="511" t="s">
        <v>937</v>
      </c>
      <c r="P29" s="511" t="s">
        <v>937</v>
      </c>
      <c r="Q29" s="510">
        <v>10</v>
      </c>
      <c r="R29" s="510">
        <v>4</v>
      </c>
      <c r="S29" s="511">
        <v>7</v>
      </c>
      <c r="T29" s="511"/>
      <c r="U29" s="510"/>
      <c r="V29" s="510"/>
      <c r="W29" s="511">
        <v>4</v>
      </c>
      <c r="X29" s="511"/>
      <c r="Y29" s="510"/>
      <c r="Z29" s="510"/>
      <c r="AA29" s="511">
        <v>10</v>
      </c>
      <c r="AB29" s="511"/>
      <c r="AC29" s="510">
        <v>4</v>
      </c>
      <c r="AD29" s="510">
        <v>4</v>
      </c>
      <c r="AE29" s="511">
        <v>6</v>
      </c>
      <c r="AF29" s="511">
        <v>7</v>
      </c>
      <c r="AG29" s="447"/>
      <c r="AH29" s="512"/>
      <c r="AI29" s="513">
        <f t="shared" si="59"/>
        <v>6</v>
      </c>
      <c r="AJ29" s="513">
        <f t="shared" si="60"/>
        <v>12</v>
      </c>
      <c r="AK29" s="513">
        <f t="shared" si="61"/>
        <v>15</v>
      </c>
      <c r="AL29" s="513">
        <f t="shared" si="62"/>
        <v>14</v>
      </c>
      <c r="AM29" s="554">
        <f t="shared" si="63"/>
        <v>23</v>
      </c>
      <c r="AN29" s="554">
        <f t="shared" si="64"/>
        <v>1</v>
      </c>
      <c r="AO29" s="514">
        <f t="shared" si="66"/>
        <v>71</v>
      </c>
      <c r="AP29" s="515">
        <f t="shared" si="0"/>
        <v>0</v>
      </c>
      <c r="AQ29" s="515">
        <f t="shared" si="1"/>
        <v>0</v>
      </c>
      <c r="AR29" s="515">
        <f t="shared" si="2"/>
        <v>0</v>
      </c>
      <c r="AS29" s="515">
        <f t="shared" si="3"/>
        <v>0</v>
      </c>
      <c r="AT29" s="515">
        <f t="shared" si="4"/>
        <v>0</v>
      </c>
      <c r="AU29" s="515">
        <f t="shared" si="5"/>
        <v>0</v>
      </c>
      <c r="AV29" s="515">
        <f t="shared" si="6"/>
        <v>0</v>
      </c>
      <c r="AW29" s="515">
        <f t="shared" si="7"/>
        <v>0</v>
      </c>
      <c r="AX29" s="515">
        <f t="shared" si="8"/>
        <v>0</v>
      </c>
      <c r="AY29" s="515">
        <f t="shared" si="9"/>
        <v>0</v>
      </c>
      <c r="AZ29" s="515">
        <f t="shared" si="10"/>
        <v>0</v>
      </c>
      <c r="BA29" s="515">
        <f t="shared" si="11"/>
        <v>0</v>
      </c>
      <c r="BB29" s="515">
        <f t="shared" si="12"/>
        <v>0</v>
      </c>
      <c r="BC29" s="515">
        <f t="shared" si="13"/>
        <v>0</v>
      </c>
      <c r="BD29" s="515">
        <f t="shared" si="14"/>
        <v>0</v>
      </c>
      <c r="BE29" s="515">
        <f t="shared" si="15"/>
        <v>0</v>
      </c>
      <c r="BF29" s="515">
        <f t="shared" si="16"/>
        <v>0</v>
      </c>
      <c r="BG29" s="515">
        <f t="shared" si="17"/>
        <v>0</v>
      </c>
      <c r="BH29" s="515">
        <f t="shared" si="18"/>
        <v>0</v>
      </c>
      <c r="BI29" s="515">
        <f t="shared" si="19"/>
        <v>0</v>
      </c>
      <c r="BJ29" s="515">
        <f t="shared" si="20"/>
        <v>0</v>
      </c>
      <c r="BK29" s="515">
        <f t="shared" si="21"/>
        <v>0</v>
      </c>
      <c r="BL29" s="515">
        <f t="shared" si="22"/>
        <v>0</v>
      </c>
      <c r="BM29" s="515">
        <f t="shared" si="23"/>
        <v>0</v>
      </c>
      <c r="BN29" s="515">
        <f t="shared" si="24"/>
        <v>0</v>
      </c>
      <c r="BO29" s="515">
        <f t="shared" si="25"/>
        <v>0</v>
      </c>
      <c r="BP29" s="515">
        <f t="shared" si="26"/>
        <v>0</v>
      </c>
      <c r="BQ29" s="515">
        <f t="shared" si="27"/>
        <v>0</v>
      </c>
      <c r="BR29" s="515">
        <f t="shared" si="28"/>
        <v>0</v>
      </c>
      <c r="BS29" s="515">
        <f t="shared" si="29"/>
        <v>0</v>
      </c>
      <c r="BT29" s="515">
        <f t="shared" si="30"/>
        <v>0</v>
      </c>
      <c r="BU29" s="515">
        <f t="shared" si="31"/>
        <v>0</v>
      </c>
      <c r="BV29" s="515">
        <f t="shared" si="32"/>
        <v>0</v>
      </c>
      <c r="BW29" s="515">
        <f t="shared" si="33"/>
        <v>0</v>
      </c>
      <c r="BX29" s="515">
        <f t="shared" si="34"/>
        <v>0</v>
      </c>
      <c r="BY29" s="515">
        <f t="shared" si="35"/>
        <v>0</v>
      </c>
      <c r="BZ29" s="515">
        <f t="shared" si="36"/>
        <v>0</v>
      </c>
      <c r="CA29" s="515">
        <f t="shared" si="37"/>
        <v>0</v>
      </c>
      <c r="CB29" s="515">
        <f t="shared" si="38"/>
        <v>0</v>
      </c>
      <c r="CC29" s="515">
        <f t="shared" si="39"/>
        <v>0</v>
      </c>
      <c r="CD29" s="515">
        <f t="shared" si="40"/>
        <v>0</v>
      </c>
      <c r="CE29" s="515">
        <f t="shared" si="41"/>
        <v>0</v>
      </c>
      <c r="CF29" s="515">
        <f t="shared" si="42"/>
        <v>0</v>
      </c>
      <c r="CG29" s="515">
        <f t="shared" si="43"/>
        <v>0</v>
      </c>
      <c r="CH29" s="515">
        <f t="shared" si="44"/>
        <v>0</v>
      </c>
      <c r="CI29" s="515">
        <f t="shared" si="45"/>
        <v>0</v>
      </c>
      <c r="CJ29" s="515">
        <f t="shared" si="65"/>
        <v>0</v>
      </c>
      <c r="CK29" s="515">
        <f t="shared" si="46"/>
        <v>0</v>
      </c>
      <c r="CL29" s="515">
        <f t="shared" si="47"/>
        <v>0</v>
      </c>
      <c r="CM29" s="515">
        <f t="shared" si="48"/>
        <v>0</v>
      </c>
      <c r="CN29" s="515">
        <f t="shared" si="49"/>
        <v>0</v>
      </c>
      <c r="CO29" s="515">
        <f t="shared" si="50"/>
        <v>0</v>
      </c>
      <c r="CP29" s="515">
        <f t="shared" si="51"/>
        <v>0</v>
      </c>
      <c r="CQ29" s="515">
        <f t="shared" si="52"/>
        <v>0</v>
      </c>
      <c r="CR29" s="515">
        <f t="shared" si="53"/>
        <v>0</v>
      </c>
      <c r="CS29" s="515">
        <f t="shared" si="54"/>
        <v>0</v>
      </c>
      <c r="CT29" s="515">
        <f t="shared" si="55"/>
        <v>0</v>
      </c>
      <c r="CU29" s="515">
        <f t="shared" si="56"/>
        <v>0</v>
      </c>
      <c r="CV29" s="515">
        <f t="shared" si="57"/>
        <v>0</v>
      </c>
      <c r="CW29" s="515">
        <f t="shared" si="58"/>
        <v>0</v>
      </c>
    </row>
    <row r="30" spans="2:101" x14ac:dyDescent="0.25">
      <c r="B30" s="509">
        <v>13</v>
      </c>
      <c r="C30" s="467">
        <f>'Student Entry'!C26</f>
        <v>211413205013</v>
      </c>
      <c r="D30" s="274" t="str">
        <f>'Student Entry'!D26</f>
        <v>ARAVINDAN.B</v>
      </c>
      <c r="E30" s="468">
        <v>1</v>
      </c>
      <c r="F30" s="510">
        <v>1</v>
      </c>
      <c r="G30" s="510">
        <v>1</v>
      </c>
      <c r="H30" s="510">
        <v>1</v>
      </c>
      <c r="I30" s="510">
        <v>2</v>
      </c>
      <c r="J30" s="468">
        <v>1</v>
      </c>
      <c r="K30" s="510">
        <v>1</v>
      </c>
      <c r="L30" s="468">
        <v>2</v>
      </c>
      <c r="M30" s="468">
        <v>2</v>
      </c>
      <c r="N30" s="510">
        <v>2</v>
      </c>
      <c r="O30" s="511">
        <v>6</v>
      </c>
      <c r="P30" s="511">
        <v>5</v>
      </c>
      <c r="Q30" s="510"/>
      <c r="R30" s="510"/>
      <c r="S30" s="511" t="s">
        <v>937</v>
      </c>
      <c r="T30" s="511"/>
      <c r="U30" s="510">
        <v>12</v>
      </c>
      <c r="V30" s="510"/>
      <c r="W30" s="511">
        <v>6</v>
      </c>
      <c r="X30" s="511"/>
      <c r="Y30" s="510"/>
      <c r="Z30" s="510"/>
      <c r="AA30" s="511">
        <v>11</v>
      </c>
      <c r="AB30" s="511"/>
      <c r="AC30" s="510"/>
      <c r="AD30" s="510"/>
      <c r="AE30" s="511" t="s">
        <v>937</v>
      </c>
      <c r="AF30" s="511" t="s">
        <v>937</v>
      </c>
      <c r="AG30" s="447">
        <v>8</v>
      </c>
      <c r="AH30" s="512">
        <v>6</v>
      </c>
      <c r="AI30" s="513">
        <f t="shared" si="59"/>
        <v>7</v>
      </c>
      <c r="AJ30" s="513">
        <f t="shared" si="60"/>
        <v>6</v>
      </c>
      <c r="AK30" s="513">
        <f t="shared" si="61"/>
        <v>3</v>
      </c>
      <c r="AL30" s="513">
        <f t="shared" si="62"/>
        <v>20</v>
      </c>
      <c r="AM30" s="554">
        <f t="shared" si="63"/>
        <v>30</v>
      </c>
      <c r="AN30" s="554">
        <f t="shared" si="64"/>
        <v>2</v>
      </c>
      <c r="AO30" s="514">
        <f t="shared" si="66"/>
        <v>68</v>
      </c>
      <c r="AP30" s="515">
        <f t="shared" si="0"/>
        <v>0</v>
      </c>
      <c r="AQ30" s="515">
        <f t="shared" si="1"/>
        <v>0</v>
      </c>
      <c r="AR30" s="515">
        <f t="shared" si="2"/>
        <v>0</v>
      </c>
      <c r="AS30" s="515">
        <f t="shared" si="3"/>
        <v>0</v>
      </c>
      <c r="AT30" s="515">
        <f t="shared" si="4"/>
        <v>0</v>
      </c>
      <c r="AU30" s="515">
        <f t="shared" si="5"/>
        <v>0</v>
      </c>
      <c r="AV30" s="515">
        <f t="shared" si="6"/>
        <v>0</v>
      </c>
      <c r="AW30" s="515">
        <f t="shared" si="7"/>
        <v>0</v>
      </c>
      <c r="AX30" s="515">
        <f t="shared" si="8"/>
        <v>0</v>
      </c>
      <c r="AY30" s="515">
        <f t="shared" si="9"/>
        <v>0</v>
      </c>
      <c r="AZ30" s="515">
        <f t="shared" si="10"/>
        <v>0</v>
      </c>
      <c r="BA30" s="515">
        <f t="shared" si="11"/>
        <v>0</v>
      </c>
      <c r="BB30" s="515">
        <f t="shared" si="12"/>
        <v>0</v>
      </c>
      <c r="BC30" s="515">
        <f t="shared" si="13"/>
        <v>0</v>
      </c>
      <c r="BD30" s="515">
        <f t="shared" si="14"/>
        <v>0</v>
      </c>
      <c r="BE30" s="515">
        <f t="shared" si="15"/>
        <v>0</v>
      </c>
      <c r="BF30" s="515">
        <f t="shared" si="16"/>
        <v>0</v>
      </c>
      <c r="BG30" s="515">
        <f t="shared" si="17"/>
        <v>0</v>
      </c>
      <c r="BH30" s="515">
        <f t="shared" si="18"/>
        <v>0</v>
      </c>
      <c r="BI30" s="515">
        <f t="shared" si="19"/>
        <v>0</v>
      </c>
      <c r="BJ30" s="515">
        <f t="shared" si="20"/>
        <v>0</v>
      </c>
      <c r="BK30" s="515">
        <f t="shared" si="21"/>
        <v>0</v>
      </c>
      <c r="BL30" s="515">
        <f t="shared" si="22"/>
        <v>0</v>
      </c>
      <c r="BM30" s="515">
        <f t="shared" si="23"/>
        <v>0</v>
      </c>
      <c r="BN30" s="515">
        <f t="shared" si="24"/>
        <v>0</v>
      </c>
      <c r="BO30" s="515">
        <f t="shared" si="25"/>
        <v>0</v>
      </c>
      <c r="BP30" s="515">
        <f t="shared" si="26"/>
        <v>0</v>
      </c>
      <c r="BQ30" s="515">
        <f t="shared" si="27"/>
        <v>0</v>
      </c>
      <c r="BR30" s="515">
        <f t="shared" si="28"/>
        <v>0</v>
      </c>
      <c r="BS30" s="515">
        <f t="shared" si="29"/>
        <v>0</v>
      </c>
      <c r="BT30" s="515">
        <f t="shared" si="30"/>
        <v>0</v>
      </c>
      <c r="BU30" s="515">
        <f t="shared" si="31"/>
        <v>0</v>
      </c>
      <c r="BV30" s="515">
        <f t="shared" si="32"/>
        <v>0</v>
      </c>
      <c r="BW30" s="515">
        <f t="shared" si="33"/>
        <v>0</v>
      </c>
      <c r="BX30" s="515">
        <f t="shared" si="34"/>
        <v>0</v>
      </c>
      <c r="BY30" s="515">
        <f t="shared" si="35"/>
        <v>0</v>
      </c>
      <c r="BZ30" s="515">
        <f t="shared" si="36"/>
        <v>0</v>
      </c>
      <c r="CA30" s="515">
        <f t="shared" si="37"/>
        <v>0</v>
      </c>
      <c r="CB30" s="515">
        <f t="shared" si="38"/>
        <v>0</v>
      </c>
      <c r="CC30" s="515">
        <f t="shared" si="39"/>
        <v>0</v>
      </c>
      <c r="CD30" s="515">
        <f t="shared" si="40"/>
        <v>0</v>
      </c>
      <c r="CE30" s="515">
        <f t="shared" si="41"/>
        <v>0</v>
      </c>
      <c r="CF30" s="515">
        <f t="shared" si="42"/>
        <v>0</v>
      </c>
      <c r="CG30" s="515">
        <f t="shared" si="43"/>
        <v>0</v>
      </c>
      <c r="CH30" s="515">
        <f t="shared" si="44"/>
        <v>0</v>
      </c>
      <c r="CI30" s="515">
        <f t="shared" si="45"/>
        <v>0</v>
      </c>
      <c r="CJ30" s="515">
        <f t="shared" si="65"/>
        <v>0</v>
      </c>
      <c r="CK30" s="515">
        <f t="shared" si="46"/>
        <v>0</v>
      </c>
      <c r="CL30" s="515">
        <f t="shared" si="47"/>
        <v>0</v>
      </c>
      <c r="CM30" s="515">
        <f t="shared" si="48"/>
        <v>0</v>
      </c>
      <c r="CN30" s="515">
        <f t="shared" si="49"/>
        <v>0</v>
      </c>
      <c r="CO30" s="515">
        <f t="shared" si="50"/>
        <v>0</v>
      </c>
      <c r="CP30" s="515">
        <f t="shared" si="51"/>
        <v>0</v>
      </c>
      <c r="CQ30" s="515">
        <f t="shared" si="52"/>
        <v>0</v>
      </c>
      <c r="CR30" s="515">
        <f t="shared" si="53"/>
        <v>0</v>
      </c>
      <c r="CS30" s="515">
        <f t="shared" si="54"/>
        <v>0</v>
      </c>
      <c r="CT30" s="515">
        <f t="shared" si="55"/>
        <v>0</v>
      </c>
      <c r="CU30" s="515">
        <f t="shared" si="56"/>
        <v>0</v>
      </c>
      <c r="CV30" s="515">
        <f t="shared" si="57"/>
        <v>0</v>
      </c>
      <c r="CW30" s="515">
        <f t="shared" si="58"/>
        <v>0</v>
      </c>
    </row>
    <row r="31" spans="2:101" x14ac:dyDescent="0.25">
      <c r="B31" s="509">
        <v>14</v>
      </c>
      <c r="C31" s="467">
        <f>'Student Entry'!C27</f>
        <v>211413205014</v>
      </c>
      <c r="D31" s="274" t="str">
        <f>'Student Entry'!D27</f>
        <v>ARCHANA.K</v>
      </c>
      <c r="E31" s="468">
        <v>2</v>
      </c>
      <c r="F31" s="510">
        <v>2</v>
      </c>
      <c r="G31" s="510">
        <v>1</v>
      </c>
      <c r="H31" s="510">
        <v>2</v>
      </c>
      <c r="I31" s="510">
        <v>2</v>
      </c>
      <c r="J31" s="468">
        <v>2</v>
      </c>
      <c r="K31" s="510">
        <v>2</v>
      </c>
      <c r="L31" s="468">
        <v>1</v>
      </c>
      <c r="M31" s="468">
        <v>1</v>
      </c>
      <c r="N31" s="510">
        <v>0</v>
      </c>
      <c r="O31" s="511" t="s">
        <v>937</v>
      </c>
      <c r="P31" s="511" t="s">
        <v>937</v>
      </c>
      <c r="Q31" s="510">
        <v>12</v>
      </c>
      <c r="R31" s="510">
        <v>3</v>
      </c>
      <c r="S31" s="511">
        <v>8</v>
      </c>
      <c r="T31" s="511"/>
      <c r="U31" s="510"/>
      <c r="V31" s="510"/>
      <c r="W31" s="511">
        <v>5</v>
      </c>
      <c r="X31" s="511"/>
      <c r="Y31" s="510"/>
      <c r="Z31" s="510"/>
      <c r="AA31" s="511" t="s">
        <v>937</v>
      </c>
      <c r="AB31" s="511"/>
      <c r="AC31" s="510">
        <v>7</v>
      </c>
      <c r="AD31" s="510">
        <v>6</v>
      </c>
      <c r="AE31" s="511">
        <v>7</v>
      </c>
      <c r="AF31" s="511">
        <v>7</v>
      </c>
      <c r="AG31" s="447"/>
      <c r="AH31" s="512"/>
      <c r="AI31" s="513">
        <f t="shared" si="59"/>
        <v>5</v>
      </c>
      <c r="AJ31" s="513">
        <f t="shared" si="60"/>
        <v>14</v>
      </c>
      <c r="AK31" s="513">
        <f t="shared" si="61"/>
        <v>18</v>
      </c>
      <c r="AL31" s="513">
        <f t="shared" si="62"/>
        <v>17</v>
      </c>
      <c r="AM31" s="554">
        <f t="shared" si="63"/>
        <v>15</v>
      </c>
      <c r="AN31" s="554">
        <f t="shared" si="64"/>
        <v>1</v>
      </c>
      <c r="AO31" s="514">
        <f t="shared" si="66"/>
        <v>70</v>
      </c>
      <c r="AP31" s="515">
        <f t="shared" si="0"/>
        <v>0</v>
      </c>
      <c r="AQ31" s="515">
        <f t="shared" si="1"/>
        <v>0</v>
      </c>
      <c r="AR31" s="515">
        <f t="shared" si="2"/>
        <v>0</v>
      </c>
      <c r="AS31" s="515">
        <f t="shared" si="3"/>
        <v>0</v>
      </c>
      <c r="AT31" s="515">
        <f t="shared" si="4"/>
        <v>0</v>
      </c>
      <c r="AU31" s="515">
        <f t="shared" si="5"/>
        <v>0</v>
      </c>
      <c r="AV31" s="515">
        <f t="shared" si="6"/>
        <v>0</v>
      </c>
      <c r="AW31" s="515">
        <f t="shared" si="7"/>
        <v>0</v>
      </c>
      <c r="AX31" s="515">
        <f t="shared" si="8"/>
        <v>0</v>
      </c>
      <c r="AY31" s="515">
        <f t="shared" si="9"/>
        <v>0</v>
      </c>
      <c r="AZ31" s="515">
        <f t="shared" si="10"/>
        <v>0</v>
      </c>
      <c r="BA31" s="515">
        <f t="shared" si="11"/>
        <v>0</v>
      </c>
      <c r="BB31" s="515">
        <f t="shared" si="12"/>
        <v>0</v>
      </c>
      <c r="BC31" s="515">
        <f t="shared" si="13"/>
        <v>0</v>
      </c>
      <c r="BD31" s="515">
        <f t="shared" si="14"/>
        <v>0</v>
      </c>
      <c r="BE31" s="515">
        <f t="shared" si="15"/>
        <v>0</v>
      </c>
      <c r="BF31" s="515">
        <f t="shared" si="16"/>
        <v>0</v>
      </c>
      <c r="BG31" s="515">
        <f t="shared" si="17"/>
        <v>0</v>
      </c>
      <c r="BH31" s="515">
        <f t="shared" si="18"/>
        <v>0</v>
      </c>
      <c r="BI31" s="515">
        <f t="shared" si="19"/>
        <v>0</v>
      </c>
      <c r="BJ31" s="515">
        <f t="shared" si="20"/>
        <v>0</v>
      </c>
      <c r="BK31" s="515">
        <f t="shared" si="21"/>
        <v>0</v>
      </c>
      <c r="BL31" s="515">
        <f t="shared" si="22"/>
        <v>0</v>
      </c>
      <c r="BM31" s="515">
        <f t="shared" si="23"/>
        <v>0</v>
      </c>
      <c r="BN31" s="515">
        <f t="shared" si="24"/>
        <v>0</v>
      </c>
      <c r="BO31" s="515">
        <f t="shared" si="25"/>
        <v>0</v>
      </c>
      <c r="BP31" s="515">
        <f t="shared" si="26"/>
        <v>0</v>
      </c>
      <c r="BQ31" s="515">
        <f t="shared" si="27"/>
        <v>0</v>
      </c>
      <c r="BR31" s="515">
        <f t="shared" si="28"/>
        <v>0</v>
      </c>
      <c r="BS31" s="515">
        <f t="shared" si="29"/>
        <v>0</v>
      </c>
      <c r="BT31" s="515">
        <f t="shared" si="30"/>
        <v>0</v>
      </c>
      <c r="BU31" s="515">
        <f t="shared" si="31"/>
        <v>0</v>
      </c>
      <c r="BV31" s="515">
        <f t="shared" si="32"/>
        <v>0</v>
      </c>
      <c r="BW31" s="515">
        <f t="shared" si="33"/>
        <v>0</v>
      </c>
      <c r="BX31" s="515">
        <f t="shared" si="34"/>
        <v>0</v>
      </c>
      <c r="BY31" s="515">
        <f t="shared" si="35"/>
        <v>0</v>
      </c>
      <c r="BZ31" s="515">
        <f t="shared" si="36"/>
        <v>0</v>
      </c>
      <c r="CA31" s="515">
        <f t="shared" si="37"/>
        <v>0</v>
      </c>
      <c r="CB31" s="515">
        <f t="shared" si="38"/>
        <v>0</v>
      </c>
      <c r="CC31" s="515">
        <f t="shared" si="39"/>
        <v>0</v>
      </c>
      <c r="CD31" s="515">
        <f t="shared" si="40"/>
        <v>0</v>
      </c>
      <c r="CE31" s="515">
        <f t="shared" si="41"/>
        <v>0</v>
      </c>
      <c r="CF31" s="515">
        <f t="shared" si="42"/>
        <v>0</v>
      </c>
      <c r="CG31" s="515">
        <f t="shared" si="43"/>
        <v>0</v>
      </c>
      <c r="CH31" s="515">
        <f t="shared" si="44"/>
        <v>0</v>
      </c>
      <c r="CI31" s="515">
        <f t="shared" si="45"/>
        <v>0</v>
      </c>
      <c r="CJ31" s="515">
        <f t="shared" si="65"/>
        <v>0</v>
      </c>
      <c r="CK31" s="515">
        <f t="shared" si="46"/>
        <v>0</v>
      </c>
      <c r="CL31" s="515">
        <f t="shared" si="47"/>
        <v>0</v>
      </c>
      <c r="CM31" s="515">
        <f t="shared" si="48"/>
        <v>0</v>
      </c>
      <c r="CN31" s="515">
        <f t="shared" si="49"/>
        <v>0</v>
      </c>
      <c r="CO31" s="515">
        <f t="shared" si="50"/>
        <v>0</v>
      </c>
      <c r="CP31" s="515">
        <f t="shared" si="51"/>
        <v>0</v>
      </c>
      <c r="CQ31" s="515">
        <f t="shared" si="52"/>
        <v>0</v>
      </c>
      <c r="CR31" s="515">
        <f t="shared" si="53"/>
        <v>0</v>
      </c>
      <c r="CS31" s="515">
        <f t="shared" si="54"/>
        <v>0</v>
      </c>
      <c r="CT31" s="515">
        <f t="shared" si="55"/>
        <v>0</v>
      </c>
      <c r="CU31" s="515">
        <f t="shared" si="56"/>
        <v>0</v>
      </c>
      <c r="CV31" s="515">
        <f t="shared" si="57"/>
        <v>0</v>
      </c>
      <c r="CW31" s="515">
        <f t="shared" si="58"/>
        <v>0</v>
      </c>
    </row>
    <row r="32" spans="2:101" x14ac:dyDescent="0.25">
      <c r="B32" s="509">
        <v>15</v>
      </c>
      <c r="C32" s="467">
        <f>'Student Entry'!C28</f>
        <v>211413205015</v>
      </c>
      <c r="D32" s="274" t="str">
        <f>'Student Entry'!D28</f>
        <v>ASHOK KUMAR.S.D</v>
      </c>
      <c r="E32" s="468">
        <v>2</v>
      </c>
      <c r="F32" s="510">
        <v>1</v>
      </c>
      <c r="G32" s="510">
        <v>2</v>
      </c>
      <c r="H32" s="510">
        <v>0</v>
      </c>
      <c r="I32" s="510">
        <v>1</v>
      </c>
      <c r="J32" s="468" t="s">
        <v>937</v>
      </c>
      <c r="K32" s="510">
        <v>2</v>
      </c>
      <c r="L32" s="468">
        <v>2</v>
      </c>
      <c r="M32" s="468" t="s">
        <v>937</v>
      </c>
      <c r="N32" s="510">
        <v>2</v>
      </c>
      <c r="O32" s="511">
        <v>7</v>
      </c>
      <c r="P32" s="511">
        <v>8</v>
      </c>
      <c r="Q32" s="510"/>
      <c r="R32" s="510"/>
      <c r="S32" s="511">
        <v>7</v>
      </c>
      <c r="T32" s="511"/>
      <c r="U32" s="510"/>
      <c r="V32" s="510"/>
      <c r="W32" s="511" t="s">
        <v>937</v>
      </c>
      <c r="X32" s="511"/>
      <c r="Y32" s="510">
        <v>5</v>
      </c>
      <c r="Z32" s="510"/>
      <c r="AA32" s="511" t="s">
        <v>937</v>
      </c>
      <c r="AB32" s="511"/>
      <c r="AC32" s="510">
        <v>6</v>
      </c>
      <c r="AD32" s="510">
        <v>7</v>
      </c>
      <c r="AE32" s="511" t="s">
        <v>937</v>
      </c>
      <c r="AF32" s="511" t="s">
        <v>937</v>
      </c>
      <c r="AG32" s="447">
        <v>7</v>
      </c>
      <c r="AH32" s="512">
        <v>8</v>
      </c>
      <c r="AI32" s="513">
        <f t="shared" si="59"/>
        <v>9</v>
      </c>
      <c r="AJ32" s="513">
        <f t="shared" si="60"/>
        <v>9</v>
      </c>
      <c r="AK32" s="513">
        <f t="shared" si="61"/>
        <v>16</v>
      </c>
      <c r="AL32" s="513">
        <f t="shared" si="62"/>
        <v>20</v>
      </c>
      <c r="AM32" s="554">
        <f t="shared" si="63"/>
        <v>13</v>
      </c>
      <c r="AN32" s="554">
        <f t="shared" si="64"/>
        <v>0</v>
      </c>
      <c r="AO32" s="514">
        <f t="shared" si="66"/>
        <v>67</v>
      </c>
      <c r="AP32" s="515">
        <f t="shared" si="0"/>
        <v>0</v>
      </c>
      <c r="AQ32" s="515">
        <f t="shared" si="1"/>
        <v>0</v>
      </c>
      <c r="AR32" s="515">
        <f t="shared" si="2"/>
        <v>0</v>
      </c>
      <c r="AS32" s="515">
        <f t="shared" si="3"/>
        <v>0</v>
      </c>
      <c r="AT32" s="515">
        <f t="shared" si="4"/>
        <v>0</v>
      </c>
      <c r="AU32" s="515">
        <f t="shared" si="5"/>
        <v>0</v>
      </c>
      <c r="AV32" s="515">
        <f t="shared" si="6"/>
        <v>0</v>
      </c>
      <c r="AW32" s="515">
        <f t="shared" si="7"/>
        <v>0</v>
      </c>
      <c r="AX32" s="515">
        <f t="shared" si="8"/>
        <v>0</v>
      </c>
      <c r="AY32" s="515">
        <f t="shared" si="9"/>
        <v>0</v>
      </c>
      <c r="AZ32" s="515">
        <f t="shared" si="10"/>
        <v>0</v>
      </c>
      <c r="BA32" s="515">
        <f t="shared" si="11"/>
        <v>0</v>
      </c>
      <c r="BB32" s="515">
        <f t="shared" si="12"/>
        <v>0</v>
      </c>
      <c r="BC32" s="515">
        <f t="shared" si="13"/>
        <v>0</v>
      </c>
      <c r="BD32" s="515">
        <f t="shared" si="14"/>
        <v>0</v>
      </c>
      <c r="BE32" s="515">
        <f t="shared" si="15"/>
        <v>0</v>
      </c>
      <c r="BF32" s="515">
        <f t="shared" si="16"/>
        <v>0</v>
      </c>
      <c r="BG32" s="515">
        <f t="shared" si="17"/>
        <v>0</v>
      </c>
      <c r="BH32" s="515">
        <f t="shared" si="18"/>
        <v>0</v>
      </c>
      <c r="BI32" s="515">
        <f t="shared" si="19"/>
        <v>0</v>
      </c>
      <c r="BJ32" s="515">
        <f t="shared" si="20"/>
        <v>0</v>
      </c>
      <c r="BK32" s="515">
        <f t="shared" si="21"/>
        <v>0</v>
      </c>
      <c r="BL32" s="515">
        <f t="shared" si="22"/>
        <v>0</v>
      </c>
      <c r="BM32" s="515">
        <f t="shared" si="23"/>
        <v>0</v>
      </c>
      <c r="BN32" s="515">
        <f t="shared" si="24"/>
        <v>0</v>
      </c>
      <c r="BO32" s="515">
        <f t="shared" si="25"/>
        <v>0</v>
      </c>
      <c r="BP32" s="515">
        <f t="shared" si="26"/>
        <v>0</v>
      </c>
      <c r="BQ32" s="515">
        <f t="shared" si="27"/>
        <v>0</v>
      </c>
      <c r="BR32" s="515">
        <f t="shared" si="28"/>
        <v>0</v>
      </c>
      <c r="BS32" s="515">
        <f t="shared" si="29"/>
        <v>0</v>
      </c>
      <c r="BT32" s="515">
        <f t="shared" si="30"/>
        <v>0</v>
      </c>
      <c r="BU32" s="515">
        <f t="shared" si="31"/>
        <v>0</v>
      </c>
      <c r="BV32" s="515">
        <f t="shared" si="32"/>
        <v>0</v>
      </c>
      <c r="BW32" s="515">
        <f t="shared" si="33"/>
        <v>0</v>
      </c>
      <c r="BX32" s="515">
        <f t="shared" si="34"/>
        <v>0</v>
      </c>
      <c r="BY32" s="515">
        <f t="shared" si="35"/>
        <v>0</v>
      </c>
      <c r="BZ32" s="515">
        <f t="shared" si="36"/>
        <v>0</v>
      </c>
      <c r="CA32" s="515">
        <f t="shared" si="37"/>
        <v>0</v>
      </c>
      <c r="CB32" s="515">
        <f t="shared" si="38"/>
        <v>0</v>
      </c>
      <c r="CC32" s="515">
        <f t="shared" si="39"/>
        <v>0</v>
      </c>
      <c r="CD32" s="515">
        <f t="shared" si="40"/>
        <v>0</v>
      </c>
      <c r="CE32" s="515">
        <f t="shared" si="41"/>
        <v>0</v>
      </c>
      <c r="CF32" s="515">
        <f t="shared" si="42"/>
        <v>0</v>
      </c>
      <c r="CG32" s="515">
        <f t="shared" si="43"/>
        <v>0</v>
      </c>
      <c r="CH32" s="515">
        <f t="shared" si="44"/>
        <v>0</v>
      </c>
      <c r="CI32" s="515">
        <f t="shared" si="45"/>
        <v>0</v>
      </c>
      <c r="CJ32" s="515">
        <f t="shared" si="65"/>
        <v>0</v>
      </c>
      <c r="CK32" s="515">
        <f t="shared" si="46"/>
        <v>0</v>
      </c>
      <c r="CL32" s="515">
        <f t="shared" si="47"/>
        <v>0</v>
      </c>
      <c r="CM32" s="515">
        <f t="shared" si="48"/>
        <v>0</v>
      </c>
      <c r="CN32" s="515">
        <f t="shared" si="49"/>
        <v>0</v>
      </c>
      <c r="CO32" s="515">
        <f t="shared" si="50"/>
        <v>0</v>
      </c>
      <c r="CP32" s="515">
        <f t="shared" si="51"/>
        <v>0</v>
      </c>
      <c r="CQ32" s="515">
        <f t="shared" si="52"/>
        <v>0</v>
      </c>
      <c r="CR32" s="515">
        <f t="shared" si="53"/>
        <v>0</v>
      </c>
      <c r="CS32" s="515">
        <f t="shared" si="54"/>
        <v>0</v>
      </c>
      <c r="CT32" s="515">
        <f t="shared" si="55"/>
        <v>0</v>
      </c>
      <c r="CU32" s="515">
        <f t="shared" si="56"/>
        <v>0</v>
      </c>
      <c r="CV32" s="515">
        <f t="shared" si="57"/>
        <v>0</v>
      </c>
      <c r="CW32" s="515">
        <f t="shared" si="58"/>
        <v>0</v>
      </c>
    </row>
    <row r="33" spans="2:101" x14ac:dyDescent="0.25">
      <c r="B33" s="509">
        <v>16</v>
      </c>
      <c r="C33" s="467">
        <f>'Student Entry'!C29</f>
        <v>211413205016</v>
      </c>
      <c r="D33" s="274" t="str">
        <f>'Student Entry'!D29</f>
        <v>ATCHAYA PRABHA.M</v>
      </c>
      <c r="E33" s="468">
        <v>2</v>
      </c>
      <c r="F33" s="510">
        <v>2</v>
      </c>
      <c r="G33" s="510">
        <v>1</v>
      </c>
      <c r="H33" s="510">
        <v>2</v>
      </c>
      <c r="I33" s="510">
        <v>2</v>
      </c>
      <c r="J33" s="468">
        <v>2</v>
      </c>
      <c r="K33" s="510">
        <v>2</v>
      </c>
      <c r="L33" s="468">
        <v>1</v>
      </c>
      <c r="M33" s="468">
        <v>1</v>
      </c>
      <c r="N33" s="510">
        <v>2</v>
      </c>
      <c r="O33" s="511">
        <v>7</v>
      </c>
      <c r="P33" s="511">
        <v>5</v>
      </c>
      <c r="Q33" s="510"/>
      <c r="R33" s="510"/>
      <c r="S33" s="511">
        <v>7</v>
      </c>
      <c r="T33" s="511"/>
      <c r="U33" s="510"/>
      <c r="V33" s="510"/>
      <c r="W33" s="511">
        <v>7</v>
      </c>
      <c r="X33" s="511"/>
      <c r="Y33" s="510"/>
      <c r="Z33" s="510"/>
      <c r="AA33" s="511">
        <v>9</v>
      </c>
      <c r="AB33" s="511"/>
      <c r="AC33" s="510"/>
      <c r="AD33" s="510"/>
      <c r="AE33" s="511">
        <v>4</v>
      </c>
      <c r="AF33" s="511">
        <v>9</v>
      </c>
      <c r="AG33" s="447"/>
      <c r="AH33" s="512"/>
      <c r="AI33" s="513">
        <f t="shared" si="59"/>
        <v>9</v>
      </c>
      <c r="AJ33" s="513">
        <f t="shared" si="60"/>
        <v>7</v>
      </c>
      <c r="AK33" s="513">
        <f t="shared" si="61"/>
        <v>10</v>
      </c>
      <c r="AL33" s="513">
        <f t="shared" si="62"/>
        <v>8</v>
      </c>
      <c r="AM33" s="554">
        <f t="shared" si="63"/>
        <v>30</v>
      </c>
      <c r="AN33" s="554">
        <f t="shared" si="64"/>
        <v>1</v>
      </c>
      <c r="AO33" s="514">
        <f t="shared" si="66"/>
        <v>65</v>
      </c>
      <c r="AP33" s="515">
        <f t="shared" si="0"/>
        <v>0</v>
      </c>
      <c r="AQ33" s="515">
        <f t="shared" si="1"/>
        <v>0</v>
      </c>
      <c r="AR33" s="515">
        <f t="shared" si="2"/>
        <v>0</v>
      </c>
      <c r="AS33" s="515">
        <f t="shared" si="3"/>
        <v>0</v>
      </c>
      <c r="AT33" s="515">
        <f t="shared" si="4"/>
        <v>0</v>
      </c>
      <c r="AU33" s="515">
        <f t="shared" si="5"/>
        <v>0</v>
      </c>
      <c r="AV33" s="515">
        <f t="shared" si="6"/>
        <v>0</v>
      </c>
      <c r="AW33" s="515">
        <f t="shared" si="7"/>
        <v>0</v>
      </c>
      <c r="AX33" s="515">
        <f t="shared" si="8"/>
        <v>0</v>
      </c>
      <c r="AY33" s="515">
        <f t="shared" si="9"/>
        <v>0</v>
      </c>
      <c r="AZ33" s="515">
        <f t="shared" si="10"/>
        <v>0</v>
      </c>
      <c r="BA33" s="515">
        <f t="shared" si="11"/>
        <v>0</v>
      </c>
      <c r="BB33" s="515">
        <f t="shared" si="12"/>
        <v>0</v>
      </c>
      <c r="BC33" s="515">
        <f t="shared" si="13"/>
        <v>0</v>
      </c>
      <c r="BD33" s="515">
        <f t="shared" si="14"/>
        <v>0</v>
      </c>
      <c r="BE33" s="515">
        <f t="shared" si="15"/>
        <v>0</v>
      </c>
      <c r="BF33" s="515">
        <f t="shared" si="16"/>
        <v>0</v>
      </c>
      <c r="BG33" s="515">
        <f t="shared" si="17"/>
        <v>0</v>
      </c>
      <c r="BH33" s="515">
        <f t="shared" si="18"/>
        <v>0</v>
      </c>
      <c r="BI33" s="515">
        <f t="shared" si="19"/>
        <v>0</v>
      </c>
      <c r="BJ33" s="515">
        <f t="shared" si="20"/>
        <v>0</v>
      </c>
      <c r="BK33" s="515">
        <f t="shared" si="21"/>
        <v>0</v>
      </c>
      <c r="BL33" s="515">
        <f t="shared" si="22"/>
        <v>0</v>
      </c>
      <c r="BM33" s="515">
        <f t="shared" si="23"/>
        <v>0</v>
      </c>
      <c r="BN33" s="515">
        <f t="shared" si="24"/>
        <v>0</v>
      </c>
      <c r="BO33" s="515">
        <f t="shared" si="25"/>
        <v>0</v>
      </c>
      <c r="BP33" s="515">
        <f t="shared" si="26"/>
        <v>0</v>
      </c>
      <c r="BQ33" s="515">
        <f t="shared" si="27"/>
        <v>0</v>
      </c>
      <c r="BR33" s="515">
        <f t="shared" si="28"/>
        <v>0</v>
      </c>
      <c r="BS33" s="515">
        <f t="shared" si="29"/>
        <v>0</v>
      </c>
      <c r="BT33" s="515">
        <f t="shared" si="30"/>
        <v>0</v>
      </c>
      <c r="BU33" s="515">
        <f t="shared" si="31"/>
        <v>0</v>
      </c>
      <c r="BV33" s="515">
        <f t="shared" si="32"/>
        <v>0</v>
      </c>
      <c r="BW33" s="515">
        <f t="shared" si="33"/>
        <v>0</v>
      </c>
      <c r="BX33" s="515">
        <f t="shared" si="34"/>
        <v>0</v>
      </c>
      <c r="BY33" s="515">
        <f t="shared" si="35"/>
        <v>0</v>
      </c>
      <c r="BZ33" s="515">
        <f t="shared" si="36"/>
        <v>0</v>
      </c>
      <c r="CA33" s="515">
        <f t="shared" si="37"/>
        <v>0</v>
      </c>
      <c r="CB33" s="515">
        <f t="shared" si="38"/>
        <v>0</v>
      </c>
      <c r="CC33" s="515">
        <f t="shared" si="39"/>
        <v>0</v>
      </c>
      <c r="CD33" s="515">
        <f t="shared" si="40"/>
        <v>0</v>
      </c>
      <c r="CE33" s="515">
        <f t="shared" si="41"/>
        <v>0</v>
      </c>
      <c r="CF33" s="515">
        <f t="shared" si="42"/>
        <v>0</v>
      </c>
      <c r="CG33" s="515">
        <f t="shared" si="43"/>
        <v>0</v>
      </c>
      <c r="CH33" s="515">
        <f t="shared" si="44"/>
        <v>0</v>
      </c>
      <c r="CI33" s="515">
        <f t="shared" si="45"/>
        <v>0</v>
      </c>
      <c r="CJ33" s="515">
        <f t="shared" si="65"/>
        <v>0</v>
      </c>
      <c r="CK33" s="515">
        <f t="shared" si="46"/>
        <v>0</v>
      </c>
      <c r="CL33" s="515">
        <f t="shared" si="47"/>
        <v>0</v>
      </c>
      <c r="CM33" s="515">
        <f t="shared" si="48"/>
        <v>0</v>
      </c>
      <c r="CN33" s="515">
        <f t="shared" si="49"/>
        <v>0</v>
      </c>
      <c r="CO33" s="515">
        <f t="shared" si="50"/>
        <v>0</v>
      </c>
      <c r="CP33" s="515">
        <f t="shared" si="51"/>
        <v>0</v>
      </c>
      <c r="CQ33" s="515">
        <f t="shared" si="52"/>
        <v>0</v>
      </c>
      <c r="CR33" s="515">
        <f t="shared" si="53"/>
        <v>0</v>
      </c>
      <c r="CS33" s="515">
        <f t="shared" si="54"/>
        <v>0</v>
      </c>
      <c r="CT33" s="515">
        <f t="shared" si="55"/>
        <v>0</v>
      </c>
      <c r="CU33" s="515">
        <f t="shared" si="56"/>
        <v>0</v>
      </c>
      <c r="CV33" s="515">
        <f t="shared" si="57"/>
        <v>0</v>
      </c>
      <c r="CW33" s="515">
        <f t="shared" si="58"/>
        <v>0</v>
      </c>
    </row>
    <row r="34" spans="2:101" x14ac:dyDescent="0.25">
      <c r="B34" s="509">
        <v>17</v>
      </c>
      <c r="C34" s="467">
        <f>'Student Entry'!C30</f>
        <v>211413205017</v>
      </c>
      <c r="D34" s="274" t="str">
        <f>'Student Entry'!D30</f>
        <v>BALASRIMATHI.S</v>
      </c>
      <c r="E34" s="468">
        <v>1</v>
      </c>
      <c r="F34" s="510">
        <v>1</v>
      </c>
      <c r="G34" s="510">
        <v>1</v>
      </c>
      <c r="H34" s="510">
        <v>2</v>
      </c>
      <c r="I34" s="510">
        <v>1</v>
      </c>
      <c r="J34" s="468">
        <v>2</v>
      </c>
      <c r="K34" s="510">
        <v>2</v>
      </c>
      <c r="L34" s="468">
        <v>2</v>
      </c>
      <c r="M34" s="468">
        <v>2</v>
      </c>
      <c r="N34" s="510">
        <v>0</v>
      </c>
      <c r="O34" s="511" t="s">
        <v>937</v>
      </c>
      <c r="P34" s="511" t="s">
        <v>937</v>
      </c>
      <c r="Q34" s="510">
        <v>10</v>
      </c>
      <c r="R34" s="510">
        <v>3</v>
      </c>
      <c r="S34" s="511">
        <v>5</v>
      </c>
      <c r="T34" s="511"/>
      <c r="U34" s="510"/>
      <c r="V34" s="510"/>
      <c r="W34" s="511" t="s">
        <v>937</v>
      </c>
      <c r="X34" s="511"/>
      <c r="Y34" s="510">
        <v>5</v>
      </c>
      <c r="Z34" s="510"/>
      <c r="AA34" s="511">
        <v>8</v>
      </c>
      <c r="AB34" s="511"/>
      <c r="AC34" s="510"/>
      <c r="AD34" s="510"/>
      <c r="AE34" s="511" t="s">
        <v>937</v>
      </c>
      <c r="AF34" s="511" t="s">
        <v>937</v>
      </c>
      <c r="AG34" s="447">
        <v>6</v>
      </c>
      <c r="AH34" s="512">
        <v>7</v>
      </c>
      <c r="AI34" s="513">
        <f t="shared" si="59"/>
        <v>4</v>
      </c>
      <c r="AJ34" s="513">
        <f t="shared" si="60"/>
        <v>11</v>
      </c>
      <c r="AK34" s="513">
        <f t="shared" si="61"/>
        <v>7</v>
      </c>
      <c r="AL34" s="513">
        <f t="shared" si="62"/>
        <v>16</v>
      </c>
      <c r="AM34" s="554">
        <f t="shared" si="63"/>
        <v>18</v>
      </c>
      <c r="AN34" s="554">
        <f t="shared" si="64"/>
        <v>2</v>
      </c>
      <c r="AO34" s="514">
        <f t="shared" si="66"/>
        <v>58</v>
      </c>
      <c r="AP34" s="515">
        <f t="shared" si="0"/>
        <v>0</v>
      </c>
      <c r="AQ34" s="515">
        <f t="shared" si="1"/>
        <v>0</v>
      </c>
      <c r="AR34" s="515">
        <f t="shared" si="2"/>
        <v>0</v>
      </c>
      <c r="AS34" s="515">
        <f t="shared" si="3"/>
        <v>0</v>
      </c>
      <c r="AT34" s="515">
        <f t="shared" si="4"/>
        <v>0</v>
      </c>
      <c r="AU34" s="515">
        <f t="shared" si="5"/>
        <v>0</v>
      </c>
      <c r="AV34" s="515">
        <f t="shared" si="6"/>
        <v>0</v>
      </c>
      <c r="AW34" s="515">
        <f t="shared" si="7"/>
        <v>0</v>
      </c>
      <c r="AX34" s="515">
        <f t="shared" si="8"/>
        <v>0</v>
      </c>
      <c r="AY34" s="515">
        <f t="shared" si="9"/>
        <v>0</v>
      </c>
      <c r="AZ34" s="515">
        <f t="shared" si="10"/>
        <v>0</v>
      </c>
      <c r="BA34" s="515">
        <f t="shared" si="11"/>
        <v>0</v>
      </c>
      <c r="BB34" s="515">
        <f t="shared" si="12"/>
        <v>0</v>
      </c>
      <c r="BC34" s="515">
        <f t="shared" si="13"/>
        <v>0</v>
      </c>
      <c r="BD34" s="515">
        <f t="shared" si="14"/>
        <v>0</v>
      </c>
      <c r="BE34" s="515">
        <f t="shared" si="15"/>
        <v>0</v>
      </c>
      <c r="BF34" s="515">
        <f t="shared" si="16"/>
        <v>0</v>
      </c>
      <c r="BG34" s="515">
        <f t="shared" si="17"/>
        <v>0</v>
      </c>
      <c r="BH34" s="515">
        <f t="shared" si="18"/>
        <v>0</v>
      </c>
      <c r="BI34" s="515">
        <f t="shared" si="19"/>
        <v>0</v>
      </c>
      <c r="BJ34" s="515">
        <f t="shared" si="20"/>
        <v>0</v>
      </c>
      <c r="BK34" s="515">
        <f t="shared" si="21"/>
        <v>0</v>
      </c>
      <c r="BL34" s="515">
        <f t="shared" si="22"/>
        <v>0</v>
      </c>
      <c r="BM34" s="515">
        <f t="shared" si="23"/>
        <v>0</v>
      </c>
      <c r="BN34" s="515">
        <f t="shared" si="24"/>
        <v>0</v>
      </c>
      <c r="BO34" s="515">
        <f t="shared" si="25"/>
        <v>0</v>
      </c>
      <c r="BP34" s="515">
        <f t="shared" si="26"/>
        <v>0</v>
      </c>
      <c r="BQ34" s="515">
        <f t="shared" si="27"/>
        <v>0</v>
      </c>
      <c r="BR34" s="515">
        <f t="shared" si="28"/>
        <v>0</v>
      </c>
      <c r="BS34" s="515">
        <f t="shared" si="29"/>
        <v>0</v>
      </c>
      <c r="BT34" s="515">
        <f t="shared" si="30"/>
        <v>0</v>
      </c>
      <c r="BU34" s="515">
        <f t="shared" si="31"/>
        <v>0</v>
      </c>
      <c r="BV34" s="515">
        <f t="shared" si="32"/>
        <v>0</v>
      </c>
      <c r="BW34" s="515">
        <f t="shared" si="33"/>
        <v>0</v>
      </c>
      <c r="BX34" s="515">
        <f t="shared" si="34"/>
        <v>0</v>
      </c>
      <c r="BY34" s="515">
        <f t="shared" si="35"/>
        <v>0</v>
      </c>
      <c r="BZ34" s="515">
        <f t="shared" si="36"/>
        <v>0</v>
      </c>
      <c r="CA34" s="515">
        <f t="shared" si="37"/>
        <v>0</v>
      </c>
      <c r="CB34" s="515">
        <f t="shared" si="38"/>
        <v>0</v>
      </c>
      <c r="CC34" s="515">
        <f t="shared" si="39"/>
        <v>0</v>
      </c>
      <c r="CD34" s="515">
        <f t="shared" si="40"/>
        <v>0</v>
      </c>
      <c r="CE34" s="515">
        <f t="shared" si="41"/>
        <v>0</v>
      </c>
      <c r="CF34" s="515">
        <f t="shared" si="42"/>
        <v>0</v>
      </c>
      <c r="CG34" s="515">
        <f t="shared" si="43"/>
        <v>0</v>
      </c>
      <c r="CH34" s="515">
        <f t="shared" si="44"/>
        <v>0</v>
      </c>
      <c r="CI34" s="515">
        <f t="shared" si="45"/>
        <v>0</v>
      </c>
      <c r="CJ34" s="515">
        <f t="shared" si="65"/>
        <v>0</v>
      </c>
      <c r="CK34" s="515">
        <f t="shared" si="46"/>
        <v>0</v>
      </c>
      <c r="CL34" s="515">
        <f t="shared" si="47"/>
        <v>0</v>
      </c>
      <c r="CM34" s="515">
        <f t="shared" si="48"/>
        <v>0</v>
      </c>
      <c r="CN34" s="515">
        <f t="shared" si="49"/>
        <v>0</v>
      </c>
      <c r="CO34" s="515">
        <f t="shared" si="50"/>
        <v>0</v>
      </c>
      <c r="CP34" s="515">
        <f t="shared" si="51"/>
        <v>0</v>
      </c>
      <c r="CQ34" s="515">
        <f t="shared" si="52"/>
        <v>0</v>
      </c>
      <c r="CR34" s="515">
        <f t="shared" si="53"/>
        <v>0</v>
      </c>
      <c r="CS34" s="515">
        <f t="shared" si="54"/>
        <v>0</v>
      </c>
      <c r="CT34" s="515">
        <f t="shared" si="55"/>
        <v>0</v>
      </c>
      <c r="CU34" s="515">
        <f t="shared" si="56"/>
        <v>0</v>
      </c>
      <c r="CV34" s="515">
        <f t="shared" si="57"/>
        <v>0</v>
      </c>
      <c r="CW34" s="515">
        <f t="shared" si="58"/>
        <v>0</v>
      </c>
    </row>
    <row r="35" spans="2:101" x14ac:dyDescent="0.25">
      <c r="B35" s="509">
        <v>18</v>
      </c>
      <c r="C35" s="467">
        <f>'Student Entry'!C31</f>
        <v>211413205018</v>
      </c>
      <c r="D35" s="274" t="str">
        <f>'Student Entry'!D31</f>
        <v>BERNO RAJ.A</v>
      </c>
      <c r="E35" s="468">
        <v>2</v>
      </c>
      <c r="F35" s="510">
        <v>2</v>
      </c>
      <c r="G35" s="510">
        <v>2</v>
      </c>
      <c r="H35" s="510">
        <v>1</v>
      </c>
      <c r="I35" s="510">
        <v>2</v>
      </c>
      <c r="J35" s="468">
        <v>2</v>
      </c>
      <c r="K35" s="510">
        <v>1</v>
      </c>
      <c r="L35" s="468">
        <v>2</v>
      </c>
      <c r="M35" s="468">
        <v>2</v>
      </c>
      <c r="N35" s="510">
        <v>2</v>
      </c>
      <c r="O35" s="511">
        <v>6</v>
      </c>
      <c r="P35" s="511">
        <v>6</v>
      </c>
      <c r="Q35" s="510"/>
      <c r="R35" s="510"/>
      <c r="S35" s="511" t="s">
        <v>937</v>
      </c>
      <c r="T35" s="511"/>
      <c r="U35" s="510">
        <v>15</v>
      </c>
      <c r="V35" s="510"/>
      <c r="W35" s="511">
        <v>7</v>
      </c>
      <c r="X35" s="511"/>
      <c r="Y35" s="510"/>
      <c r="Z35" s="510"/>
      <c r="AA35" s="511">
        <v>9</v>
      </c>
      <c r="AB35" s="511"/>
      <c r="AC35" s="510"/>
      <c r="AD35" s="510"/>
      <c r="AE35" s="511">
        <v>6</v>
      </c>
      <c r="AF35" s="511">
        <v>5</v>
      </c>
      <c r="AG35" s="447"/>
      <c r="AH35" s="512"/>
      <c r="AI35" s="513">
        <f t="shared" si="59"/>
        <v>8</v>
      </c>
      <c r="AJ35" s="513">
        <f t="shared" si="60"/>
        <v>8</v>
      </c>
      <c r="AK35" s="513">
        <f t="shared" si="61"/>
        <v>4</v>
      </c>
      <c r="AL35" s="513">
        <f t="shared" si="62"/>
        <v>24</v>
      </c>
      <c r="AM35" s="554">
        <f t="shared" si="63"/>
        <v>26</v>
      </c>
      <c r="AN35" s="554">
        <f t="shared" si="64"/>
        <v>2</v>
      </c>
      <c r="AO35" s="514">
        <f t="shared" si="66"/>
        <v>72</v>
      </c>
      <c r="AP35" s="515">
        <f t="shared" si="0"/>
        <v>0</v>
      </c>
      <c r="AQ35" s="515">
        <f t="shared" si="1"/>
        <v>0</v>
      </c>
      <c r="AR35" s="515">
        <f t="shared" si="2"/>
        <v>0</v>
      </c>
      <c r="AS35" s="515">
        <f t="shared" si="3"/>
        <v>0</v>
      </c>
      <c r="AT35" s="515">
        <f t="shared" si="4"/>
        <v>0</v>
      </c>
      <c r="AU35" s="515">
        <f t="shared" si="5"/>
        <v>0</v>
      </c>
      <c r="AV35" s="515">
        <f t="shared" si="6"/>
        <v>0</v>
      </c>
      <c r="AW35" s="515">
        <f t="shared" si="7"/>
        <v>0</v>
      </c>
      <c r="AX35" s="515">
        <f t="shared" si="8"/>
        <v>0</v>
      </c>
      <c r="AY35" s="515">
        <f t="shared" si="9"/>
        <v>0</v>
      </c>
      <c r="AZ35" s="515">
        <f t="shared" si="10"/>
        <v>0</v>
      </c>
      <c r="BA35" s="515">
        <f t="shared" si="11"/>
        <v>0</v>
      </c>
      <c r="BB35" s="515">
        <f t="shared" si="12"/>
        <v>0</v>
      </c>
      <c r="BC35" s="515">
        <f t="shared" si="13"/>
        <v>0</v>
      </c>
      <c r="BD35" s="515">
        <f t="shared" si="14"/>
        <v>0</v>
      </c>
      <c r="BE35" s="515">
        <f t="shared" si="15"/>
        <v>0</v>
      </c>
      <c r="BF35" s="515">
        <f t="shared" si="16"/>
        <v>0</v>
      </c>
      <c r="BG35" s="515">
        <f t="shared" si="17"/>
        <v>0</v>
      </c>
      <c r="BH35" s="515">
        <f t="shared" si="18"/>
        <v>0</v>
      </c>
      <c r="BI35" s="515">
        <f t="shared" si="19"/>
        <v>0</v>
      </c>
      <c r="BJ35" s="515">
        <f t="shared" si="20"/>
        <v>0</v>
      </c>
      <c r="BK35" s="515">
        <f t="shared" si="21"/>
        <v>0</v>
      </c>
      <c r="BL35" s="515">
        <f t="shared" si="22"/>
        <v>0</v>
      </c>
      <c r="BM35" s="515">
        <f t="shared" si="23"/>
        <v>0</v>
      </c>
      <c r="BN35" s="515">
        <f t="shared" si="24"/>
        <v>0</v>
      </c>
      <c r="BO35" s="515">
        <f t="shared" si="25"/>
        <v>0</v>
      </c>
      <c r="BP35" s="515">
        <f t="shared" si="26"/>
        <v>0</v>
      </c>
      <c r="BQ35" s="515">
        <f t="shared" si="27"/>
        <v>0</v>
      </c>
      <c r="BR35" s="515">
        <f t="shared" si="28"/>
        <v>0</v>
      </c>
      <c r="BS35" s="515">
        <f t="shared" si="29"/>
        <v>0</v>
      </c>
      <c r="BT35" s="515">
        <f t="shared" si="30"/>
        <v>0</v>
      </c>
      <c r="BU35" s="515">
        <f t="shared" si="31"/>
        <v>0</v>
      </c>
      <c r="BV35" s="515">
        <f t="shared" si="32"/>
        <v>0</v>
      </c>
      <c r="BW35" s="515">
        <f t="shared" si="33"/>
        <v>0</v>
      </c>
      <c r="BX35" s="515">
        <f t="shared" si="34"/>
        <v>0</v>
      </c>
      <c r="BY35" s="515">
        <f t="shared" si="35"/>
        <v>0</v>
      </c>
      <c r="BZ35" s="515">
        <f t="shared" si="36"/>
        <v>0</v>
      </c>
      <c r="CA35" s="515">
        <f t="shared" si="37"/>
        <v>0</v>
      </c>
      <c r="CB35" s="515">
        <f t="shared" si="38"/>
        <v>0</v>
      </c>
      <c r="CC35" s="515">
        <f t="shared" si="39"/>
        <v>0</v>
      </c>
      <c r="CD35" s="515">
        <f t="shared" si="40"/>
        <v>0</v>
      </c>
      <c r="CE35" s="515">
        <f t="shared" si="41"/>
        <v>0</v>
      </c>
      <c r="CF35" s="515">
        <f t="shared" si="42"/>
        <v>0</v>
      </c>
      <c r="CG35" s="515">
        <f t="shared" si="43"/>
        <v>0</v>
      </c>
      <c r="CH35" s="515">
        <f t="shared" si="44"/>
        <v>0</v>
      </c>
      <c r="CI35" s="515">
        <f t="shared" si="45"/>
        <v>0</v>
      </c>
      <c r="CJ35" s="515">
        <f t="shared" si="65"/>
        <v>0</v>
      </c>
      <c r="CK35" s="515">
        <f t="shared" si="46"/>
        <v>0</v>
      </c>
      <c r="CL35" s="515">
        <f t="shared" si="47"/>
        <v>0</v>
      </c>
      <c r="CM35" s="515">
        <f t="shared" si="48"/>
        <v>0</v>
      </c>
      <c r="CN35" s="515">
        <f t="shared" si="49"/>
        <v>0</v>
      </c>
      <c r="CO35" s="515">
        <f t="shared" si="50"/>
        <v>0</v>
      </c>
      <c r="CP35" s="515">
        <f t="shared" si="51"/>
        <v>0</v>
      </c>
      <c r="CQ35" s="515">
        <f t="shared" si="52"/>
        <v>0</v>
      </c>
      <c r="CR35" s="515">
        <f t="shared" si="53"/>
        <v>0</v>
      </c>
      <c r="CS35" s="515">
        <f t="shared" si="54"/>
        <v>0</v>
      </c>
      <c r="CT35" s="515">
        <f t="shared" si="55"/>
        <v>0</v>
      </c>
      <c r="CU35" s="515">
        <f t="shared" si="56"/>
        <v>0</v>
      </c>
      <c r="CV35" s="515">
        <f t="shared" si="57"/>
        <v>0</v>
      </c>
      <c r="CW35" s="515">
        <f t="shared" si="58"/>
        <v>0</v>
      </c>
    </row>
    <row r="36" spans="2:101" x14ac:dyDescent="0.25">
      <c r="B36" s="509">
        <v>19</v>
      </c>
      <c r="C36" s="467">
        <f>'Student Entry'!C32</f>
        <v>211413205019</v>
      </c>
      <c r="D36" s="274" t="str">
        <f>'Student Entry'!D32</f>
        <v>BHARATH.D.P</v>
      </c>
      <c r="E36" s="468">
        <v>1</v>
      </c>
      <c r="F36" s="510">
        <v>2</v>
      </c>
      <c r="G36" s="510">
        <v>1</v>
      </c>
      <c r="H36" s="510">
        <v>2</v>
      </c>
      <c r="I36" s="510">
        <v>2</v>
      </c>
      <c r="J36" s="468">
        <v>2</v>
      </c>
      <c r="K36" s="510">
        <v>2</v>
      </c>
      <c r="L36" s="468">
        <v>1</v>
      </c>
      <c r="M36" s="468">
        <v>1</v>
      </c>
      <c r="N36" s="510">
        <v>2</v>
      </c>
      <c r="O36" s="511" t="s">
        <v>937</v>
      </c>
      <c r="P36" s="511" t="s">
        <v>937</v>
      </c>
      <c r="Q36" s="510">
        <v>12</v>
      </c>
      <c r="R36" s="510">
        <v>3</v>
      </c>
      <c r="S36" s="511">
        <v>8</v>
      </c>
      <c r="T36" s="511"/>
      <c r="U36" s="510"/>
      <c r="V36" s="510"/>
      <c r="W36" s="511">
        <v>6</v>
      </c>
      <c r="X36" s="511"/>
      <c r="Y36" s="510"/>
      <c r="Z36" s="510"/>
      <c r="AA36" s="511" t="s">
        <v>937</v>
      </c>
      <c r="AB36" s="511"/>
      <c r="AC36" s="510">
        <v>6</v>
      </c>
      <c r="AD36" s="510">
        <v>6</v>
      </c>
      <c r="AE36" s="511">
        <v>4</v>
      </c>
      <c r="AF36" s="511">
        <v>6</v>
      </c>
      <c r="AG36" s="447"/>
      <c r="AH36" s="512"/>
      <c r="AI36" s="513">
        <f t="shared" si="59"/>
        <v>4</v>
      </c>
      <c r="AJ36" s="513">
        <f t="shared" si="60"/>
        <v>14</v>
      </c>
      <c r="AK36" s="513">
        <f t="shared" si="61"/>
        <v>17</v>
      </c>
      <c r="AL36" s="513">
        <f t="shared" si="62"/>
        <v>14</v>
      </c>
      <c r="AM36" s="554">
        <f t="shared" si="63"/>
        <v>17</v>
      </c>
      <c r="AN36" s="554">
        <f t="shared" si="64"/>
        <v>1</v>
      </c>
      <c r="AO36" s="514">
        <f t="shared" si="66"/>
        <v>67</v>
      </c>
      <c r="AP36" s="515">
        <f t="shared" si="0"/>
        <v>0</v>
      </c>
      <c r="AQ36" s="515">
        <f t="shared" si="1"/>
        <v>0</v>
      </c>
      <c r="AR36" s="515">
        <f t="shared" si="2"/>
        <v>0</v>
      </c>
      <c r="AS36" s="515">
        <f t="shared" si="3"/>
        <v>0</v>
      </c>
      <c r="AT36" s="515">
        <f t="shared" si="4"/>
        <v>0</v>
      </c>
      <c r="AU36" s="515">
        <f t="shared" si="5"/>
        <v>0</v>
      </c>
      <c r="AV36" s="515">
        <f t="shared" si="6"/>
        <v>0</v>
      </c>
      <c r="AW36" s="515">
        <f t="shared" si="7"/>
        <v>0</v>
      </c>
      <c r="AX36" s="515">
        <f t="shared" si="8"/>
        <v>0</v>
      </c>
      <c r="AY36" s="515">
        <f t="shared" si="9"/>
        <v>0</v>
      </c>
      <c r="AZ36" s="515">
        <f t="shared" si="10"/>
        <v>0</v>
      </c>
      <c r="BA36" s="515">
        <f t="shared" si="11"/>
        <v>0</v>
      </c>
      <c r="BB36" s="515">
        <f t="shared" si="12"/>
        <v>0</v>
      </c>
      <c r="BC36" s="515">
        <f t="shared" si="13"/>
        <v>0</v>
      </c>
      <c r="BD36" s="515">
        <f t="shared" si="14"/>
        <v>0</v>
      </c>
      <c r="BE36" s="515">
        <f t="shared" si="15"/>
        <v>0</v>
      </c>
      <c r="BF36" s="515">
        <f t="shared" si="16"/>
        <v>0</v>
      </c>
      <c r="BG36" s="515">
        <f t="shared" si="17"/>
        <v>0</v>
      </c>
      <c r="BH36" s="515">
        <f t="shared" si="18"/>
        <v>0</v>
      </c>
      <c r="BI36" s="515">
        <f t="shared" si="19"/>
        <v>0</v>
      </c>
      <c r="BJ36" s="515">
        <f t="shared" si="20"/>
        <v>0</v>
      </c>
      <c r="BK36" s="515">
        <f t="shared" si="21"/>
        <v>0</v>
      </c>
      <c r="BL36" s="515">
        <f t="shared" si="22"/>
        <v>0</v>
      </c>
      <c r="BM36" s="515">
        <f t="shared" si="23"/>
        <v>0</v>
      </c>
      <c r="BN36" s="515">
        <f t="shared" si="24"/>
        <v>0</v>
      </c>
      <c r="BO36" s="515">
        <f t="shared" si="25"/>
        <v>0</v>
      </c>
      <c r="BP36" s="515">
        <f t="shared" si="26"/>
        <v>0</v>
      </c>
      <c r="BQ36" s="515">
        <f t="shared" si="27"/>
        <v>0</v>
      </c>
      <c r="BR36" s="515">
        <f t="shared" si="28"/>
        <v>0</v>
      </c>
      <c r="BS36" s="515">
        <f t="shared" si="29"/>
        <v>0</v>
      </c>
      <c r="BT36" s="515">
        <f t="shared" si="30"/>
        <v>0</v>
      </c>
      <c r="BU36" s="515">
        <f t="shared" si="31"/>
        <v>0</v>
      </c>
      <c r="BV36" s="515">
        <f t="shared" si="32"/>
        <v>0</v>
      </c>
      <c r="BW36" s="515">
        <f t="shared" si="33"/>
        <v>0</v>
      </c>
      <c r="BX36" s="515">
        <f t="shared" si="34"/>
        <v>0</v>
      </c>
      <c r="BY36" s="515">
        <f t="shared" si="35"/>
        <v>0</v>
      </c>
      <c r="BZ36" s="515">
        <f t="shared" si="36"/>
        <v>0</v>
      </c>
      <c r="CA36" s="515">
        <f t="shared" si="37"/>
        <v>0</v>
      </c>
      <c r="CB36" s="515">
        <f t="shared" si="38"/>
        <v>0</v>
      </c>
      <c r="CC36" s="515">
        <f t="shared" si="39"/>
        <v>0</v>
      </c>
      <c r="CD36" s="515">
        <f t="shared" si="40"/>
        <v>0</v>
      </c>
      <c r="CE36" s="515">
        <f t="shared" si="41"/>
        <v>0</v>
      </c>
      <c r="CF36" s="515">
        <f t="shared" si="42"/>
        <v>0</v>
      </c>
      <c r="CG36" s="515">
        <f t="shared" si="43"/>
        <v>0</v>
      </c>
      <c r="CH36" s="515">
        <f t="shared" si="44"/>
        <v>0</v>
      </c>
      <c r="CI36" s="515">
        <f t="shared" si="45"/>
        <v>0</v>
      </c>
      <c r="CJ36" s="515">
        <f t="shared" si="65"/>
        <v>0</v>
      </c>
      <c r="CK36" s="515">
        <f t="shared" si="46"/>
        <v>0</v>
      </c>
      <c r="CL36" s="515">
        <f t="shared" si="47"/>
        <v>0</v>
      </c>
      <c r="CM36" s="515">
        <f t="shared" si="48"/>
        <v>0</v>
      </c>
      <c r="CN36" s="515">
        <f t="shared" si="49"/>
        <v>0</v>
      </c>
      <c r="CO36" s="515">
        <f t="shared" si="50"/>
        <v>0</v>
      </c>
      <c r="CP36" s="515">
        <f t="shared" si="51"/>
        <v>0</v>
      </c>
      <c r="CQ36" s="515">
        <f t="shared" si="52"/>
        <v>0</v>
      </c>
      <c r="CR36" s="515">
        <f t="shared" si="53"/>
        <v>0</v>
      </c>
      <c r="CS36" s="515">
        <f t="shared" si="54"/>
        <v>0</v>
      </c>
      <c r="CT36" s="515">
        <f t="shared" si="55"/>
        <v>0</v>
      </c>
      <c r="CU36" s="515">
        <f t="shared" si="56"/>
        <v>0</v>
      </c>
      <c r="CV36" s="515">
        <f t="shared" si="57"/>
        <v>0</v>
      </c>
      <c r="CW36" s="515">
        <f t="shared" si="58"/>
        <v>0</v>
      </c>
    </row>
    <row r="37" spans="2:101" x14ac:dyDescent="0.25">
      <c r="B37" s="509">
        <v>20</v>
      </c>
      <c r="C37" s="467">
        <f>'Student Entry'!C33</f>
        <v>211413205020</v>
      </c>
      <c r="D37" s="274" t="str">
        <f>'Student Entry'!D33</f>
        <v>BHAVANI.B</v>
      </c>
      <c r="E37" s="468">
        <v>2</v>
      </c>
      <c r="F37" s="510">
        <v>1</v>
      </c>
      <c r="G37" s="510">
        <v>2</v>
      </c>
      <c r="H37" s="510">
        <v>2</v>
      </c>
      <c r="I37" s="510">
        <v>1</v>
      </c>
      <c r="J37" s="468">
        <v>2</v>
      </c>
      <c r="K37" s="510">
        <v>2</v>
      </c>
      <c r="L37" s="468">
        <v>1</v>
      </c>
      <c r="M37" s="468">
        <v>2</v>
      </c>
      <c r="N37" s="510">
        <v>0</v>
      </c>
      <c r="O37" s="511">
        <v>8</v>
      </c>
      <c r="P37" s="511">
        <v>8</v>
      </c>
      <c r="Q37" s="510"/>
      <c r="R37" s="510"/>
      <c r="S37" s="511">
        <v>7</v>
      </c>
      <c r="T37" s="511"/>
      <c r="U37" s="510"/>
      <c r="V37" s="510"/>
      <c r="W37" s="511">
        <v>8</v>
      </c>
      <c r="X37" s="511"/>
      <c r="Y37" s="510"/>
      <c r="Z37" s="510"/>
      <c r="AA37" s="511">
        <v>12</v>
      </c>
      <c r="AB37" s="511"/>
      <c r="AC37" s="510"/>
      <c r="AD37" s="510"/>
      <c r="AE37" s="511" t="s">
        <v>937</v>
      </c>
      <c r="AF37" s="511" t="s">
        <v>937</v>
      </c>
      <c r="AG37" s="447">
        <v>8</v>
      </c>
      <c r="AH37" s="512">
        <v>7</v>
      </c>
      <c r="AI37" s="513">
        <f t="shared" si="59"/>
        <v>10</v>
      </c>
      <c r="AJ37" s="513">
        <f t="shared" si="60"/>
        <v>9</v>
      </c>
      <c r="AK37" s="513">
        <f t="shared" si="61"/>
        <v>10</v>
      </c>
      <c r="AL37" s="513">
        <f t="shared" si="62"/>
        <v>11</v>
      </c>
      <c r="AM37" s="554">
        <f t="shared" si="63"/>
        <v>31</v>
      </c>
      <c r="AN37" s="554">
        <f t="shared" si="64"/>
        <v>2</v>
      </c>
      <c r="AO37" s="514">
        <f t="shared" si="66"/>
        <v>73</v>
      </c>
      <c r="AP37" s="515">
        <f t="shared" si="0"/>
        <v>0</v>
      </c>
      <c r="AQ37" s="515">
        <f t="shared" si="1"/>
        <v>0</v>
      </c>
      <c r="AR37" s="515">
        <f t="shared" si="2"/>
        <v>0</v>
      </c>
      <c r="AS37" s="515">
        <f t="shared" si="3"/>
        <v>0</v>
      </c>
      <c r="AT37" s="515">
        <f t="shared" si="4"/>
        <v>0</v>
      </c>
      <c r="AU37" s="515">
        <f t="shared" si="5"/>
        <v>0</v>
      </c>
      <c r="AV37" s="515">
        <f t="shared" si="6"/>
        <v>0</v>
      </c>
      <c r="AW37" s="515">
        <f t="shared" si="7"/>
        <v>0</v>
      </c>
      <c r="AX37" s="515">
        <f t="shared" si="8"/>
        <v>0</v>
      </c>
      <c r="AY37" s="515">
        <f t="shared" si="9"/>
        <v>0</v>
      </c>
      <c r="AZ37" s="515">
        <f t="shared" si="10"/>
        <v>0</v>
      </c>
      <c r="BA37" s="515">
        <f t="shared" si="11"/>
        <v>0</v>
      </c>
      <c r="BB37" s="515">
        <f t="shared" si="12"/>
        <v>0</v>
      </c>
      <c r="BC37" s="515">
        <f t="shared" si="13"/>
        <v>0</v>
      </c>
      <c r="BD37" s="515">
        <f t="shared" si="14"/>
        <v>0</v>
      </c>
      <c r="BE37" s="515">
        <f t="shared" si="15"/>
        <v>0</v>
      </c>
      <c r="BF37" s="515">
        <f t="shared" si="16"/>
        <v>0</v>
      </c>
      <c r="BG37" s="515">
        <f t="shared" si="17"/>
        <v>0</v>
      </c>
      <c r="BH37" s="515">
        <f t="shared" si="18"/>
        <v>0</v>
      </c>
      <c r="BI37" s="515">
        <f t="shared" si="19"/>
        <v>0</v>
      </c>
      <c r="BJ37" s="515">
        <f t="shared" si="20"/>
        <v>0</v>
      </c>
      <c r="BK37" s="515">
        <f t="shared" si="21"/>
        <v>0</v>
      </c>
      <c r="BL37" s="515">
        <f t="shared" si="22"/>
        <v>0</v>
      </c>
      <c r="BM37" s="515">
        <f t="shared" si="23"/>
        <v>0</v>
      </c>
      <c r="BN37" s="515">
        <f t="shared" si="24"/>
        <v>0</v>
      </c>
      <c r="BO37" s="515">
        <f t="shared" si="25"/>
        <v>0</v>
      </c>
      <c r="BP37" s="515">
        <f t="shared" si="26"/>
        <v>0</v>
      </c>
      <c r="BQ37" s="515">
        <f t="shared" si="27"/>
        <v>0</v>
      </c>
      <c r="BR37" s="515">
        <f t="shared" si="28"/>
        <v>0</v>
      </c>
      <c r="BS37" s="515">
        <f t="shared" si="29"/>
        <v>0</v>
      </c>
      <c r="BT37" s="515">
        <f t="shared" si="30"/>
        <v>0</v>
      </c>
      <c r="BU37" s="515">
        <f t="shared" si="31"/>
        <v>0</v>
      </c>
      <c r="BV37" s="515">
        <f t="shared" si="32"/>
        <v>0</v>
      </c>
      <c r="BW37" s="515">
        <f t="shared" si="33"/>
        <v>0</v>
      </c>
      <c r="BX37" s="515">
        <f t="shared" si="34"/>
        <v>0</v>
      </c>
      <c r="BY37" s="515">
        <f t="shared" si="35"/>
        <v>0</v>
      </c>
      <c r="BZ37" s="515">
        <f t="shared" si="36"/>
        <v>0</v>
      </c>
      <c r="CA37" s="515">
        <f t="shared" si="37"/>
        <v>0</v>
      </c>
      <c r="CB37" s="515">
        <f t="shared" si="38"/>
        <v>0</v>
      </c>
      <c r="CC37" s="515">
        <f t="shared" si="39"/>
        <v>0</v>
      </c>
      <c r="CD37" s="515">
        <f t="shared" si="40"/>
        <v>0</v>
      </c>
      <c r="CE37" s="515">
        <f t="shared" si="41"/>
        <v>0</v>
      </c>
      <c r="CF37" s="515">
        <f t="shared" si="42"/>
        <v>0</v>
      </c>
      <c r="CG37" s="515">
        <f t="shared" si="43"/>
        <v>0</v>
      </c>
      <c r="CH37" s="515">
        <f t="shared" si="44"/>
        <v>0</v>
      </c>
      <c r="CI37" s="515">
        <f t="shared" si="45"/>
        <v>0</v>
      </c>
      <c r="CJ37" s="515">
        <f t="shared" si="65"/>
        <v>0</v>
      </c>
      <c r="CK37" s="515">
        <f t="shared" si="46"/>
        <v>0</v>
      </c>
      <c r="CL37" s="515">
        <f t="shared" si="47"/>
        <v>0</v>
      </c>
      <c r="CM37" s="515">
        <f t="shared" si="48"/>
        <v>0</v>
      </c>
      <c r="CN37" s="515">
        <f t="shared" si="49"/>
        <v>0</v>
      </c>
      <c r="CO37" s="515">
        <f t="shared" si="50"/>
        <v>0</v>
      </c>
      <c r="CP37" s="515">
        <f t="shared" si="51"/>
        <v>0</v>
      </c>
      <c r="CQ37" s="515">
        <f t="shared" si="52"/>
        <v>0</v>
      </c>
      <c r="CR37" s="515">
        <f t="shared" si="53"/>
        <v>0</v>
      </c>
      <c r="CS37" s="515">
        <f t="shared" si="54"/>
        <v>0</v>
      </c>
      <c r="CT37" s="515">
        <f t="shared" si="55"/>
        <v>0</v>
      </c>
      <c r="CU37" s="515">
        <f t="shared" si="56"/>
        <v>0</v>
      </c>
      <c r="CV37" s="515">
        <f t="shared" si="57"/>
        <v>0</v>
      </c>
      <c r="CW37" s="515">
        <f t="shared" si="58"/>
        <v>0</v>
      </c>
    </row>
    <row r="38" spans="2:101" x14ac:dyDescent="0.25">
      <c r="B38" s="509">
        <v>21</v>
      </c>
      <c r="C38" s="467">
        <f>'Student Entry'!C34</f>
        <v>211413205021</v>
      </c>
      <c r="D38" s="274" t="str">
        <f>'Student Entry'!D34</f>
        <v>BINCY IMMACULATE.M</v>
      </c>
      <c r="E38" s="468">
        <v>2</v>
      </c>
      <c r="F38" s="510">
        <v>2</v>
      </c>
      <c r="G38" s="510">
        <v>1</v>
      </c>
      <c r="H38" s="510">
        <v>1</v>
      </c>
      <c r="I38" s="510">
        <v>2</v>
      </c>
      <c r="J38" s="468">
        <v>1</v>
      </c>
      <c r="K38" s="510">
        <v>2</v>
      </c>
      <c r="L38" s="468">
        <v>1</v>
      </c>
      <c r="M38" s="468">
        <v>1</v>
      </c>
      <c r="N38" s="510">
        <v>2</v>
      </c>
      <c r="O38" s="511">
        <v>7</v>
      </c>
      <c r="P38" s="511">
        <v>8</v>
      </c>
      <c r="Q38" s="510"/>
      <c r="R38" s="510"/>
      <c r="S38" s="511" t="s">
        <v>937</v>
      </c>
      <c r="T38" s="511"/>
      <c r="U38" s="510">
        <v>13</v>
      </c>
      <c r="V38" s="510"/>
      <c r="W38" s="511" t="s">
        <v>937</v>
      </c>
      <c r="X38" s="511"/>
      <c r="Y38" s="510">
        <v>6</v>
      </c>
      <c r="Z38" s="510"/>
      <c r="AA38" s="511">
        <v>12</v>
      </c>
      <c r="AB38" s="511"/>
      <c r="AC38" s="510"/>
      <c r="AD38" s="510"/>
      <c r="AE38" s="511">
        <v>6</v>
      </c>
      <c r="AF38" s="511">
        <v>7</v>
      </c>
      <c r="AG38" s="447"/>
      <c r="AH38" s="512"/>
      <c r="AI38" s="513">
        <f t="shared" si="59"/>
        <v>9</v>
      </c>
      <c r="AJ38" s="513">
        <f t="shared" si="60"/>
        <v>10</v>
      </c>
      <c r="AK38" s="513">
        <f t="shared" si="61"/>
        <v>3</v>
      </c>
      <c r="AL38" s="513">
        <f t="shared" si="62"/>
        <v>27</v>
      </c>
      <c r="AM38" s="554">
        <f t="shared" si="63"/>
        <v>24</v>
      </c>
      <c r="AN38" s="554">
        <f t="shared" si="64"/>
        <v>1</v>
      </c>
      <c r="AO38" s="514">
        <f t="shared" si="66"/>
        <v>74</v>
      </c>
      <c r="AP38" s="515">
        <f t="shared" si="0"/>
        <v>0</v>
      </c>
      <c r="AQ38" s="515">
        <f t="shared" si="1"/>
        <v>0</v>
      </c>
      <c r="AR38" s="515">
        <f t="shared" si="2"/>
        <v>0</v>
      </c>
      <c r="AS38" s="515">
        <f t="shared" si="3"/>
        <v>0</v>
      </c>
      <c r="AT38" s="515">
        <f t="shared" si="4"/>
        <v>0</v>
      </c>
      <c r="AU38" s="515">
        <f t="shared" si="5"/>
        <v>0</v>
      </c>
      <c r="AV38" s="515">
        <f t="shared" si="6"/>
        <v>0</v>
      </c>
      <c r="AW38" s="515">
        <f t="shared" si="7"/>
        <v>0</v>
      </c>
      <c r="AX38" s="515">
        <f t="shared" si="8"/>
        <v>0</v>
      </c>
      <c r="AY38" s="515">
        <f t="shared" si="9"/>
        <v>0</v>
      </c>
      <c r="AZ38" s="515">
        <f t="shared" si="10"/>
        <v>0</v>
      </c>
      <c r="BA38" s="515">
        <f t="shared" si="11"/>
        <v>0</v>
      </c>
      <c r="BB38" s="515">
        <f t="shared" si="12"/>
        <v>0</v>
      </c>
      <c r="BC38" s="515">
        <f t="shared" si="13"/>
        <v>0</v>
      </c>
      <c r="BD38" s="515">
        <f t="shared" si="14"/>
        <v>0</v>
      </c>
      <c r="BE38" s="515">
        <f t="shared" si="15"/>
        <v>0</v>
      </c>
      <c r="BF38" s="515">
        <f t="shared" si="16"/>
        <v>0</v>
      </c>
      <c r="BG38" s="515">
        <f t="shared" si="17"/>
        <v>0</v>
      </c>
      <c r="BH38" s="515">
        <f t="shared" si="18"/>
        <v>0</v>
      </c>
      <c r="BI38" s="515">
        <f t="shared" si="19"/>
        <v>0</v>
      </c>
      <c r="BJ38" s="515">
        <f t="shared" si="20"/>
        <v>0</v>
      </c>
      <c r="BK38" s="515">
        <f t="shared" si="21"/>
        <v>0</v>
      </c>
      <c r="BL38" s="515">
        <f t="shared" si="22"/>
        <v>0</v>
      </c>
      <c r="BM38" s="515">
        <f t="shared" si="23"/>
        <v>0</v>
      </c>
      <c r="BN38" s="515">
        <f t="shared" si="24"/>
        <v>0</v>
      </c>
      <c r="BO38" s="515">
        <f t="shared" si="25"/>
        <v>0</v>
      </c>
      <c r="BP38" s="515">
        <f t="shared" si="26"/>
        <v>0</v>
      </c>
      <c r="BQ38" s="515">
        <f t="shared" si="27"/>
        <v>0</v>
      </c>
      <c r="BR38" s="515">
        <f t="shared" si="28"/>
        <v>0</v>
      </c>
      <c r="BS38" s="515">
        <f t="shared" si="29"/>
        <v>0</v>
      </c>
      <c r="BT38" s="515">
        <f t="shared" si="30"/>
        <v>0</v>
      </c>
      <c r="BU38" s="515">
        <f t="shared" si="31"/>
        <v>0</v>
      </c>
      <c r="BV38" s="515">
        <f t="shared" si="32"/>
        <v>0</v>
      </c>
      <c r="BW38" s="515">
        <f t="shared" si="33"/>
        <v>0</v>
      </c>
      <c r="BX38" s="515">
        <f t="shared" si="34"/>
        <v>0</v>
      </c>
      <c r="BY38" s="515">
        <f t="shared" si="35"/>
        <v>0</v>
      </c>
      <c r="BZ38" s="515">
        <f t="shared" si="36"/>
        <v>0</v>
      </c>
      <c r="CA38" s="515">
        <f t="shared" si="37"/>
        <v>0</v>
      </c>
      <c r="CB38" s="515">
        <f t="shared" si="38"/>
        <v>0</v>
      </c>
      <c r="CC38" s="515">
        <f t="shared" si="39"/>
        <v>0</v>
      </c>
      <c r="CD38" s="515">
        <f t="shared" si="40"/>
        <v>0</v>
      </c>
      <c r="CE38" s="515">
        <f t="shared" si="41"/>
        <v>0</v>
      </c>
      <c r="CF38" s="515">
        <f t="shared" si="42"/>
        <v>0</v>
      </c>
      <c r="CG38" s="515">
        <f t="shared" si="43"/>
        <v>0</v>
      </c>
      <c r="CH38" s="515">
        <f t="shared" si="44"/>
        <v>0</v>
      </c>
      <c r="CI38" s="515">
        <f t="shared" si="45"/>
        <v>0</v>
      </c>
      <c r="CJ38" s="515">
        <f t="shared" si="65"/>
        <v>0</v>
      </c>
      <c r="CK38" s="515">
        <f t="shared" si="46"/>
        <v>0</v>
      </c>
      <c r="CL38" s="515">
        <f t="shared" si="47"/>
        <v>0</v>
      </c>
      <c r="CM38" s="515">
        <f t="shared" si="48"/>
        <v>0</v>
      </c>
      <c r="CN38" s="515">
        <f t="shared" si="49"/>
        <v>0</v>
      </c>
      <c r="CO38" s="515">
        <f t="shared" si="50"/>
        <v>0</v>
      </c>
      <c r="CP38" s="515">
        <f t="shared" si="51"/>
        <v>0</v>
      </c>
      <c r="CQ38" s="515">
        <f t="shared" si="52"/>
        <v>0</v>
      </c>
      <c r="CR38" s="515">
        <f t="shared" si="53"/>
        <v>0</v>
      </c>
      <c r="CS38" s="515">
        <f t="shared" si="54"/>
        <v>0</v>
      </c>
      <c r="CT38" s="515">
        <f t="shared" si="55"/>
        <v>0</v>
      </c>
      <c r="CU38" s="515">
        <f t="shared" si="56"/>
        <v>0</v>
      </c>
      <c r="CV38" s="515">
        <f t="shared" si="57"/>
        <v>0</v>
      </c>
      <c r="CW38" s="515">
        <f t="shared" si="58"/>
        <v>0</v>
      </c>
    </row>
    <row r="39" spans="2:101" x14ac:dyDescent="0.25">
      <c r="B39" s="509">
        <v>22</v>
      </c>
      <c r="C39" s="467">
        <f>'Student Entry'!C35</f>
        <v>211413205022</v>
      </c>
      <c r="D39" s="274" t="str">
        <f>'Student Entry'!D35</f>
        <v>BOVILLA KRISHNA PRIYA.B</v>
      </c>
      <c r="E39" s="468">
        <v>1</v>
      </c>
      <c r="F39" s="510">
        <v>2</v>
      </c>
      <c r="G39" s="510">
        <v>1</v>
      </c>
      <c r="H39" s="510">
        <v>2</v>
      </c>
      <c r="I39" s="510">
        <v>2</v>
      </c>
      <c r="J39" s="468">
        <v>1</v>
      </c>
      <c r="K39" s="510">
        <v>2</v>
      </c>
      <c r="L39" s="468">
        <v>2</v>
      </c>
      <c r="M39" s="468">
        <v>2</v>
      </c>
      <c r="N39" s="510">
        <v>0</v>
      </c>
      <c r="O39" s="511">
        <v>8</v>
      </c>
      <c r="P39" s="511">
        <v>7</v>
      </c>
      <c r="Q39" s="510"/>
      <c r="R39" s="510"/>
      <c r="S39" s="511">
        <v>7</v>
      </c>
      <c r="T39" s="511"/>
      <c r="U39" s="510"/>
      <c r="V39" s="510"/>
      <c r="W39" s="511">
        <v>7</v>
      </c>
      <c r="X39" s="511"/>
      <c r="Y39" s="510"/>
      <c r="Z39" s="510"/>
      <c r="AA39" s="511">
        <v>10</v>
      </c>
      <c r="AB39" s="511"/>
      <c r="AC39" s="510"/>
      <c r="AD39" s="510"/>
      <c r="AE39" s="511" t="s">
        <v>937</v>
      </c>
      <c r="AF39" s="511" t="s">
        <v>937</v>
      </c>
      <c r="AG39" s="447">
        <v>7</v>
      </c>
      <c r="AH39" s="512">
        <v>6</v>
      </c>
      <c r="AI39" s="513">
        <f t="shared" si="59"/>
        <v>9</v>
      </c>
      <c r="AJ39" s="513">
        <f t="shared" si="60"/>
        <v>9</v>
      </c>
      <c r="AK39" s="513">
        <f t="shared" si="61"/>
        <v>10</v>
      </c>
      <c r="AL39" s="513">
        <f t="shared" si="62"/>
        <v>9</v>
      </c>
      <c r="AM39" s="554">
        <f t="shared" si="63"/>
        <v>28</v>
      </c>
      <c r="AN39" s="554">
        <f t="shared" si="64"/>
        <v>2</v>
      </c>
      <c r="AO39" s="514">
        <f t="shared" si="66"/>
        <v>67</v>
      </c>
      <c r="AP39" s="515">
        <f t="shared" si="0"/>
        <v>0</v>
      </c>
      <c r="AQ39" s="515">
        <f t="shared" si="1"/>
        <v>0</v>
      </c>
      <c r="AR39" s="515">
        <f t="shared" si="2"/>
        <v>0</v>
      </c>
      <c r="AS39" s="515">
        <f t="shared" si="3"/>
        <v>0</v>
      </c>
      <c r="AT39" s="515">
        <f t="shared" si="4"/>
        <v>0</v>
      </c>
      <c r="AU39" s="515">
        <f t="shared" si="5"/>
        <v>0</v>
      </c>
      <c r="AV39" s="515">
        <f t="shared" si="6"/>
        <v>0</v>
      </c>
      <c r="AW39" s="515">
        <f t="shared" si="7"/>
        <v>0</v>
      </c>
      <c r="AX39" s="515">
        <f t="shared" si="8"/>
        <v>0</v>
      </c>
      <c r="AY39" s="515">
        <f t="shared" si="9"/>
        <v>0</v>
      </c>
      <c r="AZ39" s="515">
        <f t="shared" si="10"/>
        <v>0</v>
      </c>
      <c r="BA39" s="515">
        <f t="shared" si="11"/>
        <v>0</v>
      </c>
      <c r="BB39" s="515">
        <f t="shared" si="12"/>
        <v>0</v>
      </c>
      <c r="BC39" s="515">
        <f t="shared" si="13"/>
        <v>0</v>
      </c>
      <c r="BD39" s="515">
        <f t="shared" si="14"/>
        <v>0</v>
      </c>
      <c r="BE39" s="515">
        <f t="shared" si="15"/>
        <v>0</v>
      </c>
      <c r="BF39" s="515">
        <f t="shared" si="16"/>
        <v>0</v>
      </c>
      <c r="BG39" s="515">
        <f t="shared" si="17"/>
        <v>0</v>
      </c>
      <c r="BH39" s="515">
        <f t="shared" si="18"/>
        <v>0</v>
      </c>
      <c r="BI39" s="515">
        <f t="shared" si="19"/>
        <v>0</v>
      </c>
      <c r="BJ39" s="515">
        <f t="shared" si="20"/>
        <v>0</v>
      </c>
      <c r="BK39" s="515">
        <f t="shared" si="21"/>
        <v>0</v>
      </c>
      <c r="BL39" s="515">
        <f t="shared" si="22"/>
        <v>0</v>
      </c>
      <c r="BM39" s="515">
        <f t="shared" si="23"/>
        <v>0</v>
      </c>
      <c r="BN39" s="515">
        <f t="shared" si="24"/>
        <v>0</v>
      </c>
      <c r="BO39" s="515">
        <f t="shared" si="25"/>
        <v>0</v>
      </c>
      <c r="BP39" s="515">
        <f t="shared" si="26"/>
        <v>0</v>
      </c>
      <c r="BQ39" s="515">
        <f t="shared" si="27"/>
        <v>0</v>
      </c>
      <c r="BR39" s="515">
        <f t="shared" si="28"/>
        <v>0</v>
      </c>
      <c r="BS39" s="515">
        <f t="shared" si="29"/>
        <v>0</v>
      </c>
      <c r="BT39" s="515">
        <f t="shared" si="30"/>
        <v>0</v>
      </c>
      <c r="BU39" s="515">
        <f t="shared" si="31"/>
        <v>0</v>
      </c>
      <c r="BV39" s="515">
        <f t="shared" si="32"/>
        <v>0</v>
      </c>
      <c r="BW39" s="515">
        <f t="shared" si="33"/>
        <v>0</v>
      </c>
      <c r="BX39" s="515">
        <f t="shared" si="34"/>
        <v>0</v>
      </c>
      <c r="BY39" s="515">
        <f t="shared" si="35"/>
        <v>0</v>
      </c>
      <c r="BZ39" s="515">
        <f t="shared" si="36"/>
        <v>0</v>
      </c>
      <c r="CA39" s="515">
        <f t="shared" si="37"/>
        <v>0</v>
      </c>
      <c r="CB39" s="515">
        <f t="shared" si="38"/>
        <v>0</v>
      </c>
      <c r="CC39" s="515">
        <f t="shared" si="39"/>
        <v>0</v>
      </c>
      <c r="CD39" s="515">
        <f t="shared" si="40"/>
        <v>0</v>
      </c>
      <c r="CE39" s="515">
        <f t="shared" si="41"/>
        <v>0</v>
      </c>
      <c r="CF39" s="515">
        <f t="shared" si="42"/>
        <v>0</v>
      </c>
      <c r="CG39" s="515">
        <f t="shared" si="43"/>
        <v>0</v>
      </c>
      <c r="CH39" s="515">
        <f t="shared" si="44"/>
        <v>0</v>
      </c>
      <c r="CI39" s="515">
        <f t="shared" si="45"/>
        <v>0</v>
      </c>
      <c r="CJ39" s="515">
        <f t="shared" si="65"/>
        <v>0</v>
      </c>
      <c r="CK39" s="515">
        <f t="shared" si="46"/>
        <v>0</v>
      </c>
      <c r="CL39" s="515">
        <f t="shared" si="47"/>
        <v>0</v>
      </c>
      <c r="CM39" s="515">
        <f t="shared" si="48"/>
        <v>0</v>
      </c>
      <c r="CN39" s="515">
        <f t="shared" si="49"/>
        <v>0</v>
      </c>
      <c r="CO39" s="515">
        <f t="shared" si="50"/>
        <v>0</v>
      </c>
      <c r="CP39" s="515">
        <f t="shared" si="51"/>
        <v>0</v>
      </c>
      <c r="CQ39" s="515">
        <f t="shared" si="52"/>
        <v>0</v>
      </c>
      <c r="CR39" s="515">
        <f t="shared" si="53"/>
        <v>0</v>
      </c>
      <c r="CS39" s="515">
        <f t="shared" si="54"/>
        <v>0</v>
      </c>
      <c r="CT39" s="515">
        <f t="shared" si="55"/>
        <v>0</v>
      </c>
      <c r="CU39" s="515">
        <f t="shared" si="56"/>
        <v>0</v>
      </c>
      <c r="CV39" s="515">
        <f t="shared" si="57"/>
        <v>0</v>
      </c>
      <c r="CW39" s="515">
        <f t="shared" si="58"/>
        <v>0</v>
      </c>
    </row>
    <row r="40" spans="2:101" x14ac:dyDescent="0.25">
      <c r="B40" s="509">
        <v>23</v>
      </c>
      <c r="C40" s="467">
        <f>'Student Entry'!C36</f>
        <v>211413205023</v>
      </c>
      <c r="D40" s="274" t="str">
        <f>'Student Entry'!D36</f>
        <v>CHARAN.R</v>
      </c>
      <c r="E40" s="468">
        <v>2</v>
      </c>
      <c r="F40" s="510">
        <v>2</v>
      </c>
      <c r="G40" s="510">
        <v>2</v>
      </c>
      <c r="H40" s="510">
        <v>2</v>
      </c>
      <c r="I40" s="510">
        <v>2</v>
      </c>
      <c r="J40" s="468">
        <v>2</v>
      </c>
      <c r="K40" s="510">
        <v>2</v>
      </c>
      <c r="L40" s="468">
        <v>1</v>
      </c>
      <c r="M40" s="468">
        <v>1</v>
      </c>
      <c r="N40" s="510">
        <v>2</v>
      </c>
      <c r="O40" s="511" t="s">
        <v>937</v>
      </c>
      <c r="P40" s="511" t="s">
        <v>937</v>
      </c>
      <c r="Q40" s="510">
        <v>10</v>
      </c>
      <c r="R40" s="510">
        <v>3</v>
      </c>
      <c r="S40" s="511">
        <v>8</v>
      </c>
      <c r="T40" s="511"/>
      <c r="U40" s="510"/>
      <c r="V40" s="510"/>
      <c r="W40" s="511" t="s">
        <v>937</v>
      </c>
      <c r="X40" s="511"/>
      <c r="Y40" s="510">
        <v>7</v>
      </c>
      <c r="Z40" s="510"/>
      <c r="AA40" s="511" t="s">
        <v>937</v>
      </c>
      <c r="AB40" s="511"/>
      <c r="AC40" s="510">
        <v>8</v>
      </c>
      <c r="AD40" s="510">
        <v>6</v>
      </c>
      <c r="AE40" s="511">
        <v>5</v>
      </c>
      <c r="AF40" s="511">
        <v>8</v>
      </c>
      <c r="AG40" s="447"/>
      <c r="AH40" s="512"/>
      <c r="AI40" s="513">
        <f t="shared" si="59"/>
        <v>5</v>
      </c>
      <c r="AJ40" s="513">
        <f t="shared" si="60"/>
        <v>12</v>
      </c>
      <c r="AK40" s="513">
        <f t="shared" si="61"/>
        <v>20</v>
      </c>
      <c r="AL40" s="513">
        <f t="shared" si="62"/>
        <v>22</v>
      </c>
      <c r="AM40" s="554">
        <f t="shared" si="63"/>
        <v>13</v>
      </c>
      <c r="AN40" s="554">
        <f t="shared" si="64"/>
        <v>1</v>
      </c>
      <c r="AO40" s="514">
        <f t="shared" si="66"/>
        <v>73</v>
      </c>
      <c r="AP40" s="515">
        <f t="shared" si="0"/>
        <v>0</v>
      </c>
      <c r="AQ40" s="515">
        <f t="shared" si="1"/>
        <v>0</v>
      </c>
      <c r="AR40" s="515">
        <f t="shared" si="2"/>
        <v>0</v>
      </c>
      <c r="AS40" s="515">
        <f t="shared" si="3"/>
        <v>0</v>
      </c>
      <c r="AT40" s="515">
        <f t="shared" si="4"/>
        <v>0</v>
      </c>
      <c r="AU40" s="515">
        <f t="shared" si="5"/>
        <v>0</v>
      </c>
      <c r="AV40" s="515">
        <f t="shared" si="6"/>
        <v>0</v>
      </c>
      <c r="AW40" s="515">
        <f t="shared" si="7"/>
        <v>0</v>
      </c>
      <c r="AX40" s="515">
        <f t="shared" si="8"/>
        <v>0</v>
      </c>
      <c r="AY40" s="515">
        <f t="shared" si="9"/>
        <v>0</v>
      </c>
      <c r="AZ40" s="515">
        <f t="shared" si="10"/>
        <v>0</v>
      </c>
      <c r="BA40" s="515">
        <f t="shared" si="11"/>
        <v>0</v>
      </c>
      <c r="BB40" s="515">
        <f t="shared" si="12"/>
        <v>0</v>
      </c>
      <c r="BC40" s="515">
        <f t="shared" si="13"/>
        <v>0</v>
      </c>
      <c r="BD40" s="515">
        <f t="shared" si="14"/>
        <v>0</v>
      </c>
      <c r="BE40" s="515">
        <f t="shared" si="15"/>
        <v>0</v>
      </c>
      <c r="BF40" s="515">
        <f t="shared" si="16"/>
        <v>0</v>
      </c>
      <c r="BG40" s="515">
        <f t="shared" si="17"/>
        <v>0</v>
      </c>
      <c r="BH40" s="515">
        <f t="shared" si="18"/>
        <v>0</v>
      </c>
      <c r="BI40" s="515">
        <f t="shared" si="19"/>
        <v>0</v>
      </c>
      <c r="BJ40" s="515">
        <f t="shared" si="20"/>
        <v>0</v>
      </c>
      <c r="BK40" s="515">
        <f t="shared" si="21"/>
        <v>0</v>
      </c>
      <c r="BL40" s="515">
        <f t="shared" si="22"/>
        <v>0</v>
      </c>
      <c r="BM40" s="515">
        <f t="shared" si="23"/>
        <v>0</v>
      </c>
      <c r="BN40" s="515">
        <f t="shared" si="24"/>
        <v>0</v>
      </c>
      <c r="BO40" s="515">
        <f t="shared" si="25"/>
        <v>0</v>
      </c>
      <c r="BP40" s="515">
        <f t="shared" si="26"/>
        <v>0</v>
      </c>
      <c r="BQ40" s="515">
        <f t="shared" si="27"/>
        <v>0</v>
      </c>
      <c r="BR40" s="515">
        <f t="shared" si="28"/>
        <v>0</v>
      </c>
      <c r="BS40" s="515">
        <f t="shared" si="29"/>
        <v>0</v>
      </c>
      <c r="BT40" s="515">
        <f t="shared" si="30"/>
        <v>0</v>
      </c>
      <c r="BU40" s="515">
        <f t="shared" si="31"/>
        <v>0</v>
      </c>
      <c r="BV40" s="515">
        <f t="shared" si="32"/>
        <v>0</v>
      </c>
      <c r="BW40" s="515">
        <f t="shared" si="33"/>
        <v>0</v>
      </c>
      <c r="BX40" s="515">
        <f t="shared" si="34"/>
        <v>0</v>
      </c>
      <c r="BY40" s="515">
        <f t="shared" si="35"/>
        <v>0</v>
      </c>
      <c r="BZ40" s="515">
        <f t="shared" si="36"/>
        <v>0</v>
      </c>
      <c r="CA40" s="515">
        <f t="shared" si="37"/>
        <v>0</v>
      </c>
      <c r="CB40" s="515">
        <f t="shared" si="38"/>
        <v>0</v>
      </c>
      <c r="CC40" s="515">
        <f t="shared" si="39"/>
        <v>0</v>
      </c>
      <c r="CD40" s="515">
        <f t="shared" si="40"/>
        <v>0</v>
      </c>
      <c r="CE40" s="515">
        <f t="shared" si="41"/>
        <v>0</v>
      </c>
      <c r="CF40" s="515">
        <f t="shared" si="42"/>
        <v>0</v>
      </c>
      <c r="CG40" s="515">
        <f t="shared" si="43"/>
        <v>0</v>
      </c>
      <c r="CH40" s="515">
        <f t="shared" si="44"/>
        <v>0</v>
      </c>
      <c r="CI40" s="515">
        <f t="shared" si="45"/>
        <v>0</v>
      </c>
      <c r="CJ40" s="515">
        <f t="shared" si="65"/>
        <v>0</v>
      </c>
      <c r="CK40" s="515">
        <f t="shared" si="46"/>
        <v>0</v>
      </c>
      <c r="CL40" s="515">
        <f t="shared" si="47"/>
        <v>0</v>
      </c>
      <c r="CM40" s="515">
        <f t="shared" si="48"/>
        <v>0</v>
      </c>
      <c r="CN40" s="515">
        <f t="shared" si="49"/>
        <v>0</v>
      </c>
      <c r="CO40" s="515">
        <f t="shared" si="50"/>
        <v>0</v>
      </c>
      <c r="CP40" s="515">
        <f t="shared" si="51"/>
        <v>0</v>
      </c>
      <c r="CQ40" s="515">
        <f t="shared" si="52"/>
        <v>0</v>
      </c>
      <c r="CR40" s="515">
        <f t="shared" si="53"/>
        <v>0</v>
      </c>
      <c r="CS40" s="515">
        <f t="shared" si="54"/>
        <v>0</v>
      </c>
      <c r="CT40" s="515">
        <f t="shared" si="55"/>
        <v>0</v>
      </c>
      <c r="CU40" s="515">
        <f t="shared" si="56"/>
        <v>0</v>
      </c>
      <c r="CV40" s="515">
        <f t="shared" si="57"/>
        <v>0</v>
      </c>
      <c r="CW40" s="515">
        <f t="shared" si="58"/>
        <v>0</v>
      </c>
    </row>
    <row r="41" spans="2:101" x14ac:dyDescent="0.25">
      <c r="B41" s="509">
        <v>24</v>
      </c>
      <c r="C41" s="467">
        <f>'Student Entry'!C37</f>
        <v>211413205024</v>
      </c>
      <c r="D41" s="274" t="str">
        <f>'Student Entry'!D37</f>
        <v>CHARUPREETHA.L</v>
      </c>
      <c r="E41" s="468">
        <v>2</v>
      </c>
      <c r="F41" s="510">
        <v>2</v>
      </c>
      <c r="G41" s="510">
        <v>2</v>
      </c>
      <c r="H41" s="510">
        <v>1</v>
      </c>
      <c r="I41" s="510">
        <v>2</v>
      </c>
      <c r="J41" s="468">
        <v>1</v>
      </c>
      <c r="K41" s="510">
        <v>2</v>
      </c>
      <c r="L41" s="468">
        <v>2</v>
      </c>
      <c r="M41" s="468">
        <v>2</v>
      </c>
      <c r="N41" s="510">
        <v>0</v>
      </c>
      <c r="O41" s="511">
        <v>7</v>
      </c>
      <c r="P41" s="511">
        <v>8</v>
      </c>
      <c r="Q41" s="510"/>
      <c r="R41" s="510"/>
      <c r="S41" s="511" t="s">
        <v>937</v>
      </c>
      <c r="T41" s="511"/>
      <c r="U41" s="510">
        <v>14</v>
      </c>
      <c r="V41" s="510"/>
      <c r="W41" s="511">
        <v>5</v>
      </c>
      <c r="X41" s="511"/>
      <c r="Y41" s="510"/>
      <c r="Z41" s="510"/>
      <c r="AA41" s="511">
        <v>11</v>
      </c>
      <c r="AB41" s="511"/>
      <c r="AC41" s="510"/>
      <c r="AD41" s="510"/>
      <c r="AE41" s="511">
        <v>3</v>
      </c>
      <c r="AF41" s="511">
        <v>9</v>
      </c>
      <c r="AG41" s="447"/>
      <c r="AH41" s="512"/>
      <c r="AI41" s="513">
        <f t="shared" si="59"/>
        <v>9</v>
      </c>
      <c r="AJ41" s="513">
        <f t="shared" si="60"/>
        <v>10</v>
      </c>
      <c r="AK41" s="513">
        <f t="shared" si="61"/>
        <v>4</v>
      </c>
      <c r="AL41" s="513">
        <f t="shared" si="62"/>
        <v>19</v>
      </c>
      <c r="AM41" s="554">
        <f t="shared" si="63"/>
        <v>29</v>
      </c>
      <c r="AN41" s="554">
        <f t="shared" si="64"/>
        <v>2</v>
      </c>
      <c r="AO41" s="514">
        <f t="shared" si="66"/>
        <v>73</v>
      </c>
      <c r="AP41" s="515">
        <f t="shared" si="0"/>
        <v>0</v>
      </c>
      <c r="AQ41" s="515">
        <f t="shared" si="1"/>
        <v>0</v>
      </c>
      <c r="AR41" s="515">
        <f t="shared" si="2"/>
        <v>0</v>
      </c>
      <c r="AS41" s="515">
        <f t="shared" si="3"/>
        <v>0</v>
      </c>
      <c r="AT41" s="515">
        <f t="shared" si="4"/>
        <v>0</v>
      </c>
      <c r="AU41" s="515">
        <f t="shared" si="5"/>
        <v>0</v>
      </c>
      <c r="AV41" s="515">
        <f t="shared" si="6"/>
        <v>0</v>
      </c>
      <c r="AW41" s="515">
        <f t="shared" si="7"/>
        <v>0</v>
      </c>
      <c r="AX41" s="515">
        <f t="shared" si="8"/>
        <v>0</v>
      </c>
      <c r="AY41" s="515">
        <f t="shared" si="9"/>
        <v>0</v>
      </c>
      <c r="AZ41" s="515">
        <f t="shared" si="10"/>
        <v>0</v>
      </c>
      <c r="BA41" s="515">
        <f t="shared" si="11"/>
        <v>0</v>
      </c>
      <c r="BB41" s="515">
        <f t="shared" si="12"/>
        <v>0</v>
      </c>
      <c r="BC41" s="515">
        <f t="shared" si="13"/>
        <v>0</v>
      </c>
      <c r="BD41" s="515">
        <f t="shared" si="14"/>
        <v>0</v>
      </c>
      <c r="BE41" s="515">
        <f t="shared" si="15"/>
        <v>0</v>
      </c>
      <c r="BF41" s="515">
        <f t="shared" si="16"/>
        <v>0</v>
      </c>
      <c r="BG41" s="515">
        <f t="shared" si="17"/>
        <v>0</v>
      </c>
      <c r="BH41" s="515">
        <f t="shared" si="18"/>
        <v>0</v>
      </c>
      <c r="BI41" s="515">
        <f t="shared" si="19"/>
        <v>0</v>
      </c>
      <c r="BJ41" s="515">
        <f t="shared" si="20"/>
        <v>0</v>
      </c>
      <c r="BK41" s="515">
        <f t="shared" si="21"/>
        <v>0</v>
      </c>
      <c r="BL41" s="515">
        <f t="shared" si="22"/>
        <v>0</v>
      </c>
      <c r="BM41" s="515">
        <f t="shared" si="23"/>
        <v>0</v>
      </c>
      <c r="BN41" s="515">
        <f t="shared" si="24"/>
        <v>0</v>
      </c>
      <c r="BO41" s="515">
        <f t="shared" si="25"/>
        <v>0</v>
      </c>
      <c r="BP41" s="515">
        <f t="shared" si="26"/>
        <v>0</v>
      </c>
      <c r="BQ41" s="515">
        <f t="shared" si="27"/>
        <v>0</v>
      </c>
      <c r="BR41" s="515">
        <f t="shared" si="28"/>
        <v>0</v>
      </c>
      <c r="BS41" s="515">
        <f t="shared" si="29"/>
        <v>0</v>
      </c>
      <c r="BT41" s="515">
        <f t="shared" si="30"/>
        <v>0</v>
      </c>
      <c r="BU41" s="515">
        <f t="shared" si="31"/>
        <v>0</v>
      </c>
      <c r="BV41" s="515">
        <f t="shared" si="32"/>
        <v>0</v>
      </c>
      <c r="BW41" s="515">
        <f t="shared" si="33"/>
        <v>0</v>
      </c>
      <c r="BX41" s="515">
        <f t="shared" si="34"/>
        <v>0</v>
      </c>
      <c r="BY41" s="515">
        <f t="shared" si="35"/>
        <v>0</v>
      </c>
      <c r="BZ41" s="515">
        <f t="shared" si="36"/>
        <v>0</v>
      </c>
      <c r="CA41" s="515">
        <f t="shared" si="37"/>
        <v>0</v>
      </c>
      <c r="CB41" s="515">
        <f t="shared" si="38"/>
        <v>0</v>
      </c>
      <c r="CC41" s="515">
        <f t="shared" si="39"/>
        <v>0</v>
      </c>
      <c r="CD41" s="515">
        <f t="shared" si="40"/>
        <v>0</v>
      </c>
      <c r="CE41" s="515">
        <f t="shared" si="41"/>
        <v>0</v>
      </c>
      <c r="CF41" s="515">
        <f t="shared" si="42"/>
        <v>0</v>
      </c>
      <c r="CG41" s="515">
        <f t="shared" si="43"/>
        <v>0</v>
      </c>
      <c r="CH41" s="515">
        <f t="shared" si="44"/>
        <v>0</v>
      </c>
      <c r="CI41" s="515">
        <f t="shared" si="45"/>
        <v>0</v>
      </c>
      <c r="CJ41" s="515">
        <f t="shared" si="65"/>
        <v>0</v>
      </c>
      <c r="CK41" s="515">
        <f t="shared" si="46"/>
        <v>0</v>
      </c>
      <c r="CL41" s="515">
        <f t="shared" si="47"/>
        <v>0</v>
      </c>
      <c r="CM41" s="515">
        <f t="shared" si="48"/>
        <v>0</v>
      </c>
      <c r="CN41" s="515">
        <f t="shared" si="49"/>
        <v>0</v>
      </c>
      <c r="CO41" s="515">
        <f t="shared" si="50"/>
        <v>0</v>
      </c>
      <c r="CP41" s="515">
        <f t="shared" si="51"/>
        <v>0</v>
      </c>
      <c r="CQ41" s="515">
        <f t="shared" si="52"/>
        <v>0</v>
      </c>
      <c r="CR41" s="515">
        <f t="shared" si="53"/>
        <v>0</v>
      </c>
      <c r="CS41" s="515">
        <f t="shared" si="54"/>
        <v>0</v>
      </c>
      <c r="CT41" s="515">
        <f t="shared" si="55"/>
        <v>0</v>
      </c>
      <c r="CU41" s="515">
        <f t="shared" si="56"/>
        <v>0</v>
      </c>
      <c r="CV41" s="515">
        <f t="shared" si="57"/>
        <v>0</v>
      </c>
      <c r="CW41" s="515">
        <f t="shared" si="58"/>
        <v>0</v>
      </c>
    </row>
    <row r="42" spans="2:101" x14ac:dyDescent="0.25">
      <c r="B42" s="509">
        <v>25</v>
      </c>
      <c r="C42" s="467">
        <f>'Student Entry'!C38</f>
        <v>211413205025</v>
      </c>
      <c r="D42" s="274" t="str">
        <f>'Student Entry'!D38</f>
        <v>CHELLAMMAI.M</v>
      </c>
      <c r="E42" s="468">
        <v>2</v>
      </c>
      <c r="F42" s="510">
        <v>1</v>
      </c>
      <c r="G42" s="510">
        <v>0</v>
      </c>
      <c r="H42" s="510">
        <v>1</v>
      </c>
      <c r="I42" s="510">
        <v>2</v>
      </c>
      <c r="J42" s="468">
        <v>2</v>
      </c>
      <c r="K42" s="510">
        <v>2</v>
      </c>
      <c r="L42" s="468">
        <v>1</v>
      </c>
      <c r="M42" s="468">
        <v>1</v>
      </c>
      <c r="N42" s="510">
        <v>0</v>
      </c>
      <c r="O42" s="511">
        <v>6</v>
      </c>
      <c r="P42" s="511">
        <v>5</v>
      </c>
      <c r="Q42" s="510"/>
      <c r="R42" s="510"/>
      <c r="S42" s="511">
        <v>7</v>
      </c>
      <c r="T42" s="511"/>
      <c r="U42" s="510"/>
      <c r="V42" s="510"/>
      <c r="W42" s="511" t="s">
        <v>937</v>
      </c>
      <c r="X42" s="511"/>
      <c r="Y42" s="510">
        <v>6</v>
      </c>
      <c r="Z42" s="510"/>
      <c r="AA42" s="511">
        <v>9</v>
      </c>
      <c r="AB42" s="511"/>
      <c r="AC42" s="510"/>
      <c r="AD42" s="510"/>
      <c r="AE42" s="511" t="s">
        <v>937</v>
      </c>
      <c r="AF42" s="511" t="s">
        <v>937</v>
      </c>
      <c r="AG42" s="447">
        <v>7</v>
      </c>
      <c r="AH42" s="512">
        <v>6</v>
      </c>
      <c r="AI42" s="513">
        <f t="shared" si="59"/>
        <v>8</v>
      </c>
      <c r="AJ42" s="513">
        <f t="shared" si="60"/>
        <v>6</v>
      </c>
      <c r="AK42" s="513">
        <f t="shared" si="61"/>
        <v>9</v>
      </c>
      <c r="AL42" s="513">
        <f t="shared" si="62"/>
        <v>15</v>
      </c>
      <c r="AM42" s="554">
        <f t="shared" si="63"/>
        <v>19</v>
      </c>
      <c r="AN42" s="554">
        <f t="shared" si="64"/>
        <v>1</v>
      </c>
      <c r="AO42" s="514">
        <f t="shared" si="66"/>
        <v>58</v>
      </c>
      <c r="AP42" s="515">
        <f t="shared" si="0"/>
        <v>0</v>
      </c>
      <c r="AQ42" s="515">
        <f t="shared" si="1"/>
        <v>0</v>
      </c>
      <c r="AR42" s="515">
        <f t="shared" si="2"/>
        <v>0</v>
      </c>
      <c r="AS42" s="515">
        <f t="shared" si="3"/>
        <v>0</v>
      </c>
      <c r="AT42" s="515">
        <f t="shared" si="4"/>
        <v>0</v>
      </c>
      <c r="AU42" s="515">
        <f t="shared" si="5"/>
        <v>0</v>
      </c>
      <c r="AV42" s="515">
        <f t="shared" si="6"/>
        <v>0</v>
      </c>
      <c r="AW42" s="515">
        <f t="shared" si="7"/>
        <v>0</v>
      </c>
      <c r="AX42" s="515">
        <f t="shared" si="8"/>
        <v>0</v>
      </c>
      <c r="AY42" s="515">
        <f t="shared" si="9"/>
        <v>0</v>
      </c>
      <c r="AZ42" s="515">
        <f t="shared" si="10"/>
        <v>0</v>
      </c>
      <c r="BA42" s="515">
        <f t="shared" si="11"/>
        <v>0</v>
      </c>
      <c r="BB42" s="515">
        <f t="shared" si="12"/>
        <v>0</v>
      </c>
      <c r="BC42" s="515">
        <f t="shared" si="13"/>
        <v>0</v>
      </c>
      <c r="BD42" s="515">
        <f t="shared" si="14"/>
        <v>0</v>
      </c>
      <c r="BE42" s="515">
        <f t="shared" si="15"/>
        <v>0</v>
      </c>
      <c r="BF42" s="515">
        <f t="shared" si="16"/>
        <v>0</v>
      </c>
      <c r="BG42" s="515">
        <f t="shared" si="17"/>
        <v>0</v>
      </c>
      <c r="BH42" s="515">
        <f t="shared" si="18"/>
        <v>0</v>
      </c>
      <c r="BI42" s="515">
        <f t="shared" si="19"/>
        <v>0</v>
      </c>
      <c r="BJ42" s="515">
        <f t="shared" si="20"/>
        <v>0</v>
      </c>
      <c r="BK42" s="515">
        <f t="shared" si="21"/>
        <v>0</v>
      </c>
      <c r="BL42" s="515">
        <f t="shared" si="22"/>
        <v>0</v>
      </c>
      <c r="BM42" s="515">
        <f t="shared" si="23"/>
        <v>0</v>
      </c>
      <c r="BN42" s="515">
        <f t="shared" si="24"/>
        <v>0</v>
      </c>
      <c r="BO42" s="515">
        <f t="shared" si="25"/>
        <v>0</v>
      </c>
      <c r="BP42" s="515">
        <f t="shared" si="26"/>
        <v>0</v>
      </c>
      <c r="BQ42" s="515">
        <f t="shared" si="27"/>
        <v>0</v>
      </c>
      <c r="BR42" s="515">
        <f t="shared" si="28"/>
        <v>0</v>
      </c>
      <c r="BS42" s="515">
        <f t="shared" si="29"/>
        <v>0</v>
      </c>
      <c r="BT42" s="515">
        <f t="shared" si="30"/>
        <v>0</v>
      </c>
      <c r="BU42" s="515">
        <f t="shared" si="31"/>
        <v>0</v>
      </c>
      <c r="BV42" s="515">
        <f t="shared" si="32"/>
        <v>0</v>
      </c>
      <c r="BW42" s="515">
        <f t="shared" si="33"/>
        <v>0</v>
      </c>
      <c r="BX42" s="515">
        <f t="shared" si="34"/>
        <v>0</v>
      </c>
      <c r="BY42" s="515">
        <f t="shared" si="35"/>
        <v>0</v>
      </c>
      <c r="BZ42" s="515">
        <f t="shared" si="36"/>
        <v>0</v>
      </c>
      <c r="CA42" s="515">
        <f t="shared" si="37"/>
        <v>0</v>
      </c>
      <c r="CB42" s="515">
        <f t="shared" si="38"/>
        <v>0</v>
      </c>
      <c r="CC42" s="515">
        <f t="shared" si="39"/>
        <v>0</v>
      </c>
      <c r="CD42" s="515">
        <f t="shared" si="40"/>
        <v>0</v>
      </c>
      <c r="CE42" s="515">
        <f t="shared" si="41"/>
        <v>0</v>
      </c>
      <c r="CF42" s="515">
        <f t="shared" si="42"/>
        <v>0</v>
      </c>
      <c r="CG42" s="515">
        <f t="shared" si="43"/>
        <v>0</v>
      </c>
      <c r="CH42" s="515">
        <f t="shared" si="44"/>
        <v>0</v>
      </c>
      <c r="CI42" s="515">
        <f t="shared" si="45"/>
        <v>0</v>
      </c>
      <c r="CJ42" s="515">
        <f t="shared" si="65"/>
        <v>0</v>
      </c>
      <c r="CK42" s="515">
        <f t="shared" si="46"/>
        <v>0</v>
      </c>
      <c r="CL42" s="515">
        <f t="shared" si="47"/>
        <v>0</v>
      </c>
      <c r="CM42" s="515">
        <f t="shared" si="48"/>
        <v>0</v>
      </c>
      <c r="CN42" s="515">
        <f t="shared" si="49"/>
        <v>0</v>
      </c>
      <c r="CO42" s="515">
        <f t="shared" si="50"/>
        <v>0</v>
      </c>
      <c r="CP42" s="515">
        <f t="shared" si="51"/>
        <v>0</v>
      </c>
      <c r="CQ42" s="515">
        <f t="shared" si="52"/>
        <v>0</v>
      </c>
      <c r="CR42" s="515">
        <f t="shared" si="53"/>
        <v>0</v>
      </c>
      <c r="CS42" s="515">
        <f t="shared" si="54"/>
        <v>0</v>
      </c>
      <c r="CT42" s="515">
        <f t="shared" si="55"/>
        <v>0</v>
      </c>
      <c r="CU42" s="515">
        <f t="shared" si="56"/>
        <v>0</v>
      </c>
      <c r="CV42" s="515">
        <f t="shared" si="57"/>
        <v>0</v>
      </c>
      <c r="CW42" s="515">
        <f t="shared" si="58"/>
        <v>0</v>
      </c>
    </row>
    <row r="43" spans="2:101" x14ac:dyDescent="0.25">
      <c r="B43" s="509">
        <v>26</v>
      </c>
      <c r="C43" s="467">
        <f>'Student Entry'!C39</f>
        <v>211413205026</v>
      </c>
      <c r="D43" s="274" t="str">
        <f>'Student Entry'!D39</f>
        <v>DIVYA.S</v>
      </c>
      <c r="E43" s="468">
        <v>1</v>
      </c>
      <c r="F43" s="510">
        <v>2</v>
      </c>
      <c r="G43" s="510">
        <v>2</v>
      </c>
      <c r="H43" s="510">
        <v>2</v>
      </c>
      <c r="I43" s="510">
        <v>2</v>
      </c>
      <c r="J43" s="468">
        <v>2</v>
      </c>
      <c r="K43" s="510">
        <v>2</v>
      </c>
      <c r="L43" s="468">
        <v>2</v>
      </c>
      <c r="M43" s="468">
        <v>1</v>
      </c>
      <c r="N43" s="510">
        <v>2</v>
      </c>
      <c r="O43" s="511">
        <v>6</v>
      </c>
      <c r="P43" s="511">
        <v>8</v>
      </c>
      <c r="Q43" s="510"/>
      <c r="R43" s="510"/>
      <c r="S43" s="511">
        <v>8</v>
      </c>
      <c r="T43" s="511"/>
      <c r="U43" s="510"/>
      <c r="V43" s="510"/>
      <c r="W43" s="511">
        <v>6</v>
      </c>
      <c r="X43" s="511"/>
      <c r="Y43" s="510"/>
      <c r="Z43" s="510"/>
      <c r="AA43" s="511">
        <v>8</v>
      </c>
      <c r="AB43" s="511"/>
      <c r="AC43" s="510"/>
      <c r="AD43" s="510"/>
      <c r="AE43" s="511">
        <v>4</v>
      </c>
      <c r="AF43" s="511">
        <v>9</v>
      </c>
      <c r="AG43" s="447"/>
      <c r="AH43" s="512"/>
      <c r="AI43" s="513">
        <f t="shared" si="59"/>
        <v>7</v>
      </c>
      <c r="AJ43" s="513">
        <f t="shared" si="60"/>
        <v>10</v>
      </c>
      <c r="AK43" s="513">
        <f t="shared" si="61"/>
        <v>12</v>
      </c>
      <c r="AL43" s="513">
        <f t="shared" si="62"/>
        <v>8</v>
      </c>
      <c r="AM43" s="554">
        <f t="shared" si="63"/>
        <v>29</v>
      </c>
      <c r="AN43" s="554">
        <f t="shared" si="64"/>
        <v>1</v>
      </c>
      <c r="AO43" s="514">
        <f t="shared" si="66"/>
        <v>67</v>
      </c>
      <c r="AP43" s="515">
        <f t="shared" si="0"/>
        <v>0</v>
      </c>
      <c r="AQ43" s="515">
        <f t="shared" si="1"/>
        <v>0</v>
      </c>
      <c r="AR43" s="515">
        <f t="shared" si="2"/>
        <v>0</v>
      </c>
      <c r="AS43" s="515">
        <f t="shared" si="3"/>
        <v>0</v>
      </c>
      <c r="AT43" s="515">
        <f t="shared" si="4"/>
        <v>0</v>
      </c>
      <c r="AU43" s="515">
        <f t="shared" si="5"/>
        <v>0</v>
      </c>
      <c r="AV43" s="515">
        <f t="shared" si="6"/>
        <v>0</v>
      </c>
      <c r="AW43" s="515">
        <f t="shared" si="7"/>
        <v>0</v>
      </c>
      <c r="AX43" s="515">
        <f t="shared" si="8"/>
        <v>0</v>
      </c>
      <c r="AY43" s="515">
        <f t="shared" si="9"/>
        <v>0</v>
      </c>
      <c r="AZ43" s="515">
        <f t="shared" si="10"/>
        <v>0</v>
      </c>
      <c r="BA43" s="515">
        <f t="shared" si="11"/>
        <v>0</v>
      </c>
      <c r="BB43" s="515">
        <f t="shared" si="12"/>
        <v>0</v>
      </c>
      <c r="BC43" s="515">
        <f t="shared" si="13"/>
        <v>0</v>
      </c>
      <c r="BD43" s="515">
        <f t="shared" si="14"/>
        <v>0</v>
      </c>
      <c r="BE43" s="515">
        <f t="shared" si="15"/>
        <v>0</v>
      </c>
      <c r="BF43" s="515">
        <f t="shared" si="16"/>
        <v>0</v>
      </c>
      <c r="BG43" s="515">
        <f t="shared" si="17"/>
        <v>0</v>
      </c>
      <c r="BH43" s="515">
        <f t="shared" si="18"/>
        <v>0</v>
      </c>
      <c r="BI43" s="515">
        <f t="shared" si="19"/>
        <v>0</v>
      </c>
      <c r="BJ43" s="515">
        <f t="shared" si="20"/>
        <v>0</v>
      </c>
      <c r="BK43" s="515">
        <f t="shared" si="21"/>
        <v>0</v>
      </c>
      <c r="BL43" s="515">
        <f t="shared" si="22"/>
        <v>0</v>
      </c>
      <c r="BM43" s="515">
        <f t="shared" si="23"/>
        <v>0</v>
      </c>
      <c r="BN43" s="515">
        <f t="shared" si="24"/>
        <v>0</v>
      </c>
      <c r="BO43" s="515">
        <f t="shared" si="25"/>
        <v>0</v>
      </c>
      <c r="BP43" s="515">
        <f t="shared" si="26"/>
        <v>0</v>
      </c>
      <c r="BQ43" s="515">
        <f t="shared" si="27"/>
        <v>0</v>
      </c>
      <c r="BR43" s="515">
        <f t="shared" si="28"/>
        <v>0</v>
      </c>
      <c r="BS43" s="515">
        <f t="shared" si="29"/>
        <v>0</v>
      </c>
      <c r="BT43" s="515">
        <f t="shared" si="30"/>
        <v>0</v>
      </c>
      <c r="BU43" s="515">
        <f t="shared" si="31"/>
        <v>0</v>
      </c>
      <c r="BV43" s="515">
        <f t="shared" si="32"/>
        <v>0</v>
      </c>
      <c r="BW43" s="515">
        <f t="shared" si="33"/>
        <v>0</v>
      </c>
      <c r="BX43" s="515">
        <f t="shared" si="34"/>
        <v>0</v>
      </c>
      <c r="BY43" s="515">
        <f t="shared" si="35"/>
        <v>0</v>
      </c>
      <c r="BZ43" s="515">
        <f t="shared" si="36"/>
        <v>0</v>
      </c>
      <c r="CA43" s="515">
        <f t="shared" si="37"/>
        <v>0</v>
      </c>
      <c r="CB43" s="515">
        <f t="shared" si="38"/>
        <v>0</v>
      </c>
      <c r="CC43" s="515">
        <f t="shared" si="39"/>
        <v>0</v>
      </c>
      <c r="CD43" s="515">
        <f t="shared" si="40"/>
        <v>0</v>
      </c>
      <c r="CE43" s="515">
        <f t="shared" si="41"/>
        <v>0</v>
      </c>
      <c r="CF43" s="515">
        <f t="shared" si="42"/>
        <v>0</v>
      </c>
      <c r="CG43" s="515">
        <f t="shared" si="43"/>
        <v>0</v>
      </c>
      <c r="CH43" s="515">
        <f t="shared" si="44"/>
        <v>0</v>
      </c>
      <c r="CI43" s="515">
        <f t="shared" si="45"/>
        <v>0</v>
      </c>
      <c r="CJ43" s="515">
        <f t="shared" si="65"/>
        <v>0</v>
      </c>
      <c r="CK43" s="515">
        <f t="shared" si="46"/>
        <v>0</v>
      </c>
      <c r="CL43" s="515">
        <f t="shared" si="47"/>
        <v>0</v>
      </c>
      <c r="CM43" s="515">
        <f t="shared" si="48"/>
        <v>0</v>
      </c>
      <c r="CN43" s="515">
        <f t="shared" si="49"/>
        <v>0</v>
      </c>
      <c r="CO43" s="515">
        <f t="shared" si="50"/>
        <v>0</v>
      </c>
      <c r="CP43" s="515">
        <f t="shared" si="51"/>
        <v>0</v>
      </c>
      <c r="CQ43" s="515">
        <f t="shared" si="52"/>
        <v>0</v>
      </c>
      <c r="CR43" s="515">
        <f t="shared" si="53"/>
        <v>0</v>
      </c>
      <c r="CS43" s="515">
        <f t="shared" si="54"/>
        <v>0</v>
      </c>
      <c r="CT43" s="515">
        <f t="shared" si="55"/>
        <v>0</v>
      </c>
      <c r="CU43" s="515">
        <f t="shared" si="56"/>
        <v>0</v>
      </c>
      <c r="CV43" s="515">
        <f t="shared" si="57"/>
        <v>0</v>
      </c>
      <c r="CW43" s="515">
        <f t="shared" si="58"/>
        <v>0</v>
      </c>
    </row>
    <row r="44" spans="2:101" x14ac:dyDescent="0.25">
      <c r="B44" s="509">
        <v>27</v>
      </c>
      <c r="C44" s="467">
        <f>'Student Entry'!C40</f>
        <v>211413205027</v>
      </c>
      <c r="D44" s="274" t="str">
        <f>'Student Entry'!D40</f>
        <v>DIVYAKRITI</v>
      </c>
      <c r="E44" s="468">
        <v>2</v>
      </c>
      <c r="F44" s="510">
        <v>2</v>
      </c>
      <c r="G44" s="510">
        <v>2</v>
      </c>
      <c r="H44" s="510">
        <v>1</v>
      </c>
      <c r="I44" s="510">
        <v>2</v>
      </c>
      <c r="J44" s="468">
        <v>2</v>
      </c>
      <c r="K44" s="510">
        <v>2</v>
      </c>
      <c r="L44" s="468">
        <v>1</v>
      </c>
      <c r="M44" s="468">
        <v>1</v>
      </c>
      <c r="N44" s="510">
        <v>0</v>
      </c>
      <c r="O44" s="511">
        <v>7</v>
      </c>
      <c r="P44" s="511">
        <v>6</v>
      </c>
      <c r="Q44" s="510"/>
      <c r="R44" s="510"/>
      <c r="S44" s="511" t="s">
        <v>937</v>
      </c>
      <c r="T44" s="511"/>
      <c r="U44" s="510">
        <v>15</v>
      </c>
      <c r="V44" s="510"/>
      <c r="W44" s="511">
        <v>7</v>
      </c>
      <c r="X44" s="511"/>
      <c r="Y44" s="510"/>
      <c r="Z44" s="510"/>
      <c r="AA44" s="511">
        <v>9</v>
      </c>
      <c r="AB44" s="511"/>
      <c r="AC44" s="510"/>
      <c r="AD44" s="510"/>
      <c r="AE44" s="511" t="s">
        <v>937</v>
      </c>
      <c r="AF44" s="511" t="s">
        <v>937</v>
      </c>
      <c r="AG44" s="447">
        <v>8</v>
      </c>
      <c r="AH44" s="512">
        <v>7</v>
      </c>
      <c r="AI44" s="513">
        <f t="shared" si="59"/>
        <v>9</v>
      </c>
      <c r="AJ44" s="513">
        <f t="shared" si="60"/>
        <v>8</v>
      </c>
      <c r="AK44" s="513">
        <f t="shared" si="61"/>
        <v>4</v>
      </c>
      <c r="AL44" s="513">
        <f t="shared" si="62"/>
        <v>25</v>
      </c>
      <c r="AM44" s="554">
        <f t="shared" si="63"/>
        <v>27</v>
      </c>
      <c r="AN44" s="554">
        <f t="shared" si="64"/>
        <v>1</v>
      </c>
      <c r="AO44" s="514">
        <f t="shared" si="66"/>
        <v>74</v>
      </c>
      <c r="AP44" s="515">
        <f t="shared" si="0"/>
        <v>0</v>
      </c>
      <c r="AQ44" s="515">
        <f t="shared" si="1"/>
        <v>0</v>
      </c>
      <c r="AR44" s="515">
        <f t="shared" si="2"/>
        <v>0</v>
      </c>
      <c r="AS44" s="515">
        <f t="shared" si="3"/>
        <v>0</v>
      </c>
      <c r="AT44" s="515">
        <f t="shared" si="4"/>
        <v>0</v>
      </c>
      <c r="AU44" s="515">
        <f t="shared" si="5"/>
        <v>0</v>
      </c>
      <c r="AV44" s="515">
        <f t="shared" si="6"/>
        <v>0</v>
      </c>
      <c r="AW44" s="515">
        <f t="shared" si="7"/>
        <v>0</v>
      </c>
      <c r="AX44" s="515">
        <f t="shared" si="8"/>
        <v>0</v>
      </c>
      <c r="AY44" s="515">
        <f t="shared" si="9"/>
        <v>0</v>
      </c>
      <c r="AZ44" s="515">
        <f t="shared" si="10"/>
        <v>0</v>
      </c>
      <c r="BA44" s="515">
        <f t="shared" si="11"/>
        <v>0</v>
      </c>
      <c r="BB44" s="515">
        <f t="shared" si="12"/>
        <v>0</v>
      </c>
      <c r="BC44" s="515">
        <f t="shared" si="13"/>
        <v>0</v>
      </c>
      <c r="BD44" s="515">
        <f t="shared" si="14"/>
        <v>0</v>
      </c>
      <c r="BE44" s="515">
        <f t="shared" si="15"/>
        <v>0</v>
      </c>
      <c r="BF44" s="515">
        <f t="shared" si="16"/>
        <v>0</v>
      </c>
      <c r="BG44" s="515">
        <f t="shared" si="17"/>
        <v>0</v>
      </c>
      <c r="BH44" s="515">
        <f t="shared" si="18"/>
        <v>0</v>
      </c>
      <c r="BI44" s="515">
        <f t="shared" si="19"/>
        <v>0</v>
      </c>
      <c r="BJ44" s="515">
        <f t="shared" si="20"/>
        <v>0</v>
      </c>
      <c r="BK44" s="515">
        <f t="shared" si="21"/>
        <v>0</v>
      </c>
      <c r="BL44" s="515">
        <f t="shared" si="22"/>
        <v>0</v>
      </c>
      <c r="BM44" s="515">
        <f t="shared" si="23"/>
        <v>0</v>
      </c>
      <c r="BN44" s="515">
        <f t="shared" si="24"/>
        <v>0</v>
      </c>
      <c r="BO44" s="515">
        <f t="shared" si="25"/>
        <v>0</v>
      </c>
      <c r="BP44" s="515">
        <f t="shared" si="26"/>
        <v>0</v>
      </c>
      <c r="BQ44" s="515">
        <f t="shared" si="27"/>
        <v>0</v>
      </c>
      <c r="BR44" s="515">
        <f t="shared" si="28"/>
        <v>0</v>
      </c>
      <c r="BS44" s="515">
        <f t="shared" si="29"/>
        <v>0</v>
      </c>
      <c r="BT44" s="515">
        <f t="shared" si="30"/>
        <v>0</v>
      </c>
      <c r="BU44" s="515">
        <f t="shared" si="31"/>
        <v>0</v>
      </c>
      <c r="BV44" s="515">
        <f t="shared" si="32"/>
        <v>0</v>
      </c>
      <c r="BW44" s="515">
        <f t="shared" si="33"/>
        <v>0</v>
      </c>
      <c r="BX44" s="515">
        <f t="shared" si="34"/>
        <v>0</v>
      </c>
      <c r="BY44" s="515">
        <f t="shared" si="35"/>
        <v>0</v>
      </c>
      <c r="BZ44" s="515">
        <f t="shared" si="36"/>
        <v>0</v>
      </c>
      <c r="CA44" s="515">
        <f t="shared" si="37"/>
        <v>0</v>
      </c>
      <c r="CB44" s="515">
        <f t="shared" si="38"/>
        <v>0</v>
      </c>
      <c r="CC44" s="515">
        <f t="shared" si="39"/>
        <v>0</v>
      </c>
      <c r="CD44" s="515">
        <f t="shared" si="40"/>
        <v>0</v>
      </c>
      <c r="CE44" s="515">
        <f t="shared" si="41"/>
        <v>0</v>
      </c>
      <c r="CF44" s="515">
        <f t="shared" si="42"/>
        <v>0</v>
      </c>
      <c r="CG44" s="515">
        <f t="shared" si="43"/>
        <v>0</v>
      </c>
      <c r="CH44" s="515">
        <f t="shared" si="44"/>
        <v>0</v>
      </c>
      <c r="CI44" s="515">
        <f t="shared" si="45"/>
        <v>0</v>
      </c>
      <c r="CJ44" s="515">
        <f t="shared" si="65"/>
        <v>0</v>
      </c>
      <c r="CK44" s="515">
        <f t="shared" si="46"/>
        <v>0</v>
      </c>
      <c r="CL44" s="515">
        <f t="shared" si="47"/>
        <v>0</v>
      </c>
      <c r="CM44" s="515">
        <f t="shared" si="48"/>
        <v>0</v>
      </c>
      <c r="CN44" s="515">
        <f t="shared" si="49"/>
        <v>0</v>
      </c>
      <c r="CO44" s="515">
        <f t="shared" si="50"/>
        <v>0</v>
      </c>
      <c r="CP44" s="515">
        <f t="shared" si="51"/>
        <v>0</v>
      </c>
      <c r="CQ44" s="515">
        <f t="shared" si="52"/>
        <v>0</v>
      </c>
      <c r="CR44" s="515">
        <f t="shared" si="53"/>
        <v>0</v>
      </c>
      <c r="CS44" s="515">
        <f t="shared" si="54"/>
        <v>0</v>
      </c>
      <c r="CT44" s="515">
        <f t="shared" si="55"/>
        <v>0</v>
      </c>
      <c r="CU44" s="515">
        <f t="shared" si="56"/>
        <v>0</v>
      </c>
      <c r="CV44" s="515">
        <f t="shared" si="57"/>
        <v>0</v>
      </c>
      <c r="CW44" s="515">
        <f t="shared" si="58"/>
        <v>0</v>
      </c>
    </row>
    <row r="45" spans="2:101" x14ac:dyDescent="0.25">
      <c r="B45" s="509">
        <v>28</v>
      </c>
      <c r="C45" s="467">
        <f>'Student Entry'!C41</f>
        <v>211413205028</v>
      </c>
      <c r="D45" s="274" t="str">
        <f>'Student Entry'!D41</f>
        <v>ELIZA PAULIN.S</v>
      </c>
      <c r="E45" s="468">
        <v>1</v>
      </c>
      <c r="F45" s="510">
        <v>2</v>
      </c>
      <c r="G45" s="510">
        <v>0</v>
      </c>
      <c r="H45" s="510">
        <v>2</v>
      </c>
      <c r="I45" s="510">
        <v>2</v>
      </c>
      <c r="J45" s="468">
        <v>1</v>
      </c>
      <c r="K45" s="510">
        <v>2</v>
      </c>
      <c r="L45" s="468">
        <v>2</v>
      </c>
      <c r="M45" s="468">
        <v>2</v>
      </c>
      <c r="N45" s="510">
        <v>2</v>
      </c>
      <c r="O45" s="511" t="s">
        <v>937</v>
      </c>
      <c r="P45" s="511" t="s">
        <v>937</v>
      </c>
      <c r="Q45" s="510">
        <v>10</v>
      </c>
      <c r="R45" s="510">
        <v>3</v>
      </c>
      <c r="S45" s="511">
        <v>7</v>
      </c>
      <c r="T45" s="511"/>
      <c r="U45" s="510"/>
      <c r="V45" s="510"/>
      <c r="W45" s="511" t="s">
        <v>937</v>
      </c>
      <c r="X45" s="511"/>
      <c r="Y45" s="510">
        <v>5</v>
      </c>
      <c r="Z45" s="510"/>
      <c r="AA45" s="511">
        <v>7</v>
      </c>
      <c r="AB45" s="511"/>
      <c r="AC45" s="510"/>
      <c r="AD45" s="510"/>
      <c r="AE45" s="511" t="s">
        <v>937</v>
      </c>
      <c r="AF45" s="511" t="s">
        <v>937</v>
      </c>
      <c r="AG45" s="447">
        <v>8</v>
      </c>
      <c r="AH45" s="512">
        <v>7</v>
      </c>
      <c r="AI45" s="513">
        <f t="shared" si="59"/>
        <v>4</v>
      </c>
      <c r="AJ45" s="513">
        <f t="shared" si="60"/>
        <v>12</v>
      </c>
      <c r="AK45" s="513">
        <f t="shared" si="61"/>
        <v>9</v>
      </c>
      <c r="AL45" s="513">
        <f t="shared" si="62"/>
        <v>15</v>
      </c>
      <c r="AM45" s="554">
        <f t="shared" si="63"/>
        <v>21</v>
      </c>
      <c r="AN45" s="554">
        <f t="shared" si="64"/>
        <v>2</v>
      </c>
      <c r="AO45" s="514">
        <f t="shared" si="66"/>
        <v>63</v>
      </c>
      <c r="AP45" s="515">
        <f t="shared" si="0"/>
        <v>0</v>
      </c>
      <c r="AQ45" s="515">
        <f t="shared" si="1"/>
        <v>0</v>
      </c>
      <c r="AR45" s="515">
        <f t="shared" si="2"/>
        <v>0</v>
      </c>
      <c r="AS45" s="515">
        <f t="shared" si="3"/>
        <v>0</v>
      </c>
      <c r="AT45" s="515">
        <f t="shared" si="4"/>
        <v>0</v>
      </c>
      <c r="AU45" s="515">
        <f t="shared" si="5"/>
        <v>0</v>
      </c>
      <c r="AV45" s="515">
        <f t="shared" si="6"/>
        <v>0</v>
      </c>
      <c r="AW45" s="515">
        <f t="shared" si="7"/>
        <v>0</v>
      </c>
      <c r="AX45" s="515">
        <f t="shared" si="8"/>
        <v>0</v>
      </c>
      <c r="AY45" s="515">
        <f t="shared" si="9"/>
        <v>0</v>
      </c>
      <c r="AZ45" s="515">
        <f t="shared" si="10"/>
        <v>0</v>
      </c>
      <c r="BA45" s="515">
        <f t="shared" si="11"/>
        <v>0</v>
      </c>
      <c r="BB45" s="515">
        <f t="shared" si="12"/>
        <v>0</v>
      </c>
      <c r="BC45" s="515">
        <f t="shared" si="13"/>
        <v>0</v>
      </c>
      <c r="BD45" s="515">
        <f t="shared" si="14"/>
        <v>0</v>
      </c>
      <c r="BE45" s="515">
        <f t="shared" si="15"/>
        <v>0</v>
      </c>
      <c r="BF45" s="515">
        <f t="shared" si="16"/>
        <v>0</v>
      </c>
      <c r="BG45" s="515">
        <f t="shared" si="17"/>
        <v>0</v>
      </c>
      <c r="BH45" s="515">
        <f t="shared" si="18"/>
        <v>0</v>
      </c>
      <c r="BI45" s="515">
        <f t="shared" si="19"/>
        <v>0</v>
      </c>
      <c r="BJ45" s="515">
        <f t="shared" si="20"/>
        <v>0</v>
      </c>
      <c r="BK45" s="515">
        <f t="shared" si="21"/>
        <v>0</v>
      </c>
      <c r="BL45" s="515">
        <f t="shared" si="22"/>
        <v>0</v>
      </c>
      <c r="BM45" s="515">
        <f t="shared" si="23"/>
        <v>0</v>
      </c>
      <c r="BN45" s="515">
        <f t="shared" si="24"/>
        <v>0</v>
      </c>
      <c r="BO45" s="515">
        <f t="shared" si="25"/>
        <v>0</v>
      </c>
      <c r="BP45" s="515">
        <f t="shared" si="26"/>
        <v>0</v>
      </c>
      <c r="BQ45" s="515">
        <f t="shared" si="27"/>
        <v>0</v>
      </c>
      <c r="BR45" s="515">
        <f t="shared" si="28"/>
        <v>0</v>
      </c>
      <c r="BS45" s="515">
        <f t="shared" si="29"/>
        <v>0</v>
      </c>
      <c r="BT45" s="515">
        <f t="shared" si="30"/>
        <v>0</v>
      </c>
      <c r="BU45" s="515">
        <f t="shared" si="31"/>
        <v>0</v>
      </c>
      <c r="BV45" s="515">
        <f t="shared" si="32"/>
        <v>0</v>
      </c>
      <c r="BW45" s="515">
        <f t="shared" si="33"/>
        <v>0</v>
      </c>
      <c r="BX45" s="515">
        <f t="shared" si="34"/>
        <v>0</v>
      </c>
      <c r="BY45" s="515">
        <f t="shared" si="35"/>
        <v>0</v>
      </c>
      <c r="BZ45" s="515">
        <f t="shared" si="36"/>
        <v>0</v>
      </c>
      <c r="CA45" s="515">
        <f t="shared" si="37"/>
        <v>0</v>
      </c>
      <c r="CB45" s="515">
        <f t="shared" si="38"/>
        <v>0</v>
      </c>
      <c r="CC45" s="515">
        <f t="shared" si="39"/>
        <v>0</v>
      </c>
      <c r="CD45" s="515">
        <f t="shared" si="40"/>
        <v>0</v>
      </c>
      <c r="CE45" s="515">
        <f t="shared" si="41"/>
        <v>0</v>
      </c>
      <c r="CF45" s="515">
        <f t="shared" si="42"/>
        <v>0</v>
      </c>
      <c r="CG45" s="515">
        <f t="shared" si="43"/>
        <v>0</v>
      </c>
      <c r="CH45" s="515">
        <f t="shared" si="44"/>
        <v>0</v>
      </c>
      <c r="CI45" s="515">
        <f t="shared" si="45"/>
        <v>0</v>
      </c>
      <c r="CJ45" s="515">
        <f t="shared" si="65"/>
        <v>0</v>
      </c>
      <c r="CK45" s="515">
        <f t="shared" si="46"/>
        <v>0</v>
      </c>
      <c r="CL45" s="515">
        <f t="shared" si="47"/>
        <v>0</v>
      </c>
      <c r="CM45" s="515">
        <f t="shared" si="48"/>
        <v>0</v>
      </c>
      <c r="CN45" s="515">
        <f t="shared" si="49"/>
        <v>0</v>
      </c>
      <c r="CO45" s="515">
        <f t="shared" si="50"/>
        <v>0</v>
      </c>
      <c r="CP45" s="515">
        <f t="shared" si="51"/>
        <v>0</v>
      </c>
      <c r="CQ45" s="515">
        <f t="shared" si="52"/>
        <v>0</v>
      </c>
      <c r="CR45" s="515">
        <f t="shared" si="53"/>
        <v>0</v>
      </c>
      <c r="CS45" s="515">
        <f t="shared" si="54"/>
        <v>0</v>
      </c>
      <c r="CT45" s="515">
        <f t="shared" si="55"/>
        <v>0</v>
      </c>
      <c r="CU45" s="515">
        <f t="shared" si="56"/>
        <v>0</v>
      </c>
      <c r="CV45" s="515">
        <f t="shared" si="57"/>
        <v>0</v>
      </c>
      <c r="CW45" s="515">
        <f t="shared" si="58"/>
        <v>0</v>
      </c>
    </row>
    <row r="46" spans="2:101" x14ac:dyDescent="0.25">
      <c r="B46" s="509">
        <v>29</v>
      </c>
      <c r="C46" s="467">
        <f>'Student Entry'!C42</f>
        <v>211413205029</v>
      </c>
      <c r="D46" s="274" t="str">
        <f>'Student Entry'!D42</f>
        <v>GANAPATHY.L</v>
      </c>
      <c r="E46" s="468">
        <v>2</v>
      </c>
      <c r="F46" s="510">
        <v>2</v>
      </c>
      <c r="G46" s="510">
        <v>1</v>
      </c>
      <c r="H46" s="510">
        <v>2</v>
      </c>
      <c r="I46" s="510">
        <v>0</v>
      </c>
      <c r="J46" s="468">
        <v>2</v>
      </c>
      <c r="K46" s="510">
        <v>2</v>
      </c>
      <c r="L46" s="468">
        <v>1</v>
      </c>
      <c r="M46" s="468">
        <v>2</v>
      </c>
      <c r="N46" s="510">
        <v>0</v>
      </c>
      <c r="O46" s="511">
        <v>7</v>
      </c>
      <c r="P46" s="511">
        <v>5</v>
      </c>
      <c r="Q46" s="510"/>
      <c r="R46" s="510"/>
      <c r="S46" s="511">
        <v>6</v>
      </c>
      <c r="T46" s="511"/>
      <c r="U46" s="510"/>
      <c r="V46" s="510"/>
      <c r="W46" s="511">
        <v>6</v>
      </c>
      <c r="X46" s="511"/>
      <c r="Y46" s="510"/>
      <c r="Z46" s="510"/>
      <c r="AA46" s="511">
        <v>10</v>
      </c>
      <c r="AB46" s="511"/>
      <c r="AC46" s="510"/>
      <c r="AD46" s="510"/>
      <c r="AE46" s="511">
        <v>5</v>
      </c>
      <c r="AF46" s="511">
        <v>6</v>
      </c>
      <c r="AG46" s="447"/>
      <c r="AH46" s="512"/>
      <c r="AI46" s="513">
        <f t="shared" si="59"/>
        <v>9</v>
      </c>
      <c r="AJ46" s="513">
        <f t="shared" si="60"/>
        <v>7</v>
      </c>
      <c r="AK46" s="513">
        <f t="shared" si="61"/>
        <v>7</v>
      </c>
      <c r="AL46" s="513">
        <f t="shared" si="62"/>
        <v>9</v>
      </c>
      <c r="AM46" s="554">
        <f t="shared" si="63"/>
        <v>25</v>
      </c>
      <c r="AN46" s="554">
        <f t="shared" si="64"/>
        <v>2</v>
      </c>
      <c r="AO46" s="514">
        <f t="shared" si="66"/>
        <v>59</v>
      </c>
      <c r="AP46" s="515">
        <f t="shared" si="0"/>
        <v>0</v>
      </c>
      <c r="AQ46" s="515">
        <f t="shared" si="1"/>
        <v>0</v>
      </c>
      <c r="AR46" s="515">
        <f t="shared" si="2"/>
        <v>0</v>
      </c>
      <c r="AS46" s="515">
        <f t="shared" si="3"/>
        <v>0</v>
      </c>
      <c r="AT46" s="515">
        <f t="shared" si="4"/>
        <v>0</v>
      </c>
      <c r="AU46" s="515">
        <f t="shared" si="5"/>
        <v>0</v>
      </c>
      <c r="AV46" s="515">
        <f t="shared" si="6"/>
        <v>0</v>
      </c>
      <c r="AW46" s="515">
        <f t="shared" si="7"/>
        <v>0</v>
      </c>
      <c r="AX46" s="515">
        <f t="shared" si="8"/>
        <v>0</v>
      </c>
      <c r="AY46" s="515">
        <f t="shared" si="9"/>
        <v>0</v>
      </c>
      <c r="AZ46" s="515">
        <f t="shared" si="10"/>
        <v>0</v>
      </c>
      <c r="BA46" s="515">
        <f t="shared" si="11"/>
        <v>0</v>
      </c>
      <c r="BB46" s="515">
        <f t="shared" si="12"/>
        <v>0</v>
      </c>
      <c r="BC46" s="515">
        <f t="shared" si="13"/>
        <v>0</v>
      </c>
      <c r="BD46" s="515">
        <f t="shared" si="14"/>
        <v>0</v>
      </c>
      <c r="BE46" s="515">
        <f t="shared" si="15"/>
        <v>0</v>
      </c>
      <c r="BF46" s="515">
        <f t="shared" si="16"/>
        <v>0</v>
      </c>
      <c r="BG46" s="515">
        <f t="shared" si="17"/>
        <v>0</v>
      </c>
      <c r="BH46" s="515">
        <f t="shared" si="18"/>
        <v>0</v>
      </c>
      <c r="BI46" s="515">
        <f t="shared" si="19"/>
        <v>0</v>
      </c>
      <c r="BJ46" s="515">
        <f t="shared" si="20"/>
        <v>0</v>
      </c>
      <c r="BK46" s="515">
        <f t="shared" si="21"/>
        <v>0</v>
      </c>
      <c r="BL46" s="515">
        <f t="shared" si="22"/>
        <v>0</v>
      </c>
      <c r="BM46" s="515">
        <f t="shared" si="23"/>
        <v>0</v>
      </c>
      <c r="BN46" s="515">
        <f t="shared" si="24"/>
        <v>0</v>
      </c>
      <c r="BO46" s="515">
        <f t="shared" si="25"/>
        <v>0</v>
      </c>
      <c r="BP46" s="515">
        <f t="shared" si="26"/>
        <v>0</v>
      </c>
      <c r="BQ46" s="515">
        <f t="shared" si="27"/>
        <v>0</v>
      </c>
      <c r="BR46" s="515">
        <f t="shared" si="28"/>
        <v>0</v>
      </c>
      <c r="BS46" s="515">
        <f t="shared" si="29"/>
        <v>0</v>
      </c>
      <c r="BT46" s="515">
        <f t="shared" si="30"/>
        <v>0</v>
      </c>
      <c r="BU46" s="515">
        <f t="shared" si="31"/>
        <v>0</v>
      </c>
      <c r="BV46" s="515">
        <f t="shared" si="32"/>
        <v>0</v>
      </c>
      <c r="BW46" s="515">
        <f t="shared" si="33"/>
        <v>0</v>
      </c>
      <c r="BX46" s="515">
        <f t="shared" si="34"/>
        <v>0</v>
      </c>
      <c r="BY46" s="515">
        <f t="shared" si="35"/>
        <v>0</v>
      </c>
      <c r="BZ46" s="515">
        <f t="shared" si="36"/>
        <v>0</v>
      </c>
      <c r="CA46" s="515">
        <f t="shared" si="37"/>
        <v>0</v>
      </c>
      <c r="CB46" s="515">
        <f t="shared" si="38"/>
        <v>0</v>
      </c>
      <c r="CC46" s="515">
        <f t="shared" si="39"/>
        <v>0</v>
      </c>
      <c r="CD46" s="515">
        <f t="shared" si="40"/>
        <v>0</v>
      </c>
      <c r="CE46" s="515">
        <f t="shared" si="41"/>
        <v>0</v>
      </c>
      <c r="CF46" s="515">
        <f t="shared" si="42"/>
        <v>0</v>
      </c>
      <c r="CG46" s="515">
        <f t="shared" si="43"/>
        <v>0</v>
      </c>
      <c r="CH46" s="515">
        <f t="shared" si="44"/>
        <v>0</v>
      </c>
      <c r="CI46" s="515">
        <f t="shared" si="45"/>
        <v>0</v>
      </c>
      <c r="CJ46" s="515">
        <f t="shared" si="65"/>
        <v>0</v>
      </c>
      <c r="CK46" s="515">
        <f t="shared" si="46"/>
        <v>0</v>
      </c>
      <c r="CL46" s="515">
        <f t="shared" si="47"/>
        <v>0</v>
      </c>
      <c r="CM46" s="515">
        <f t="shared" si="48"/>
        <v>0</v>
      </c>
      <c r="CN46" s="515">
        <f t="shared" si="49"/>
        <v>0</v>
      </c>
      <c r="CO46" s="515">
        <f t="shared" si="50"/>
        <v>0</v>
      </c>
      <c r="CP46" s="515">
        <f t="shared" si="51"/>
        <v>0</v>
      </c>
      <c r="CQ46" s="515">
        <f t="shared" si="52"/>
        <v>0</v>
      </c>
      <c r="CR46" s="515">
        <f t="shared" si="53"/>
        <v>0</v>
      </c>
      <c r="CS46" s="515">
        <f t="shared" si="54"/>
        <v>0</v>
      </c>
      <c r="CT46" s="515">
        <f t="shared" si="55"/>
        <v>0</v>
      </c>
      <c r="CU46" s="515">
        <f t="shared" si="56"/>
        <v>0</v>
      </c>
      <c r="CV46" s="515">
        <f t="shared" si="57"/>
        <v>0</v>
      </c>
      <c r="CW46" s="515">
        <f t="shared" si="58"/>
        <v>0</v>
      </c>
    </row>
    <row r="47" spans="2:101" x14ac:dyDescent="0.25">
      <c r="B47" s="509">
        <v>30</v>
      </c>
      <c r="C47" s="467">
        <f>'Student Entry'!C43</f>
        <v>211413205030</v>
      </c>
      <c r="D47" s="274" t="str">
        <f>'Student Entry'!D43</f>
        <v>GOBUVIKNESH.J</v>
      </c>
      <c r="E47" s="468">
        <v>1</v>
      </c>
      <c r="F47" s="510">
        <v>1</v>
      </c>
      <c r="G47" s="510">
        <v>1</v>
      </c>
      <c r="H47" s="510">
        <v>1</v>
      </c>
      <c r="I47" s="510">
        <v>2</v>
      </c>
      <c r="J47" s="468">
        <v>2</v>
      </c>
      <c r="K47" s="510">
        <v>2</v>
      </c>
      <c r="L47" s="468">
        <v>2</v>
      </c>
      <c r="M47" s="468">
        <v>1</v>
      </c>
      <c r="N47" s="510">
        <v>0</v>
      </c>
      <c r="O47" s="511">
        <v>7</v>
      </c>
      <c r="P47" s="511">
        <v>8</v>
      </c>
      <c r="Q47" s="510"/>
      <c r="R47" s="510"/>
      <c r="S47" s="511">
        <v>8</v>
      </c>
      <c r="T47" s="511"/>
      <c r="U47" s="510"/>
      <c r="V47" s="510"/>
      <c r="W47" s="511">
        <v>5</v>
      </c>
      <c r="X47" s="511"/>
      <c r="Y47" s="510"/>
      <c r="Z47" s="510"/>
      <c r="AA47" s="511" t="s">
        <v>937</v>
      </c>
      <c r="AB47" s="511"/>
      <c r="AC47" s="510">
        <v>7</v>
      </c>
      <c r="AD47" s="510">
        <v>3</v>
      </c>
      <c r="AE47" s="511">
        <v>7</v>
      </c>
      <c r="AF47" s="511">
        <v>5</v>
      </c>
      <c r="AG47" s="447"/>
      <c r="AH47" s="512"/>
      <c r="AI47" s="513">
        <f t="shared" si="59"/>
        <v>8</v>
      </c>
      <c r="AJ47" s="513">
        <f t="shared" si="60"/>
        <v>9</v>
      </c>
      <c r="AK47" s="513">
        <f t="shared" si="61"/>
        <v>18</v>
      </c>
      <c r="AL47" s="513">
        <f t="shared" si="62"/>
        <v>13</v>
      </c>
      <c r="AM47" s="554">
        <f t="shared" si="63"/>
        <v>14</v>
      </c>
      <c r="AN47" s="554">
        <f t="shared" si="64"/>
        <v>1</v>
      </c>
      <c r="AO47" s="514">
        <f t="shared" si="66"/>
        <v>63</v>
      </c>
      <c r="AP47" s="515">
        <f t="shared" si="0"/>
        <v>0</v>
      </c>
      <c r="AQ47" s="515">
        <f t="shared" si="1"/>
        <v>0</v>
      </c>
      <c r="AR47" s="515">
        <f t="shared" si="2"/>
        <v>0</v>
      </c>
      <c r="AS47" s="515">
        <f t="shared" si="3"/>
        <v>0</v>
      </c>
      <c r="AT47" s="515">
        <f t="shared" si="4"/>
        <v>0</v>
      </c>
      <c r="AU47" s="515">
        <f t="shared" si="5"/>
        <v>0</v>
      </c>
      <c r="AV47" s="515">
        <f t="shared" si="6"/>
        <v>0</v>
      </c>
      <c r="AW47" s="515">
        <f t="shared" si="7"/>
        <v>0</v>
      </c>
      <c r="AX47" s="515">
        <f t="shared" si="8"/>
        <v>0</v>
      </c>
      <c r="AY47" s="515">
        <f t="shared" si="9"/>
        <v>0</v>
      </c>
      <c r="AZ47" s="515">
        <f t="shared" si="10"/>
        <v>0</v>
      </c>
      <c r="BA47" s="515">
        <f t="shared" si="11"/>
        <v>0</v>
      </c>
      <c r="BB47" s="515">
        <f t="shared" si="12"/>
        <v>0</v>
      </c>
      <c r="BC47" s="515">
        <f t="shared" si="13"/>
        <v>0</v>
      </c>
      <c r="BD47" s="515">
        <f t="shared" si="14"/>
        <v>0</v>
      </c>
      <c r="BE47" s="515">
        <f t="shared" si="15"/>
        <v>0</v>
      </c>
      <c r="BF47" s="515">
        <f t="shared" si="16"/>
        <v>0</v>
      </c>
      <c r="BG47" s="515">
        <f t="shared" si="17"/>
        <v>0</v>
      </c>
      <c r="BH47" s="515">
        <f t="shared" si="18"/>
        <v>0</v>
      </c>
      <c r="BI47" s="515">
        <f t="shared" si="19"/>
        <v>0</v>
      </c>
      <c r="BJ47" s="515">
        <f t="shared" si="20"/>
        <v>0</v>
      </c>
      <c r="BK47" s="515">
        <f t="shared" si="21"/>
        <v>0</v>
      </c>
      <c r="BL47" s="515">
        <f t="shared" si="22"/>
        <v>0</v>
      </c>
      <c r="BM47" s="515">
        <f t="shared" si="23"/>
        <v>0</v>
      </c>
      <c r="BN47" s="515">
        <f t="shared" si="24"/>
        <v>0</v>
      </c>
      <c r="BO47" s="515">
        <f t="shared" si="25"/>
        <v>0</v>
      </c>
      <c r="BP47" s="515">
        <f t="shared" si="26"/>
        <v>0</v>
      </c>
      <c r="BQ47" s="515">
        <f t="shared" si="27"/>
        <v>0</v>
      </c>
      <c r="BR47" s="515">
        <f t="shared" si="28"/>
        <v>0</v>
      </c>
      <c r="BS47" s="515">
        <f t="shared" si="29"/>
        <v>0</v>
      </c>
      <c r="BT47" s="515">
        <f t="shared" si="30"/>
        <v>0</v>
      </c>
      <c r="BU47" s="515">
        <f t="shared" si="31"/>
        <v>0</v>
      </c>
      <c r="BV47" s="515">
        <f t="shared" si="32"/>
        <v>0</v>
      </c>
      <c r="BW47" s="515">
        <f t="shared" si="33"/>
        <v>0</v>
      </c>
      <c r="BX47" s="515">
        <f t="shared" si="34"/>
        <v>0</v>
      </c>
      <c r="BY47" s="515">
        <f t="shared" si="35"/>
        <v>0</v>
      </c>
      <c r="BZ47" s="515">
        <f t="shared" si="36"/>
        <v>0</v>
      </c>
      <c r="CA47" s="515">
        <f t="shared" si="37"/>
        <v>0</v>
      </c>
      <c r="CB47" s="515">
        <f t="shared" si="38"/>
        <v>0</v>
      </c>
      <c r="CC47" s="515">
        <f t="shared" si="39"/>
        <v>0</v>
      </c>
      <c r="CD47" s="515">
        <f t="shared" si="40"/>
        <v>0</v>
      </c>
      <c r="CE47" s="515">
        <f t="shared" si="41"/>
        <v>0</v>
      </c>
      <c r="CF47" s="515">
        <f t="shared" si="42"/>
        <v>0</v>
      </c>
      <c r="CG47" s="515">
        <f t="shared" si="43"/>
        <v>0</v>
      </c>
      <c r="CH47" s="515">
        <f t="shared" si="44"/>
        <v>0</v>
      </c>
      <c r="CI47" s="515">
        <f t="shared" si="45"/>
        <v>0</v>
      </c>
      <c r="CJ47" s="515">
        <f t="shared" si="65"/>
        <v>0</v>
      </c>
      <c r="CK47" s="515">
        <f t="shared" si="46"/>
        <v>0</v>
      </c>
      <c r="CL47" s="515">
        <f t="shared" si="47"/>
        <v>0</v>
      </c>
      <c r="CM47" s="515">
        <f t="shared" si="48"/>
        <v>0</v>
      </c>
      <c r="CN47" s="515">
        <f t="shared" si="49"/>
        <v>0</v>
      </c>
      <c r="CO47" s="515">
        <f t="shared" si="50"/>
        <v>0</v>
      </c>
      <c r="CP47" s="515">
        <f t="shared" si="51"/>
        <v>0</v>
      </c>
      <c r="CQ47" s="515">
        <f t="shared" si="52"/>
        <v>0</v>
      </c>
      <c r="CR47" s="515">
        <f t="shared" si="53"/>
        <v>0</v>
      </c>
      <c r="CS47" s="515">
        <f t="shared" si="54"/>
        <v>0</v>
      </c>
      <c r="CT47" s="515">
        <f t="shared" si="55"/>
        <v>0</v>
      </c>
      <c r="CU47" s="515">
        <f t="shared" si="56"/>
        <v>0</v>
      </c>
      <c r="CV47" s="515">
        <f t="shared" si="57"/>
        <v>0</v>
      </c>
      <c r="CW47" s="515">
        <f t="shared" si="58"/>
        <v>0</v>
      </c>
    </row>
    <row r="48" spans="2:101" x14ac:dyDescent="0.25">
      <c r="B48" s="509">
        <v>31</v>
      </c>
      <c r="C48" s="467">
        <f>'Student Entry'!C44</f>
        <v>211413205031</v>
      </c>
      <c r="D48" s="274" t="str">
        <f>'Student Entry'!D44</f>
        <v>GOKULSARATHY.P</v>
      </c>
      <c r="E48" s="468">
        <v>1</v>
      </c>
      <c r="F48" s="510">
        <v>2</v>
      </c>
      <c r="G48" s="510">
        <v>1</v>
      </c>
      <c r="H48" s="510">
        <v>2</v>
      </c>
      <c r="I48" s="510">
        <v>2</v>
      </c>
      <c r="J48" s="468">
        <v>2</v>
      </c>
      <c r="K48" s="510">
        <v>2</v>
      </c>
      <c r="L48" s="468">
        <v>2</v>
      </c>
      <c r="M48" s="468">
        <v>2</v>
      </c>
      <c r="N48" s="510">
        <v>2</v>
      </c>
      <c r="O48" s="511">
        <v>6</v>
      </c>
      <c r="P48" s="511">
        <v>6</v>
      </c>
      <c r="Q48" s="510"/>
      <c r="R48" s="510"/>
      <c r="S48" s="511" t="s">
        <v>937</v>
      </c>
      <c r="T48" s="511"/>
      <c r="U48" s="510">
        <v>12</v>
      </c>
      <c r="V48" s="510"/>
      <c r="W48" s="511" t="s">
        <v>937</v>
      </c>
      <c r="X48" s="511"/>
      <c r="Y48" s="510">
        <v>6</v>
      </c>
      <c r="Z48" s="510"/>
      <c r="AA48" s="511">
        <v>6</v>
      </c>
      <c r="AB48" s="511"/>
      <c r="AC48" s="510"/>
      <c r="AD48" s="510"/>
      <c r="AE48" s="511">
        <v>6</v>
      </c>
      <c r="AF48" s="511">
        <v>6</v>
      </c>
      <c r="AG48" s="447"/>
      <c r="AH48" s="512"/>
      <c r="AI48" s="513">
        <f t="shared" si="59"/>
        <v>7</v>
      </c>
      <c r="AJ48" s="513">
        <f t="shared" si="60"/>
        <v>8</v>
      </c>
      <c r="AK48" s="513">
        <f t="shared" si="61"/>
        <v>3</v>
      </c>
      <c r="AL48" s="513">
        <f t="shared" si="62"/>
        <v>28</v>
      </c>
      <c r="AM48" s="554">
        <f t="shared" si="63"/>
        <v>18</v>
      </c>
      <c r="AN48" s="554">
        <f t="shared" si="64"/>
        <v>2</v>
      </c>
      <c r="AO48" s="514">
        <f t="shared" si="66"/>
        <v>66</v>
      </c>
      <c r="AP48" s="515">
        <f t="shared" si="0"/>
        <v>0</v>
      </c>
      <c r="AQ48" s="515">
        <f t="shared" si="1"/>
        <v>0</v>
      </c>
      <c r="AR48" s="515">
        <f t="shared" si="2"/>
        <v>0</v>
      </c>
      <c r="AS48" s="515">
        <f t="shared" si="3"/>
        <v>0</v>
      </c>
      <c r="AT48" s="515">
        <f t="shared" si="4"/>
        <v>0</v>
      </c>
      <c r="AU48" s="515">
        <f t="shared" si="5"/>
        <v>0</v>
      </c>
      <c r="AV48" s="515">
        <f t="shared" si="6"/>
        <v>0</v>
      </c>
      <c r="AW48" s="515">
        <f t="shared" si="7"/>
        <v>0</v>
      </c>
      <c r="AX48" s="515">
        <f t="shared" si="8"/>
        <v>0</v>
      </c>
      <c r="AY48" s="515">
        <f t="shared" si="9"/>
        <v>0</v>
      </c>
      <c r="AZ48" s="515">
        <f t="shared" si="10"/>
        <v>0</v>
      </c>
      <c r="BA48" s="515">
        <f t="shared" si="11"/>
        <v>0</v>
      </c>
      <c r="BB48" s="515">
        <f t="shared" si="12"/>
        <v>0</v>
      </c>
      <c r="BC48" s="515">
        <f t="shared" si="13"/>
        <v>0</v>
      </c>
      <c r="BD48" s="515">
        <f t="shared" si="14"/>
        <v>0</v>
      </c>
      <c r="BE48" s="515">
        <f t="shared" si="15"/>
        <v>0</v>
      </c>
      <c r="BF48" s="515">
        <f t="shared" si="16"/>
        <v>0</v>
      </c>
      <c r="BG48" s="515">
        <f t="shared" si="17"/>
        <v>0</v>
      </c>
      <c r="BH48" s="515">
        <f t="shared" si="18"/>
        <v>0</v>
      </c>
      <c r="BI48" s="515">
        <f t="shared" si="19"/>
        <v>0</v>
      </c>
      <c r="BJ48" s="515">
        <f t="shared" si="20"/>
        <v>0</v>
      </c>
      <c r="BK48" s="515">
        <f t="shared" si="21"/>
        <v>0</v>
      </c>
      <c r="BL48" s="515">
        <f t="shared" si="22"/>
        <v>0</v>
      </c>
      <c r="BM48" s="515">
        <f t="shared" si="23"/>
        <v>0</v>
      </c>
      <c r="BN48" s="515">
        <f t="shared" si="24"/>
        <v>0</v>
      </c>
      <c r="BO48" s="515">
        <f t="shared" si="25"/>
        <v>0</v>
      </c>
      <c r="BP48" s="515">
        <f t="shared" si="26"/>
        <v>0</v>
      </c>
      <c r="BQ48" s="515">
        <f t="shared" si="27"/>
        <v>0</v>
      </c>
      <c r="BR48" s="515">
        <f t="shared" si="28"/>
        <v>0</v>
      </c>
      <c r="BS48" s="515">
        <f t="shared" si="29"/>
        <v>0</v>
      </c>
      <c r="BT48" s="515">
        <f t="shared" si="30"/>
        <v>0</v>
      </c>
      <c r="BU48" s="515">
        <f t="shared" si="31"/>
        <v>0</v>
      </c>
      <c r="BV48" s="515">
        <f t="shared" si="32"/>
        <v>0</v>
      </c>
      <c r="BW48" s="515">
        <f t="shared" si="33"/>
        <v>0</v>
      </c>
      <c r="BX48" s="515">
        <f t="shared" si="34"/>
        <v>0</v>
      </c>
      <c r="BY48" s="515">
        <f t="shared" si="35"/>
        <v>0</v>
      </c>
      <c r="BZ48" s="515">
        <f t="shared" si="36"/>
        <v>0</v>
      </c>
      <c r="CA48" s="515">
        <f t="shared" si="37"/>
        <v>0</v>
      </c>
      <c r="CB48" s="515">
        <f t="shared" si="38"/>
        <v>0</v>
      </c>
      <c r="CC48" s="515">
        <f t="shared" si="39"/>
        <v>0</v>
      </c>
      <c r="CD48" s="515">
        <f t="shared" si="40"/>
        <v>0</v>
      </c>
      <c r="CE48" s="515">
        <f t="shared" si="41"/>
        <v>0</v>
      </c>
      <c r="CF48" s="515">
        <f t="shared" si="42"/>
        <v>0</v>
      </c>
      <c r="CG48" s="515">
        <f t="shared" si="43"/>
        <v>0</v>
      </c>
      <c r="CH48" s="515">
        <f t="shared" si="44"/>
        <v>0</v>
      </c>
      <c r="CI48" s="515">
        <f t="shared" si="45"/>
        <v>0</v>
      </c>
      <c r="CJ48" s="515">
        <f t="shared" si="65"/>
        <v>0</v>
      </c>
      <c r="CK48" s="515">
        <f t="shared" si="46"/>
        <v>0</v>
      </c>
      <c r="CL48" s="515">
        <f t="shared" si="47"/>
        <v>0</v>
      </c>
      <c r="CM48" s="515">
        <f t="shared" si="48"/>
        <v>0</v>
      </c>
      <c r="CN48" s="515">
        <f t="shared" si="49"/>
        <v>0</v>
      </c>
      <c r="CO48" s="515">
        <f t="shared" si="50"/>
        <v>0</v>
      </c>
      <c r="CP48" s="515">
        <f t="shared" si="51"/>
        <v>0</v>
      </c>
      <c r="CQ48" s="515">
        <f t="shared" si="52"/>
        <v>0</v>
      </c>
      <c r="CR48" s="515">
        <f t="shared" si="53"/>
        <v>0</v>
      </c>
      <c r="CS48" s="515">
        <f t="shared" si="54"/>
        <v>0</v>
      </c>
      <c r="CT48" s="515">
        <f t="shared" si="55"/>
        <v>0</v>
      </c>
      <c r="CU48" s="515">
        <f t="shared" si="56"/>
        <v>0</v>
      </c>
      <c r="CV48" s="515">
        <f t="shared" si="57"/>
        <v>0</v>
      </c>
      <c r="CW48" s="515">
        <f t="shared" si="58"/>
        <v>0</v>
      </c>
    </row>
    <row r="49" spans="2:101" x14ac:dyDescent="0.25">
      <c r="B49" s="509">
        <v>32</v>
      </c>
      <c r="C49" s="467">
        <f>'Student Entry'!C45</f>
        <v>211413205032</v>
      </c>
      <c r="D49" s="274" t="str">
        <f>'Student Entry'!D45</f>
        <v>GOPINATH.J</v>
      </c>
      <c r="E49" s="468">
        <v>2</v>
      </c>
      <c r="F49" s="510">
        <v>2</v>
      </c>
      <c r="G49" s="510">
        <v>0</v>
      </c>
      <c r="H49" s="510">
        <v>1</v>
      </c>
      <c r="I49" s="510">
        <v>2</v>
      </c>
      <c r="J49" s="468">
        <v>1</v>
      </c>
      <c r="K49" s="510">
        <v>1</v>
      </c>
      <c r="L49" s="468">
        <v>1</v>
      </c>
      <c r="M49" s="468">
        <v>1</v>
      </c>
      <c r="N49" s="510">
        <v>0</v>
      </c>
      <c r="O49" s="511" t="s">
        <v>937</v>
      </c>
      <c r="P49" s="511" t="s">
        <v>937</v>
      </c>
      <c r="Q49" s="510">
        <v>12</v>
      </c>
      <c r="R49" s="510">
        <v>4</v>
      </c>
      <c r="S49" s="511">
        <v>6</v>
      </c>
      <c r="T49" s="511"/>
      <c r="U49" s="510"/>
      <c r="V49" s="510"/>
      <c r="W49" s="511">
        <v>6</v>
      </c>
      <c r="X49" s="511"/>
      <c r="Y49" s="510"/>
      <c r="Z49" s="510"/>
      <c r="AA49" s="511">
        <v>11</v>
      </c>
      <c r="AB49" s="511"/>
      <c r="AC49" s="510"/>
      <c r="AD49" s="510"/>
      <c r="AE49" s="511">
        <v>4</v>
      </c>
      <c r="AF49" s="511">
        <v>7</v>
      </c>
      <c r="AG49" s="447"/>
      <c r="AH49" s="512"/>
      <c r="AI49" s="513">
        <f t="shared" si="59"/>
        <v>6</v>
      </c>
      <c r="AJ49" s="513">
        <f t="shared" si="60"/>
        <v>14</v>
      </c>
      <c r="AK49" s="513">
        <f t="shared" si="61"/>
        <v>8</v>
      </c>
      <c r="AL49" s="513">
        <f t="shared" si="62"/>
        <v>6</v>
      </c>
      <c r="AM49" s="554">
        <f t="shared" si="63"/>
        <v>26</v>
      </c>
      <c r="AN49" s="554">
        <f t="shared" si="64"/>
        <v>1</v>
      </c>
      <c r="AO49" s="514">
        <f t="shared" si="66"/>
        <v>61</v>
      </c>
      <c r="AP49" s="515">
        <f t="shared" si="0"/>
        <v>0</v>
      </c>
      <c r="AQ49" s="515">
        <f t="shared" si="1"/>
        <v>0</v>
      </c>
      <c r="AR49" s="515">
        <f t="shared" si="2"/>
        <v>0</v>
      </c>
      <c r="AS49" s="515">
        <f t="shared" si="3"/>
        <v>0</v>
      </c>
      <c r="AT49" s="515">
        <f t="shared" si="4"/>
        <v>0</v>
      </c>
      <c r="AU49" s="515">
        <f t="shared" si="5"/>
        <v>0</v>
      </c>
      <c r="AV49" s="515">
        <f t="shared" si="6"/>
        <v>0</v>
      </c>
      <c r="AW49" s="515">
        <f t="shared" si="7"/>
        <v>0</v>
      </c>
      <c r="AX49" s="515">
        <f t="shared" si="8"/>
        <v>0</v>
      </c>
      <c r="AY49" s="515">
        <f t="shared" si="9"/>
        <v>0</v>
      </c>
      <c r="AZ49" s="515">
        <f t="shared" si="10"/>
        <v>0</v>
      </c>
      <c r="BA49" s="515">
        <f t="shared" si="11"/>
        <v>0</v>
      </c>
      <c r="BB49" s="515">
        <f t="shared" si="12"/>
        <v>0</v>
      </c>
      <c r="BC49" s="515">
        <f t="shared" si="13"/>
        <v>0</v>
      </c>
      <c r="BD49" s="515">
        <f t="shared" si="14"/>
        <v>0</v>
      </c>
      <c r="BE49" s="515">
        <f t="shared" si="15"/>
        <v>0</v>
      </c>
      <c r="BF49" s="515">
        <f t="shared" si="16"/>
        <v>0</v>
      </c>
      <c r="BG49" s="515">
        <f t="shared" si="17"/>
        <v>0</v>
      </c>
      <c r="BH49" s="515">
        <f t="shared" si="18"/>
        <v>0</v>
      </c>
      <c r="BI49" s="515">
        <f t="shared" si="19"/>
        <v>0</v>
      </c>
      <c r="BJ49" s="515">
        <f t="shared" si="20"/>
        <v>0</v>
      </c>
      <c r="BK49" s="515">
        <f t="shared" si="21"/>
        <v>0</v>
      </c>
      <c r="BL49" s="515">
        <f t="shared" si="22"/>
        <v>0</v>
      </c>
      <c r="BM49" s="515">
        <f t="shared" si="23"/>
        <v>0</v>
      </c>
      <c r="BN49" s="515">
        <f t="shared" si="24"/>
        <v>0</v>
      </c>
      <c r="BO49" s="515">
        <f t="shared" si="25"/>
        <v>0</v>
      </c>
      <c r="BP49" s="515">
        <f t="shared" si="26"/>
        <v>0</v>
      </c>
      <c r="BQ49" s="515">
        <f t="shared" si="27"/>
        <v>0</v>
      </c>
      <c r="BR49" s="515">
        <f t="shared" si="28"/>
        <v>0</v>
      </c>
      <c r="BS49" s="515">
        <f t="shared" si="29"/>
        <v>0</v>
      </c>
      <c r="BT49" s="515">
        <f t="shared" si="30"/>
        <v>0</v>
      </c>
      <c r="BU49" s="515">
        <f t="shared" si="31"/>
        <v>0</v>
      </c>
      <c r="BV49" s="515">
        <f t="shared" si="32"/>
        <v>0</v>
      </c>
      <c r="BW49" s="515">
        <f t="shared" si="33"/>
        <v>0</v>
      </c>
      <c r="BX49" s="515">
        <f t="shared" si="34"/>
        <v>0</v>
      </c>
      <c r="BY49" s="515">
        <f t="shared" si="35"/>
        <v>0</v>
      </c>
      <c r="BZ49" s="515">
        <f t="shared" si="36"/>
        <v>0</v>
      </c>
      <c r="CA49" s="515">
        <f t="shared" si="37"/>
        <v>0</v>
      </c>
      <c r="CB49" s="515">
        <f t="shared" si="38"/>
        <v>0</v>
      </c>
      <c r="CC49" s="515">
        <f t="shared" si="39"/>
        <v>0</v>
      </c>
      <c r="CD49" s="515">
        <f t="shared" si="40"/>
        <v>0</v>
      </c>
      <c r="CE49" s="515">
        <f t="shared" si="41"/>
        <v>0</v>
      </c>
      <c r="CF49" s="515">
        <f t="shared" si="42"/>
        <v>0</v>
      </c>
      <c r="CG49" s="515">
        <f t="shared" si="43"/>
        <v>0</v>
      </c>
      <c r="CH49" s="515">
        <f t="shared" si="44"/>
        <v>0</v>
      </c>
      <c r="CI49" s="515">
        <f t="shared" si="45"/>
        <v>0</v>
      </c>
      <c r="CJ49" s="515">
        <f t="shared" si="65"/>
        <v>0</v>
      </c>
      <c r="CK49" s="515">
        <f t="shared" si="46"/>
        <v>0</v>
      </c>
      <c r="CL49" s="515">
        <f t="shared" si="47"/>
        <v>0</v>
      </c>
      <c r="CM49" s="515">
        <f t="shared" si="48"/>
        <v>0</v>
      </c>
      <c r="CN49" s="515">
        <f t="shared" si="49"/>
        <v>0</v>
      </c>
      <c r="CO49" s="515">
        <f t="shared" si="50"/>
        <v>0</v>
      </c>
      <c r="CP49" s="515">
        <f t="shared" si="51"/>
        <v>0</v>
      </c>
      <c r="CQ49" s="515">
        <f t="shared" si="52"/>
        <v>0</v>
      </c>
      <c r="CR49" s="515">
        <f t="shared" si="53"/>
        <v>0</v>
      </c>
      <c r="CS49" s="515">
        <f t="shared" si="54"/>
        <v>0</v>
      </c>
      <c r="CT49" s="515">
        <f t="shared" si="55"/>
        <v>0</v>
      </c>
      <c r="CU49" s="515">
        <f t="shared" si="56"/>
        <v>0</v>
      </c>
      <c r="CV49" s="515">
        <f t="shared" si="57"/>
        <v>0</v>
      </c>
      <c r="CW49" s="515">
        <f t="shared" si="58"/>
        <v>0</v>
      </c>
    </row>
    <row r="50" spans="2:101" x14ac:dyDescent="0.25">
      <c r="B50" s="509">
        <v>33</v>
      </c>
      <c r="C50" s="467">
        <f>'Student Entry'!C46</f>
        <v>211413205033</v>
      </c>
      <c r="D50" s="274" t="str">
        <f>'Student Entry'!D46</f>
        <v>HARINI.S</v>
      </c>
      <c r="E50" s="468">
        <v>1</v>
      </c>
      <c r="F50" s="510">
        <v>2</v>
      </c>
      <c r="G50" s="510">
        <v>2</v>
      </c>
      <c r="H50" s="510">
        <v>1</v>
      </c>
      <c r="I50" s="510">
        <v>2</v>
      </c>
      <c r="J50" s="468">
        <v>2</v>
      </c>
      <c r="K50" s="510">
        <v>2</v>
      </c>
      <c r="L50" s="468">
        <v>2</v>
      </c>
      <c r="M50" s="468">
        <v>2</v>
      </c>
      <c r="N50" s="510">
        <v>2</v>
      </c>
      <c r="O50" s="511">
        <v>6</v>
      </c>
      <c r="P50" s="511">
        <v>8</v>
      </c>
      <c r="Q50" s="510"/>
      <c r="R50" s="510"/>
      <c r="S50" s="511" t="s">
        <v>937</v>
      </c>
      <c r="T50" s="511"/>
      <c r="U50" s="510">
        <v>13</v>
      </c>
      <c r="V50" s="510"/>
      <c r="W50" s="511" t="s">
        <v>937</v>
      </c>
      <c r="X50" s="511"/>
      <c r="Y50" s="510">
        <v>7</v>
      </c>
      <c r="Z50" s="510"/>
      <c r="AA50" s="511" t="s">
        <v>937</v>
      </c>
      <c r="AB50" s="511"/>
      <c r="AC50" s="510">
        <v>6</v>
      </c>
      <c r="AD50" s="510">
        <v>7</v>
      </c>
      <c r="AE50" s="511" t="s">
        <v>937</v>
      </c>
      <c r="AF50" s="511" t="s">
        <v>937</v>
      </c>
      <c r="AG50" s="447">
        <v>6</v>
      </c>
      <c r="AH50" s="512">
        <v>8</v>
      </c>
      <c r="AI50" s="513">
        <f t="shared" si="59"/>
        <v>7</v>
      </c>
      <c r="AJ50" s="513">
        <f t="shared" si="60"/>
        <v>10</v>
      </c>
      <c r="AK50" s="513">
        <f t="shared" si="61"/>
        <v>10</v>
      </c>
      <c r="AL50" s="513">
        <f t="shared" si="62"/>
        <v>38</v>
      </c>
      <c r="AM50" s="554">
        <f t="shared" si="63"/>
        <v>12</v>
      </c>
      <c r="AN50" s="554">
        <f t="shared" si="64"/>
        <v>2</v>
      </c>
      <c r="AO50" s="514">
        <f t="shared" si="66"/>
        <v>79</v>
      </c>
      <c r="AP50" s="515">
        <f t="shared" ref="AP50:AP81" si="67">SUMIFS($D50:$AG50,$D$17:$AG$17,"CO1",$D$18:$AG$18,"PO1",$D$33:$AG$33,"&lt;&gt;")</f>
        <v>0</v>
      </c>
      <c r="AQ50" s="515">
        <f t="shared" ref="AQ50:AQ81" si="68">SUMIFS($D50:$AG50,$D$17:$AG$17,"CO1",$D$19:$AG$19,"PO2",$D$33:$AG$33,"&lt;&gt;")</f>
        <v>0</v>
      </c>
      <c r="AR50" s="515">
        <f t="shared" ref="AR50:AR81" si="69">SUMIFS($D50:$AG50,$D$17:$AG$17,"CO1",$D$20:$AG$20,"PO3",$D$33:$AG$33,"&lt;&gt;")</f>
        <v>0</v>
      </c>
      <c r="AS50" s="515">
        <f t="shared" ref="AS50:AS81" si="70">SUMIFS($D50:$AG50,$D$17:$AG$17,"CO1",$D$21:$AG$21,"PO4",$D$33:$AG$33,"&lt;&gt;")</f>
        <v>0</v>
      </c>
      <c r="AT50" s="515">
        <f t="shared" ref="AT50:AT81" si="71">SUMIFS($D50:$AG50,$D$17:$AG$17,"CO1",$D$22:$AG$22,"PO5",$D$33:$AG$33,"&lt;&gt;")</f>
        <v>0</v>
      </c>
      <c r="AU50" s="515">
        <f t="shared" ref="AU50:AU81" si="72">SUMIFS($D50:$AG50,$D$17:$AG$17,"CO1",$D$23:$AG$23,"PO6",$D$33:$AG$33,"&lt;&gt;")</f>
        <v>0</v>
      </c>
      <c r="AV50" s="515">
        <f t="shared" ref="AV50:AV81" si="73">SUMIFS($D50:$AG50,$D$17:$AG$17,"CO1",$D$24:$AG$24,"PO7",$D$33:$AG$33,"&lt;&gt;")</f>
        <v>0</v>
      </c>
      <c r="AW50" s="515">
        <f t="shared" ref="AW50:AW81" si="74">SUMIFS($D50:$AG50,$D$17:$AG$17,"CO1",$D$25:$AG$25,"PO8",$D$33:$AG$33,"&lt;&gt;")</f>
        <v>0</v>
      </c>
      <c r="AX50" s="515">
        <f t="shared" ref="AX50:AX81" si="75">SUMIFS($D50:$AG50,$D$17:$AG$17,"CO1",$D$26:$AG$26,"PO9",$D$33:$AG$33,"&lt;&gt;")</f>
        <v>0</v>
      </c>
      <c r="AY50" s="515">
        <f t="shared" ref="AY50:AY81" si="76">SUMIFS($D50:$AG50,$D$17:$AG$17,"CO1",$D$27:$AG$27,"PO10",$D$33:$AG$33,"&lt;&gt;")</f>
        <v>0</v>
      </c>
      <c r="AZ50" s="515">
        <f t="shared" ref="AZ50:AZ81" si="77">SUMIFS($D50:$AG50,$D$17:$AG$17,"CO1",$D$28:$AG$28,"PO11",$D$33:$AG$33,"&lt;&gt;")</f>
        <v>0</v>
      </c>
      <c r="BA50" s="515">
        <f t="shared" ref="BA50:BA81" si="78">SUMIFS($D50:$AG50,$D$17:$AG$17,"CO1",$D$29:$AG$29,"PO12",$D$33:$AG$33,"&lt;&gt;")</f>
        <v>0</v>
      </c>
      <c r="BB50" s="515">
        <f t="shared" ref="BB50:BB81" si="79">SUMIFS($D50:$AG50,$D$17:$AG$17,"CO2",$D$18:$AG$18,"PO1",$D$33:$AG$33,"&lt;&gt;")</f>
        <v>0</v>
      </c>
      <c r="BC50" s="515">
        <f t="shared" ref="BC50:BC81" si="80">SUMIFS($D50:$AG50,$D$17:$AG$17,"CO2",$D$19:$AG$19,"PO2",$D$33:$AG$33,"&lt;&gt;")</f>
        <v>0</v>
      </c>
      <c r="BD50" s="515">
        <f t="shared" ref="BD50:BD81" si="81">SUMIFS($D50:$AG50,$D$17:$AG$17,"CO2",$D$20:$AG$20,"PO3",$D$33:$AG$33,"&lt;&gt;")</f>
        <v>0</v>
      </c>
      <c r="BE50" s="515">
        <f t="shared" ref="BE50:BE81" si="82">SUMIFS($D50:$AG50,$D$17:$AG$17,"CO2",$D$21:$AG$21,"PO4",$D$33:$AG$33,"&lt;&gt;")</f>
        <v>0</v>
      </c>
      <c r="BF50" s="515">
        <f t="shared" ref="BF50:BF81" si="83">SUMIFS($D50:$AG50,$D$17:$AG$17,"CO2",$D$22:$AG$22,"PO5",$D$33:$AG$33,"&lt;&gt;")</f>
        <v>0</v>
      </c>
      <c r="BG50" s="515">
        <f t="shared" ref="BG50:BG81" si="84">SUMIFS($D50:$AG50,$D$17:$AG$17,"CO2",$D$23:$AG$23,"PO6",$D$33:$AG$33,"&lt;&gt;")</f>
        <v>0</v>
      </c>
      <c r="BH50" s="515">
        <f t="shared" ref="BH50:BH81" si="85">SUMIFS($D50:$AG50,$D$17:$AG$17,"CO2",$D$24:$AG$24,"PO7",$D$33:$AG$33,"&lt;&gt;")</f>
        <v>0</v>
      </c>
      <c r="BI50" s="515">
        <f t="shared" ref="BI50:BI81" si="86">SUMIFS($D50:$AG50,$D$17:$AG$17,"CO2",$D$25:$AG$25,"PO8",$D$33:$AG$33,"&lt;&gt;")</f>
        <v>0</v>
      </c>
      <c r="BJ50" s="515">
        <f t="shared" ref="BJ50:BJ81" si="87">SUMIFS($D50:$AG50,$D$17:$AG$17,"CO2",$D$26:$AG$26,"PO9",$D$33:$AG$33,"&lt;&gt;")</f>
        <v>0</v>
      </c>
      <c r="BK50" s="515">
        <f t="shared" ref="BK50:BK81" si="88">SUMIFS($D50:$AG50,$D$17:$AG$17,"CO2",$D$27:$AG$27,"PO10",$D$33:$AG$33,"&lt;&gt;")</f>
        <v>0</v>
      </c>
      <c r="BL50" s="515">
        <f t="shared" ref="BL50:BL81" si="89">SUMIFS($D50:$AG50,$D$17:$AG$17,"CO2",$D$28:$AG$28,"PO11",$D$33:$AG$33,"&lt;&gt;")</f>
        <v>0</v>
      </c>
      <c r="BM50" s="515">
        <f t="shared" ref="BM50:BM81" si="90">SUMIFS($D50:$AG50,$D$17:$AG$17,"CO2",$D$29:$AG$29,"PO12",$D$33:$AG$33,"&lt;&gt;")</f>
        <v>0</v>
      </c>
      <c r="BN50" s="515">
        <f t="shared" ref="BN50:BN81" si="91">SUMIFS($D50:$AG50,$D$17:$AG$17,"CO3",$D$18:$AG$18,"PO1",$D$33:$AG$33,"&lt;&gt;")</f>
        <v>0</v>
      </c>
      <c r="BO50" s="515">
        <f t="shared" ref="BO50:BO81" si="92">SUMIFS($D50:$AG50,$D$17:$AG$17,"CO3",$D$19:$AG$19,"PO2",$D$33:$AG$33,"&lt;&gt;")</f>
        <v>0</v>
      </c>
      <c r="BP50" s="515">
        <f t="shared" ref="BP50:BP81" si="93">SUMIFS($D50:$AG50,$D$17:$AG$17,"CO3",$D$20:$AG$20,"PO3",$D$33:$AG$33,"&lt;&gt;")</f>
        <v>0</v>
      </c>
      <c r="BQ50" s="515">
        <f t="shared" ref="BQ50:BQ81" si="94">SUMIFS($D50:$AG50,$D$17:$AG$17,"CO3",$D$21:$AG$21,"PO4",$D$33:$AG$33,"&lt;&gt;")</f>
        <v>0</v>
      </c>
      <c r="BR50" s="515">
        <f t="shared" ref="BR50:BR81" si="95">SUMIFS($D50:$AG50,$D$17:$AG$17,"CO3",$D$22:$AG$22,"PO5",$D$33:$AG$33,"&lt;&gt;")</f>
        <v>0</v>
      </c>
      <c r="BS50" s="515">
        <f t="shared" ref="BS50:BS81" si="96">SUMIFS($D50:$AG50,$D$17:$AG$17,"CO3",$D$23:$AG$23,"PO6",$D$33:$AG$33,"&lt;&gt;")</f>
        <v>0</v>
      </c>
      <c r="BT50" s="515">
        <f t="shared" ref="BT50:BT81" si="97">SUMIFS($D50:$AG50,$D$17:$AG$17,"CO3",$D$24:$AG$24,"PO7",$D$33:$AG$33,"&lt;&gt;")</f>
        <v>0</v>
      </c>
      <c r="BU50" s="515">
        <f t="shared" ref="BU50:BU81" si="98">SUMIFS($D50:$AG50,$D$17:$AG$17,"CO3",$D$25:$AG$25,"PO8",$D$33:$AG$33,"&lt;&gt;")</f>
        <v>0</v>
      </c>
      <c r="BV50" s="515">
        <f t="shared" ref="BV50:BV81" si="99">SUMIFS($D50:$AG50,$D$17:$AG$17,"CO3",$D$26:$AG$26,"PO9",$D$33:$AG$33,"&lt;&gt;")</f>
        <v>0</v>
      </c>
      <c r="BW50" s="515">
        <f t="shared" ref="BW50:BW81" si="100">SUMIFS($D50:$AG50,$D$17:$AG$17,"CO3",$D$27:$AG$27,"PO10",$D$33:$AG$33,"&lt;&gt;")</f>
        <v>0</v>
      </c>
      <c r="BX50" s="515">
        <f t="shared" ref="BX50:BX81" si="101">SUMIFS($D50:$AG50,$D$17:$AG$17,"CO3",$D$28:$AG$28,"PO11",$D$33:$AG$33,"&lt;&gt;")</f>
        <v>0</v>
      </c>
      <c r="BY50" s="515">
        <f t="shared" ref="BY50:BY81" si="102">SUMIFS($D50:$AG50,$D$17:$AG$17,"CO3",$D$29:$AG$29,"PO12",$D$33:$AG$33,"&lt;&gt;")</f>
        <v>0</v>
      </c>
      <c r="BZ50" s="515">
        <f t="shared" ref="BZ50:BZ81" si="103">SUMIFS($D50:$AG50,$D$17:$AG$17,"CO4",$D$18:$AG$18,"PO1",$D$33:$AG$33,"&lt;&gt;")</f>
        <v>0</v>
      </c>
      <c r="CA50" s="515">
        <f t="shared" ref="CA50:CA81" si="104">SUMIFS($D50:$AG50,$D$17:$AG$17,"CO4",$D$19:$AG$19,"PO2",$D$33:$AG$33,"&lt;&gt;")</f>
        <v>0</v>
      </c>
      <c r="CB50" s="515">
        <f t="shared" ref="CB50:CB81" si="105">SUMIFS($D50:$AG50,$D$17:$AG$17,"CO4",$D$20:$AG$20,"PO3",$D$33:$AG$33,"&lt;&gt;")</f>
        <v>0</v>
      </c>
      <c r="CC50" s="515">
        <f t="shared" ref="CC50:CC81" si="106">SUMIFS($D50:$AG50,$D$17:$AG$17,"CO4",$D$21:$AG$21,"PO4",$D$33:$AG$33,"&lt;&gt;")</f>
        <v>0</v>
      </c>
      <c r="CD50" s="515">
        <f t="shared" ref="CD50:CD81" si="107">SUMIFS($D50:$AG50,$D$17:$AG$17,"CO4",$D$22:$AG$22,"PO5",$D$33:$AG$33,"&lt;&gt;")</f>
        <v>0</v>
      </c>
      <c r="CE50" s="515">
        <f t="shared" ref="CE50:CE81" si="108">SUMIFS($D50:$AG50,$D$17:$AG$17,"CO4",$D$23:$AG$23,"PO6",$D$33:$AG$33,"&lt;&gt;")</f>
        <v>0</v>
      </c>
      <c r="CF50" s="515">
        <f t="shared" ref="CF50:CF81" si="109">SUMIFS($D50:$AG50,$D$17:$AG$17,"CO4",$D$24:$AG$24,"PO7",$D$33:$AG$33,"&lt;&gt;")</f>
        <v>0</v>
      </c>
      <c r="CG50" s="515">
        <f t="shared" ref="CG50:CG81" si="110">SUMIFS($D50:$AG50,$D$17:$AG$17,"CO4",$D$25:$AG$25,"PO8",$D$33:$AG$33,"&lt;&gt;")</f>
        <v>0</v>
      </c>
      <c r="CH50" s="515">
        <f t="shared" ref="CH50:CH81" si="111">SUMIFS($D50:$AG50,$D$17:$AG$17,"CO4",$D$26:$AG$26,"PO9",$D$33:$AG$33,"&lt;&gt;")</f>
        <v>0</v>
      </c>
      <c r="CI50" s="515">
        <f t="shared" ref="CI50:CI81" si="112">SUMIFS($D50:$AG50,$D$17:$AG$17,"CO4",$D$27:$AG$27,"PO10",$D$33:$AG$33,"&lt;&gt;")</f>
        <v>0</v>
      </c>
      <c r="CJ50" s="515">
        <f t="shared" si="65"/>
        <v>0</v>
      </c>
      <c r="CK50" s="515">
        <f t="shared" ref="CK50:CK81" si="113">SUMIFS($D50:$AG50,$D$17:$AG$17,"CO4",$D$29:$AG$29,"PO12",$D$33:$AG$33,"&lt;&gt;")</f>
        <v>0</v>
      </c>
      <c r="CL50" s="515">
        <f t="shared" ref="CL50:CL81" si="114">SUMIFS($D50:$AG50,$D$17:$AG$17,"CO5",$D$18:$AG$18,"PO1",$D$33:$AG$33,"&lt;&gt;")</f>
        <v>0</v>
      </c>
      <c r="CM50" s="515">
        <f t="shared" ref="CM50:CM81" si="115">SUMIFS($D50:$AG50,$D$17:$AG$17,"CO5",$D$19:$AG$19,"PO2",$D$33:$AG$33,"&lt;&gt;")</f>
        <v>0</v>
      </c>
      <c r="CN50" s="515">
        <f t="shared" ref="CN50:CN81" si="116">SUMIFS($D50:$AG50,$D$17:$AG$17,"CO5",$D$20:$AG$20,"PO3",$D$33:$AG$33,"&lt;&gt;")</f>
        <v>0</v>
      </c>
      <c r="CO50" s="515">
        <f t="shared" ref="CO50:CO81" si="117">SUMIFS($D50:$AG50,$D$17:$AG$17,"CO5",$D$21:$AG$21,"PO4",$D$33:$AG$33,"&lt;&gt;")</f>
        <v>0</v>
      </c>
      <c r="CP50" s="515">
        <f t="shared" ref="CP50:CP81" si="118">SUMIFS($D50:$AG50,$D$17:$AG$17,"CO5",$D$22:$AG$22,"PO5",$D$33:$AG$33,"&lt;&gt;")</f>
        <v>0</v>
      </c>
      <c r="CQ50" s="515">
        <f t="shared" ref="CQ50:CQ81" si="119">SUMIFS($D50:$AG50,$D$17:$AG$17,"CO5",$D$23:$AG$23,"PO6",$D$33:$AG$33,"&lt;&gt;")</f>
        <v>0</v>
      </c>
      <c r="CR50" s="515">
        <f t="shared" ref="CR50:CR81" si="120">SUMIFS($D50:$AG50,$D$17:$AG$17,"CO5",$D$24:$AG$24,"PO7",$D$33:$AG$33,"&lt;&gt;")</f>
        <v>0</v>
      </c>
      <c r="CS50" s="515">
        <f t="shared" ref="CS50:CS81" si="121">SUMIFS($D50:$AG50,$D$17:$AG$17,"CO5",$D$25:$AG$25,"PO8",$D$33:$AG$33,"&lt;&gt;")</f>
        <v>0</v>
      </c>
      <c r="CT50" s="515">
        <f t="shared" ref="CT50:CT81" si="122">SUMIFS($D50:$AG50,$D$17:$AG$17,"CO5",$D$26:$AG$26,"PO9",$D$33:$AG$33,"&lt;&gt;")</f>
        <v>0</v>
      </c>
      <c r="CU50" s="515">
        <f t="shared" ref="CU50:CU81" si="123">SUMIFS($D50:$AG50,$D$17:$AG$17,"CO5",$D$27:$AG$27,"PO10",$D$33:$AG$33,"&lt;&gt;")</f>
        <v>0</v>
      </c>
      <c r="CV50" s="515">
        <f t="shared" ref="CV50:CV81" si="124">SUMIFS($D50:$AG50,$D$17:$AG$17,"CO5",$D$28:$AG$28,"PO11",$D$33:$AG$33,"&lt;&gt;")</f>
        <v>0</v>
      </c>
      <c r="CW50" s="515">
        <f t="shared" ref="CW50:CW81" si="125">SUMIFS($D50:$AG50,$D$17:$AG$17,"CO5",$D$29:$AG$29,"PO12",$D$33:$AG$33,"&lt;&gt;")</f>
        <v>0</v>
      </c>
    </row>
    <row r="51" spans="2:101" x14ac:dyDescent="0.25">
      <c r="B51" s="509">
        <v>34</v>
      </c>
      <c r="C51" s="467">
        <f>'Student Entry'!C47</f>
        <v>211413205034</v>
      </c>
      <c r="D51" s="274" t="str">
        <f>'Student Entry'!D47</f>
        <v>HARITA CHANDINI.B</v>
      </c>
      <c r="E51" s="468">
        <v>2</v>
      </c>
      <c r="F51" s="510">
        <v>1</v>
      </c>
      <c r="G51" s="510">
        <v>0</v>
      </c>
      <c r="H51" s="510">
        <v>2</v>
      </c>
      <c r="I51" s="510">
        <v>0</v>
      </c>
      <c r="J51" s="468">
        <v>2</v>
      </c>
      <c r="K51" s="510">
        <v>1</v>
      </c>
      <c r="L51" s="468">
        <v>1</v>
      </c>
      <c r="M51" s="468">
        <v>1</v>
      </c>
      <c r="N51" s="510">
        <v>2</v>
      </c>
      <c r="O51" s="511">
        <v>7</v>
      </c>
      <c r="P51" s="511">
        <v>8</v>
      </c>
      <c r="Q51" s="510"/>
      <c r="R51" s="510"/>
      <c r="S51" s="511">
        <v>7</v>
      </c>
      <c r="T51" s="511"/>
      <c r="U51" s="510"/>
      <c r="V51" s="510"/>
      <c r="W51" s="511">
        <v>7</v>
      </c>
      <c r="X51" s="511"/>
      <c r="Y51" s="510"/>
      <c r="Z51" s="510"/>
      <c r="AA51" s="511">
        <v>5</v>
      </c>
      <c r="AB51" s="511"/>
      <c r="AC51" s="510"/>
      <c r="AD51" s="510"/>
      <c r="AE51" s="511">
        <v>7</v>
      </c>
      <c r="AF51" s="511">
        <v>5</v>
      </c>
      <c r="AG51" s="447"/>
      <c r="AH51" s="512"/>
      <c r="AI51" s="513">
        <f t="shared" si="59"/>
        <v>9</v>
      </c>
      <c r="AJ51" s="513">
        <f t="shared" si="60"/>
        <v>9</v>
      </c>
      <c r="AK51" s="513">
        <f t="shared" si="61"/>
        <v>7</v>
      </c>
      <c r="AL51" s="513">
        <f t="shared" si="62"/>
        <v>11</v>
      </c>
      <c r="AM51" s="554">
        <f t="shared" si="63"/>
        <v>21</v>
      </c>
      <c r="AN51" s="554">
        <f t="shared" si="64"/>
        <v>1</v>
      </c>
      <c r="AO51" s="514">
        <f t="shared" si="66"/>
        <v>58</v>
      </c>
      <c r="AP51" s="515">
        <f t="shared" si="67"/>
        <v>0</v>
      </c>
      <c r="AQ51" s="515">
        <f t="shared" si="68"/>
        <v>0</v>
      </c>
      <c r="AR51" s="515">
        <f t="shared" si="69"/>
        <v>0</v>
      </c>
      <c r="AS51" s="515">
        <f t="shared" si="70"/>
        <v>0</v>
      </c>
      <c r="AT51" s="515">
        <f t="shared" si="71"/>
        <v>0</v>
      </c>
      <c r="AU51" s="515">
        <f t="shared" si="72"/>
        <v>0</v>
      </c>
      <c r="AV51" s="515">
        <f t="shared" si="73"/>
        <v>0</v>
      </c>
      <c r="AW51" s="515">
        <f t="shared" si="74"/>
        <v>0</v>
      </c>
      <c r="AX51" s="515">
        <f t="shared" si="75"/>
        <v>0</v>
      </c>
      <c r="AY51" s="515">
        <f t="shared" si="76"/>
        <v>0</v>
      </c>
      <c r="AZ51" s="515">
        <f t="shared" si="77"/>
        <v>0</v>
      </c>
      <c r="BA51" s="515">
        <f t="shared" si="78"/>
        <v>0</v>
      </c>
      <c r="BB51" s="515">
        <f t="shared" si="79"/>
        <v>0</v>
      </c>
      <c r="BC51" s="515">
        <f t="shared" si="80"/>
        <v>0</v>
      </c>
      <c r="BD51" s="515">
        <f t="shared" si="81"/>
        <v>0</v>
      </c>
      <c r="BE51" s="515">
        <f t="shared" si="82"/>
        <v>0</v>
      </c>
      <c r="BF51" s="515">
        <f t="shared" si="83"/>
        <v>0</v>
      </c>
      <c r="BG51" s="515">
        <f t="shared" si="84"/>
        <v>0</v>
      </c>
      <c r="BH51" s="515">
        <f t="shared" si="85"/>
        <v>0</v>
      </c>
      <c r="BI51" s="515">
        <f t="shared" si="86"/>
        <v>0</v>
      </c>
      <c r="BJ51" s="515">
        <f t="shared" si="87"/>
        <v>0</v>
      </c>
      <c r="BK51" s="515">
        <f t="shared" si="88"/>
        <v>0</v>
      </c>
      <c r="BL51" s="515">
        <f t="shared" si="89"/>
        <v>0</v>
      </c>
      <c r="BM51" s="515">
        <f t="shared" si="90"/>
        <v>0</v>
      </c>
      <c r="BN51" s="515">
        <f t="shared" si="91"/>
        <v>0</v>
      </c>
      <c r="BO51" s="515">
        <f t="shared" si="92"/>
        <v>0</v>
      </c>
      <c r="BP51" s="515">
        <f t="shared" si="93"/>
        <v>0</v>
      </c>
      <c r="BQ51" s="515">
        <f t="shared" si="94"/>
        <v>0</v>
      </c>
      <c r="BR51" s="515">
        <f t="shared" si="95"/>
        <v>0</v>
      </c>
      <c r="BS51" s="515">
        <f t="shared" si="96"/>
        <v>0</v>
      </c>
      <c r="BT51" s="515">
        <f t="shared" si="97"/>
        <v>0</v>
      </c>
      <c r="BU51" s="515">
        <f t="shared" si="98"/>
        <v>0</v>
      </c>
      <c r="BV51" s="515">
        <f t="shared" si="99"/>
        <v>0</v>
      </c>
      <c r="BW51" s="515">
        <f t="shared" si="100"/>
        <v>0</v>
      </c>
      <c r="BX51" s="515">
        <f t="shared" si="101"/>
        <v>0</v>
      </c>
      <c r="BY51" s="515">
        <f t="shared" si="102"/>
        <v>0</v>
      </c>
      <c r="BZ51" s="515">
        <f t="shared" si="103"/>
        <v>0</v>
      </c>
      <c r="CA51" s="515">
        <f t="shared" si="104"/>
        <v>0</v>
      </c>
      <c r="CB51" s="515">
        <f t="shared" si="105"/>
        <v>0</v>
      </c>
      <c r="CC51" s="515">
        <f t="shared" si="106"/>
        <v>0</v>
      </c>
      <c r="CD51" s="515">
        <f t="shared" si="107"/>
        <v>0</v>
      </c>
      <c r="CE51" s="515">
        <f t="shared" si="108"/>
        <v>0</v>
      </c>
      <c r="CF51" s="515">
        <f t="shared" si="109"/>
        <v>0</v>
      </c>
      <c r="CG51" s="515">
        <f t="shared" si="110"/>
        <v>0</v>
      </c>
      <c r="CH51" s="515">
        <f t="shared" si="111"/>
        <v>0</v>
      </c>
      <c r="CI51" s="515">
        <f t="shared" si="112"/>
        <v>0</v>
      </c>
      <c r="CJ51" s="515">
        <f t="shared" ref="CJ51:CJ82" si="126">SUMIFS($D51:$AG51,$D$17:$AG$17,"CO5",$D$28:$AG$28,"PO11",$D$33:$AG$33,"&lt;&gt;")</f>
        <v>0</v>
      </c>
      <c r="CK51" s="515">
        <f t="shared" si="113"/>
        <v>0</v>
      </c>
      <c r="CL51" s="515">
        <f t="shared" si="114"/>
        <v>0</v>
      </c>
      <c r="CM51" s="515">
        <f t="shared" si="115"/>
        <v>0</v>
      </c>
      <c r="CN51" s="515">
        <f t="shared" si="116"/>
        <v>0</v>
      </c>
      <c r="CO51" s="515">
        <f t="shared" si="117"/>
        <v>0</v>
      </c>
      <c r="CP51" s="515">
        <f t="shared" si="118"/>
        <v>0</v>
      </c>
      <c r="CQ51" s="515">
        <f t="shared" si="119"/>
        <v>0</v>
      </c>
      <c r="CR51" s="515">
        <f t="shared" si="120"/>
        <v>0</v>
      </c>
      <c r="CS51" s="515">
        <f t="shared" si="121"/>
        <v>0</v>
      </c>
      <c r="CT51" s="515">
        <f t="shared" si="122"/>
        <v>0</v>
      </c>
      <c r="CU51" s="515">
        <f t="shared" si="123"/>
        <v>0</v>
      </c>
      <c r="CV51" s="515">
        <f t="shared" si="124"/>
        <v>0</v>
      </c>
      <c r="CW51" s="515">
        <f t="shared" si="125"/>
        <v>0</v>
      </c>
    </row>
    <row r="52" spans="2:101" x14ac:dyDescent="0.25">
      <c r="B52" s="509">
        <v>35</v>
      </c>
      <c r="C52" s="467">
        <f>'Student Entry'!C48</f>
        <v>211413205035</v>
      </c>
      <c r="D52" s="274" t="str">
        <f>'Student Entry'!D48</f>
        <v>HEMALATHA.V</v>
      </c>
      <c r="E52" s="468">
        <v>1</v>
      </c>
      <c r="F52" s="510">
        <v>2</v>
      </c>
      <c r="G52" s="510">
        <v>2</v>
      </c>
      <c r="H52" s="510">
        <v>2</v>
      </c>
      <c r="I52" s="510">
        <v>2</v>
      </c>
      <c r="J52" s="468">
        <v>1</v>
      </c>
      <c r="K52" s="510">
        <v>1</v>
      </c>
      <c r="L52" s="468">
        <v>2</v>
      </c>
      <c r="M52" s="468">
        <v>2</v>
      </c>
      <c r="N52" s="510">
        <v>2</v>
      </c>
      <c r="O52" s="511">
        <v>6</v>
      </c>
      <c r="P52" s="511">
        <v>8</v>
      </c>
      <c r="Q52" s="510"/>
      <c r="R52" s="510"/>
      <c r="S52" s="511">
        <v>8</v>
      </c>
      <c r="T52" s="511"/>
      <c r="U52" s="510"/>
      <c r="V52" s="510"/>
      <c r="W52" s="511" t="s">
        <v>937</v>
      </c>
      <c r="X52" s="511"/>
      <c r="Y52" s="510">
        <v>6</v>
      </c>
      <c r="Z52" s="510"/>
      <c r="AA52" s="511" t="s">
        <v>937</v>
      </c>
      <c r="AB52" s="511"/>
      <c r="AC52" s="510">
        <v>6</v>
      </c>
      <c r="AD52" s="510">
        <v>2</v>
      </c>
      <c r="AE52" s="511">
        <v>6</v>
      </c>
      <c r="AF52" s="511">
        <v>4</v>
      </c>
      <c r="AG52" s="447"/>
      <c r="AH52" s="512"/>
      <c r="AI52" s="513">
        <f t="shared" si="59"/>
        <v>7</v>
      </c>
      <c r="AJ52" s="513">
        <f t="shared" si="60"/>
        <v>10</v>
      </c>
      <c r="AK52" s="513">
        <f t="shared" si="61"/>
        <v>18</v>
      </c>
      <c r="AL52" s="513">
        <f t="shared" si="62"/>
        <v>17</v>
      </c>
      <c r="AM52" s="554">
        <f t="shared" si="63"/>
        <v>9</v>
      </c>
      <c r="AN52" s="554">
        <f t="shared" si="64"/>
        <v>2</v>
      </c>
      <c r="AO52" s="514">
        <f t="shared" si="66"/>
        <v>63</v>
      </c>
      <c r="AP52" s="515">
        <f t="shared" si="67"/>
        <v>0</v>
      </c>
      <c r="AQ52" s="515">
        <f t="shared" si="68"/>
        <v>0</v>
      </c>
      <c r="AR52" s="515">
        <f t="shared" si="69"/>
        <v>0</v>
      </c>
      <c r="AS52" s="515">
        <f t="shared" si="70"/>
        <v>0</v>
      </c>
      <c r="AT52" s="515">
        <f t="shared" si="71"/>
        <v>0</v>
      </c>
      <c r="AU52" s="515">
        <f t="shared" si="72"/>
        <v>0</v>
      </c>
      <c r="AV52" s="515">
        <f t="shared" si="73"/>
        <v>0</v>
      </c>
      <c r="AW52" s="515">
        <f t="shared" si="74"/>
        <v>0</v>
      </c>
      <c r="AX52" s="515">
        <f t="shared" si="75"/>
        <v>0</v>
      </c>
      <c r="AY52" s="515">
        <f t="shared" si="76"/>
        <v>0</v>
      </c>
      <c r="AZ52" s="515">
        <f t="shared" si="77"/>
        <v>0</v>
      </c>
      <c r="BA52" s="515">
        <f t="shared" si="78"/>
        <v>0</v>
      </c>
      <c r="BB52" s="515">
        <f t="shared" si="79"/>
        <v>0</v>
      </c>
      <c r="BC52" s="515">
        <f t="shared" si="80"/>
        <v>0</v>
      </c>
      <c r="BD52" s="515">
        <f t="shared" si="81"/>
        <v>0</v>
      </c>
      <c r="BE52" s="515">
        <f t="shared" si="82"/>
        <v>0</v>
      </c>
      <c r="BF52" s="515">
        <f t="shared" si="83"/>
        <v>0</v>
      </c>
      <c r="BG52" s="515">
        <f t="shared" si="84"/>
        <v>0</v>
      </c>
      <c r="BH52" s="515">
        <f t="shared" si="85"/>
        <v>0</v>
      </c>
      <c r="BI52" s="515">
        <f t="shared" si="86"/>
        <v>0</v>
      </c>
      <c r="BJ52" s="515">
        <f t="shared" si="87"/>
        <v>0</v>
      </c>
      <c r="BK52" s="515">
        <f t="shared" si="88"/>
        <v>0</v>
      </c>
      <c r="BL52" s="515">
        <f t="shared" si="89"/>
        <v>0</v>
      </c>
      <c r="BM52" s="515">
        <f t="shared" si="90"/>
        <v>0</v>
      </c>
      <c r="BN52" s="515">
        <f t="shared" si="91"/>
        <v>0</v>
      </c>
      <c r="BO52" s="515">
        <f t="shared" si="92"/>
        <v>0</v>
      </c>
      <c r="BP52" s="515">
        <f t="shared" si="93"/>
        <v>0</v>
      </c>
      <c r="BQ52" s="515">
        <f t="shared" si="94"/>
        <v>0</v>
      </c>
      <c r="BR52" s="515">
        <f t="shared" si="95"/>
        <v>0</v>
      </c>
      <c r="BS52" s="515">
        <f t="shared" si="96"/>
        <v>0</v>
      </c>
      <c r="BT52" s="515">
        <f t="shared" si="97"/>
        <v>0</v>
      </c>
      <c r="BU52" s="515">
        <f t="shared" si="98"/>
        <v>0</v>
      </c>
      <c r="BV52" s="515">
        <f t="shared" si="99"/>
        <v>0</v>
      </c>
      <c r="BW52" s="515">
        <f t="shared" si="100"/>
        <v>0</v>
      </c>
      <c r="BX52" s="515">
        <f t="shared" si="101"/>
        <v>0</v>
      </c>
      <c r="BY52" s="515">
        <f t="shared" si="102"/>
        <v>0</v>
      </c>
      <c r="BZ52" s="515">
        <f t="shared" si="103"/>
        <v>0</v>
      </c>
      <c r="CA52" s="515">
        <f t="shared" si="104"/>
        <v>0</v>
      </c>
      <c r="CB52" s="515">
        <f t="shared" si="105"/>
        <v>0</v>
      </c>
      <c r="CC52" s="515">
        <f t="shared" si="106"/>
        <v>0</v>
      </c>
      <c r="CD52" s="515">
        <f t="shared" si="107"/>
        <v>0</v>
      </c>
      <c r="CE52" s="515">
        <f t="shared" si="108"/>
        <v>0</v>
      </c>
      <c r="CF52" s="515">
        <f t="shared" si="109"/>
        <v>0</v>
      </c>
      <c r="CG52" s="515">
        <f t="shared" si="110"/>
        <v>0</v>
      </c>
      <c r="CH52" s="515">
        <f t="shared" si="111"/>
        <v>0</v>
      </c>
      <c r="CI52" s="515">
        <f t="shared" si="112"/>
        <v>0</v>
      </c>
      <c r="CJ52" s="515">
        <f t="shared" si="126"/>
        <v>0</v>
      </c>
      <c r="CK52" s="515">
        <f t="shared" si="113"/>
        <v>0</v>
      </c>
      <c r="CL52" s="515">
        <f t="shared" si="114"/>
        <v>0</v>
      </c>
      <c r="CM52" s="515">
        <f t="shared" si="115"/>
        <v>0</v>
      </c>
      <c r="CN52" s="515">
        <f t="shared" si="116"/>
        <v>0</v>
      </c>
      <c r="CO52" s="515">
        <f t="shared" si="117"/>
        <v>0</v>
      </c>
      <c r="CP52" s="515">
        <f t="shared" si="118"/>
        <v>0</v>
      </c>
      <c r="CQ52" s="515">
        <f t="shared" si="119"/>
        <v>0</v>
      </c>
      <c r="CR52" s="515">
        <f t="shared" si="120"/>
        <v>0</v>
      </c>
      <c r="CS52" s="515">
        <f t="shared" si="121"/>
        <v>0</v>
      </c>
      <c r="CT52" s="515">
        <f t="shared" si="122"/>
        <v>0</v>
      </c>
      <c r="CU52" s="515">
        <f t="shared" si="123"/>
        <v>0</v>
      </c>
      <c r="CV52" s="515">
        <f t="shared" si="124"/>
        <v>0</v>
      </c>
      <c r="CW52" s="515">
        <f t="shared" si="125"/>
        <v>0</v>
      </c>
    </row>
    <row r="53" spans="2:101" x14ac:dyDescent="0.25">
      <c r="B53" s="509">
        <v>36</v>
      </c>
      <c r="C53" s="467">
        <f>'Student Entry'!C49</f>
        <v>211413205036</v>
      </c>
      <c r="D53" s="274" t="str">
        <f>'Student Entry'!D49</f>
        <v>HEMAMALINI.M</v>
      </c>
      <c r="E53" s="468">
        <v>2</v>
      </c>
      <c r="F53" s="510">
        <v>2</v>
      </c>
      <c r="G53" s="510">
        <v>2</v>
      </c>
      <c r="H53" s="510">
        <v>1</v>
      </c>
      <c r="I53" s="510">
        <v>2</v>
      </c>
      <c r="J53" s="468">
        <v>1</v>
      </c>
      <c r="K53" s="510">
        <v>2</v>
      </c>
      <c r="L53" s="468">
        <v>1</v>
      </c>
      <c r="M53" s="468">
        <v>1</v>
      </c>
      <c r="N53" s="510">
        <v>2</v>
      </c>
      <c r="O53" s="511" t="s">
        <v>937</v>
      </c>
      <c r="P53" s="511" t="s">
        <v>937</v>
      </c>
      <c r="Q53" s="510">
        <v>10</v>
      </c>
      <c r="R53" s="510">
        <v>3</v>
      </c>
      <c r="S53" s="511" t="s">
        <v>937</v>
      </c>
      <c r="T53" s="511"/>
      <c r="U53" s="510">
        <v>14</v>
      </c>
      <c r="V53" s="510"/>
      <c r="W53" s="511">
        <v>5</v>
      </c>
      <c r="X53" s="511"/>
      <c r="Y53" s="510"/>
      <c r="Z53" s="510"/>
      <c r="AA53" s="511">
        <v>7</v>
      </c>
      <c r="AB53" s="511"/>
      <c r="AC53" s="510"/>
      <c r="AD53" s="510"/>
      <c r="AE53" s="511">
        <v>7</v>
      </c>
      <c r="AF53" s="511">
        <v>5</v>
      </c>
      <c r="AG53" s="447"/>
      <c r="AH53" s="512"/>
      <c r="AI53" s="513">
        <f t="shared" si="59"/>
        <v>5</v>
      </c>
      <c r="AJ53" s="513">
        <f t="shared" si="60"/>
        <v>12</v>
      </c>
      <c r="AK53" s="513">
        <f t="shared" si="61"/>
        <v>4</v>
      </c>
      <c r="AL53" s="513">
        <f t="shared" si="62"/>
        <v>23</v>
      </c>
      <c r="AM53" s="554">
        <f t="shared" si="63"/>
        <v>22</v>
      </c>
      <c r="AN53" s="554">
        <f t="shared" si="64"/>
        <v>1</v>
      </c>
      <c r="AO53" s="514">
        <f t="shared" si="66"/>
        <v>67</v>
      </c>
      <c r="AP53" s="515">
        <f t="shared" si="67"/>
        <v>0</v>
      </c>
      <c r="AQ53" s="515">
        <f t="shared" si="68"/>
        <v>0</v>
      </c>
      <c r="AR53" s="515">
        <f t="shared" si="69"/>
        <v>0</v>
      </c>
      <c r="AS53" s="515">
        <f t="shared" si="70"/>
        <v>0</v>
      </c>
      <c r="AT53" s="515">
        <f t="shared" si="71"/>
        <v>0</v>
      </c>
      <c r="AU53" s="515">
        <f t="shared" si="72"/>
        <v>0</v>
      </c>
      <c r="AV53" s="515">
        <f t="shared" si="73"/>
        <v>0</v>
      </c>
      <c r="AW53" s="515">
        <f t="shared" si="74"/>
        <v>0</v>
      </c>
      <c r="AX53" s="515">
        <f t="shared" si="75"/>
        <v>0</v>
      </c>
      <c r="AY53" s="515">
        <f t="shared" si="76"/>
        <v>0</v>
      </c>
      <c r="AZ53" s="515">
        <f t="shared" si="77"/>
        <v>0</v>
      </c>
      <c r="BA53" s="515">
        <f t="shared" si="78"/>
        <v>0</v>
      </c>
      <c r="BB53" s="515">
        <f t="shared" si="79"/>
        <v>0</v>
      </c>
      <c r="BC53" s="515">
        <f t="shared" si="80"/>
        <v>0</v>
      </c>
      <c r="BD53" s="515">
        <f t="shared" si="81"/>
        <v>0</v>
      </c>
      <c r="BE53" s="515">
        <f t="shared" si="82"/>
        <v>0</v>
      </c>
      <c r="BF53" s="515">
        <f t="shared" si="83"/>
        <v>0</v>
      </c>
      <c r="BG53" s="515">
        <f t="shared" si="84"/>
        <v>0</v>
      </c>
      <c r="BH53" s="515">
        <f t="shared" si="85"/>
        <v>0</v>
      </c>
      <c r="BI53" s="515">
        <f t="shared" si="86"/>
        <v>0</v>
      </c>
      <c r="BJ53" s="515">
        <f t="shared" si="87"/>
        <v>0</v>
      </c>
      <c r="BK53" s="515">
        <f t="shared" si="88"/>
        <v>0</v>
      </c>
      <c r="BL53" s="515">
        <f t="shared" si="89"/>
        <v>0</v>
      </c>
      <c r="BM53" s="515">
        <f t="shared" si="90"/>
        <v>0</v>
      </c>
      <c r="BN53" s="515">
        <f t="shared" si="91"/>
        <v>0</v>
      </c>
      <c r="BO53" s="515">
        <f t="shared" si="92"/>
        <v>0</v>
      </c>
      <c r="BP53" s="515">
        <f t="shared" si="93"/>
        <v>0</v>
      </c>
      <c r="BQ53" s="515">
        <f t="shared" si="94"/>
        <v>0</v>
      </c>
      <c r="BR53" s="515">
        <f t="shared" si="95"/>
        <v>0</v>
      </c>
      <c r="BS53" s="515">
        <f t="shared" si="96"/>
        <v>0</v>
      </c>
      <c r="BT53" s="515">
        <f t="shared" si="97"/>
        <v>0</v>
      </c>
      <c r="BU53" s="515">
        <f t="shared" si="98"/>
        <v>0</v>
      </c>
      <c r="BV53" s="515">
        <f t="shared" si="99"/>
        <v>0</v>
      </c>
      <c r="BW53" s="515">
        <f t="shared" si="100"/>
        <v>0</v>
      </c>
      <c r="BX53" s="515">
        <f t="shared" si="101"/>
        <v>0</v>
      </c>
      <c r="BY53" s="515">
        <f t="shared" si="102"/>
        <v>0</v>
      </c>
      <c r="BZ53" s="515">
        <f t="shared" si="103"/>
        <v>0</v>
      </c>
      <c r="CA53" s="515">
        <f t="shared" si="104"/>
        <v>0</v>
      </c>
      <c r="CB53" s="515">
        <f t="shared" si="105"/>
        <v>0</v>
      </c>
      <c r="CC53" s="515">
        <f t="shared" si="106"/>
        <v>0</v>
      </c>
      <c r="CD53" s="515">
        <f t="shared" si="107"/>
        <v>0</v>
      </c>
      <c r="CE53" s="515">
        <f t="shared" si="108"/>
        <v>0</v>
      </c>
      <c r="CF53" s="515">
        <f t="shared" si="109"/>
        <v>0</v>
      </c>
      <c r="CG53" s="515">
        <f t="shared" si="110"/>
        <v>0</v>
      </c>
      <c r="CH53" s="515">
        <f t="shared" si="111"/>
        <v>0</v>
      </c>
      <c r="CI53" s="515">
        <f t="shared" si="112"/>
        <v>0</v>
      </c>
      <c r="CJ53" s="515">
        <f t="shared" si="126"/>
        <v>0</v>
      </c>
      <c r="CK53" s="515">
        <f t="shared" si="113"/>
        <v>0</v>
      </c>
      <c r="CL53" s="515">
        <f t="shared" si="114"/>
        <v>0</v>
      </c>
      <c r="CM53" s="515">
        <f t="shared" si="115"/>
        <v>0</v>
      </c>
      <c r="CN53" s="515">
        <f t="shared" si="116"/>
        <v>0</v>
      </c>
      <c r="CO53" s="515">
        <f t="shared" si="117"/>
        <v>0</v>
      </c>
      <c r="CP53" s="515">
        <f t="shared" si="118"/>
        <v>0</v>
      </c>
      <c r="CQ53" s="515">
        <f t="shared" si="119"/>
        <v>0</v>
      </c>
      <c r="CR53" s="515">
        <f t="shared" si="120"/>
        <v>0</v>
      </c>
      <c r="CS53" s="515">
        <f t="shared" si="121"/>
        <v>0</v>
      </c>
      <c r="CT53" s="515">
        <f t="shared" si="122"/>
        <v>0</v>
      </c>
      <c r="CU53" s="515">
        <f t="shared" si="123"/>
        <v>0</v>
      </c>
      <c r="CV53" s="515">
        <f t="shared" si="124"/>
        <v>0</v>
      </c>
      <c r="CW53" s="515">
        <f t="shared" si="125"/>
        <v>0</v>
      </c>
    </row>
    <row r="54" spans="2:101" x14ac:dyDescent="0.25">
      <c r="B54" s="509">
        <v>37</v>
      </c>
      <c r="C54" s="467">
        <f>'Student Entry'!C50</f>
        <v>211413205037</v>
      </c>
      <c r="D54" s="274" t="str">
        <f>'Student Entry'!D50</f>
        <v>ILAVARASAN.S</v>
      </c>
      <c r="E54" s="468">
        <v>1</v>
      </c>
      <c r="F54" s="510">
        <v>1</v>
      </c>
      <c r="G54" s="510">
        <v>0</v>
      </c>
      <c r="H54" s="510">
        <v>2</v>
      </c>
      <c r="I54" s="510">
        <v>0</v>
      </c>
      <c r="J54" s="468">
        <v>2</v>
      </c>
      <c r="K54" s="510">
        <v>2</v>
      </c>
      <c r="L54" s="468">
        <v>2</v>
      </c>
      <c r="M54" s="468">
        <v>2</v>
      </c>
      <c r="N54" s="510">
        <v>2</v>
      </c>
      <c r="O54" s="511">
        <v>5</v>
      </c>
      <c r="P54" s="511">
        <v>6</v>
      </c>
      <c r="Q54" s="510"/>
      <c r="R54" s="510"/>
      <c r="S54" s="511">
        <v>7</v>
      </c>
      <c r="T54" s="511"/>
      <c r="U54" s="510"/>
      <c r="V54" s="510"/>
      <c r="W54" s="511">
        <v>6</v>
      </c>
      <c r="X54" s="511"/>
      <c r="Y54" s="510"/>
      <c r="Z54" s="510"/>
      <c r="AA54" s="511">
        <v>8</v>
      </c>
      <c r="AB54" s="511"/>
      <c r="AC54" s="510"/>
      <c r="AD54" s="510"/>
      <c r="AE54" s="511">
        <v>8</v>
      </c>
      <c r="AF54" s="511">
        <v>6</v>
      </c>
      <c r="AG54" s="447"/>
      <c r="AH54" s="512"/>
      <c r="AI54" s="513">
        <f t="shared" si="59"/>
        <v>6</v>
      </c>
      <c r="AJ54" s="513">
        <f t="shared" si="60"/>
        <v>7</v>
      </c>
      <c r="AK54" s="513">
        <f t="shared" si="61"/>
        <v>7</v>
      </c>
      <c r="AL54" s="513">
        <f t="shared" si="62"/>
        <v>12</v>
      </c>
      <c r="AM54" s="554">
        <f t="shared" si="63"/>
        <v>26</v>
      </c>
      <c r="AN54" s="554">
        <f t="shared" si="64"/>
        <v>2</v>
      </c>
      <c r="AO54" s="514">
        <f t="shared" si="66"/>
        <v>60</v>
      </c>
      <c r="AP54" s="515">
        <f t="shared" si="67"/>
        <v>0</v>
      </c>
      <c r="AQ54" s="515">
        <f t="shared" si="68"/>
        <v>0</v>
      </c>
      <c r="AR54" s="515">
        <f t="shared" si="69"/>
        <v>0</v>
      </c>
      <c r="AS54" s="515">
        <f t="shared" si="70"/>
        <v>0</v>
      </c>
      <c r="AT54" s="515">
        <f t="shared" si="71"/>
        <v>0</v>
      </c>
      <c r="AU54" s="515">
        <f t="shared" si="72"/>
        <v>0</v>
      </c>
      <c r="AV54" s="515">
        <f t="shared" si="73"/>
        <v>0</v>
      </c>
      <c r="AW54" s="515">
        <f t="shared" si="74"/>
        <v>0</v>
      </c>
      <c r="AX54" s="515">
        <f t="shared" si="75"/>
        <v>0</v>
      </c>
      <c r="AY54" s="515">
        <f t="shared" si="76"/>
        <v>0</v>
      </c>
      <c r="AZ54" s="515">
        <f t="shared" si="77"/>
        <v>0</v>
      </c>
      <c r="BA54" s="515">
        <f t="shared" si="78"/>
        <v>0</v>
      </c>
      <c r="BB54" s="515">
        <f t="shared" si="79"/>
        <v>0</v>
      </c>
      <c r="BC54" s="515">
        <f t="shared" si="80"/>
        <v>0</v>
      </c>
      <c r="BD54" s="515">
        <f t="shared" si="81"/>
        <v>0</v>
      </c>
      <c r="BE54" s="515">
        <f t="shared" si="82"/>
        <v>0</v>
      </c>
      <c r="BF54" s="515">
        <f t="shared" si="83"/>
        <v>0</v>
      </c>
      <c r="BG54" s="515">
        <f t="shared" si="84"/>
        <v>0</v>
      </c>
      <c r="BH54" s="515">
        <f t="shared" si="85"/>
        <v>0</v>
      </c>
      <c r="BI54" s="515">
        <f t="shared" si="86"/>
        <v>0</v>
      </c>
      <c r="BJ54" s="515">
        <f t="shared" si="87"/>
        <v>0</v>
      </c>
      <c r="BK54" s="515">
        <f t="shared" si="88"/>
        <v>0</v>
      </c>
      <c r="BL54" s="515">
        <f t="shared" si="89"/>
        <v>0</v>
      </c>
      <c r="BM54" s="515">
        <f t="shared" si="90"/>
        <v>0</v>
      </c>
      <c r="BN54" s="515">
        <f t="shared" si="91"/>
        <v>0</v>
      </c>
      <c r="BO54" s="515">
        <f t="shared" si="92"/>
        <v>0</v>
      </c>
      <c r="BP54" s="515">
        <f t="shared" si="93"/>
        <v>0</v>
      </c>
      <c r="BQ54" s="515">
        <f t="shared" si="94"/>
        <v>0</v>
      </c>
      <c r="BR54" s="515">
        <f t="shared" si="95"/>
        <v>0</v>
      </c>
      <c r="BS54" s="515">
        <f t="shared" si="96"/>
        <v>0</v>
      </c>
      <c r="BT54" s="515">
        <f t="shared" si="97"/>
        <v>0</v>
      </c>
      <c r="BU54" s="515">
        <f t="shared" si="98"/>
        <v>0</v>
      </c>
      <c r="BV54" s="515">
        <f t="shared" si="99"/>
        <v>0</v>
      </c>
      <c r="BW54" s="515">
        <f t="shared" si="100"/>
        <v>0</v>
      </c>
      <c r="BX54" s="515">
        <f t="shared" si="101"/>
        <v>0</v>
      </c>
      <c r="BY54" s="515">
        <f t="shared" si="102"/>
        <v>0</v>
      </c>
      <c r="BZ54" s="515">
        <f t="shared" si="103"/>
        <v>0</v>
      </c>
      <c r="CA54" s="515">
        <f t="shared" si="104"/>
        <v>0</v>
      </c>
      <c r="CB54" s="515">
        <f t="shared" si="105"/>
        <v>0</v>
      </c>
      <c r="CC54" s="515">
        <f t="shared" si="106"/>
        <v>0</v>
      </c>
      <c r="CD54" s="515">
        <f t="shared" si="107"/>
        <v>0</v>
      </c>
      <c r="CE54" s="515">
        <f t="shared" si="108"/>
        <v>0</v>
      </c>
      <c r="CF54" s="515">
        <f t="shared" si="109"/>
        <v>0</v>
      </c>
      <c r="CG54" s="515">
        <f t="shared" si="110"/>
        <v>0</v>
      </c>
      <c r="CH54" s="515">
        <f t="shared" si="111"/>
        <v>0</v>
      </c>
      <c r="CI54" s="515">
        <f t="shared" si="112"/>
        <v>0</v>
      </c>
      <c r="CJ54" s="515">
        <f t="shared" si="126"/>
        <v>0</v>
      </c>
      <c r="CK54" s="515">
        <f t="shared" si="113"/>
        <v>0</v>
      </c>
      <c r="CL54" s="515">
        <f t="shared" si="114"/>
        <v>0</v>
      </c>
      <c r="CM54" s="515">
        <f t="shared" si="115"/>
        <v>0</v>
      </c>
      <c r="CN54" s="515">
        <f t="shared" si="116"/>
        <v>0</v>
      </c>
      <c r="CO54" s="515">
        <f t="shared" si="117"/>
        <v>0</v>
      </c>
      <c r="CP54" s="515">
        <f t="shared" si="118"/>
        <v>0</v>
      </c>
      <c r="CQ54" s="515">
        <f t="shared" si="119"/>
        <v>0</v>
      </c>
      <c r="CR54" s="515">
        <f t="shared" si="120"/>
        <v>0</v>
      </c>
      <c r="CS54" s="515">
        <f t="shared" si="121"/>
        <v>0</v>
      </c>
      <c r="CT54" s="515">
        <f t="shared" si="122"/>
        <v>0</v>
      </c>
      <c r="CU54" s="515">
        <f t="shared" si="123"/>
        <v>0</v>
      </c>
      <c r="CV54" s="515">
        <f t="shared" si="124"/>
        <v>0</v>
      </c>
      <c r="CW54" s="515">
        <f t="shared" si="125"/>
        <v>0</v>
      </c>
    </row>
    <row r="55" spans="2:101" x14ac:dyDescent="0.25">
      <c r="B55" s="509">
        <v>38</v>
      </c>
      <c r="C55" s="467">
        <f>'Student Entry'!C51</f>
        <v>211413205039</v>
      </c>
      <c r="D55" s="274" t="str">
        <f>'Student Entry'!D51</f>
        <v>ISAIPRIYA.R</v>
      </c>
      <c r="E55" s="468">
        <v>2</v>
      </c>
      <c r="F55" s="510">
        <v>2</v>
      </c>
      <c r="G55" s="510">
        <v>2</v>
      </c>
      <c r="H55" s="510">
        <v>1</v>
      </c>
      <c r="I55" s="510">
        <v>2</v>
      </c>
      <c r="J55" s="468">
        <v>2</v>
      </c>
      <c r="K55" s="510">
        <v>2</v>
      </c>
      <c r="L55" s="468">
        <v>1</v>
      </c>
      <c r="M55" s="468">
        <v>1</v>
      </c>
      <c r="N55" s="510">
        <v>2</v>
      </c>
      <c r="O55" s="511">
        <v>6</v>
      </c>
      <c r="P55" s="511">
        <v>8</v>
      </c>
      <c r="Q55" s="510"/>
      <c r="R55" s="510"/>
      <c r="S55" s="511">
        <v>8</v>
      </c>
      <c r="T55" s="511"/>
      <c r="U55" s="510"/>
      <c r="V55" s="510"/>
      <c r="W55" s="511">
        <v>7</v>
      </c>
      <c r="X55" s="511"/>
      <c r="Y55" s="510"/>
      <c r="Z55" s="510"/>
      <c r="AA55" s="511" t="s">
        <v>937</v>
      </c>
      <c r="AB55" s="511"/>
      <c r="AC55" s="510">
        <v>6</v>
      </c>
      <c r="AD55" s="510">
        <v>6</v>
      </c>
      <c r="AE55" s="511">
        <v>6</v>
      </c>
      <c r="AF55" s="511">
        <v>7</v>
      </c>
      <c r="AG55" s="447"/>
      <c r="AH55" s="512"/>
      <c r="AI55" s="513">
        <f t="shared" si="59"/>
        <v>8</v>
      </c>
      <c r="AJ55" s="513">
        <f t="shared" si="60"/>
        <v>10</v>
      </c>
      <c r="AK55" s="513">
        <f t="shared" si="61"/>
        <v>18</v>
      </c>
      <c r="AL55" s="513">
        <f t="shared" si="62"/>
        <v>15</v>
      </c>
      <c r="AM55" s="554">
        <f t="shared" si="63"/>
        <v>19</v>
      </c>
      <c r="AN55" s="554">
        <f t="shared" si="64"/>
        <v>1</v>
      </c>
      <c r="AO55" s="514">
        <f t="shared" si="66"/>
        <v>71</v>
      </c>
      <c r="AP55" s="515">
        <f t="shared" si="67"/>
        <v>0</v>
      </c>
      <c r="AQ55" s="515">
        <f t="shared" si="68"/>
        <v>0</v>
      </c>
      <c r="AR55" s="515">
        <f t="shared" si="69"/>
        <v>0</v>
      </c>
      <c r="AS55" s="515">
        <f t="shared" si="70"/>
        <v>0</v>
      </c>
      <c r="AT55" s="515">
        <f t="shared" si="71"/>
        <v>0</v>
      </c>
      <c r="AU55" s="515">
        <f t="shared" si="72"/>
        <v>0</v>
      </c>
      <c r="AV55" s="515">
        <f t="shared" si="73"/>
        <v>0</v>
      </c>
      <c r="AW55" s="515">
        <f t="shared" si="74"/>
        <v>0</v>
      </c>
      <c r="AX55" s="515">
        <f t="shared" si="75"/>
        <v>0</v>
      </c>
      <c r="AY55" s="515">
        <f t="shared" si="76"/>
        <v>0</v>
      </c>
      <c r="AZ55" s="515">
        <f t="shared" si="77"/>
        <v>0</v>
      </c>
      <c r="BA55" s="515">
        <f t="shared" si="78"/>
        <v>0</v>
      </c>
      <c r="BB55" s="515">
        <f t="shared" si="79"/>
        <v>0</v>
      </c>
      <c r="BC55" s="515">
        <f t="shared" si="80"/>
        <v>0</v>
      </c>
      <c r="BD55" s="515">
        <f t="shared" si="81"/>
        <v>0</v>
      </c>
      <c r="BE55" s="515">
        <f t="shared" si="82"/>
        <v>0</v>
      </c>
      <c r="BF55" s="515">
        <f t="shared" si="83"/>
        <v>0</v>
      </c>
      <c r="BG55" s="515">
        <f t="shared" si="84"/>
        <v>0</v>
      </c>
      <c r="BH55" s="515">
        <f t="shared" si="85"/>
        <v>0</v>
      </c>
      <c r="BI55" s="515">
        <f t="shared" si="86"/>
        <v>0</v>
      </c>
      <c r="BJ55" s="515">
        <f t="shared" si="87"/>
        <v>0</v>
      </c>
      <c r="BK55" s="515">
        <f t="shared" si="88"/>
        <v>0</v>
      </c>
      <c r="BL55" s="515">
        <f t="shared" si="89"/>
        <v>0</v>
      </c>
      <c r="BM55" s="515">
        <f t="shared" si="90"/>
        <v>0</v>
      </c>
      <c r="BN55" s="515">
        <f t="shared" si="91"/>
        <v>0</v>
      </c>
      <c r="BO55" s="515">
        <f t="shared" si="92"/>
        <v>0</v>
      </c>
      <c r="BP55" s="515">
        <f t="shared" si="93"/>
        <v>0</v>
      </c>
      <c r="BQ55" s="515">
        <f t="shared" si="94"/>
        <v>0</v>
      </c>
      <c r="BR55" s="515">
        <f t="shared" si="95"/>
        <v>0</v>
      </c>
      <c r="BS55" s="515">
        <f t="shared" si="96"/>
        <v>0</v>
      </c>
      <c r="BT55" s="515">
        <f t="shared" si="97"/>
        <v>0</v>
      </c>
      <c r="BU55" s="515">
        <f t="shared" si="98"/>
        <v>0</v>
      </c>
      <c r="BV55" s="515">
        <f t="shared" si="99"/>
        <v>0</v>
      </c>
      <c r="BW55" s="515">
        <f t="shared" si="100"/>
        <v>0</v>
      </c>
      <c r="BX55" s="515">
        <f t="shared" si="101"/>
        <v>0</v>
      </c>
      <c r="BY55" s="515">
        <f t="shared" si="102"/>
        <v>0</v>
      </c>
      <c r="BZ55" s="515">
        <f t="shared" si="103"/>
        <v>0</v>
      </c>
      <c r="CA55" s="515">
        <f t="shared" si="104"/>
        <v>0</v>
      </c>
      <c r="CB55" s="515">
        <f t="shared" si="105"/>
        <v>0</v>
      </c>
      <c r="CC55" s="515">
        <f t="shared" si="106"/>
        <v>0</v>
      </c>
      <c r="CD55" s="515">
        <f t="shared" si="107"/>
        <v>0</v>
      </c>
      <c r="CE55" s="515">
        <f t="shared" si="108"/>
        <v>0</v>
      </c>
      <c r="CF55" s="515">
        <f t="shared" si="109"/>
        <v>0</v>
      </c>
      <c r="CG55" s="515">
        <f t="shared" si="110"/>
        <v>0</v>
      </c>
      <c r="CH55" s="515">
        <f t="shared" si="111"/>
        <v>0</v>
      </c>
      <c r="CI55" s="515">
        <f t="shared" si="112"/>
        <v>0</v>
      </c>
      <c r="CJ55" s="515">
        <f t="shared" si="126"/>
        <v>0</v>
      </c>
      <c r="CK55" s="515">
        <f t="shared" si="113"/>
        <v>0</v>
      </c>
      <c r="CL55" s="515">
        <f t="shared" si="114"/>
        <v>0</v>
      </c>
      <c r="CM55" s="515">
        <f t="shared" si="115"/>
        <v>0</v>
      </c>
      <c r="CN55" s="515">
        <f t="shared" si="116"/>
        <v>0</v>
      </c>
      <c r="CO55" s="515">
        <f t="shared" si="117"/>
        <v>0</v>
      </c>
      <c r="CP55" s="515">
        <f t="shared" si="118"/>
        <v>0</v>
      </c>
      <c r="CQ55" s="515">
        <f t="shared" si="119"/>
        <v>0</v>
      </c>
      <c r="CR55" s="515">
        <f t="shared" si="120"/>
        <v>0</v>
      </c>
      <c r="CS55" s="515">
        <f t="shared" si="121"/>
        <v>0</v>
      </c>
      <c r="CT55" s="515">
        <f t="shared" si="122"/>
        <v>0</v>
      </c>
      <c r="CU55" s="515">
        <f t="shared" si="123"/>
        <v>0</v>
      </c>
      <c r="CV55" s="515">
        <f t="shared" si="124"/>
        <v>0</v>
      </c>
      <c r="CW55" s="515">
        <f t="shared" si="125"/>
        <v>0</v>
      </c>
    </row>
    <row r="56" spans="2:101" x14ac:dyDescent="0.25">
      <c r="B56" s="509">
        <v>39</v>
      </c>
      <c r="C56" s="467">
        <f>'Student Entry'!C52</f>
        <v>211413205040</v>
      </c>
      <c r="D56" s="274" t="str">
        <f>'Student Entry'!D52</f>
        <v>JEISEELAN.R</v>
      </c>
      <c r="E56" s="468">
        <v>2</v>
      </c>
      <c r="F56" s="510">
        <v>0</v>
      </c>
      <c r="G56" s="510">
        <v>2</v>
      </c>
      <c r="H56" s="510" t="s">
        <v>937</v>
      </c>
      <c r="I56" s="510">
        <v>1</v>
      </c>
      <c r="J56" s="468">
        <v>2</v>
      </c>
      <c r="K56" s="510">
        <v>2</v>
      </c>
      <c r="L56" s="468">
        <v>2</v>
      </c>
      <c r="M56" s="468">
        <v>1</v>
      </c>
      <c r="N56" s="510">
        <v>2</v>
      </c>
      <c r="O56" s="511" t="s">
        <v>937</v>
      </c>
      <c r="P56" s="511" t="s">
        <v>937</v>
      </c>
      <c r="Q56" s="510">
        <v>12</v>
      </c>
      <c r="R56" s="510">
        <v>4</v>
      </c>
      <c r="S56" s="511" t="s">
        <v>937</v>
      </c>
      <c r="T56" s="511"/>
      <c r="U56" s="510">
        <v>13</v>
      </c>
      <c r="V56" s="510"/>
      <c r="W56" s="511">
        <v>5</v>
      </c>
      <c r="X56" s="511"/>
      <c r="Y56" s="510"/>
      <c r="Z56" s="510"/>
      <c r="AA56" s="511">
        <v>6</v>
      </c>
      <c r="AB56" s="511"/>
      <c r="AC56" s="510"/>
      <c r="AD56" s="510"/>
      <c r="AE56" s="511" t="s">
        <v>937</v>
      </c>
      <c r="AF56" s="511" t="s">
        <v>937</v>
      </c>
      <c r="AG56" s="447">
        <v>7</v>
      </c>
      <c r="AH56" s="512">
        <v>8</v>
      </c>
      <c r="AI56" s="513">
        <f t="shared" si="59"/>
        <v>6</v>
      </c>
      <c r="AJ56" s="513">
        <f t="shared" si="60"/>
        <v>12</v>
      </c>
      <c r="AK56" s="513">
        <f t="shared" si="61"/>
        <v>3</v>
      </c>
      <c r="AL56" s="513">
        <f t="shared" si="62"/>
        <v>23</v>
      </c>
      <c r="AM56" s="554">
        <f t="shared" si="63"/>
        <v>24</v>
      </c>
      <c r="AN56" s="554">
        <f t="shared" si="64"/>
        <v>1</v>
      </c>
      <c r="AO56" s="514">
        <f t="shared" si="66"/>
        <v>69</v>
      </c>
      <c r="AP56" s="515">
        <f t="shared" si="67"/>
        <v>0</v>
      </c>
      <c r="AQ56" s="515">
        <f t="shared" si="68"/>
        <v>0</v>
      </c>
      <c r="AR56" s="515">
        <f t="shared" si="69"/>
        <v>0</v>
      </c>
      <c r="AS56" s="515">
        <f t="shared" si="70"/>
        <v>0</v>
      </c>
      <c r="AT56" s="515">
        <f t="shared" si="71"/>
        <v>0</v>
      </c>
      <c r="AU56" s="515">
        <f t="shared" si="72"/>
        <v>0</v>
      </c>
      <c r="AV56" s="515">
        <f t="shared" si="73"/>
        <v>0</v>
      </c>
      <c r="AW56" s="515">
        <f t="shared" si="74"/>
        <v>0</v>
      </c>
      <c r="AX56" s="515">
        <f t="shared" si="75"/>
        <v>0</v>
      </c>
      <c r="AY56" s="515">
        <f t="shared" si="76"/>
        <v>0</v>
      </c>
      <c r="AZ56" s="515">
        <f t="shared" si="77"/>
        <v>0</v>
      </c>
      <c r="BA56" s="515">
        <f t="shared" si="78"/>
        <v>0</v>
      </c>
      <c r="BB56" s="515">
        <f t="shared" si="79"/>
        <v>0</v>
      </c>
      <c r="BC56" s="515">
        <f t="shared" si="80"/>
        <v>0</v>
      </c>
      <c r="BD56" s="515">
        <f t="shared" si="81"/>
        <v>0</v>
      </c>
      <c r="BE56" s="515">
        <f t="shared" si="82"/>
        <v>0</v>
      </c>
      <c r="BF56" s="515">
        <f t="shared" si="83"/>
        <v>0</v>
      </c>
      <c r="BG56" s="515">
        <f t="shared" si="84"/>
        <v>0</v>
      </c>
      <c r="BH56" s="515">
        <f t="shared" si="85"/>
        <v>0</v>
      </c>
      <c r="BI56" s="515">
        <f t="shared" si="86"/>
        <v>0</v>
      </c>
      <c r="BJ56" s="515">
        <f t="shared" si="87"/>
        <v>0</v>
      </c>
      <c r="BK56" s="515">
        <f t="shared" si="88"/>
        <v>0</v>
      </c>
      <c r="BL56" s="515">
        <f t="shared" si="89"/>
        <v>0</v>
      </c>
      <c r="BM56" s="515">
        <f t="shared" si="90"/>
        <v>0</v>
      </c>
      <c r="BN56" s="515">
        <f t="shared" si="91"/>
        <v>0</v>
      </c>
      <c r="BO56" s="515">
        <f t="shared" si="92"/>
        <v>0</v>
      </c>
      <c r="BP56" s="515">
        <f t="shared" si="93"/>
        <v>0</v>
      </c>
      <c r="BQ56" s="515">
        <f t="shared" si="94"/>
        <v>0</v>
      </c>
      <c r="BR56" s="515">
        <f t="shared" si="95"/>
        <v>0</v>
      </c>
      <c r="BS56" s="515">
        <f t="shared" si="96"/>
        <v>0</v>
      </c>
      <c r="BT56" s="515">
        <f t="shared" si="97"/>
        <v>0</v>
      </c>
      <c r="BU56" s="515">
        <f t="shared" si="98"/>
        <v>0</v>
      </c>
      <c r="BV56" s="515">
        <f t="shared" si="99"/>
        <v>0</v>
      </c>
      <c r="BW56" s="515">
        <f t="shared" si="100"/>
        <v>0</v>
      </c>
      <c r="BX56" s="515">
        <f t="shared" si="101"/>
        <v>0</v>
      </c>
      <c r="BY56" s="515">
        <f t="shared" si="102"/>
        <v>0</v>
      </c>
      <c r="BZ56" s="515">
        <f t="shared" si="103"/>
        <v>0</v>
      </c>
      <c r="CA56" s="515">
        <f t="shared" si="104"/>
        <v>0</v>
      </c>
      <c r="CB56" s="515">
        <f t="shared" si="105"/>
        <v>0</v>
      </c>
      <c r="CC56" s="515">
        <f t="shared" si="106"/>
        <v>0</v>
      </c>
      <c r="CD56" s="515">
        <f t="shared" si="107"/>
        <v>0</v>
      </c>
      <c r="CE56" s="515">
        <f t="shared" si="108"/>
        <v>0</v>
      </c>
      <c r="CF56" s="515">
        <f t="shared" si="109"/>
        <v>0</v>
      </c>
      <c r="CG56" s="515">
        <f t="shared" si="110"/>
        <v>0</v>
      </c>
      <c r="CH56" s="515">
        <f t="shared" si="111"/>
        <v>0</v>
      </c>
      <c r="CI56" s="515">
        <f t="shared" si="112"/>
        <v>0</v>
      </c>
      <c r="CJ56" s="515">
        <f t="shared" si="126"/>
        <v>0</v>
      </c>
      <c r="CK56" s="515">
        <f t="shared" si="113"/>
        <v>0</v>
      </c>
      <c r="CL56" s="515">
        <f t="shared" si="114"/>
        <v>0</v>
      </c>
      <c r="CM56" s="515">
        <f t="shared" si="115"/>
        <v>0</v>
      </c>
      <c r="CN56" s="515">
        <f t="shared" si="116"/>
        <v>0</v>
      </c>
      <c r="CO56" s="515">
        <f t="shared" si="117"/>
        <v>0</v>
      </c>
      <c r="CP56" s="515">
        <f t="shared" si="118"/>
        <v>0</v>
      </c>
      <c r="CQ56" s="515">
        <f t="shared" si="119"/>
        <v>0</v>
      </c>
      <c r="CR56" s="515">
        <f t="shared" si="120"/>
        <v>0</v>
      </c>
      <c r="CS56" s="515">
        <f t="shared" si="121"/>
        <v>0</v>
      </c>
      <c r="CT56" s="515">
        <f t="shared" si="122"/>
        <v>0</v>
      </c>
      <c r="CU56" s="515">
        <f t="shared" si="123"/>
        <v>0</v>
      </c>
      <c r="CV56" s="515">
        <f t="shared" si="124"/>
        <v>0</v>
      </c>
      <c r="CW56" s="515">
        <f t="shared" si="125"/>
        <v>0</v>
      </c>
    </row>
    <row r="57" spans="2:101" x14ac:dyDescent="0.25">
      <c r="B57" s="509">
        <v>40</v>
      </c>
      <c r="C57" s="467">
        <f>'Student Entry'!C53</f>
        <v>211413205041</v>
      </c>
      <c r="D57" s="274" t="str">
        <f>'Student Entry'!D53</f>
        <v>JENIE MARIAM ZACHARIAH</v>
      </c>
      <c r="E57" s="468">
        <v>2</v>
      </c>
      <c r="F57" s="510">
        <v>0</v>
      </c>
      <c r="G57" s="510">
        <v>1</v>
      </c>
      <c r="H57" s="510">
        <v>2</v>
      </c>
      <c r="I57" s="510">
        <v>2</v>
      </c>
      <c r="J57" s="468">
        <v>1</v>
      </c>
      <c r="K57" s="510">
        <v>2</v>
      </c>
      <c r="L57" s="468">
        <v>1</v>
      </c>
      <c r="M57" s="468">
        <v>1</v>
      </c>
      <c r="N57" s="510">
        <v>2</v>
      </c>
      <c r="O57" s="511">
        <v>7</v>
      </c>
      <c r="P57" s="511">
        <v>7</v>
      </c>
      <c r="Q57" s="510"/>
      <c r="R57" s="510"/>
      <c r="S57" s="511">
        <v>6</v>
      </c>
      <c r="T57" s="511"/>
      <c r="U57" s="510"/>
      <c r="V57" s="510"/>
      <c r="W57" s="511" t="s">
        <v>937</v>
      </c>
      <c r="X57" s="511"/>
      <c r="Y57" s="510">
        <v>7</v>
      </c>
      <c r="Z57" s="510"/>
      <c r="AA57" s="511">
        <v>10</v>
      </c>
      <c r="AB57" s="511"/>
      <c r="AC57" s="510"/>
      <c r="AD57" s="510"/>
      <c r="AE57" s="511" t="s">
        <v>937</v>
      </c>
      <c r="AF57" s="511" t="s">
        <v>937</v>
      </c>
      <c r="AG57" s="447">
        <v>5</v>
      </c>
      <c r="AH57" s="512">
        <v>7</v>
      </c>
      <c r="AI57" s="513">
        <f t="shared" si="59"/>
        <v>9</v>
      </c>
      <c r="AJ57" s="513">
        <f t="shared" si="60"/>
        <v>7</v>
      </c>
      <c r="AK57" s="513">
        <f t="shared" si="61"/>
        <v>9</v>
      </c>
      <c r="AL57" s="513">
        <f t="shared" si="62"/>
        <v>17</v>
      </c>
      <c r="AM57" s="554">
        <f t="shared" si="63"/>
        <v>20</v>
      </c>
      <c r="AN57" s="554">
        <f t="shared" si="64"/>
        <v>1</v>
      </c>
      <c r="AO57" s="514">
        <f t="shared" si="66"/>
        <v>63</v>
      </c>
      <c r="AP57" s="515">
        <f t="shared" si="67"/>
        <v>0</v>
      </c>
      <c r="AQ57" s="515">
        <f t="shared" si="68"/>
        <v>0</v>
      </c>
      <c r="AR57" s="515">
        <f t="shared" si="69"/>
        <v>0</v>
      </c>
      <c r="AS57" s="515">
        <f t="shared" si="70"/>
        <v>0</v>
      </c>
      <c r="AT57" s="515">
        <f t="shared" si="71"/>
        <v>0</v>
      </c>
      <c r="AU57" s="515">
        <f t="shared" si="72"/>
        <v>0</v>
      </c>
      <c r="AV57" s="515">
        <f t="shared" si="73"/>
        <v>0</v>
      </c>
      <c r="AW57" s="515">
        <f t="shared" si="74"/>
        <v>0</v>
      </c>
      <c r="AX57" s="515">
        <f t="shared" si="75"/>
        <v>0</v>
      </c>
      <c r="AY57" s="515">
        <f t="shared" si="76"/>
        <v>0</v>
      </c>
      <c r="AZ57" s="515">
        <f t="shared" si="77"/>
        <v>0</v>
      </c>
      <c r="BA57" s="515">
        <f t="shared" si="78"/>
        <v>0</v>
      </c>
      <c r="BB57" s="515">
        <f t="shared" si="79"/>
        <v>0</v>
      </c>
      <c r="BC57" s="515">
        <f t="shared" si="80"/>
        <v>0</v>
      </c>
      <c r="BD57" s="515">
        <f t="shared" si="81"/>
        <v>0</v>
      </c>
      <c r="BE57" s="515">
        <f t="shared" si="82"/>
        <v>0</v>
      </c>
      <c r="BF57" s="515">
        <f t="shared" si="83"/>
        <v>0</v>
      </c>
      <c r="BG57" s="515">
        <f t="shared" si="84"/>
        <v>0</v>
      </c>
      <c r="BH57" s="515">
        <f t="shared" si="85"/>
        <v>0</v>
      </c>
      <c r="BI57" s="515">
        <f t="shared" si="86"/>
        <v>0</v>
      </c>
      <c r="BJ57" s="515">
        <f t="shared" si="87"/>
        <v>0</v>
      </c>
      <c r="BK57" s="515">
        <f t="shared" si="88"/>
        <v>0</v>
      </c>
      <c r="BL57" s="515">
        <f t="shared" si="89"/>
        <v>0</v>
      </c>
      <c r="BM57" s="515">
        <f t="shared" si="90"/>
        <v>0</v>
      </c>
      <c r="BN57" s="515">
        <f t="shared" si="91"/>
        <v>0</v>
      </c>
      <c r="BO57" s="515">
        <f t="shared" si="92"/>
        <v>0</v>
      </c>
      <c r="BP57" s="515">
        <f t="shared" si="93"/>
        <v>0</v>
      </c>
      <c r="BQ57" s="515">
        <f t="shared" si="94"/>
        <v>0</v>
      </c>
      <c r="BR57" s="515">
        <f t="shared" si="95"/>
        <v>0</v>
      </c>
      <c r="BS57" s="515">
        <f t="shared" si="96"/>
        <v>0</v>
      </c>
      <c r="BT57" s="515">
        <f t="shared" si="97"/>
        <v>0</v>
      </c>
      <c r="BU57" s="515">
        <f t="shared" si="98"/>
        <v>0</v>
      </c>
      <c r="BV57" s="515">
        <f t="shared" si="99"/>
        <v>0</v>
      </c>
      <c r="BW57" s="515">
        <f t="shared" si="100"/>
        <v>0</v>
      </c>
      <c r="BX57" s="515">
        <f t="shared" si="101"/>
        <v>0</v>
      </c>
      <c r="BY57" s="515">
        <f t="shared" si="102"/>
        <v>0</v>
      </c>
      <c r="BZ57" s="515">
        <f t="shared" si="103"/>
        <v>0</v>
      </c>
      <c r="CA57" s="515">
        <f t="shared" si="104"/>
        <v>0</v>
      </c>
      <c r="CB57" s="515">
        <f t="shared" si="105"/>
        <v>0</v>
      </c>
      <c r="CC57" s="515">
        <f t="shared" si="106"/>
        <v>0</v>
      </c>
      <c r="CD57" s="515">
        <f t="shared" si="107"/>
        <v>0</v>
      </c>
      <c r="CE57" s="515">
        <f t="shared" si="108"/>
        <v>0</v>
      </c>
      <c r="CF57" s="515">
        <f t="shared" si="109"/>
        <v>0</v>
      </c>
      <c r="CG57" s="515">
        <f t="shared" si="110"/>
        <v>0</v>
      </c>
      <c r="CH57" s="515">
        <f t="shared" si="111"/>
        <v>0</v>
      </c>
      <c r="CI57" s="515">
        <f t="shared" si="112"/>
        <v>0</v>
      </c>
      <c r="CJ57" s="515">
        <f t="shared" si="126"/>
        <v>0</v>
      </c>
      <c r="CK57" s="515">
        <f t="shared" si="113"/>
        <v>0</v>
      </c>
      <c r="CL57" s="515">
        <f t="shared" si="114"/>
        <v>0</v>
      </c>
      <c r="CM57" s="515">
        <f t="shared" si="115"/>
        <v>0</v>
      </c>
      <c r="CN57" s="515">
        <f t="shared" si="116"/>
        <v>0</v>
      </c>
      <c r="CO57" s="515">
        <f t="shared" si="117"/>
        <v>0</v>
      </c>
      <c r="CP57" s="515">
        <f t="shared" si="118"/>
        <v>0</v>
      </c>
      <c r="CQ57" s="515">
        <f t="shared" si="119"/>
        <v>0</v>
      </c>
      <c r="CR57" s="515">
        <f t="shared" si="120"/>
        <v>0</v>
      </c>
      <c r="CS57" s="515">
        <f t="shared" si="121"/>
        <v>0</v>
      </c>
      <c r="CT57" s="515">
        <f t="shared" si="122"/>
        <v>0</v>
      </c>
      <c r="CU57" s="515">
        <f t="shared" si="123"/>
        <v>0</v>
      </c>
      <c r="CV57" s="515">
        <f t="shared" si="124"/>
        <v>0</v>
      </c>
      <c r="CW57" s="515">
        <f t="shared" si="125"/>
        <v>0</v>
      </c>
    </row>
    <row r="58" spans="2:101" x14ac:dyDescent="0.25">
      <c r="B58" s="509">
        <v>41</v>
      </c>
      <c r="C58" s="467">
        <f>'Student Entry'!C54</f>
        <v>211413205042</v>
      </c>
      <c r="D58" s="274" t="str">
        <f>'Student Entry'!D54</f>
        <v>JOTHI.P</v>
      </c>
      <c r="E58" s="468">
        <v>1</v>
      </c>
      <c r="F58" s="510">
        <v>2</v>
      </c>
      <c r="G58" s="510">
        <v>0</v>
      </c>
      <c r="H58" s="510">
        <v>1</v>
      </c>
      <c r="I58" s="510">
        <v>2</v>
      </c>
      <c r="J58" s="468" t="s">
        <v>937</v>
      </c>
      <c r="K58" s="510">
        <v>2</v>
      </c>
      <c r="L58" s="468">
        <v>2</v>
      </c>
      <c r="M58" s="468">
        <v>2</v>
      </c>
      <c r="N58" s="510">
        <v>2</v>
      </c>
      <c r="O58" s="511">
        <v>5</v>
      </c>
      <c r="P58" s="511">
        <v>8</v>
      </c>
      <c r="Q58" s="510"/>
      <c r="R58" s="510"/>
      <c r="S58" s="511" t="s">
        <v>937</v>
      </c>
      <c r="T58" s="511"/>
      <c r="U58" s="510">
        <v>9</v>
      </c>
      <c r="V58" s="510"/>
      <c r="W58" s="511">
        <v>5</v>
      </c>
      <c r="X58" s="511"/>
      <c r="Y58" s="510"/>
      <c r="Z58" s="510"/>
      <c r="AA58" s="511" t="s">
        <v>937</v>
      </c>
      <c r="AB58" s="511"/>
      <c r="AC58" s="510">
        <v>6</v>
      </c>
      <c r="AD58" s="510">
        <v>6</v>
      </c>
      <c r="AE58" s="511" t="s">
        <v>937</v>
      </c>
      <c r="AF58" s="511" t="s">
        <v>937</v>
      </c>
      <c r="AG58" s="447">
        <v>5</v>
      </c>
      <c r="AH58" s="512">
        <v>8</v>
      </c>
      <c r="AI58" s="513">
        <f t="shared" si="59"/>
        <v>6</v>
      </c>
      <c r="AJ58" s="513">
        <f t="shared" si="60"/>
        <v>10</v>
      </c>
      <c r="AK58" s="513">
        <f t="shared" si="61"/>
        <v>8</v>
      </c>
      <c r="AL58" s="513">
        <f t="shared" si="62"/>
        <v>24</v>
      </c>
      <c r="AM58" s="554">
        <f t="shared" si="63"/>
        <v>16</v>
      </c>
      <c r="AN58" s="554">
        <f t="shared" si="64"/>
        <v>2</v>
      </c>
      <c r="AO58" s="514">
        <f t="shared" si="66"/>
        <v>66</v>
      </c>
      <c r="AP58" s="515">
        <f t="shared" si="67"/>
        <v>0</v>
      </c>
      <c r="AQ58" s="515">
        <f t="shared" si="68"/>
        <v>0</v>
      </c>
      <c r="AR58" s="515">
        <f t="shared" si="69"/>
        <v>0</v>
      </c>
      <c r="AS58" s="515">
        <f t="shared" si="70"/>
        <v>0</v>
      </c>
      <c r="AT58" s="515">
        <f t="shared" si="71"/>
        <v>0</v>
      </c>
      <c r="AU58" s="515">
        <f t="shared" si="72"/>
        <v>0</v>
      </c>
      <c r="AV58" s="515">
        <f t="shared" si="73"/>
        <v>0</v>
      </c>
      <c r="AW58" s="515">
        <f t="shared" si="74"/>
        <v>0</v>
      </c>
      <c r="AX58" s="515">
        <f t="shared" si="75"/>
        <v>0</v>
      </c>
      <c r="AY58" s="515">
        <f t="shared" si="76"/>
        <v>0</v>
      </c>
      <c r="AZ58" s="515">
        <f t="shared" si="77"/>
        <v>0</v>
      </c>
      <c r="BA58" s="515">
        <f t="shared" si="78"/>
        <v>0</v>
      </c>
      <c r="BB58" s="515">
        <f t="shared" si="79"/>
        <v>0</v>
      </c>
      <c r="BC58" s="515">
        <f t="shared" si="80"/>
        <v>0</v>
      </c>
      <c r="BD58" s="515">
        <f t="shared" si="81"/>
        <v>0</v>
      </c>
      <c r="BE58" s="515">
        <f t="shared" si="82"/>
        <v>0</v>
      </c>
      <c r="BF58" s="515">
        <f t="shared" si="83"/>
        <v>0</v>
      </c>
      <c r="BG58" s="515">
        <f t="shared" si="84"/>
        <v>0</v>
      </c>
      <c r="BH58" s="515">
        <f t="shared" si="85"/>
        <v>0</v>
      </c>
      <c r="BI58" s="515">
        <f t="shared" si="86"/>
        <v>0</v>
      </c>
      <c r="BJ58" s="515">
        <f t="shared" si="87"/>
        <v>0</v>
      </c>
      <c r="BK58" s="515">
        <f t="shared" si="88"/>
        <v>0</v>
      </c>
      <c r="BL58" s="515">
        <f t="shared" si="89"/>
        <v>0</v>
      </c>
      <c r="BM58" s="515">
        <f t="shared" si="90"/>
        <v>0</v>
      </c>
      <c r="BN58" s="515">
        <f t="shared" si="91"/>
        <v>0</v>
      </c>
      <c r="BO58" s="515">
        <f t="shared" si="92"/>
        <v>0</v>
      </c>
      <c r="BP58" s="515">
        <f t="shared" si="93"/>
        <v>0</v>
      </c>
      <c r="BQ58" s="515">
        <f t="shared" si="94"/>
        <v>0</v>
      </c>
      <c r="BR58" s="515">
        <f t="shared" si="95"/>
        <v>0</v>
      </c>
      <c r="BS58" s="515">
        <f t="shared" si="96"/>
        <v>0</v>
      </c>
      <c r="BT58" s="515">
        <f t="shared" si="97"/>
        <v>0</v>
      </c>
      <c r="BU58" s="515">
        <f t="shared" si="98"/>
        <v>0</v>
      </c>
      <c r="BV58" s="515">
        <f t="shared" si="99"/>
        <v>0</v>
      </c>
      <c r="BW58" s="515">
        <f t="shared" si="100"/>
        <v>0</v>
      </c>
      <c r="BX58" s="515">
        <f t="shared" si="101"/>
        <v>0</v>
      </c>
      <c r="BY58" s="515">
        <f t="shared" si="102"/>
        <v>0</v>
      </c>
      <c r="BZ58" s="515">
        <f t="shared" si="103"/>
        <v>0</v>
      </c>
      <c r="CA58" s="515">
        <f t="shared" si="104"/>
        <v>0</v>
      </c>
      <c r="CB58" s="515">
        <f t="shared" si="105"/>
        <v>0</v>
      </c>
      <c r="CC58" s="515">
        <f t="shared" si="106"/>
        <v>0</v>
      </c>
      <c r="CD58" s="515">
        <f t="shared" si="107"/>
        <v>0</v>
      </c>
      <c r="CE58" s="515">
        <f t="shared" si="108"/>
        <v>0</v>
      </c>
      <c r="CF58" s="515">
        <f t="shared" si="109"/>
        <v>0</v>
      </c>
      <c r="CG58" s="515">
        <f t="shared" si="110"/>
        <v>0</v>
      </c>
      <c r="CH58" s="515">
        <f t="shared" si="111"/>
        <v>0</v>
      </c>
      <c r="CI58" s="515">
        <f t="shared" si="112"/>
        <v>0</v>
      </c>
      <c r="CJ58" s="515">
        <f t="shared" si="126"/>
        <v>0</v>
      </c>
      <c r="CK58" s="515">
        <f t="shared" si="113"/>
        <v>0</v>
      </c>
      <c r="CL58" s="515">
        <f t="shared" si="114"/>
        <v>0</v>
      </c>
      <c r="CM58" s="515">
        <f t="shared" si="115"/>
        <v>0</v>
      </c>
      <c r="CN58" s="515">
        <f t="shared" si="116"/>
        <v>0</v>
      </c>
      <c r="CO58" s="515">
        <f t="shared" si="117"/>
        <v>0</v>
      </c>
      <c r="CP58" s="515">
        <f t="shared" si="118"/>
        <v>0</v>
      </c>
      <c r="CQ58" s="515">
        <f t="shared" si="119"/>
        <v>0</v>
      </c>
      <c r="CR58" s="515">
        <f t="shared" si="120"/>
        <v>0</v>
      </c>
      <c r="CS58" s="515">
        <f t="shared" si="121"/>
        <v>0</v>
      </c>
      <c r="CT58" s="515">
        <f t="shared" si="122"/>
        <v>0</v>
      </c>
      <c r="CU58" s="515">
        <f t="shared" si="123"/>
        <v>0</v>
      </c>
      <c r="CV58" s="515">
        <f t="shared" si="124"/>
        <v>0</v>
      </c>
      <c r="CW58" s="515">
        <f t="shared" si="125"/>
        <v>0</v>
      </c>
    </row>
    <row r="59" spans="2:101" x14ac:dyDescent="0.25">
      <c r="B59" s="509">
        <v>42</v>
      </c>
      <c r="C59" s="467">
        <f>'Student Entry'!C55</f>
        <v>211413205043</v>
      </c>
      <c r="D59" s="274" t="str">
        <f>'Student Entry'!D55</f>
        <v>KALAIMANI.P</v>
      </c>
      <c r="E59" s="468">
        <v>2</v>
      </c>
      <c r="F59" s="510">
        <v>2</v>
      </c>
      <c r="G59" s="510">
        <v>2</v>
      </c>
      <c r="H59" s="510">
        <v>2</v>
      </c>
      <c r="I59" s="510">
        <v>2</v>
      </c>
      <c r="J59" s="468">
        <v>2</v>
      </c>
      <c r="K59" s="510">
        <v>2</v>
      </c>
      <c r="L59" s="468">
        <v>1</v>
      </c>
      <c r="M59" s="468">
        <v>1</v>
      </c>
      <c r="N59" s="510">
        <v>2</v>
      </c>
      <c r="O59" s="511" t="s">
        <v>937</v>
      </c>
      <c r="P59" s="511" t="s">
        <v>937</v>
      </c>
      <c r="Q59" s="510">
        <v>10</v>
      </c>
      <c r="R59" s="510">
        <v>3</v>
      </c>
      <c r="S59" s="511">
        <v>7</v>
      </c>
      <c r="T59" s="511"/>
      <c r="U59" s="510"/>
      <c r="V59" s="510"/>
      <c r="W59" s="511">
        <v>6</v>
      </c>
      <c r="X59" s="511"/>
      <c r="Y59" s="510"/>
      <c r="Z59" s="510"/>
      <c r="AA59" s="511">
        <v>8</v>
      </c>
      <c r="AB59" s="511"/>
      <c r="AC59" s="510"/>
      <c r="AD59" s="510"/>
      <c r="AE59" s="511">
        <v>7</v>
      </c>
      <c r="AF59" s="511">
        <v>8</v>
      </c>
      <c r="AG59" s="447"/>
      <c r="AH59" s="512"/>
      <c r="AI59" s="513">
        <f t="shared" si="59"/>
        <v>5</v>
      </c>
      <c r="AJ59" s="513">
        <f t="shared" si="60"/>
        <v>12</v>
      </c>
      <c r="AK59" s="513">
        <f t="shared" si="61"/>
        <v>11</v>
      </c>
      <c r="AL59" s="513">
        <f t="shared" si="62"/>
        <v>11</v>
      </c>
      <c r="AM59" s="554">
        <f t="shared" si="63"/>
        <v>27</v>
      </c>
      <c r="AN59" s="554">
        <f t="shared" si="64"/>
        <v>1</v>
      </c>
      <c r="AO59" s="514">
        <f t="shared" si="66"/>
        <v>67</v>
      </c>
      <c r="AP59" s="515">
        <f t="shared" si="67"/>
        <v>0</v>
      </c>
      <c r="AQ59" s="515">
        <f t="shared" si="68"/>
        <v>0</v>
      </c>
      <c r="AR59" s="515">
        <f t="shared" si="69"/>
        <v>0</v>
      </c>
      <c r="AS59" s="515">
        <f t="shared" si="70"/>
        <v>0</v>
      </c>
      <c r="AT59" s="515">
        <f t="shared" si="71"/>
        <v>0</v>
      </c>
      <c r="AU59" s="515">
        <f t="shared" si="72"/>
        <v>0</v>
      </c>
      <c r="AV59" s="515">
        <f t="shared" si="73"/>
        <v>0</v>
      </c>
      <c r="AW59" s="515">
        <f t="shared" si="74"/>
        <v>0</v>
      </c>
      <c r="AX59" s="515">
        <f t="shared" si="75"/>
        <v>0</v>
      </c>
      <c r="AY59" s="515">
        <f t="shared" si="76"/>
        <v>0</v>
      </c>
      <c r="AZ59" s="515">
        <f t="shared" si="77"/>
        <v>0</v>
      </c>
      <c r="BA59" s="515">
        <f t="shared" si="78"/>
        <v>0</v>
      </c>
      <c r="BB59" s="515">
        <f t="shared" si="79"/>
        <v>0</v>
      </c>
      <c r="BC59" s="515">
        <f t="shared" si="80"/>
        <v>0</v>
      </c>
      <c r="BD59" s="515">
        <f t="shared" si="81"/>
        <v>0</v>
      </c>
      <c r="BE59" s="515">
        <f t="shared" si="82"/>
        <v>0</v>
      </c>
      <c r="BF59" s="515">
        <f t="shared" si="83"/>
        <v>0</v>
      </c>
      <c r="BG59" s="515">
        <f t="shared" si="84"/>
        <v>0</v>
      </c>
      <c r="BH59" s="515">
        <f t="shared" si="85"/>
        <v>0</v>
      </c>
      <c r="BI59" s="515">
        <f t="shared" si="86"/>
        <v>0</v>
      </c>
      <c r="BJ59" s="515">
        <f t="shared" si="87"/>
        <v>0</v>
      </c>
      <c r="BK59" s="515">
        <f t="shared" si="88"/>
        <v>0</v>
      </c>
      <c r="BL59" s="515">
        <f t="shared" si="89"/>
        <v>0</v>
      </c>
      <c r="BM59" s="515">
        <f t="shared" si="90"/>
        <v>0</v>
      </c>
      <c r="BN59" s="515">
        <f t="shared" si="91"/>
        <v>0</v>
      </c>
      <c r="BO59" s="515">
        <f t="shared" si="92"/>
        <v>0</v>
      </c>
      <c r="BP59" s="515">
        <f t="shared" si="93"/>
        <v>0</v>
      </c>
      <c r="BQ59" s="515">
        <f t="shared" si="94"/>
        <v>0</v>
      </c>
      <c r="BR59" s="515">
        <f t="shared" si="95"/>
        <v>0</v>
      </c>
      <c r="BS59" s="515">
        <f t="shared" si="96"/>
        <v>0</v>
      </c>
      <c r="BT59" s="515">
        <f t="shared" si="97"/>
        <v>0</v>
      </c>
      <c r="BU59" s="515">
        <f t="shared" si="98"/>
        <v>0</v>
      </c>
      <c r="BV59" s="515">
        <f t="shared" si="99"/>
        <v>0</v>
      </c>
      <c r="BW59" s="515">
        <f t="shared" si="100"/>
        <v>0</v>
      </c>
      <c r="BX59" s="515">
        <f t="shared" si="101"/>
        <v>0</v>
      </c>
      <c r="BY59" s="515">
        <f t="shared" si="102"/>
        <v>0</v>
      </c>
      <c r="BZ59" s="515">
        <f t="shared" si="103"/>
        <v>0</v>
      </c>
      <c r="CA59" s="515">
        <f t="shared" si="104"/>
        <v>0</v>
      </c>
      <c r="CB59" s="515">
        <f t="shared" si="105"/>
        <v>0</v>
      </c>
      <c r="CC59" s="515">
        <f t="shared" si="106"/>
        <v>0</v>
      </c>
      <c r="CD59" s="515">
        <f t="shared" si="107"/>
        <v>0</v>
      </c>
      <c r="CE59" s="515">
        <f t="shared" si="108"/>
        <v>0</v>
      </c>
      <c r="CF59" s="515">
        <f t="shared" si="109"/>
        <v>0</v>
      </c>
      <c r="CG59" s="515">
        <f t="shared" si="110"/>
        <v>0</v>
      </c>
      <c r="CH59" s="515">
        <f t="shared" si="111"/>
        <v>0</v>
      </c>
      <c r="CI59" s="515">
        <f t="shared" si="112"/>
        <v>0</v>
      </c>
      <c r="CJ59" s="515">
        <f t="shared" si="126"/>
        <v>0</v>
      </c>
      <c r="CK59" s="515">
        <f t="shared" si="113"/>
        <v>0</v>
      </c>
      <c r="CL59" s="515">
        <f t="shared" si="114"/>
        <v>0</v>
      </c>
      <c r="CM59" s="515">
        <f t="shared" si="115"/>
        <v>0</v>
      </c>
      <c r="CN59" s="515">
        <f t="shared" si="116"/>
        <v>0</v>
      </c>
      <c r="CO59" s="515">
        <f t="shared" si="117"/>
        <v>0</v>
      </c>
      <c r="CP59" s="515">
        <f t="shared" si="118"/>
        <v>0</v>
      </c>
      <c r="CQ59" s="515">
        <f t="shared" si="119"/>
        <v>0</v>
      </c>
      <c r="CR59" s="515">
        <f t="shared" si="120"/>
        <v>0</v>
      </c>
      <c r="CS59" s="515">
        <f t="shared" si="121"/>
        <v>0</v>
      </c>
      <c r="CT59" s="515">
        <f t="shared" si="122"/>
        <v>0</v>
      </c>
      <c r="CU59" s="515">
        <f t="shared" si="123"/>
        <v>0</v>
      </c>
      <c r="CV59" s="515">
        <f t="shared" si="124"/>
        <v>0</v>
      </c>
      <c r="CW59" s="515">
        <f t="shared" si="125"/>
        <v>0</v>
      </c>
    </row>
    <row r="60" spans="2:101" x14ac:dyDescent="0.25">
      <c r="B60" s="509">
        <v>43</v>
      </c>
      <c r="C60" s="467">
        <f>'Student Entry'!C56</f>
        <v>211413205044</v>
      </c>
      <c r="D60" s="274" t="str">
        <f>'Student Entry'!D56</f>
        <v>KALAIVANI.N</v>
      </c>
      <c r="E60" s="468">
        <v>2</v>
      </c>
      <c r="F60" s="510">
        <v>2</v>
      </c>
      <c r="G60" s="510">
        <v>0</v>
      </c>
      <c r="H60" s="510">
        <v>1</v>
      </c>
      <c r="I60" s="510">
        <v>0</v>
      </c>
      <c r="J60" s="468">
        <v>2</v>
      </c>
      <c r="K60" s="510">
        <v>0</v>
      </c>
      <c r="L60" s="468">
        <v>2</v>
      </c>
      <c r="M60" s="468">
        <v>1</v>
      </c>
      <c r="N60" s="510">
        <v>2</v>
      </c>
      <c r="O60" s="511">
        <v>5</v>
      </c>
      <c r="P60" s="511">
        <v>8</v>
      </c>
      <c r="Q60" s="510"/>
      <c r="R60" s="510"/>
      <c r="S60" s="511">
        <v>6</v>
      </c>
      <c r="T60" s="511"/>
      <c r="U60" s="510"/>
      <c r="V60" s="510"/>
      <c r="W60" s="511">
        <v>6</v>
      </c>
      <c r="X60" s="511"/>
      <c r="Y60" s="510"/>
      <c r="Z60" s="510"/>
      <c r="AA60" s="511">
        <v>4</v>
      </c>
      <c r="AB60" s="511"/>
      <c r="AC60" s="510"/>
      <c r="AD60" s="510"/>
      <c r="AE60" s="511">
        <v>6</v>
      </c>
      <c r="AF60" s="511">
        <v>7</v>
      </c>
      <c r="AG60" s="447"/>
      <c r="AH60" s="512"/>
      <c r="AI60" s="513">
        <f t="shared" si="59"/>
        <v>7</v>
      </c>
      <c r="AJ60" s="513">
        <f t="shared" si="60"/>
        <v>10</v>
      </c>
      <c r="AK60" s="513">
        <f t="shared" si="61"/>
        <v>6</v>
      </c>
      <c r="AL60" s="513">
        <f t="shared" si="62"/>
        <v>9</v>
      </c>
      <c r="AM60" s="554">
        <f t="shared" si="63"/>
        <v>21</v>
      </c>
      <c r="AN60" s="554">
        <f t="shared" si="64"/>
        <v>1</v>
      </c>
      <c r="AO60" s="514">
        <f t="shared" si="66"/>
        <v>54</v>
      </c>
      <c r="AP60" s="515">
        <f t="shared" si="67"/>
        <v>0</v>
      </c>
      <c r="AQ60" s="515">
        <f t="shared" si="68"/>
        <v>0</v>
      </c>
      <c r="AR60" s="515">
        <f t="shared" si="69"/>
        <v>0</v>
      </c>
      <c r="AS60" s="515">
        <f t="shared" si="70"/>
        <v>0</v>
      </c>
      <c r="AT60" s="515">
        <f t="shared" si="71"/>
        <v>0</v>
      </c>
      <c r="AU60" s="515">
        <f t="shared" si="72"/>
        <v>0</v>
      </c>
      <c r="AV60" s="515">
        <f t="shared" si="73"/>
        <v>0</v>
      </c>
      <c r="AW60" s="515">
        <f t="shared" si="74"/>
        <v>0</v>
      </c>
      <c r="AX60" s="515">
        <f t="shared" si="75"/>
        <v>0</v>
      </c>
      <c r="AY60" s="515">
        <f t="shared" si="76"/>
        <v>0</v>
      </c>
      <c r="AZ60" s="515">
        <f t="shared" si="77"/>
        <v>0</v>
      </c>
      <c r="BA60" s="515">
        <f t="shared" si="78"/>
        <v>0</v>
      </c>
      <c r="BB60" s="515">
        <f t="shared" si="79"/>
        <v>0</v>
      </c>
      <c r="BC60" s="515">
        <f t="shared" si="80"/>
        <v>0</v>
      </c>
      <c r="BD60" s="515">
        <f t="shared" si="81"/>
        <v>0</v>
      </c>
      <c r="BE60" s="515">
        <f t="shared" si="82"/>
        <v>0</v>
      </c>
      <c r="BF60" s="515">
        <f t="shared" si="83"/>
        <v>0</v>
      </c>
      <c r="BG60" s="515">
        <f t="shared" si="84"/>
        <v>0</v>
      </c>
      <c r="BH60" s="515">
        <f t="shared" si="85"/>
        <v>0</v>
      </c>
      <c r="BI60" s="515">
        <f t="shared" si="86"/>
        <v>0</v>
      </c>
      <c r="BJ60" s="515">
        <f t="shared" si="87"/>
        <v>0</v>
      </c>
      <c r="BK60" s="515">
        <f t="shared" si="88"/>
        <v>0</v>
      </c>
      <c r="BL60" s="515">
        <f t="shared" si="89"/>
        <v>0</v>
      </c>
      <c r="BM60" s="515">
        <f t="shared" si="90"/>
        <v>0</v>
      </c>
      <c r="BN60" s="515">
        <f t="shared" si="91"/>
        <v>0</v>
      </c>
      <c r="BO60" s="515">
        <f t="shared" si="92"/>
        <v>0</v>
      </c>
      <c r="BP60" s="515">
        <f t="shared" si="93"/>
        <v>0</v>
      </c>
      <c r="BQ60" s="515">
        <f t="shared" si="94"/>
        <v>0</v>
      </c>
      <c r="BR60" s="515">
        <f t="shared" si="95"/>
        <v>0</v>
      </c>
      <c r="BS60" s="515">
        <f t="shared" si="96"/>
        <v>0</v>
      </c>
      <c r="BT60" s="515">
        <f t="shared" si="97"/>
        <v>0</v>
      </c>
      <c r="BU60" s="515">
        <f t="shared" si="98"/>
        <v>0</v>
      </c>
      <c r="BV60" s="515">
        <f t="shared" si="99"/>
        <v>0</v>
      </c>
      <c r="BW60" s="515">
        <f t="shared" si="100"/>
        <v>0</v>
      </c>
      <c r="BX60" s="515">
        <f t="shared" si="101"/>
        <v>0</v>
      </c>
      <c r="BY60" s="515">
        <f t="shared" si="102"/>
        <v>0</v>
      </c>
      <c r="BZ60" s="515">
        <f t="shared" si="103"/>
        <v>0</v>
      </c>
      <c r="CA60" s="515">
        <f t="shared" si="104"/>
        <v>0</v>
      </c>
      <c r="CB60" s="515">
        <f t="shared" si="105"/>
        <v>0</v>
      </c>
      <c r="CC60" s="515">
        <f t="shared" si="106"/>
        <v>0</v>
      </c>
      <c r="CD60" s="515">
        <f t="shared" si="107"/>
        <v>0</v>
      </c>
      <c r="CE60" s="515">
        <f t="shared" si="108"/>
        <v>0</v>
      </c>
      <c r="CF60" s="515">
        <f t="shared" si="109"/>
        <v>0</v>
      </c>
      <c r="CG60" s="515">
        <f t="shared" si="110"/>
        <v>0</v>
      </c>
      <c r="CH60" s="515">
        <f t="shared" si="111"/>
        <v>0</v>
      </c>
      <c r="CI60" s="515">
        <f t="shared" si="112"/>
        <v>0</v>
      </c>
      <c r="CJ60" s="515">
        <f t="shared" si="126"/>
        <v>0</v>
      </c>
      <c r="CK60" s="515">
        <f t="shared" si="113"/>
        <v>0</v>
      </c>
      <c r="CL60" s="515">
        <f t="shared" si="114"/>
        <v>0</v>
      </c>
      <c r="CM60" s="515">
        <f t="shared" si="115"/>
        <v>0</v>
      </c>
      <c r="CN60" s="515">
        <f t="shared" si="116"/>
        <v>0</v>
      </c>
      <c r="CO60" s="515">
        <f t="shared" si="117"/>
        <v>0</v>
      </c>
      <c r="CP60" s="515">
        <f t="shared" si="118"/>
        <v>0</v>
      </c>
      <c r="CQ60" s="515">
        <f t="shared" si="119"/>
        <v>0</v>
      </c>
      <c r="CR60" s="515">
        <f t="shared" si="120"/>
        <v>0</v>
      </c>
      <c r="CS60" s="515">
        <f t="shared" si="121"/>
        <v>0</v>
      </c>
      <c r="CT60" s="515">
        <f t="shared" si="122"/>
        <v>0</v>
      </c>
      <c r="CU60" s="515">
        <f t="shared" si="123"/>
        <v>0</v>
      </c>
      <c r="CV60" s="515">
        <f t="shared" si="124"/>
        <v>0</v>
      </c>
      <c r="CW60" s="515">
        <f t="shared" si="125"/>
        <v>0</v>
      </c>
    </row>
    <row r="61" spans="2:101" x14ac:dyDescent="0.25">
      <c r="B61" s="509">
        <v>44</v>
      </c>
      <c r="C61" s="467">
        <f>'Student Entry'!C57</f>
        <v>211413205045</v>
      </c>
      <c r="D61" s="274" t="str">
        <f>'Student Entry'!D57</f>
        <v>KARTHI.N.G</v>
      </c>
      <c r="E61" s="468">
        <v>2</v>
      </c>
      <c r="F61" s="510">
        <v>2</v>
      </c>
      <c r="G61" s="510">
        <v>1</v>
      </c>
      <c r="H61" s="510">
        <v>2</v>
      </c>
      <c r="I61" s="510">
        <v>0</v>
      </c>
      <c r="J61" s="468">
        <v>1</v>
      </c>
      <c r="K61" s="510">
        <v>0</v>
      </c>
      <c r="L61" s="468">
        <v>2</v>
      </c>
      <c r="M61" s="468">
        <v>1</v>
      </c>
      <c r="N61" s="510">
        <v>0</v>
      </c>
      <c r="O61" s="511" t="s">
        <v>937</v>
      </c>
      <c r="P61" s="511" t="s">
        <v>937</v>
      </c>
      <c r="Q61" s="510">
        <v>12</v>
      </c>
      <c r="R61" s="510">
        <v>4</v>
      </c>
      <c r="S61" s="511" t="s">
        <v>937</v>
      </c>
      <c r="T61" s="511"/>
      <c r="U61" s="510">
        <v>13</v>
      </c>
      <c r="V61" s="510"/>
      <c r="W61" s="511">
        <v>5</v>
      </c>
      <c r="X61" s="511"/>
      <c r="Y61" s="510"/>
      <c r="Z61" s="510"/>
      <c r="AA61" s="511">
        <v>7</v>
      </c>
      <c r="AB61" s="511"/>
      <c r="AC61" s="510"/>
      <c r="AD61" s="510"/>
      <c r="AE61" s="511" t="s">
        <v>937</v>
      </c>
      <c r="AF61" s="511" t="s">
        <v>937</v>
      </c>
      <c r="AG61" s="447">
        <v>8</v>
      </c>
      <c r="AH61" s="512">
        <v>7</v>
      </c>
      <c r="AI61" s="513">
        <f t="shared" si="59"/>
        <v>6</v>
      </c>
      <c r="AJ61" s="513">
        <f t="shared" si="60"/>
        <v>14</v>
      </c>
      <c r="AK61" s="513">
        <f t="shared" si="61"/>
        <v>1</v>
      </c>
      <c r="AL61" s="513">
        <f t="shared" si="62"/>
        <v>23</v>
      </c>
      <c r="AM61" s="554">
        <f t="shared" si="63"/>
        <v>22</v>
      </c>
      <c r="AN61" s="554">
        <f t="shared" si="64"/>
        <v>1</v>
      </c>
      <c r="AO61" s="514">
        <f t="shared" si="66"/>
        <v>67</v>
      </c>
      <c r="AP61" s="515">
        <f t="shared" si="67"/>
        <v>0</v>
      </c>
      <c r="AQ61" s="515">
        <f t="shared" si="68"/>
        <v>0</v>
      </c>
      <c r="AR61" s="515">
        <f t="shared" si="69"/>
        <v>0</v>
      </c>
      <c r="AS61" s="515">
        <f t="shared" si="70"/>
        <v>0</v>
      </c>
      <c r="AT61" s="515">
        <f t="shared" si="71"/>
        <v>0</v>
      </c>
      <c r="AU61" s="515">
        <f t="shared" si="72"/>
        <v>0</v>
      </c>
      <c r="AV61" s="515">
        <f t="shared" si="73"/>
        <v>0</v>
      </c>
      <c r="AW61" s="515">
        <f t="shared" si="74"/>
        <v>0</v>
      </c>
      <c r="AX61" s="515">
        <f t="shared" si="75"/>
        <v>0</v>
      </c>
      <c r="AY61" s="515">
        <f t="shared" si="76"/>
        <v>0</v>
      </c>
      <c r="AZ61" s="515">
        <f t="shared" si="77"/>
        <v>0</v>
      </c>
      <c r="BA61" s="515">
        <f t="shared" si="78"/>
        <v>0</v>
      </c>
      <c r="BB61" s="515">
        <f t="shared" si="79"/>
        <v>0</v>
      </c>
      <c r="BC61" s="515">
        <f t="shared" si="80"/>
        <v>0</v>
      </c>
      <c r="BD61" s="515">
        <f t="shared" si="81"/>
        <v>0</v>
      </c>
      <c r="BE61" s="515">
        <f t="shared" si="82"/>
        <v>0</v>
      </c>
      <c r="BF61" s="515">
        <f t="shared" si="83"/>
        <v>0</v>
      </c>
      <c r="BG61" s="515">
        <f t="shared" si="84"/>
        <v>0</v>
      </c>
      <c r="BH61" s="515">
        <f t="shared" si="85"/>
        <v>0</v>
      </c>
      <c r="BI61" s="515">
        <f t="shared" si="86"/>
        <v>0</v>
      </c>
      <c r="BJ61" s="515">
        <f t="shared" si="87"/>
        <v>0</v>
      </c>
      <c r="BK61" s="515">
        <f t="shared" si="88"/>
        <v>0</v>
      </c>
      <c r="BL61" s="515">
        <f t="shared" si="89"/>
        <v>0</v>
      </c>
      <c r="BM61" s="515">
        <f t="shared" si="90"/>
        <v>0</v>
      </c>
      <c r="BN61" s="515">
        <f t="shared" si="91"/>
        <v>0</v>
      </c>
      <c r="BO61" s="515">
        <f t="shared" si="92"/>
        <v>0</v>
      </c>
      <c r="BP61" s="515">
        <f t="shared" si="93"/>
        <v>0</v>
      </c>
      <c r="BQ61" s="515">
        <f t="shared" si="94"/>
        <v>0</v>
      </c>
      <c r="BR61" s="515">
        <f t="shared" si="95"/>
        <v>0</v>
      </c>
      <c r="BS61" s="515">
        <f t="shared" si="96"/>
        <v>0</v>
      </c>
      <c r="BT61" s="515">
        <f t="shared" si="97"/>
        <v>0</v>
      </c>
      <c r="BU61" s="515">
        <f t="shared" si="98"/>
        <v>0</v>
      </c>
      <c r="BV61" s="515">
        <f t="shared" si="99"/>
        <v>0</v>
      </c>
      <c r="BW61" s="515">
        <f t="shared" si="100"/>
        <v>0</v>
      </c>
      <c r="BX61" s="515">
        <f t="shared" si="101"/>
        <v>0</v>
      </c>
      <c r="BY61" s="515">
        <f t="shared" si="102"/>
        <v>0</v>
      </c>
      <c r="BZ61" s="515">
        <f t="shared" si="103"/>
        <v>0</v>
      </c>
      <c r="CA61" s="515">
        <f t="shared" si="104"/>
        <v>0</v>
      </c>
      <c r="CB61" s="515">
        <f t="shared" si="105"/>
        <v>0</v>
      </c>
      <c r="CC61" s="515">
        <f t="shared" si="106"/>
        <v>0</v>
      </c>
      <c r="CD61" s="515">
        <f t="shared" si="107"/>
        <v>0</v>
      </c>
      <c r="CE61" s="515">
        <f t="shared" si="108"/>
        <v>0</v>
      </c>
      <c r="CF61" s="515">
        <f t="shared" si="109"/>
        <v>0</v>
      </c>
      <c r="CG61" s="515">
        <f t="shared" si="110"/>
        <v>0</v>
      </c>
      <c r="CH61" s="515">
        <f t="shared" si="111"/>
        <v>0</v>
      </c>
      <c r="CI61" s="515">
        <f t="shared" si="112"/>
        <v>0</v>
      </c>
      <c r="CJ61" s="515">
        <f t="shared" si="126"/>
        <v>0</v>
      </c>
      <c r="CK61" s="515">
        <f t="shared" si="113"/>
        <v>0</v>
      </c>
      <c r="CL61" s="515">
        <f t="shared" si="114"/>
        <v>0</v>
      </c>
      <c r="CM61" s="515">
        <f t="shared" si="115"/>
        <v>0</v>
      </c>
      <c r="CN61" s="515">
        <f t="shared" si="116"/>
        <v>0</v>
      </c>
      <c r="CO61" s="515">
        <f t="shared" si="117"/>
        <v>0</v>
      </c>
      <c r="CP61" s="515">
        <f t="shared" si="118"/>
        <v>0</v>
      </c>
      <c r="CQ61" s="515">
        <f t="shared" si="119"/>
        <v>0</v>
      </c>
      <c r="CR61" s="515">
        <f t="shared" si="120"/>
        <v>0</v>
      </c>
      <c r="CS61" s="515">
        <f t="shared" si="121"/>
        <v>0</v>
      </c>
      <c r="CT61" s="515">
        <f t="shared" si="122"/>
        <v>0</v>
      </c>
      <c r="CU61" s="515">
        <f t="shared" si="123"/>
        <v>0</v>
      </c>
      <c r="CV61" s="515">
        <f t="shared" si="124"/>
        <v>0</v>
      </c>
      <c r="CW61" s="515">
        <f t="shared" si="125"/>
        <v>0</v>
      </c>
    </row>
    <row r="62" spans="2:101" x14ac:dyDescent="0.25">
      <c r="B62" s="509">
        <v>45</v>
      </c>
      <c r="C62" s="467">
        <f>'Student Entry'!C58</f>
        <v>211413205046</v>
      </c>
      <c r="D62" s="274" t="str">
        <f>'Student Entry'!D58</f>
        <v>KARTHICK .B</v>
      </c>
      <c r="E62" s="468">
        <v>1</v>
      </c>
      <c r="F62" s="510">
        <v>2</v>
      </c>
      <c r="G62" s="510">
        <v>0</v>
      </c>
      <c r="H62" s="510">
        <v>0</v>
      </c>
      <c r="I62" s="510">
        <v>2</v>
      </c>
      <c r="J62" s="468">
        <v>2</v>
      </c>
      <c r="K62" s="510">
        <v>1</v>
      </c>
      <c r="L62" s="468">
        <v>1</v>
      </c>
      <c r="M62" s="468">
        <v>2</v>
      </c>
      <c r="N62" s="510">
        <v>0</v>
      </c>
      <c r="O62" s="511">
        <v>6</v>
      </c>
      <c r="P62" s="511">
        <v>8</v>
      </c>
      <c r="Q62" s="510"/>
      <c r="R62" s="510"/>
      <c r="S62" s="511">
        <v>8</v>
      </c>
      <c r="T62" s="511"/>
      <c r="U62" s="510"/>
      <c r="V62" s="510"/>
      <c r="W62" s="511">
        <v>4</v>
      </c>
      <c r="X62" s="511"/>
      <c r="Y62" s="510"/>
      <c r="Z62" s="510"/>
      <c r="AA62" s="511" t="s">
        <v>937</v>
      </c>
      <c r="AB62" s="511"/>
      <c r="AC62" s="510">
        <v>7</v>
      </c>
      <c r="AD62" s="510">
        <v>8</v>
      </c>
      <c r="AE62" s="511">
        <v>5</v>
      </c>
      <c r="AF62" s="511">
        <v>7</v>
      </c>
      <c r="AG62" s="447"/>
      <c r="AH62" s="512"/>
      <c r="AI62" s="513">
        <f t="shared" si="59"/>
        <v>7</v>
      </c>
      <c r="AJ62" s="513">
        <f t="shared" si="60"/>
        <v>10</v>
      </c>
      <c r="AK62" s="513">
        <f t="shared" si="61"/>
        <v>17</v>
      </c>
      <c r="AL62" s="513">
        <f t="shared" si="62"/>
        <v>15</v>
      </c>
      <c r="AM62" s="554">
        <f t="shared" si="63"/>
        <v>13</v>
      </c>
      <c r="AN62" s="554">
        <f t="shared" si="64"/>
        <v>2</v>
      </c>
      <c r="AO62" s="514">
        <f t="shared" si="66"/>
        <v>64</v>
      </c>
      <c r="AP62" s="515">
        <f t="shared" si="67"/>
        <v>0</v>
      </c>
      <c r="AQ62" s="515">
        <f t="shared" si="68"/>
        <v>0</v>
      </c>
      <c r="AR62" s="515">
        <f t="shared" si="69"/>
        <v>0</v>
      </c>
      <c r="AS62" s="515">
        <f t="shared" si="70"/>
        <v>0</v>
      </c>
      <c r="AT62" s="515">
        <f t="shared" si="71"/>
        <v>0</v>
      </c>
      <c r="AU62" s="515">
        <f t="shared" si="72"/>
        <v>0</v>
      </c>
      <c r="AV62" s="515">
        <f t="shared" si="73"/>
        <v>0</v>
      </c>
      <c r="AW62" s="515">
        <f t="shared" si="74"/>
        <v>0</v>
      </c>
      <c r="AX62" s="515">
        <f t="shared" si="75"/>
        <v>0</v>
      </c>
      <c r="AY62" s="515">
        <f t="shared" si="76"/>
        <v>0</v>
      </c>
      <c r="AZ62" s="515">
        <f t="shared" si="77"/>
        <v>0</v>
      </c>
      <c r="BA62" s="515">
        <f t="shared" si="78"/>
        <v>0</v>
      </c>
      <c r="BB62" s="515">
        <f t="shared" si="79"/>
        <v>0</v>
      </c>
      <c r="BC62" s="515">
        <f t="shared" si="80"/>
        <v>0</v>
      </c>
      <c r="BD62" s="515">
        <f t="shared" si="81"/>
        <v>0</v>
      </c>
      <c r="BE62" s="515">
        <f t="shared" si="82"/>
        <v>0</v>
      </c>
      <c r="BF62" s="515">
        <f t="shared" si="83"/>
        <v>0</v>
      </c>
      <c r="BG62" s="515">
        <f t="shared" si="84"/>
        <v>0</v>
      </c>
      <c r="BH62" s="515">
        <f t="shared" si="85"/>
        <v>0</v>
      </c>
      <c r="BI62" s="515">
        <f t="shared" si="86"/>
        <v>0</v>
      </c>
      <c r="BJ62" s="515">
        <f t="shared" si="87"/>
        <v>0</v>
      </c>
      <c r="BK62" s="515">
        <f t="shared" si="88"/>
        <v>0</v>
      </c>
      <c r="BL62" s="515">
        <f t="shared" si="89"/>
        <v>0</v>
      </c>
      <c r="BM62" s="515">
        <f t="shared" si="90"/>
        <v>0</v>
      </c>
      <c r="BN62" s="515">
        <f t="shared" si="91"/>
        <v>0</v>
      </c>
      <c r="BO62" s="515">
        <f t="shared" si="92"/>
        <v>0</v>
      </c>
      <c r="BP62" s="515">
        <f t="shared" si="93"/>
        <v>0</v>
      </c>
      <c r="BQ62" s="515">
        <f t="shared" si="94"/>
        <v>0</v>
      </c>
      <c r="BR62" s="515">
        <f t="shared" si="95"/>
        <v>0</v>
      </c>
      <c r="BS62" s="515">
        <f t="shared" si="96"/>
        <v>0</v>
      </c>
      <c r="BT62" s="515">
        <f t="shared" si="97"/>
        <v>0</v>
      </c>
      <c r="BU62" s="515">
        <f t="shared" si="98"/>
        <v>0</v>
      </c>
      <c r="BV62" s="515">
        <f t="shared" si="99"/>
        <v>0</v>
      </c>
      <c r="BW62" s="515">
        <f t="shared" si="100"/>
        <v>0</v>
      </c>
      <c r="BX62" s="515">
        <f t="shared" si="101"/>
        <v>0</v>
      </c>
      <c r="BY62" s="515">
        <f t="shared" si="102"/>
        <v>0</v>
      </c>
      <c r="BZ62" s="515">
        <f t="shared" si="103"/>
        <v>0</v>
      </c>
      <c r="CA62" s="515">
        <f t="shared" si="104"/>
        <v>0</v>
      </c>
      <c r="CB62" s="515">
        <f t="shared" si="105"/>
        <v>0</v>
      </c>
      <c r="CC62" s="515">
        <f t="shared" si="106"/>
        <v>0</v>
      </c>
      <c r="CD62" s="515">
        <f t="shared" si="107"/>
        <v>0</v>
      </c>
      <c r="CE62" s="515">
        <f t="shared" si="108"/>
        <v>0</v>
      </c>
      <c r="CF62" s="515">
        <f t="shared" si="109"/>
        <v>0</v>
      </c>
      <c r="CG62" s="515">
        <f t="shared" si="110"/>
        <v>0</v>
      </c>
      <c r="CH62" s="515">
        <f t="shared" si="111"/>
        <v>0</v>
      </c>
      <c r="CI62" s="515">
        <f t="shared" si="112"/>
        <v>0</v>
      </c>
      <c r="CJ62" s="515">
        <f t="shared" si="126"/>
        <v>0</v>
      </c>
      <c r="CK62" s="515">
        <f t="shared" si="113"/>
        <v>0</v>
      </c>
      <c r="CL62" s="515">
        <f t="shared" si="114"/>
        <v>0</v>
      </c>
      <c r="CM62" s="515">
        <f t="shared" si="115"/>
        <v>0</v>
      </c>
      <c r="CN62" s="515">
        <f t="shared" si="116"/>
        <v>0</v>
      </c>
      <c r="CO62" s="515">
        <f t="shared" si="117"/>
        <v>0</v>
      </c>
      <c r="CP62" s="515">
        <f t="shared" si="118"/>
        <v>0</v>
      </c>
      <c r="CQ62" s="515">
        <f t="shared" si="119"/>
        <v>0</v>
      </c>
      <c r="CR62" s="515">
        <f t="shared" si="120"/>
        <v>0</v>
      </c>
      <c r="CS62" s="515">
        <f t="shared" si="121"/>
        <v>0</v>
      </c>
      <c r="CT62" s="515">
        <f t="shared" si="122"/>
        <v>0</v>
      </c>
      <c r="CU62" s="515">
        <f t="shared" si="123"/>
        <v>0</v>
      </c>
      <c r="CV62" s="515">
        <f t="shared" si="124"/>
        <v>0</v>
      </c>
      <c r="CW62" s="515">
        <f t="shared" si="125"/>
        <v>0</v>
      </c>
    </row>
    <row r="63" spans="2:101" x14ac:dyDescent="0.25">
      <c r="B63" s="509">
        <v>46</v>
      </c>
      <c r="C63" s="467">
        <f>'Student Entry'!C59</f>
        <v>211413205047</v>
      </c>
      <c r="D63" s="274" t="str">
        <f>'Student Entry'!D59</f>
        <v>KAVIPRIYA.S</v>
      </c>
      <c r="E63" s="468">
        <v>1</v>
      </c>
      <c r="F63" s="510">
        <v>2</v>
      </c>
      <c r="G63" s="510">
        <v>2</v>
      </c>
      <c r="H63" s="510" t="s">
        <v>937</v>
      </c>
      <c r="I63" s="510">
        <v>2</v>
      </c>
      <c r="J63" s="468">
        <v>2</v>
      </c>
      <c r="K63" s="510">
        <v>1</v>
      </c>
      <c r="L63" s="468">
        <v>2</v>
      </c>
      <c r="M63" s="468">
        <v>1</v>
      </c>
      <c r="N63" s="510">
        <v>2</v>
      </c>
      <c r="O63" s="511" t="s">
        <v>937</v>
      </c>
      <c r="P63" s="511" t="s">
        <v>937</v>
      </c>
      <c r="Q63" s="510">
        <v>10</v>
      </c>
      <c r="R63" s="510">
        <v>3</v>
      </c>
      <c r="S63" s="511">
        <v>7</v>
      </c>
      <c r="T63" s="511"/>
      <c r="U63" s="510"/>
      <c r="V63" s="510"/>
      <c r="W63" s="511">
        <v>7</v>
      </c>
      <c r="X63" s="511"/>
      <c r="Y63" s="510"/>
      <c r="Z63" s="510"/>
      <c r="AA63" s="511">
        <v>8</v>
      </c>
      <c r="AB63" s="511"/>
      <c r="AC63" s="510"/>
      <c r="AD63" s="510"/>
      <c r="AE63" s="511">
        <v>7</v>
      </c>
      <c r="AF63" s="511">
        <v>6</v>
      </c>
      <c r="AG63" s="447"/>
      <c r="AH63" s="512"/>
      <c r="AI63" s="513">
        <f t="shared" si="59"/>
        <v>4</v>
      </c>
      <c r="AJ63" s="513">
        <f t="shared" si="60"/>
        <v>12</v>
      </c>
      <c r="AK63" s="513">
        <f t="shared" si="61"/>
        <v>11</v>
      </c>
      <c r="AL63" s="513">
        <f t="shared" si="62"/>
        <v>9</v>
      </c>
      <c r="AM63" s="554">
        <f t="shared" si="63"/>
        <v>26</v>
      </c>
      <c r="AN63" s="554">
        <f t="shared" si="64"/>
        <v>1</v>
      </c>
      <c r="AO63" s="514">
        <f t="shared" si="66"/>
        <v>63</v>
      </c>
      <c r="AP63" s="515">
        <f t="shared" si="67"/>
        <v>0</v>
      </c>
      <c r="AQ63" s="515">
        <f t="shared" si="68"/>
        <v>0</v>
      </c>
      <c r="AR63" s="515">
        <f t="shared" si="69"/>
        <v>0</v>
      </c>
      <c r="AS63" s="515">
        <f t="shared" si="70"/>
        <v>0</v>
      </c>
      <c r="AT63" s="515">
        <f t="shared" si="71"/>
        <v>0</v>
      </c>
      <c r="AU63" s="515">
        <f t="shared" si="72"/>
        <v>0</v>
      </c>
      <c r="AV63" s="515">
        <f t="shared" si="73"/>
        <v>0</v>
      </c>
      <c r="AW63" s="515">
        <f t="shared" si="74"/>
        <v>0</v>
      </c>
      <c r="AX63" s="515">
        <f t="shared" si="75"/>
        <v>0</v>
      </c>
      <c r="AY63" s="515">
        <f t="shared" si="76"/>
        <v>0</v>
      </c>
      <c r="AZ63" s="515">
        <f t="shared" si="77"/>
        <v>0</v>
      </c>
      <c r="BA63" s="515">
        <f t="shared" si="78"/>
        <v>0</v>
      </c>
      <c r="BB63" s="515">
        <f t="shared" si="79"/>
        <v>0</v>
      </c>
      <c r="BC63" s="515">
        <f t="shared" si="80"/>
        <v>0</v>
      </c>
      <c r="BD63" s="515">
        <f t="shared" si="81"/>
        <v>0</v>
      </c>
      <c r="BE63" s="515">
        <f t="shared" si="82"/>
        <v>0</v>
      </c>
      <c r="BF63" s="515">
        <f t="shared" si="83"/>
        <v>0</v>
      </c>
      <c r="BG63" s="515">
        <f t="shared" si="84"/>
        <v>0</v>
      </c>
      <c r="BH63" s="515">
        <f t="shared" si="85"/>
        <v>0</v>
      </c>
      <c r="BI63" s="515">
        <f t="shared" si="86"/>
        <v>0</v>
      </c>
      <c r="BJ63" s="515">
        <f t="shared" si="87"/>
        <v>0</v>
      </c>
      <c r="BK63" s="515">
        <f t="shared" si="88"/>
        <v>0</v>
      </c>
      <c r="BL63" s="515">
        <f t="shared" si="89"/>
        <v>0</v>
      </c>
      <c r="BM63" s="515">
        <f t="shared" si="90"/>
        <v>0</v>
      </c>
      <c r="BN63" s="515">
        <f t="shared" si="91"/>
        <v>0</v>
      </c>
      <c r="BO63" s="515">
        <f t="shared" si="92"/>
        <v>0</v>
      </c>
      <c r="BP63" s="515">
        <f t="shared" si="93"/>
        <v>0</v>
      </c>
      <c r="BQ63" s="515">
        <f t="shared" si="94"/>
        <v>0</v>
      </c>
      <c r="BR63" s="515">
        <f t="shared" si="95"/>
        <v>0</v>
      </c>
      <c r="BS63" s="515">
        <f t="shared" si="96"/>
        <v>0</v>
      </c>
      <c r="BT63" s="515">
        <f t="shared" si="97"/>
        <v>0</v>
      </c>
      <c r="BU63" s="515">
        <f t="shared" si="98"/>
        <v>0</v>
      </c>
      <c r="BV63" s="515">
        <f t="shared" si="99"/>
        <v>0</v>
      </c>
      <c r="BW63" s="515">
        <f t="shared" si="100"/>
        <v>0</v>
      </c>
      <c r="BX63" s="515">
        <f t="shared" si="101"/>
        <v>0</v>
      </c>
      <c r="BY63" s="515">
        <f t="shared" si="102"/>
        <v>0</v>
      </c>
      <c r="BZ63" s="515">
        <f t="shared" si="103"/>
        <v>0</v>
      </c>
      <c r="CA63" s="515">
        <f t="shared" si="104"/>
        <v>0</v>
      </c>
      <c r="CB63" s="515">
        <f t="shared" si="105"/>
        <v>0</v>
      </c>
      <c r="CC63" s="515">
        <f t="shared" si="106"/>
        <v>0</v>
      </c>
      <c r="CD63" s="515">
        <f t="shared" si="107"/>
        <v>0</v>
      </c>
      <c r="CE63" s="515">
        <f t="shared" si="108"/>
        <v>0</v>
      </c>
      <c r="CF63" s="515">
        <f t="shared" si="109"/>
        <v>0</v>
      </c>
      <c r="CG63" s="515">
        <f t="shared" si="110"/>
        <v>0</v>
      </c>
      <c r="CH63" s="515">
        <f t="shared" si="111"/>
        <v>0</v>
      </c>
      <c r="CI63" s="515">
        <f t="shared" si="112"/>
        <v>0</v>
      </c>
      <c r="CJ63" s="515">
        <f t="shared" si="126"/>
        <v>0</v>
      </c>
      <c r="CK63" s="515">
        <f t="shared" si="113"/>
        <v>0</v>
      </c>
      <c r="CL63" s="515">
        <f t="shared" si="114"/>
        <v>0</v>
      </c>
      <c r="CM63" s="515">
        <f t="shared" si="115"/>
        <v>0</v>
      </c>
      <c r="CN63" s="515">
        <f t="shared" si="116"/>
        <v>0</v>
      </c>
      <c r="CO63" s="515">
        <f t="shared" si="117"/>
        <v>0</v>
      </c>
      <c r="CP63" s="515">
        <f t="shared" si="118"/>
        <v>0</v>
      </c>
      <c r="CQ63" s="515">
        <f t="shared" si="119"/>
        <v>0</v>
      </c>
      <c r="CR63" s="515">
        <f t="shared" si="120"/>
        <v>0</v>
      </c>
      <c r="CS63" s="515">
        <f t="shared" si="121"/>
        <v>0</v>
      </c>
      <c r="CT63" s="515">
        <f t="shared" si="122"/>
        <v>0</v>
      </c>
      <c r="CU63" s="515">
        <f t="shared" si="123"/>
        <v>0</v>
      </c>
      <c r="CV63" s="515">
        <f t="shared" si="124"/>
        <v>0</v>
      </c>
      <c r="CW63" s="515">
        <f t="shared" si="125"/>
        <v>0</v>
      </c>
    </row>
    <row r="64" spans="2:101" x14ac:dyDescent="0.25">
      <c r="B64" s="509">
        <v>47</v>
      </c>
      <c r="C64" s="467">
        <f>'Student Entry'!C60</f>
        <v>211413205048</v>
      </c>
      <c r="D64" s="274" t="str">
        <f>'Student Entry'!D60</f>
        <v>KEERTHANA BALAJI</v>
      </c>
      <c r="E64" s="468">
        <v>2</v>
      </c>
      <c r="F64" s="510">
        <v>2</v>
      </c>
      <c r="G64" s="510">
        <v>0</v>
      </c>
      <c r="H64" s="510">
        <v>2</v>
      </c>
      <c r="I64" s="510">
        <v>0</v>
      </c>
      <c r="J64" s="468">
        <v>1</v>
      </c>
      <c r="K64" s="510">
        <v>2</v>
      </c>
      <c r="L64" s="468">
        <v>2</v>
      </c>
      <c r="M64" s="468">
        <v>2</v>
      </c>
      <c r="N64" s="510">
        <v>2</v>
      </c>
      <c r="O64" s="511">
        <v>7</v>
      </c>
      <c r="P64" s="511">
        <v>6</v>
      </c>
      <c r="Q64" s="510"/>
      <c r="R64" s="510"/>
      <c r="S64" s="511" t="s">
        <v>937</v>
      </c>
      <c r="T64" s="511"/>
      <c r="U64" s="510">
        <v>10</v>
      </c>
      <c r="V64" s="510"/>
      <c r="W64" s="511">
        <v>6</v>
      </c>
      <c r="X64" s="511"/>
      <c r="Y64" s="510"/>
      <c r="Z64" s="510"/>
      <c r="AA64" s="511">
        <v>7</v>
      </c>
      <c r="AB64" s="511"/>
      <c r="AC64" s="510"/>
      <c r="AD64" s="510"/>
      <c r="AE64" s="511" t="s">
        <v>937</v>
      </c>
      <c r="AF64" s="511" t="s">
        <v>937</v>
      </c>
      <c r="AG64" s="447">
        <v>8</v>
      </c>
      <c r="AH64" s="512">
        <v>7</v>
      </c>
      <c r="AI64" s="513">
        <f t="shared" si="59"/>
        <v>9</v>
      </c>
      <c r="AJ64" s="513">
        <f t="shared" si="60"/>
        <v>8</v>
      </c>
      <c r="AK64" s="513">
        <f t="shared" si="61"/>
        <v>0</v>
      </c>
      <c r="AL64" s="513">
        <f t="shared" si="62"/>
        <v>20</v>
      </c>
      <c r="AM64" s="554">
        <f t="shared" si="63"/>
        <v>27</v>
      </c>
      <c r="AN64" s="554">
        <f t="shared" si="64"/>
        <v>2</v>
      </c>
      <c r="AO64" s="514">
        <f t="shared" si="66"/>
        <v>66</v>
      </c>
      <c r="AP64" s="515">
        <f t="shared" si="67"/>
        <v>0</v>
      </c>
      <c r="AQ64" s="515">
        <f t="shared" si="68"/>
        <v>0</v>
      </c>
      <c r="AR64" s="515">
        <f t="shared" si="69"/>
        <v>0</v>
      </c>
      <c r="AS64" s="515">
        <f t="shared" si="70"/>
        <v>0</v>
      </c>
      <c r="AT64" s="515">
        <f t="shared" si="71"/>
        <v>0</v>
      </c>
      <c r="AU64" s="515">
        <f t="shared" si="72"/>
        <v>0</v>
      </c>
      <c r="AV64" s="515">
        <f t="shared" si="73"/>
        <v>0</v>
      </c>
      <c r="AW64" s="515">
        <f t="shared" si="74"/>
        <v>0</v>
      </c>
      <c r="AX64" s="515">
        <f t="shared" si="75"/>
        <v>0</v>
      </c>
      <c r="AY64" s="515">
        <f t="shared" si="76"/>
        <v>0</v>
      </c>
      <c r="AZ64" s="515">
        <f t="shared" si="77"/>
        <v>0</v>
      </c>
      <c r="BA64" s="515">
        <f t="shared" si="78"/>
        <v>0</v>
      </c>
      <c r="BB64" s="515">
        <f t="shared" si="79"/>
        <v>0</v>
      </c>
      <c r="BC64" s="515">
        <f t="shared" si="80"/>
        <v>0</v>
      </c>
      <c r="BD64" s="515">
        <f t="shared" si="81"/>
        <v>0</v>
      </c>
      <c r="BE64" s="515">
        <f t="shared" si="82"/>
        <v>0</v>
      </c>
      <c r="BF64" s="515">
        <f t="shared" si="83"/>
        <v>0</v>
      </c>
      <c r="BG64" s="515">
        <f t="shared" si="84"/>
        <v>0</v>
      </c>
      <c r="BH64" s="515">
        <f t="shared" si="85"/>
        <v>0</v>
      </c>
      <c r="BI64" s="515">
        <f t="shared" si="86"/>
        <v>0</v>
      </c>
      <c r="BJ64" s="515">
        <f t="shared" si="87"/>
        <v>0</v>
      </c>
      <c r="BK64" s="515">
        <f t="shared" si="88"/>
        <v>0</v>
      </c>
      <c r="BL64" s="515">
        <f t="shared" si="89"/>
        <v>0</v>
      </c>
      <c r="BM64" s="515">
        <f t="shared" si="90"/>
        <v>0</v>
      </c>
      <c r="BN64" s="515">
        <f t="shared" si="91"/>
        <v>0</v>
      </c>
      <c r="BO64" s="515">
        <f t="shared" si="92"/>
        <v>0</v>
      </c>
      <c r="BP64" s="515">
        <f t="shared" si="93"/>
        <v>0</v>
      </c>
      <c r="BQ64" s="515">
        <f t="shared" si="94"/>
        <v>0</v>
      </c>
      <c r="BR64" s="515">
        <f t="shared" si="95"/>
        <v>0</v>
      </c>
      <c r="BS64" s="515">
        <f t="shared" si="96"/>
        <v>0</v>
      </c>
      <c r="BT64" s="515">
        <f t="shared" si="97"/>
        <v>0</v>
      </c>
      <c r="BU64" s="515">
        <f t="shared" si="98"/>
        <v>0</v>
      </c>
      <c r="BV64" s="515">
        <f t="shared" si="99"/>
        <v>0</v>
      </c>
      <c r="BW64" s="515">
        <f t="shared" si="100"/>
        <v>0</v>
      </c>
      <c r="BX64" s="515">
        <f t="shared" si="101"/>
        <v>0</v>
      </c>
      <c r="BY64" s="515">
        <f t="shared" si="102"/>
        <v>0</v>
      </c>
      <c r="BZ64" s="515">
        <f t="shared" si="103"/>
        <v>0</v>
      </c>
      <c r="CA64" s="515">
        <f t="shared" si="104"/>
        <v>0</v>
      </c>
      <c r="CB64" s="515">
        <f t="shared" si="105"/>
        <v>0</v>
      </c>
      <c r="CC64" s="515">
        <f t="shared" si="106"/>
        <v>0</v>
      </c>
      <c r="CD64" s="515">
        <f t="shared" si="107"/>
        <v>0</v>
      </c>
      <c r="CE64" s="515">
        <f t="shared" si="108"/>
        <v>0</v>
      </c>
      <c r="CF64" s="515">
        <f t="shared" si="109"/>
        <v>0</v>
      </c>
      <c r="CG64" s="515">
        <f t="shared" si="110"/>
        <v>0</v>
      </c>
      <c r="CH64" s="515">
        <f t="shared" si="111"/>
        <v>0</v>
      </c>
      <c r="CI64" s="515">
        <f t="shared" si="112"/>
        <v>0</v>
      </c>
      <c r="CJ64" s="515">
        <f t="shared" si="126"/>
        <v>0</v>
      </c>
      <c r="CK64" s="515">
        <f t="shared" si="113"/>
        <v>0</v>
      </c>
      <c r="CL64" s="515">
        <f t="shared" si="114"/>
        <v>0</v>
      </c>
      <c r="CM64" s="515">
        <f t="shared" si="115"/>
        <v>0</v>
      </c>
      <c r="CN64" s="515">
        <f t="shared" si="116"/>
        <v>0</v>
      </c>
      <c r="CO64" s="515">
        <f t="shared" si="117"/>
        <v>0</v>
      </c>
      <c r="CP64" s="515">
        <f t="shared" si="118"/>
        <v>0</v>
      </c>
      <c r="CQ64" s="515">
        <f t="shared" si="119"/>
        <v>0</v>
      </c>
      <c r="CR64" s="515">
        <f t="shared" si="120"/>
        <v>0</v>
      </c>
      <c r="CS64" s="515">
        <f t="shared" si="121"/>
        <v>0</v>
      </c>
      <c r="CT64" s="515">
        <f t="shared" si="122"/>
        <v>0</v>
      </c>
      <c r="CU64" s="515">
        <f t="shared" si="123"/>
        <v>0</v>
      </c>
      <c r="CV64" s="515">
        <f t="shared" si="124"/>
        <v>0</v>
      </c>
      <c r="CW64" s="515">
        <f t="shared" si="125"/>
        <v>0</v>
      </c>
    </row>
    <row r="65" spans="2:101" x14ac:dyDescent="0.25">
      <c r="B65" s="509">
        <v>48</v>
      </c>
      <c r="C65" s="467">
        <f>'Student Entry'!C61</f>
        <v>211413205049</v>
      </c>
      <c r="D65" s="274" t="str">
        <f>'Student Entry'!D61</f>
        <v>KIRTHANA.R</v>
      </c>
      <c r="E65" s="468">
        <v>2</v>
      </c>
      <c r="F65" s="510">
        <v>2</v>
      </c>
      <c r="G65" s="510">
        <v>2</v>
      </c>
      <c r="H65" s="510">
        <v>1</v>
      </c>
      <c r="I65" s="510">
        <v>2</v>
      </c>
      <c r="J65" s="468">
        <v>2</v>
      </c>
      <c r="K65" s="510">
        <v>1</v>
      </c>
      <c r="L65" s="468">
        <v>1</v>
      </c>
      <c r="M65" s="468">
        <v>1</v>
      </c>
      <c r="N65" s="510">
        <v>2</v>
      </c>
      <c r="O65" s="511" t="s">
        <v>937</v>
      </c>
      <c r="P65" s="511" t="s">
        <v>937</v>
      </c>
      <c r="Q65" s="510">
        <v>12</v>
      </c>
      <c r="R65" s="510">
        <v>4</v>
      </c>
      <c r="S65" s="511">
        <v>6</v>
      </c>
      <c r="T65" s="511"/>
      <c r="U65" s="510"/>
      <c r="V65" s="510"/>
      <c r="W65" s="511">
        <v>7</v>
      </c>
      <c r="X65" s="511"/>
      <c r="Y65" s="510"/>
      <c r="Z65" s="510"/>
      <c r="AA65" s="511">
        <v>6</v>
      </c>
      <c r="AB65" s="511"/>
      <c r="AC65" s="510"/>
      <c r="AD65" s="510"/>
      <c r="AE65" s="511">
        <v>6</v>
      </c>
      <c r="AF65" s="511">
        <v>6</v>
      </c>
      <c r="AG65" s="447"/>
      <c r="AH65" s="512"/>
      <c r="AI65" s="513">
        <f t="shared" si="59"/>
        <v>6</v>
      </c>
      <c r="AJ65" s="513">
        <f t="shared" si="60"/>
        <v>14</v>
      </c>
      <c r="AK65" s="513">
        <f t="shared" si="61"/>
        <v>10</v>
      </c>
      <c r="AL65" s="513">
        <f t="shared" si="62"/>
        <v>9</v>
      </c>
      <c r="AM65" s="554">
        <f t="shared" si="63"/>
        <v>23</v>
      </c>
      <c r="AN65" s="554">
        <f t="shared" si="64"/>
        <v>1</v>
      </c>
      <c r="AO65" s="514">
        <f t="shared" si="66"/>
        <v>63</v>
      </c>
      <c r="AP65" s="515">
        <f t="shared" si="67"/>
        <v>0</v>
      </c>
      <c r="AQ65" s="515">
        <f t="shared" si="68"/>
        <v>0</v>
      </c>
      <c r="AR65" s="515">
        <f t="shared" si="69"/>
        <v>0</v>
      </c>
      <c r="AS65" s="515">
        <f t="shared" si="70"/>
        <v>0</v>
      </c>
      <c r="AT65" s="515">
        <f t="shared" si="71"/>
        <v>0</v>
      </c>
      <c r="AU65" s="515">
        <f t="shared" si="72"/>
        <v>0</v>
      </c>
      <c r="AV65" s="515">
        <f t="shared" si="73"/>
        <v>0</v>
      </c>
      <c r="AW65" s="515">
        <f t="shared" si="74"/>
        <v>0</v>
      </c>
      <c r="AX65" s="515">
        <f t="shared" si="75"/>
        <v>0</v>
      </c>
      <c r="AY65" s="515">
        <f t="shared" si="76"/>
        <v>0</v>
      </c>
      <c r="AZ65" s="515">
        <f t="shared" si="77"/>
        <v>0</v>
      </c>
      <c r="BA65" s="515">
        <f t="shared" si="78"/>
        <v>0</v>
      </c>
      <c r="BB65" s="515">
        <f t="shared" si="79"/>
        <v>0</v>
      </c>
      <c r="BC65" s="515">
        <f t="shared" si="80"/>
        <v>0</v>
      </c>
      <c r="BD65" s="515">
        <f t="shared" si="81"/>
        <v>0</v>
      </c>
      <c r="BE65" s="515">
        <f t="shared" si="82"/>
        <v>0</v>
      </c>
      <c r="BF65" s="515">
        <f t="shared" si="83"/>
        <v>0</v>
      </c>
      <c r="BG65" s="515">
        <f t="shared" si="84"/>
        <v>0</v>
      </c>
      <c r="BH65" s="515">
        <f t="shared" si="85"/>
        <v>0</v>
      </c>
      <c r="BI65" s="515">
        <f t="shared" si="86"/>
        <v>0</v>
      </c>
      <c r="BJ65" s="515">
        <f t="shared" si="87"/>
        <v>0</v>
      </c>
      <c r="BK65" s="515">
        <f t="shared" si="88"/>
        <v>0</v>
      </c>
      <c r="BL65" s="515">
        <f t="shared" si="89"/>
        <v>0</v>
      </c>
      <c r="BM65" s="515">
        <f t="shared" si="90"/>
        <v>0</v>
      </c>
      <c r="BN65" s="515">
        <f t="shared" si="91"/>
        <v>0</v>
      </c>
      <c r="BO65" s="515">
        <f t="shared" si="92"/>
        <v>0</v>
      </c>
      <c r="BP65" s="515">
        <f t="shared" si="93"/>
        <v>0</v>
      </c>
      <c r="BQ65" s="515">
        <f t="shared" si="94"/>
        <v>0</v>
      </c>
      <c r="BR65" s="515">
        <f t="shared" si="95"/>
        <v>0</v>
      </c>
      <c r="BS65" s="515">
        <f t="shared" si="96"/>
        <v>0</v>
      </c>
      <c r="BT65" s="515">
        <f t="shared" si="97"/>
        <v>0</v>
      </c>
      <c r="BU65" s="515">
        <f t="shared" si="98"/>
        <v>0</v>
      </c>
      <c r="BV65" s="515">
        <f t="shared" si="99"/>
        <v>0</v>
      </c>
      <c r="BW65" s="515">
        <f t="shared" si="100"/>
        <v>0</v>
      </c>
      <c r="BX65" s="515">
        <f t="shared" si="101"/>
        <v>0</v>
      </c>
      <c r="BY65" s="515">
        <f t="shared" si="102"/>
        <v>0</v>
      </c>
      <c r="BZ65" s="515">
        <f t="shared" si="103"/>
        <v>0</v>
      </c>
      <c r="CA65" s="515">
        <f t="shared" si="104"/>
        <v>0</v>
      </c>
      <c r="CB65" s="515">
        <f t="shared" si="105"/>
        <v>0</v>
      </c>
      <c r="CC65" s="515">
        <f t="shared" si="106"/>
        <v>0</v>
      </c>
      <c r="CD65" s="515">
        <f t="shared" si="107"/>
        <v>0</v>
      </c>
      <c r="CE65" s="515">
        <f t="shared" si="108"/>
        <v>0</v>
      </c>
      <c r="CF65" s="515">
        <f t="shared" si="109"/>
        <v>0</v>
      </c>
      <c r="CG65" s="515">
        <f t="shared" si="110"/>
        <v>0</v>
      </c>
      <c r="CH65" s="515">
        <f t="shared" si="111"/>
        <v>0</v>
      </c>
      <c r="CI65" s="515">
        <f t="shared" si="112"/>
        <v>0</v>
      </c>
      <c r="CJ65" s="515">
        <f t="shared" si="126"/>
        <v>0</v>
      </c>
      <c r="CK65" s="515">
        <f t="shared" si="113"/>
        <v>0</v>
      </c>
      <c r="CL65" s="515">
        <f t="shared" si="114"/>
        <v>0</v>
      </c>
      <c r="CM65" s="515">
        <f t="shared" si="115"/>
        <v>0</v>
      </c>
      <c r="CN65" s="515">
        <f t="shared" si="116"/>
        <v>0</v>
      </c>
      <c r="CO65" s="515">
        <f t="shared" si="117"/>
        <v>0</v>
      </c>
      <c r="CP65" s="515">
        <f t="shared" si="118"/>
        <v>0</v>
      </c>
      <c r="CQ65" s="515">
        <f t="shared" si="119"/>
        <v>0</v>
      </c>
      <c r="CR65" s="515">
        <f t="shared" si="120"/>
        <v>0</v>
      </c>
      <c r="CS65" s="515">
        <f t="shared" si="121"/>
        <v>0</v>
      </c>
      <c r="CT65" s="515">
        <f t="shared" si="122"/>
        <v>0</v>
      </c>
      <c r="CU65" s="515">
        <f t="shared" si="123"/>
        <v>0</v>
      </c>
      <c r="CV65" s="515">
        <f t="shared" si="124"/>
        <v>0</v>
      </c>
      <c r="CW65" s="515">
        <f t="shared" si="125"/>
        <v>0</v>
      </c>
    </row>
    <row r="66" spans="2:101" x14ac:dyDescent="0.25">
      <c r="B66" s="509">
        <v>49</v>
      </c>
      <c r="C66" s="467">
        <f>'Student Entry'!C62</f>
        <v>211413205050</v>
      </c>
      <c r="D66" s="274" t="str">
        <f>'Student Entry'!D62</f>
        <v>KIRUBHAKARAN.S</v>
      </c>
      <c r="E66" s="468">
        <v>2</v>
      </c>
      <c r="F66" s="510">
        <v>2</v>
      </c>
      <c r="G66" s="510">
        <v>2</v>
      </c>
      <c r="H66" s="510">
        <v>2</v>
      </c>
      <c r="I66" s="510">
        <v>2</v>
      </c>
      <c r="J66" s="468">
        <v>2</v>
      </c>
      <c r="K66" s="510">
        <v>2</v>
      </c>
      <c r="L66" s="468">
        <v>2</v>
      </c>
      <c r="M66" s="468">
        <v>2</v>
      </c>
      <c r="N66" s="510">
        <v>2</v>
      </c>
      <c r="O66" s="511">
        <v>8</v>
      </c>
      <c r="P66" s="511">
        <v>6</v>
      </c>
      <c r="Q66" s="510"/>
      <c r="R66" s="510"/>
      <c r="S66" s="511">
        <v>8</v>
      </c>
      <c r="T66" s="511"/>
      <c r="U66" s="510"/>
      <c r="V66" s="510"/>
      <c r="W66" s="511">
        <v>5</v>
      </c>
      <c r="X66" s="511"/>
      <c r="Y66" s="510"/>
      <c r="Z66" s="510"/>
      <c r="AA66" s="511" t="s">
        <v>937</v>
      </c>
      <c r="AB66" s="511"/>
      <c r="AC66" s="510">
        <v>6</v>
      </c>
      <c r="AD66" s="510">
        <v>5</v>
      </c>
      <c r="AE66" s="511">
        <v>8</v>
      </c>
      <c r="AF66" s="511">
        <v>7</v>
      </c>
      <c r="AG66" s="447"/>
      <c r="AH66" s="512"/>
      <c r="AI66" s="513">
        <f t="shared" si="59"/>
        <v>10</v>
      </c>
      <c r="AJ66" s="513">
        <f t="shared" si="60"/>
        <v>8</v>
      </c>
      <c r="AK66" s="513">
        <f t="shared" si="61"/>
        <v>18</v>
      </c>
      <c r="AL66" s="513">
        <f t="shared" si="62"/>
        <v>17</v>
      </c>
      <c r="AM66" s="554">
        <f t="shared" si="63"/>
        <v>18</v>
      </c>
      <c r="AN66" s="554">
        <f t="shared" si="64"/>
        <v>2</v>
      </c>
      <c r="AO66" s="514">
        <f t="shared" si="66"/>
        <v>73</v>
      </c>
      <c r="AP66" s="515">
        <f t="shared" si="67"/>
        <v>0</v>
      </c>
      <c r="AQ66" s="515">
        <f t="shared" si="68"/>
        <v>0</v>
      </c>
      <c r="AR66" s="515">
        <f t="shared" si="69"/>
        <v>0</v>
      </c>
      <c r="AS66" s="515">
        <f t="shared" si="70"/>
        <v>0</v>
      </c>
      <c r="AT66" s="515">
        <f t="shared" si="71"/>
        <v>0</v>
      </c>
      <c r="AU66" s="515">
        <f t="shared" si="72"/>
        <v>0</v>
      </c>
      <c r="AV66" s="515">
        <f t="shared" si="73"/>
        <v>0</v>
      </c>
      <c r="AW66" s="515">
        <f t="shared" si="74"/>
        <v>0</v>
      </c>
      <c r="AX66" s="515">
        <f t="shared" si="75"/>
        <v>0</v>
      </c>
      <c r="AY66" s="515">
        <f t="shared" si="76"/>
        <v>0</v>
      </c>
      <c r="AZ66" s="515">
        <f t="shared" si="77"/>
        <v>0</v>
      </c>
      <c r="BA66" s="515">
        <f t="shared" si="78"/>
        <v>0</v>
      </c>
      <c r="BB66" s="515">
        <f t="shared" si="79"/>
        <v>0</v>
      </c>
      <c r="BC66" s="515">
        <f t="shared" si="80"/>
        <v>0</v>
      </c>
      <c r="BD66" s="515">
        <f t="shared" si="81"/>
        <v>0</v>
      </c>
      <c r="BE66" s="515">
        <f t="shared" si="82"/>
        <v>0</v>
      </c>
      <c r="BF66" s="515">
        <f t="shared" si="83"/>
        <v>0</v>
      </c>
      <c r="BG66" s="515">
        <f t="shared" si="84"/>
        <v>0</v>
      </c>
      <c r="BH66" s="515">
        <f t="shared" si="85"/>
        <v>0</v>
      </c>
      <c r="BI66" s="515">
        <f t="shared" si="86"/>
        <v>0</v>
      </c>
      <c r="BJ66" s="515">
        <f t="shared" si="87"/>
        <v>0</v>
      </c>
      <c r="BK66" s="515">
        <f t="shared" si="88"/>
        <v>0</v>
      </c>
      <c r="BL66" s="515">
        <f t="shared" si="89"/>
        <v>0</v>
      </c>
      <c r="BM66" s="515">
        <f t="shared" si="90"/>
        <v>0</v>
      </c>
      <c r="BN66" s="515">
        <f t="shared" si="91"/>
        <v>0</v>
      </c>
      <c r="BO66" s="515">
        <f t="shared" si="92"/>
        <v>0</v>
      </c>
      <c r="BP66" s="515">
        <f t="shared" si="93"/>
        <v>0</v>
      </c>
      <c r="BQ66" s="515">
        <f t="shared" si="94"/>
        <v>0</v>
      </c>
      <c r="BR66" s="515">
        <f t="shared" si="95"/>
        <v>0</v>
      </c>
      <c r="BS66" s="515">
        <f t="shared" si="96"/>
        <v>0</v>
      </c>
      <c r="BT66" s="515">
        <f t="shared" si="97"/>
        <v>0</v>
      </c>
      <c r="BU66" s="515">
        <f t="shared" si="98"/>
        <v>0</v>
      </c>
      <c r="BV66" s="515">
        <f t="shared" si="99"/>
        <v>0</v>
      </c>
      <c r="BW66" s="515">
        <f t="shared" si="100"/>
        <v>0</v>
      </c>
      <c r="BX66" s="515">
        <f t="shared" si="101"/>
        <v>0</v>
      </c>
      <c r="BY66" s="515">
        <f t="shared" si="102"/>
        <v>0</v>
      </c>
      <c r="BZ66" s="515">
        <f t="shared" si="103"/>
        <v>0</v>
      </c>
      <c r="CA66" s="515">
        <f t="shared" si="104"/>
        <v>0</v>
      </c>
      <c r="CB66" s="515">
        <f t="shared" si="105"/>
        <v>0</v>
      </c>
      <c r="CC66" s="515">
        <f t="shared" si="106"/>
        <v>0</v>
      </c>
      <c r="CD66" s="515">
        <f t="shared" si="107"/>
        <v>0</v>
      </c>
      <c r="CE66" s="515">
        <f t="shared" si="108"/>
        <v>0</v>
      </c>
      <c r="CF66" s="515">
        <f t="shared" si="109"/>
        <v>0</v>
      </c>
      <c r="CG66" s="515">
        <f t="shared" si="110"/>
        <v>0</v>
      </c>
      <c r="CH66" s="515">
        <f t="shared" si="111"/>
        <v>0</v>
      </c>
      <c r="CI66" s="515">
        <f t="shared" si="112"/>
        <v>0</v>
      </c>
      <c r="CJ66" s="515">
        <f t="shared" si="126"/>
        <v>0</v>
      </c>
      <c r="CK66" s="515">
        <f t="shared" si="113"/>
        <v>0</v>
      </c>
      <c r="CL66" s="515">
        <f t="shared" si="114"/>
        <v>0</v>
      </c>
      <c r="CM66" s="515">
        <f t="shared" si="115"/>
        <v>0</v>
      </c>
      <c r="CN66" s="515">
        <f t="shared" si="116"/>
        <v>0</v>
      </c>
      <c r="CO66" s="515">
        <f t="shared" si="117"/>
        <v>0</v>
      </c>
      <c r="CP66" s="515">
        <f t="shared" si="118"/>
        <v>0</v>
      </c>
      <c r="CQ66" s="515">
        <f t="shared" si="119"/>
        <v>0</v>
      </c>
      <c r="CR66" s="515">
        <f t="shared" si="120"/>
        <v>0</v>
      </c>
      <c r="CS66" s="515">
        <f t="shared" si="121"/>
        <v>0</v>
      </c>
      <c r="CT66" s="515">
        <f t="shared" si="122"/>
        <v>0</v>
      </c>
      <c r="CU66" s="515">
        <f t="shared" si="123"/>
        <v>0</v>
      </c>
      <c r="CV66" s="515">
        <f t="shared" si="124"/>
        <v>0</v>
      </c>
      <c r="CW66" s="515">
        <f t="shared" si="125"/>
        <v>0</v>
      </c>
    </row>
    <row r="67" spans="2:101" x14ac:dyDescent="0.25">
      <c r="B67" s="509">
        <v>50</v>
      </c>
      <c r="C67" s="467">
        <f>'Student Entry'!C63</f>
        <v>211413205051</v>
      </c>
      <c r="D67" s="274" t="str">
        <f>'Student Entry'!D63</f>
        <v>LOGESWARI.U</v>
      </c>
      <c r="E67" s="468">
        <v>1</v>
      </c>
      <c r="F67" s="510">
        <v>2</v>
      </c>
      <c r="G67" s="510">
        <v>0</v>
      </c>
      <c r="H67" s="510">
        <v>2</v>
      </c>
      <c r="I67" s="510">
        <v>0</v>
      </c>
      <c r="J67" s="468">
        <v>1</v>
      </c>
      <c r="K67" s="510">
        <v>2</v>
      </c>
      <c r="L67" s="468">
        <v>1</v>
      </c>
      <c r="M67" s="468">
        <v>1</v>
      </c>
      <c r="N67" s="510">
        <v>2</v>
      </c>
      <c r="O67" s="511">
        <v>6</v>
      </c>
      <c r="P67" s="511">
        <v>7</v>
      </c>
      <c r="Q67" s="510"/>
      <c r="R67" s="510"/>
      <c r="S67" s="511">
        <v>7</v>
      </c>
      <c r="T67" s="511"/>
      <c r="U67" s="510">
        <v>10</v>
      </c>
      <c r="V67" s="510"/>
      <c r="W67" s="511">
        <v>6</v>
      </c>
      <c r="X67" s="511"/>
      <c r="Y67" s="510"/>
      <c r="Z67" s="510"/>
      <c r="AA67" s="511">
        <v>7</v>
      </c>
      <c r="AB67" s="511"/>
      <c r="AC67" s="510"/>
      <c r="AD67" s="510"/>
      <c r="AE67" s="511">
        <v>4</v>
      </c>
      <c r="AF67" s="511">
        <v>7</v>
      </c>
      <c r="AG67" s="447"/>
      <c r="AH67" s="512"/>
      <c r="AI67" s="513">
        <f t="shared" si="59"/>
        <v>7</v>
      </c>
      <c r="AJ67" s="513">
        <f t="shared" si="60"/>
        <v>9</v>
      </c>
      <c r="AK67" s="513">
        <f t="shared" si="61"/>
        <v>7</v>
      </c>
      <c r="AL67" s="513">
        <f t="shared" si="62"/>
        <v>17</v>
      </c>
      <c r="AM67" s="554">
        <f t="shared" si="63"/>
        <v>25</v>
      </c>
      <c r="AN67" s="554">
        <f t="shared" si="64"/>
        <v>1</v>
      </c>
      <c r="AO67" s="514">
        <f t="shared" si="66"/>
        <v>66</v>
      </c>
      <c r="AP67" s="515">
        <f t="shared" si="67"/>
        <v>0</v>
      </c>
      <c r="AQ67" s="515">
        <f t="shared" si="68"/>
        <v>0</v>
      </c>
      <c r="AR67" s="515">
        <f t="shared" si="69"/>
        <v>0</v>
      </c>
      <c r="AS67" s="515">
        <f t="shared" si="70"/>
        <v>0</v>
      </c>
      <c r="AT67" s="515">
        <f t="shared" si="71"/>
        <v>0</v>
      </c>
      <c r="AU67" s="515">
        <f t="shared" si="72"/>
        <v>0</v>
      </c>
      <c r="AV67" s="515">
        <f t="shared" si="73"/>
        <v>0</v>
      </c>
      <c r="AW67" s="515">
        <f t="shared" si="74"/>
        <v>0</v>
      </c>
      <c r="AX67" s="515">
        <f t="shared" si="75"/>
        <v>0</v>
      </c>
      <c r="AY67" s="515">
        <f t="shared" si="76"/>
        <v>0</v>
      </c>
      <c r="AZ67" s="515">
        <f t="shared" si="77"/>
        <v>0</v>
      </c>
      <c r="BA67" s="515">
        <f t="shared" si="78"/>
        <v>0</v>
      </c>
      <c r="BB67" s="515">
        <f t="shared" si="79"/>
        <v>0</v>
      </c>
      <c r="BC67" s="515">
        <f t="shared" si="80"/>
        <v>0</v>
      </c>
      <c r="BD67" s="515">
        <f t="shared" si="81"/>
        <v>0</v>
      </c>
      <c r="BE67" s="515">
        <f t="shared" si="82"/>
        <v>0</v>
      </c>
      <c r="BF67" s="515">
        <f t="shared" si="83"/>
        <v>0</v>
      </c>
      <c r="BG67" s="515">
        <f t="shared" si="84"/>
        <v>0</v>
      </c>
      <c r="BH67" s="515">
        <f t="shared" si="85"/>
        <v>0</v>
      </c>
      <c r="BI67" s="515">
        <f t="shared" si="86"/>
        <v>0</v>
      </c>
      <c r="BJ67" s="515">
        <f t="shared" si="87"/>
        <v>0</v>
      </c>
      <c r="BK67" s="515">
        <f t="shared" si="88"/>
        <v>0</v>
      </c>
      <c r="BL67" s="515">
        <f t="shared" si="89"/>
        <v>0</v>
      </c>
      <c r="BM67" s="515">
        <f t="shared" si="90"/>
        <v>0</v>
      </c>
      <c r="BN67" s="515">
        <f t="shared" si="91"/>
        <v>0</v>
      </c>
      <c r="BO67" s="515">
        <f t="shared" si="92"/>
        <v>0</v>
      </c>
      <c r="BP67" s="515">
        <f t="shared" si="93"/>
        <v>0</v>
      </c>
      <c r="BQ67" s="515">
        <f t="shared" si="94"/>
        <v>0</v>
      </c>
      <c r="BR67" s="515">
        <f t="shared" si="95"/>
        <v>0</v>
      </c>
      <c r="BS67" s="515">
        <f t="shared" si="96"/>
        <v>0</v>
      </c>
      <c r="BT67" s="515">
        <f t="shared" si="97"/>
        <v>0</v>
      </c>
      <c r="BU67" s="515">
        <f t="shared" si="98"/>
        <v>0</v>
      </c>
      <c r="BV67" s="515">
        <f t="shared" si="99"/>
        <v>0</v>
      </c>
      <c r="BW67" s="515">
        <f t="shared" si="100"/>
        <v>0</v>
      </c>
      <c r="BX67" s="515">
        <f t="shared" si="101"/>
        <v>0</v>
      </c>
      <c r="BY67" s="515">
        <f t="shared" si="102"/>
        <v>0</v>
      </c>
      <c r="BZ67" s="515">
        <f t="shared" si="103"/>
        <v>0</v>
      </c>
      <c r="CA67" s="515">
        <f t="shared" si="104"/>
        <v>0</v>
      </c>
      <c r="CB67" s="515">
        <f t="shared" si="105"/>
        <v>0</v>
      </c>
      <c r="CC67" s="515">
        <f t="shared" si="106"/>
        <v>0</v>
      </c>
      <c r="CD67" s="515">
        <f t="shared" si="107"/>
        <v>0</v>
      </c>
      <c r="CE67" s="515">
        <f t="shared" si="108"/>
        <v>0</v>
      </c>
      <c r="CF67" s="515">
        <f t="shared" si="109"/>
        <v>0</v>
      </c>
      <c r="CG67" s="515">
        <f t="shared" si="110"/>
        <v>0</v>
      </c>
      <c r="CH67" s="515">
        <f t="shared" si="111"/>
        <v>0</v>
      </c>
      <c r="CI67" s="515">
        <f t="shared" si="112"/>
        <v>0</v>
      </c>
      <c r="CJ67" s="515">
        <f t="shared" si="126"/>
        <v>0</v>
      </c>
      <c r="CK67" s="515">
        <f t="shared" si="113"/>
        <v>0</v>
      </c>
      <c r="CL67" s="515">
        <f t="shared" si="114"/>
        <v>0</v>
      </c>
      <c r="CM67" s="515">
        <f t="shared" si="115"/>
        <v>0</v>
      </c>
      <c r="CN67" s="515">
        <f t="shared" si="116"/>
        <v>0</v>
      </c>
      <c r="CO67" s="515">
        <f t="shared" si="117"/>
        <v>0</v>
      </c>
      <c r="CP67" s="515">
        <f t="shared" si="118"/>
        <v>0</v>
      </c>
      <c r="CQ67" s="515">
        <f t="shared" si="119"/>
        <v>0</v>
      </c>
      <c r="CR67" s="515">
        <f t="shared" si="120"/>
        <v>0</v>
      </c>
      <c r="CS67" s="515">
        <f t="shared" si="121"/>
        <v>0</v>
      </c>
      <c r="CT67" s="515">
        <f t="shared" si="122"/>
        <v>0</v>
      </c>
      <c r="CU67" s="515">
        <f t="shared" si="123"/>
        <v>0</v>
      </c>
      <c r="CV67" s="515">
        <f t="shared" si="124"/>
        <v>0</v>
      </c>
      <c r="CW67" s="515">
        <f t="shared" si="125"/>
        <v>0</v>
      </c>
    </row>
    <row r="68" spans="2:101" x14ac:dyDescent="0.25">
      <c r="B68" s="509">
        <v>51</v>
      </c>
      <c r="C68" s="467">
        <f>'Student Entry'!C64</f>
        <v>211413205052</v>
      </c>
      <c r="D68" s="274" t="str">
        <f>'Student Entry'!D64</f>
        <v>MAHESH.S</v>
      </c>
      <c r="E68" s="468">
        <v>2</v>
      </c>
      <c r="F68" s="510">
        <v>2</v>
      </c>
      <c r="G68" s="510">
        <v>2</v>
      </c>
      <c r="H68" s="510">
        <v>1</v>
      </c>
      <c r="I68" s="510">
        <v>2</v>
      </c>
      <c r="J68" s="468">
        <v>2</v>
      </c>
      <c r="K68" s="510">
        <v>2</v>
      </c>
      <c r="L68" s="468">
        <v>2</v>
      </c>
      <c r="M68" s="468">
        <v>1</v>
      </c>
      <c r="N68" s="510">
        <v>0</v>
      </c>
      <c r="O68" s="511">
        <v>6</v>
      </c>
      <c r="P68" s="511">
        <v>6</v>
      </c>
      <c r="Q68" s="510"/>
      <c r="R68" s="510"/>
      <c r="S68" s="511">
        <v>7</v>
      </c>
      <c r="T68" s="511"/>
      <c r="U68" s="510"/>
      <c r="V68" s="510"/>
      <c r="W68" s="511" t="s">
        <v>937</v>
      </c>
      <c r="X68" s="511"/>
      <c r="Y68" s="510">
        <v>5</v>
      </c>
      <c r="Z68" s="510"/>
      <c r="AA68" s="511">
        <v>7</v>
      </c>
      <c r="AB68" s="511"/>
      <c r="AC68" s="510"/>
      <c r="AD68" s="510"/>
      <c r="AE68" s="511">
        <v>6</v>
      </c>
      <c r="AF68" s="511">
        <v>6</v>
      </c>
      <c r="AG68" s="447"/>
      <c r="AH68" s="512"/>
      <c r="AI68" s="513">
        <f t="shared" si="59"/>
        <v>8</v>
      </c>
      <c r="AJ68" s="513">
        <f t="shared" si="60"/>
        <v>8</v>
      </c>
      <c r="AK68" s="513">
        <f t="shared" si="61"/>
        <v>11</v>
      </c>
      <c r="AL68" s="513">
        <f t="shared" si="62"/>
        <v>14</v>
      </c>
      <c r="AM68" s="554">
        <f t="shared" si="63"/>
        <v>17</v>
      </c>
      <c r="AN68" s="554">
        <f t="shared" si="64"/>
        <v>1</v>
      </c>
      <c r="AO68" s="514">
        <f t="shared" si="66"/>
        <v>59</v>
      </c>
      <c r="AP68" s="515">
        <f t="shared" si="67"/>
        <v>0</v>
      </c>
      <c r="AQ68" s="515">
        <f t="shared" si="68"/>
        <v>0</v>
      </c>
      <c r="AR68" s="515">
        <f t="shared" si="69"/>
        <v>0</v>
      </c>
      <c r="AS68" s="515">
        <f t="shared" si="70"/>
        <v>0</v>
      </c>
      <c r="AT68" s="515">
        <f t="shared" si="71"/>
        <v>0</v>
      </c>
      <c r="AU68" s="515">
        <f t="shared" si="72"/>
        <v>0</v>
      </c>
      <c r="AV68" s="515">
        <f t="shared" si="73"/>
        <v>0</v>
      </c>
      <c r="AW68" s="515">
        <f t="shared" si="74"/>
        <v>0</v>
      </c>
      <c r="AX68" s="515">
        <f t="shared" si="75"/>
        <v>0</v>
      </c>
      <c r="AY68" s="515">
        <f t="shared" si="76"/>
        <v>0</v>
      </c>
      <c r="AZ68" s="515">
        <f t="shared" si="77"/>
        <v>0</v>
      </c>
      <c r="BA68" s="515">
        <f t="shared" si="78"/>
        <v>0</v>
      </c>
      <c r="BB68" s="515">
        <f t="shared" si="79"/>
        <v>0</v>
      </c>
      <c r="BC68" s="515">
        <f t="shared" si="80"/>
        <v>0</v>
      </c>
      <c r="BD68" s="515">
        <f t="shared" si="81"/>
        <v>0</v>
      </c>
      <c r="BE68" s="515">
        <f t="shared" si="82"/>
        <v>0</v>
      </c>
      <c r="BF68" s="515">
        <f t="shared" si="83"/>
        <v>0</v>
      </c>
      <c r="BG68" s="515">
        <f t="shared" si="84"/>
        <v>0</v>
      </c>
      <c r="BH68" s="515">
        <f t="shared" si="85"/>
        <v>0</v>
      </c>
      <c r="BI68" s="515">
        <f t="shared" si="86"/>
        <v>0</v>
      </c>
      <c r="BJ68" s="515">
        <f t="shared" si="87"/>
        <v>0</v>
      </c>
      <c r="BK68" s="515">
        <f t="shared" si="88"/>
        <v>0</v>
      </c>
      <c r="BL68" s="515">
        <f t="shared" si="89"/>
        <v>0</v>
      </c>
      <c r="BM68" s="515">
        <f t="shared" si="90"/>
        <v>0</v>
      </c>
      <c r="BN68" s="515">
        <f t="shared" si="91"/>
        <v>0</v>
      </c>
      <c r="BO68" s="515">
        <f t="shared" si="92"/>
        <v>0</v>
      </c>
      <c r="BP68" s="515">
        <f t="shared" si="93"/>
        <v>0</v>
      </c>
      <c r="BQ68" s="515">
        <f t="shared" si="94"/>
        <v>0</v>
      </c>
      <c r="BR68" s="515">
        <f t="shared" si="95"/>
        <v>0</v>
      </c>
      <c r="BS68" s="515">
        <f t="shared" si="96"/>
        <v>0</v>
      </c>
      <c r="BT68" s="515">
        <f t="shared" si="97"/>
        <v>0</v>
      </c>
      <c r="BU68" s="515">
        <f t="shared" si="98"/>
        <v>0</v>
      </c>
      <c r="BV68" s="515">
        <f t="shared" si="99"/>
        <v>0</v>
      </c>
      <c r="BW68" s="515">
        <f t="shared" si="100"/>
        <v>0</v>
      </c>
      <c r="BX68" s="515">
        <f t="shared" si="101"/>
        <v>0</v>
      </c>
      <c r="BY68" s="515">
        <f t="shared" si="102"/>
        <v>0</v>
      </c>
      <c r="BZ68" s="515">
        <f t="shared" si="103"/>
        <v>0</v>
      </c>
      <c r="CA68" s="515">
        <f t="shared" si="104"/>
        <v>0</v>
      </c>
      <c r="CB68" s="515">
        <f t="shared" si="105"/>
        <v>0</v>
      </c>
      <c r="CC68" s="515">
        <f t="shared" si="106"/>
        <v>0</v>
      </c>
      <c r="CD68" s="515">
        <f t="shared" si="107"/>
        <v>0</v>
      </c>
      <c r="CE68" s="515">
        <f t="shared" si="108"/>
        <v>0</v>
      </c>
      <c r="CF68" s="515">
        <f t="shared" si="109"/>
        <v>0</v>
      </c>
      <c r="CG68" s="515">
        <f t="shared" si="110"/>
        <v>0</v>
      </c>
      <c r="CH68" s="515">
        <f t="shared" si="111"/>
        <v>0</v>
      </c>
      <c r="CI68" s="515">
        <f t="shared" si="112"/>
        <v>0</v>
      </c>
      <c r="CJ68" s="515">
        <f t="shared" si="126"/>
        <v>0</v>
      </c>
      <c r="CK68" s="515">
        <f t="shared" si="113"/>
        <v>0</v>
      </c>
      <c r="CL68" s="515">
        <f t="shared" si="114"/>
        <v>0</v>
      </c>
      <c r="CM68" s="515">
        <f t="shared" si="115"/>
        <v>0</v>
      </c>
      <c r="CN68" s="515">
        <f t="shared" si="116"/>
        <v>0</v>
      </c>
      <c r="CO68" s="515">
        <f t="shared" si="117"/>
        <v>0</v>
      </c>
      <c r="CP68" s="515">
        <f t="shared" si="118"/>
        <v>0</v>
      </c>
      <c r="CQ68" s="515">
        <f t="shared" si="119"/>
        <v>0</v>
      </c>
      <c r="CR68" s="515">
        <f t="shared" si="120"/>
        <v>0</v>
      </c>
      <c r="CS68" s="515">
        <f t="shared" si="121"/>
        <v>0</v>
      </c>
      <c r="CT68" s="515">
        <f t="shared" si="122"/>
        <v>0</v>
      </c>
      <c r="CU68" s="515">
        <f t="shared" si="123"/>
        <v>0</v>
      </c>
      <c r="CV68" s="515">
        <f t="shared" si="124"/>
        <v>0</v>
      </c>
      <c r="CW68" s="515">
        <f t="shared" si="125"/>
        <v>0</v>
      </c>
    </row>
    <row r="69" spans="2:101" x14ac:dyDescent="0.25">
      <c r="B69" s="509">
        <v>52</v>
      </c>
      <c r="C69" s="467">
        <f>'Student Entry'!C65</f>
        <v>211413205053</v>
      </c>
      <c r="D69" s="274" t="str">
        <f>'Student Entry'!D65</f>
        <v>MANASA.M.S</v>
      </c>
      <c r="E69" s="468">
        <v>2</v>
      </c>
      <c r="F69" s="510">
        <v>2</v>
      </c>
      <c r="G69" s="510">
        <v>0</v>
      </c>
      <c r="H69" s="510">
        <v>1</v>
      </c>
      <c r="I69" s="510">
        <v>2</v>
      </c>
      <c r="J69" s="468">
        <v>1</v>
      </c>
      <c r="K69" s="510">
        <v>2</v>
      </c>
      <c r="L69" s="468">
        <v>2</v>
      </c>
      <c r="M69" s="468">
        <v>1</v>
      </c>
      <c r="N69" s="510">
        <v>2</v>
      </c>
      <c r="O69" s="511">
        <v>5</v>
      </c>
      <c r="P69" s="511">
        <v>7</v>
      </c>
      <c r="Q69" s="510"/>
      <c r="R69" s="510"/>
      <c r="S69" s="511">
        <v>5</v>
      </c>
      <c r="T69" s="511"/>
      <c r="U69" s="510">
        <v>12</v>
      </c>
      <c r="V69" s="510"/>
      <c r="W69" s="511">
        <v>6</v>
      </c>
      <c r="X69" s="511"/>
      <c r="Y69" s="510"/>
      <c r="Z69" s="510"/>
      <c r="AA69" s="511">
        <v>6</v>
      </c>
      <c r="AB69" s="511"/>
      <c r="AC69" s="510"/>
      <c r="AD69" s="510"/>
      <c r="AE69" s="511" t="s">
        <v>937</v>
      </c>
      <c r="AF69" s="511" t="s">
        <v>937</v>
      </c>
      <c r="AG69" s="447">
        <v>7</v>
      </c>
      <c r="AH69" s="512">
        <v>8</v>
      </c>
      <c r="AI69" s="513">
        <f t="shared" si="59"/>
        <v>7</v>
      </c>
      <c r="AJ69" s="513">
        <f t="shared" si="60"/>
        <v>9</v>
      </c>
      <c r="AK69" s="513">
        <f t="shared" si="61"/>
        <v>7</v>
      </c>
      <c r="AL69" s="513">
        <f t="shared" si="62"/>
        <v>22</v>
      </c>
      <c r="AM69" s="554">
        <f t="shared" si="63"/>
        <v>25</v>
      </c>
      <c r="AN69" s="554">
        <f t="shared" si="64"/>
        <v>1</v>
      </c>
      <c r="AO69" s="514">
        <f t="shared" si="66"/>
        <v>71</v>
      </c>
      <c r="AP69" s="515">
        <f t="shared" si="67"/>
        <v>0</v>
      </c>
      <c r="AQ69" s="515">
        <f t="shared" si="68"/>
        <v>0</v>
      </c>
      <c r="AR69" s="515">
        <f t="shared" si="69"/>
        <v>0</v>
      </c>
      <c r="AS69" s="515">
        <f t="shared" si="70"/>
        <v>0</v>
      </c>
      <c r="AT69" s="515">
        <f t="shared" si="71"/>
        <v>0</v>
      </c>
      <c r="AU69" s="515">
        <f t="shared" si="72"/>
        <v>0</v>
      </c>
      <c r="AV69" s="515">
        <f t="shared" si="73"/>
        <v>0</v>
      </c>
      <c r="AW69" s="515">
        <f t="shared" si="74"/>
        <v>0</v>
      </c>
      <c r="AX69" s="515">
        <f t="shared" si="75"/>
        <v>0</v>
      </c>
      <c r="AY69" s="515">
        <f t="shared" si="76"/>
        <v>0</v>
      </c>
      <c r="AZ69" s="515">
        <f t="shared" si="77"/>
        <v>0</v>
      </c>
      <c r="BA69" s="515">
        <f t="shared" si="78"/>
        <v>0</v>
      </c>
      <c r="BB69" s="515">
        <f t="shared" si="79"/>
        <v>0</v>
      </c>
      <c r="BC69" s="515">
        <f t="shared" si="80"/>
        <v>0</v>
      </c>
      <c r="BD69" s="515">
        <f t="shared" si="81"/>
        <v>0</v>
      </c>
      <c r="BE69" s="515">
        <f t="shared" si="82"/>
        <v>0</v>
      </c>
      <c r="BF69" s="515">
        <f t="shared" si="83"/>
        <v>0</v>
      </c>
      <c r="BG69" s="515">
        <f t="shared" si="84"/>
        <v>0</v>
      </c>
      <c r="BH69" s="515">
        <f t="shared" si="85"/>
        <v>0</v>
      </c>
      <c r="BI69" s="515">
        <f t="shared" si="86"/>
        <v>0</v>
      </c>
      <c r="BJ69" s="515">
        <f t="shared" si="87"/>
        <v>0</v>
      </c>
      <c r="BK69" s="515">
        <f t="shared" si="88"/>
        <v>0</v>
      </c>
      <c r="BL69" s="515">
        <f t="shared" si="89"/>
        <v>0</v>
      </c>
      <c r="BM69" s="515">
        <f t="shared" si="90"/>
        <v>0</v>
      </c>
      <c r="BN69" s="515">
        <f t="shared" si="91"/>
        <v>0</v>
      </c>
      <c r="BO69" s="515">
        <f t="shared" si="92"/>
        <v>0</v>
      </c>
      <c r="BP69" s="515">
        <f t="shared" si="93"/>
        <v>0</v>
      </c>
      <c r="BQ69" s="515">
        <f t="shared" si="94"/>
        <v>0</v>
      </c>
      <c r="BR69" s="515">
        <f t="shared" si="95"/>
        <v>0</v>
      </c>
      <c r="BS69" s="515">
        <f t="shared" si="96"/>
        <v>0</v>
      </c>
      <c r="BT69" s="515">
        <f t="shared" si="97"/>
        <v>0</v>
      </c>
      <c r="BU69" s="515">
        <f t="shared" si="98"/>
        <v>0</v>
      </c>
      <c r="BV69" s="515">
        <f t="shared" si="99"/>
        <v>0</v>
      </c>
      <c r="BW69" s="515">
        <f t="shared" si="100"/>
        <v>0</v>
      </c>
      <c r="BX69" s="515">
        <f t="shared" si="101"/>
        <v>0</v>
      </c>
      <c r="BY69" s="515">
        <f t="shared" si="102"/>
        <v>0</v>
      </c>
      <c r="BZ69" s="515">
        <f t="shared" si="103"/>
        <v>0</v>
      </c>
      <c r="CA69" s="515">
        <f t="shared" si="104"/>
        <v>0</v>
      </c>
      <c r="CB69" s="515">
        <f t="shared" si="105"/>
        <v>0</v>
      </c>
      <c r="CC69" s="515">
        <f t="shared" si="106"/>
        <v>0</v>
      </c>
      <c r="CD69" s="515">
        <f t="shared" si="107"/>
        <v>0</v>
      </c>
      <c r="CE69" s="515">
        <f t="shared" si="108"/>
        <v>0</v>
      </c>
      <c r="CF69" s="515">
        <f t="shared" si="109"/>
        <v>0</v>
      </c>
      <c r="CG69" s="515">
        <f t="shared" si="110"/>
        <v>0</v>
      </c>
      <c r="CH69" s="515">
        <f t="shared" si="111"/>
        <v>0</v>
      </c>
      <c r="CI69" s="515">
        <f t="shared" si="112"/>
        <v>0</v>
      </c>
      <c r="CJ69" s="515">
        <f t="shared" si="126"/>
        <v>0</v>
      </c>
      <c r="CK69" s="515">
        <f t="shared" si="113"/>
        <v>0</v>
      </c>
      <c r="CL69" s="515">
        <f t="shared" si="114"/>
        <v>0</v>
      </c>
      <c r="CM69" s="515">
        <f t="shared" si="115"/>
        <v>0</v>
      </c>
      <c r="CN69" s="515">
        <f t="shared" si="116"/>
        <v>0</v>
      </c>
      <c r="CO69" s="515">
        <f t="shared" si="117"/>
        <v>0</v>
      </c>
      <c r="CP69" s="515">
        <f t="shared" si="118"/>
        <v>0</v>
      </c>
      <c r="CQ69" s="515">
        <f t="shared" si="119"/>
        <v>0</v>
      </c>
      <c r="CR69" s="515">
        <f t="shared" si="120"/>
        <v>0</v>
      </c>
      <c r="CS69" s="515">
        <f t="shared" si="121"/>
        <v>0</v>
      </c>
      <c r="CT69" s="515">
        <f t="shared" si="122"/>
        <v>0</v>
      </c>
      <c r="CU69" s="515">
        <f t="shared" si="123"/>
        <v>0</v>
      </c>
      <c r="CV69" s="515">
        <f t="shared" si="124"/>
        <v>0</v>
      </c>
      <c r="CW69" s="515">
        <f t="shared" si="125"/>
        <v>0</v>
      </c>
    </row>
    <row r="70" spans="2:101" x14ac:dyDescent="0.25">
      <c r="B70" s="509">
        <v>53</v>
      </c>
      <c r="C70" s="467">
        <f>'Student Entry'!C66</f>
        <v>211413205054</v>
      </c>
      <c r="D70" s="274" t="str">
        <f>'Student Entry'!D66</f>
        <v>MANIKANDARAJ.C.R</v>
      </c>
      <c r="E70" s="468">
        <v>2</v>
      </c>
      <c r="F70" s="510">
        <v>2</v>
      </c>
      <c r="G70" s="510">
        <v>2</v>
      </c>
      <c r="H70" s="510">
        <v>2</v>
      </c>
      <c r="I70" s="510">
        <v>2</v>
      </c>
      <c r="J70" s="468">
        <v>2</v>
      </c>
      <c r="K70" s="510">
        <v>1</v>
      </c>
      <c r="L70" s="468">
        <v>1</v>
      </c>
      <c r="M70" s="468">
        <v>2</v>
      </c>
      <c r="N70" s="510">
        <v>1</v>
      </c>
      <c r="O70" s="511">
        <v>7</v>
      </c>
      <c r="P70" s="511">
        <v>7</v>
      </c>
      <c r="Q70" s="510"/>
      <c r="R70" s="510"/>
      <c r="S70" s="511">
        <v>6</v>
      </c>
      <c r="T70" s="511"/>
      <c r="U70" s="510"/>
      <c r="V70" s="510"/>
      <c r="W70" s="511">
        <v>8</v>
      </c>
      <c r="X70" s="511"/>
      <c r="Y70" s="510"/>
      <c r="Z70" s="510"/>
      <c r="AA70" s="511" t="s">
        <v>937</v>
      </c>
      <c r="AB70" s="511"/>
      <c r="AC70" s="510">
        <v>6</v>
      </c>
      <c r="AD70" s="510">
        <v>5</v>
      </c>
      <c r="AE70" s="511">
        <v>6</v>
      </c>
      <c r="AF70" s="511">
        <v>7</v>
      </c>
      <c r="AG70" s="447"/>
      <c r="AH70" s="512"/>
      <c r="AI70" s="513">
        <f t="shared" si="59"/>
        <v>9</v>
      </c>
      <c r="AJ70" s="513">
        <f t="shared" si="60"/>
        <v>9</v>
      </c>
      <c r="AK70" s="513">
        <f t="shared" si="61"/>
        <v>16</v>
      </c>
      <c r="AL70" s="513">
        <f t="shared" si="62"/>
        <v>15</v>
      </c>
      <c r="AM70" s="554">
        <f t="shared" si="63"/>
        <v>18</v>
      </c>
      <c r="AN70" s="554">
        <f t="shared" si="64"/>
        <v>2</v>
      </c>
      <c r="AO70" s="514">
        <f t="shared" si="66"/>
        <v>69</v>
      </c>
      <c r="AP70" s="515">
        <f t="shared" si="67"/>
        <v>0</v>
      </c>
      <c r="AQ70" s="515">
        <f t="shared" si="68"/>
        <v>0</v>
      </c>
      <c r="AR70" s="515">
        <f t="shared" si="69"/>
        <v>0</v>
      </c>
      <c r="AS70" s="515">
        <f t="shared" si="70"/>
        <v>0</v>
      </c>
      <c r="AT70" s="515">
        <f t="shared" si="71"/>
        <v>0</v>
      </c>
      <c r="AU70" s="515">
        <f t="shared" si="72"/>
        <v>0</v>
      </c>
      <c r="AV70" s="515">
        <f t="shared" si="73"/>
        <v>0</v>
      </c>
      <c r="AW70" s="515">
        <f t="shared" si="74"/>
        <v>0</v>
      </c>
      <c r="AX70" s="515">
        <f t="shared" si="75"/>
        <v>0</v>
      </c>
      <c r="AY70" s="515">
        <f t="shared" si="76"/>
        <v>0</v>
      </c>
      <c r="AZ70" s="515">
        <f t="shared" si="77"/>
        <v>0</v>
      </c>
      <c r="BA70" s="515">
        <f t="shared" si="78"/>
        <v>0</v>
      </c>
      <c r="BB70" s="515">
        <f t="shared" si="79"/>
        <v>0</v>
      </c>
      <c r="BC70" s="515">
        <f t="shared" si="80"/>
        <v>0</v>
      </c>
      <c r="BD70" s="515">
        <f t="shared" si="81"/>
        <v>0</v>
      </c>
      <c r="BE70" s="515">
        <f t="shared" si="82"/>
        <v>0</v>
      </c>
      <c r="BF70" s="515">
        <f t="shared" si="83"/>
        <v>0</v>
      </c>
      <c r="BG70" s="515">
        <f t="shared" si="84"/>
        <v>0</v>
      </c>
      <c r="BH70" s="515">
        <f t="shared" si="85"/>
        <v>0</v>
      </c>
      <c r="BI70" s="515">
        <f t="shared" si="86"/>
        <v>0</v>
      </c>
      <c r="BJ70" s="515">
        <f t="shared" si="87"/>
        <v>0</v>
      </c>
      <c r="BK70" s="515">
        <f t="shared" si="88"/>
        <v>0</v>
      </c>
      <c r="BL70" s="515">
        <f t="shared" si="89"/>
        <v>0</v>
      </c>
      <c r="BM70" s="515">
        <f t="shared" si="90"/>
        <v>0</v>
      </c>
      <c r="BN70" s="515">
        <f t="shared" si="91"/>
        <v>0</v>
      </c>
      <c r="BO70" s="515">
        <f t="shared" si="92"/>
        <v>0</v>
      </c>
      <c r="BP70" s="515">
        <f t="shared" si="93"/>
        <v>0</v>
      </c>
      <c r="BQ70" s="515">
        <f t="shared" si="94"/>
        <v>0</v>
      </c>
      <c r="BR70" s="515">
        <f t="shared" si="95"/>
        <v>0</v>
      </c>
      <c r="BS70" s="515">
        <f t="shared" si="96"/>
        <v>0</v>
      </c>
      <c r="BT70" s="515">
        <f t="shared" si="97"/>
        <v>0</v>
      </c>
      <c r="BU70" s="515">
        <f t="shared" si="98"/>
        <v>0</v>
      </c>
      <c r="BV70" s="515">
        <f t="shared" si="99"/>
        <v>0</v>
      </c>
      <c r="BW70" s="515">
        <f t="shared" si="100"/>
        <v>0</v>
      </c>
      <c r="BX70" s="515">
        <f t="shared" si="101"/>
        <v>0</v>
      </c>
      <c r="BY70" s="515">
        <f t="shared" si="102"/>
        <v>0</v>
      </c>
      <c r="BZ70" s="515">
        <f t="shared" si="103"/>
        <v>0</v>
      </c>
      <c r="CA70" s="515">
        <f t="shared" si="104"/>
        <v>0</v>
      </c>
      <c r="CB70" s="515">
        <f t="shared" si="105"/>
        <v>0</v>
      </c>
      <c r="CC70" s="515">
        <f t="shared" si="106"/>
        <v>0</v>
      </c>
      <c r="CD70" s="515">
        <f t="shared" si="107"/>
        <v>0</v>
      </c>
      <c r="CE70" s="515">
        <f t="shared" si="108"/>
        <v>0</v>
      </c>
      <c r="CF70" s="515">
        <f t="shared" si="109"/>
        <v>0</v>
      </c>
      <c r="CG70" s="515">
        <f t="shared" si="110"/>
        <v>0</v>
      </c>
      <c r="CH70" s="515">
        <f t="shared" si="111"/>
        <v>0</v>
      </c>
      <c r="CI70" s="515">
        <f t="shared" si="112"/>
        <v>0</v>
      </c>
      <c r="CJ70" s="515">
        <f t="shared" si="126"/>
        <v>0</v>
      </c>
      <c r="CK70" s="515">
        <f t="shared" si="113"/>
        <v>0</v>
      </c>
      <c r="CL70" s="515">
        <f t="shared" si="114"/>
        <v>0</v>
      </c>
      <c r="CM70" s="515">
        <f t="shared" si="115"/>
        <v>0</v>
      </c>
      <c r="CN70" s="515">
        <f t="shared" si="116"/>
        <v>0</v>
      </c>
      <c r="CO70" s="515">
        <f t="shared" si="117"/>
        <v>0</v>
      </c>
      <c r="CP70" s="515">
        <f t="shared" si="118"/>
        <v>0</v>
      </c>
      <c r="CQ70" s="515">
        <f t="shared" si="119"/>
        <v>0</v>
      </c>
      <c r="CR70" s="515">
        <f t="shared" si="120"/>
        <v>0</v>
      </c>
      <c r="CS70" s="515">
        <f t="shared" si="121"/>
        <v>0</v>
      </c>
      <c r="CT70" s="515">
        <f t="shared" si="122"/>
        <v>0</v>
      </c>
      <c r="CU70" s="515">
        <f t="shared" si="123"/>
        <v>0</v>
      </c>
      <c r="CV70" s="515">
        <f t="shared" si="124"/>
        <v>0</v>
      </c>
      <c r="CW70" s="515">
        <f t="shared" si="125"/>
        <v>0</v>
      </c>
    </row>
    <row r="71" spans="2:101" x14ac:dyDescent="0.25">
      <c r="B71" s="509">
        <v>54</v>
      </c>
      <c r="C71" s="467">
        <f>'Student Entry'!C67</f>
        <v>211413205055</v>
      </c>
      <c r="D71" s="274" t="str">
        <f>'Student Entry'!D67</f>
        <v>MANJULA.A</v>
      </c>
      <c r="E71" s="468">
        <v>2</v>
      </c>
      <c r="F71" s="510">
        <v>2</v>
      </c>
      <c r="G71" s="510">
        <v>2</v>
      </c>
      <c r="H71" s="510">
        <v>1</v>
      </c>
      <c r="I71" s="510">
        <v>2</v>
      </c>
      <c r="J71" s="468">
        <v>1</v>
      </c>
      <c r="K71" s="510" t="s">
        <v>937</v>
      </c>
      <c r="L71" s="468">
        <v>2</v>
      </c>
      <c r="M71" s="468">
        <v>2</v>
      </c>
      <c r="N71" s="510">
        <v>0</v>
      </c>
      <c r="O71" s="511">
        <v>8</v>
      </c>
      <c r="P71" s="511">
        <v>7</v>
      </c>
      <c r="Q71" s="510"/>
      <c r="R71" s="510"/>
      <c r="S71" s="511">
        <v>7</v>
      </c>
      <c r="T71" s="511"/>
      <c r="U71" s="510"/>
      <c r="V71" s="510"/>
      <c r="W71" s="511" t="s">
        <v>937</v>
      </c>
      <c r="X71" s="511"/>
      <c r="Y71" s="510">
        <v>4</v>
      </c>
      <c r="Z71" s="510"/>
      <c r="AA71" s="511">
        <v>7</v>
      </c>
      <c r="AB71" s="511"/>
      <c r="AC71" s="510"/>
      <c r="AD71" s="510"/>
      <c r="AE71" s="511">
        <v>7</v>
      </c>
      <c r="AF71" s="511">
        <v>6</v>
      </c>
      <c r="AG71" s="447"/>
      <c r="AH71" s="512"/>
      <c r="AI71" s="513">
        <f t="shared" si="59"/>
        <v>10</v>
      </c>
      <c r="AJ71" s="513">
        <f t="shared" si="60"/>
        <v>9</v>
      </c>
      <c r="AK71" s="513">
        <f t="shared" si="61"/>
        <v>11</v>
      </c>
      <c r="AL71" s="513">
        <f t="shared" si="62"/>
        <v>13</v>
      </c>
      <c r="AM71" s="554">
        <f t="shared" si="63"/>
        <v>15</v>
      </c>
      <c r="AN71" s="554">
        <f t="shared" si="64"/>
        <v>2</v>
      </c>
      <c r="AO71" s="514">
        <f t="shared" si="66"/>
        <v>60</v>
      </c>
      <c r="AP71" s="515">
        <f t="shared" si="67"/>
        <v>0</v>
      </c>
      <c r="AQ71" s="515">
        <f t="shared" si="68"/>
        <v>0</v>
      </c>
      <c r="AR71" s="515">
        <f t="shared" si="69"/>
        <v>0</v>
      </c>
      <c r="AS71" s="515">
        <f t="shared" si="70"/>
        <v>0</v>
      </c>
      <c r="AT71" s="515">
        <f t="shared" si="71"/>
        <v>0</v>
      </c>
      <c r="AU71" s="515">
        <f t="shared" si="72"/>
        <v>0</v>
      </c>
      <c r="AV71" s="515">
        <f t="shared" si="73"/>
        <v>0</v>
      </c>
      <c r="AW71" s="515">
        <f t="shared" si="74"/>
        <v>0</v>
      </c>
      <c r="AX71" s="515">
        <f t="shared" si="75"/>
        <v>0</v>
      </c>
      <c r="AY71" s="515">
        <f t="shared" si="76"/>
        <v>0</v>
      </c>
      <c r="AZ71" s="515">
        <f t="shared" si="77"/>
        <v>0</v>
      </c>
      <c r="BA71" s="515">
        <f t="shared" si="78"/>
        <v>0</v>
      </c>
      <c r="BB71" s="515">
        <f t="shared" si="79"/>
        <v>0</v>
      </c>
      <c r="BC71" s="515">
        <f t="shared" si="80"/>
        <v>0</v>
      </c>
      <c r="BD71" s="515">
        <f t="shared" si="81"/>
        <v>0</v>
      </c>
      <c r="BE71" s="515">
        <f t="shared" si="82"/>
        <v>0</v>
      </c>
      <c r="BF71" s="515">
        <f t="shared" si="83"/>
        <v>0</v>
      </c>
      <c r="BG71" s="515">
        <f t="shared" si="84"/>
        <v>0</v>
      </c>
      <c r="BH71" s="515">
        <f t="shared" si="85"/>
        <v>0</v>
      </c>
      <c r="BI71" s="515">
        <f t="shared" si="86"/>
        <v>0</v>
      </c>
      <c r="BJ71" s="515">
        <f t="shared" si="87"/>
        <v>0</v>
      </c>
      <c r="BK71" s="515">
        <f t="shared" si="88"/>
        <v>0</v>
      </c>
      <c r="BL71" s="515">
        <f t="shared" si="89"/>
        <v>0</v>
      </c>
      <c r="BM71" s="515">
        <f t="shared" si="90"/>
        <v>0</v>
      </c>
      <c r="BN71" s="515">
        <f t="shared" si="91"/>
        <v>0</v>
      </c>
      <c r="BO71" s="515">
        <f t="shared" si="92"/>
        <v>0</v>
      </c>
      <c r="BP71" s="515">
        <f t="shared" si="93"/>
        <v>0</v>
      </c>
      <c r="BQ71" s="515">
        <f t="shared" si="94"/>
        <v>0</v>
      </c>
      <c r="BR71" s="515">
        <f t="shared" si="95"/>
        <v>0</v>
      </c>
      <c r="BS71" s="515">
        <f t="shared" si="96"/>
        <v>0</v>
      </c>
      <c r="BT71" s="515">
        <f t="shared" si="97"/>
        <v>0</v>
      </c>
      <c r="BU71" s="515">
        <f t="shared" si="98"/>
        <v>0</v>
      </c>
      <c r="BV71" s="515">
        <f t="shared" si="99"/>
        <v>0</v>
      </c>
      <c r="BW71" s="515">
        <f t="shared" si="100"/>
        <v>0</v>
      </c>
      <c r="BX71" s="515">
        <f t="shared" si="101"/>
        <v>0</v>
      </c>
      <c r="BY71" s="515">
        <f t="shared" si="102"/>
        <v>0</v>
      </c>
      <c r="BZ71" s="515">
        <f t="shared" si="103"/>
        <v>0</v>
      </c>
      <c r="CA71" s="515">
        <f t="shared" si="104"/>
        <v>0</v>
      </c>
      <c r="CB71" s="515">
        <f t="shared" si="105"/>
        <v>0</v>
      </c>
      <c r="CC71" s="515">
        <f t="shared" si="106"/>
        <v>0</v>
      </c>
      <c r="CD71" s="515">
        <f t="shared" si="107"/>
        <v>0</v>
      </c>
      <c r="CE71" s="515">
        <f t="shared" si="108"/>
        <v>0</v>
      </c>
      <c r="CF71" s="515">
        <f t="shared" si="109"/>
        <v>0</v>
      </c>
      <c r="CG71" s="515">
        <f t="shared" si="110"/>
        <v>0</v>
      </c>
      <c r="CH71" s="515">
        <f t="shared" si="111"/>
        <v>0</v>
      </c>
      <c r="CI71" s="515">
        <f t="shared" si="112"/>
        <v>0</v>
      </c>
      <c r="CJ71" s="515">
        <f t="shared" si="126"/>
        <v>0</v>
      </c>
      <c r="CK71" s="515">
        <f t="shared" si="113"/>
        <v>0</v>
      </c>
      <c r="CL71" s="515">
        <f t="shared" si="114"/>
        <v>0</v>
      </c>
      <c r="CM71" s="515">
        <f t="shared" si="115"/>
        <v>0</v>
      </c>
      <c r="CN71" s="515">
        <f t="shared" si="116"/>
        <v>0</v>
      </c>
      <c r="CO71" s="515">
        <f t="shared" si="117"/>
        <v>0</v>
      </c>
      <c r="CP71" s="515">
        <f t="shared" si="118"/>
        <v>0</v>
      </c>
      <c r="CQ71" s="515">
        <f t="shared" si="119"/>
        <v>0</v>
      </c>
      <c r="CR71" s="515">
        <f t="shared" si="120"/>
        <v>0</v>
      </c>
      <c r="CS71" s="515">
        <f t="shared" si="121"/>
        <v>0</v>
      </c>
      <c r="CT71" s="515">
        <f t="shared" si="122"/>
        <v>0</v>
      </c>
      <c r="CU71" s="515">
        <f t="shared" si="123"/>
        <v>0</v>
      </c>
      <c r="CV71" s="515">
        <f t="shared" si="124"/>
        <v>0</v>
      </c>
      <c r="CW71" s="515">
        <f t="shared" si="125"/>
        <v>0</v>
      </c>
    </row>
    <row r="72" spans="2:101" x14ac:dyDescent="0.25">
      <c r="B72" s="509">
        <v>55</v>
      </c>
      <c r="C72" s="467">
        <f>'Student Entry'!C68</f>
        <v>211413205056</v>
      </c>
      <c r="D72" s="274" t="str">
        <f>'Student Entry'!D68</f>
        <v>MANOJKUMAR.P</v>
      </c>
      <c r="E72" s="468">
        <v>2</v>
      </c>
      <c r="F72" s="510">
        <v>2</v>
      </c>
      <c r="G72" s="510">
        <v>2</v>
      </c>
      <c r="H72" s="510">
        <v>2</v>
      </c>
      <c r="I72" s="510" t="s">
        <v>937</v>
      </c>
      <c r="J72" s="468">
        <v>1</v>
      </c>
      <c r="K72" s="510">
        <v>1</v>
      </c>
      <c r="L72" s="468">
        <v>1</v>
      </c>
      <c r="M72" s="468">
        <v>1</v>
      </c>
      <c r="N72" s="510">
        <v>2</v>
      </c>
      <c r="O72" s="511" t="s">
        <v>937</v>
      </c>
      <c r="P72" s="511" t="s">
        <v>937</v>
      </c>
      <c r="Q72" s="510">
        <v>12</v>
      </c>
      <c r="R72" s="510">
        <v>4</v>
      </c>
      <c r="S72" s="511" t="s">
        <v>937</v>
      </c>
      <c r="T72" s="511"/>
      <c r="U72" s="510">
        <v>13</v>
      </c>
      <c r="V72" s="510"/>
      <c r="W72" s="511">
        <v>7</v>
      </c>
      <c r="X72" s="511"/>
      <c r="Y72" s="510"/>
      <c r="Z72" s="510"/>
      <c r="AA72" s="511">
        <v>6</v>
      </c>
      <c r="AB72" s="511"/>
      <c r="AC72" s="510"/>
      <c r="AD72" s="510"/>
      <c r="AE72" s="511" t="s">
        <v>937</v>
      </c>
      <c r="AF72" s="511" t="s">
        <v>937</v>
      </c>
      <c r="AG72" s="447">
        <v>8</v>
      </c>
      <c r="AH72" s="512">
        <v>7</v>
      </c>
      <c r="AI72" s="513">
        <f t="shared" si="59"/>
        <v>6</v>
      </c>
      <c r="AJ72" s="513">
        <f t="shared" si="60"/>
        <v>14</v>
      </c>
      <c r="AK72" s="513">
        <f t="shared" si="61"/>
        <v>2</v>
      </c>
      <c r="AL72" s="513">
        <f t="shared" si="62"/>
        <v>23</v>
      </c>
      <c r="AM72" s="554">
        <f t="shared" si="63"/>
        <v>25</v>
      </c>
      <c r="AN72" s="554">
        <f t="shared" si="64"/>
        <v>1</v>
      </c>
      <c r="AO72" s="514">
        <f t="shared" si="66"/>
        <v>71</v>
      </c>
      <c r="AP72" s="515">
        <f t="shared" si="67"/>
        <v>0</v>
      </c>
      <c r="AQ72" s="515">
        <f t="shared" si="68"/>
        <v>0</v>
      </c>
      <c r="AR72" s="515">
        <f t="shared" si="69"/>
        <v>0</v>
      </c>
      <c r="AS72" s="515">
        <f t="shared" si="70"/>
        <v>0</v>
      </c>
      <c r="AT72" s="515">
        <f t="shared" si="71"/>
        <v>0</v>
      </c>
      <c r="AU72" s="515">
        <f t="shared" si="72"/>
        <v>0</v>
      </c>
      <c r="AV72" s="515">
        <f t="shared" si="73"/>
        <v>0</v>
      </c>
      <c r="AW72" s="515">
        <f t="shared" si="74"/>
        <v>0</v>
      </c>
      <c r="AX72" s="515">
        <f t="shared" si="75"/>
        <v>0</v>
      </c>
      <c r="AY72" s="515">
        <f t="shared" si="76"/>
        <v>0</v>
      </c>
      <c r="AZ72" s="515">
        <f t="shared" si="77"/>
        <v>0</v>
      </c>
      <c r="BA72" s="515">
        <f t="shared" si="78"/>
        <v>0</v>
      </c>
      <c r="BB72" s="515">
        <f t="shared" si="79"/>
        <v>0</v>
      </c>
      <c r="BC72" s="515">
        <f t="shared" si="80"/>
        <v>0</v>
      </c>
      <c r="BD72" s="515">
        <f t="shared" si="81"/>
        <v>0</v>
      </c>
      <c r="BE72" s="515">
        <f t="shared" si="82"/>
        <v>0</v>
      </c>
      <c r="BF72" s="515">
        <f t="shared" si="83"/>
        <v>0</v>
      </c>
      <c r="BG72" s="515">
        <f t="shared" si="84"/>
        <v>0</v>
      </c>
      <c r="BH72" s="515">
        <f t="shared" si="85"/>
        <v>0</v>
      </c>
      <c r="BI72" s="515">
        <f t="shared" si="86"/>
        <v>0</v>
      </c>
      <c r="BJ72" s="515">
        <f t="shared" si="87"/>
        <v>0</v>
      </c>
      <c r="BK72" s="515">
        <f t="shared" si="88"/>
        <v>0</v>
      </c>
      <c r="BL72" s="515">
        <f t="shared" si="89"/>
        <v>0</v>
      </c>
      <c r="BM72" s="515">
        <f t="shared" si="90"/>
        <v>0</v>
      </c>
      <c r="BN72" s="515">
        <f t="shared" si="91"/>
        <v>0</v>
      </c>
      <c r="BO72" s="515">
        <f t="shared" si="92"/>
        <v>0</v>
      </c>
      <c r="BP72" s="515">
        <f t="shared" si="93"/>
        <v>0</v>
      </c>
      <c r="BQ72" s="515">
        <f t="shared" si="94"/>
        <v>0</v>
      </c>
      <c r="BR72" s="515">
        <f t="shared" si="95"/>
        <v>0</v>
      </c>
      <c r="BS72" s="515">
        <f t="shared" si="96"/>
        <v>0</v>
      </c>
      <c r="BT72" s="515">
        <f t="shared" si="97"/>
        <v>0</v>
      </c>
      <c r="BU72" s="515">
        <f t="shared" si="98"/>
        <v>0</v>
      </c>
      <c r="BV72" s="515">
        <f t="shared" si="99"/>
        <v>0</v>
      </c>
      <c r="BW72" s="515">
        <f t="shared" si="100"/>
        <v>0</v>
      </c>
      <c r="BX72" s="515">
        <f t="shared" si="101"/>
        <v>0</v>
      </c>
      <c r="BY72" s="515">
        <f t="shared" si="102"/>
        <v>0</v>
      </c>
      <c r="BZ72" s="515">
        <f t="shared" si="103"/>
        <v>0</v>
      </c>
      <c r="CA72" s="515">
        <f t="shared" si="104"/>
        <v>0</v>
      </c>
      <c r="CB72" s="515">
        <f t="shared" si="105"/>
        <v>0</v>
      </c>
      <c r="CC72" s="515">
        <f t="shared" si="106"/>
        <v>0</v>
      </c>
      <c r="CD72" s="515">
        <f t="shared" si="107"/>
        <v>0</v>
      </c>
      <c r="CE72" s="515">
        <f t="shared" si="108"/>
        <v>0</v>
      </c>
      <c r="CF72" s="515">
        <f t="shared" si="109"/>
        <v>0</v>
      </c>
      <c r="CG72" s="515">
        <f t="shared" si="110"/>
        <v>0</v>
      </c>
      <c r="CH72" s="515">
        <f t="shared" si="111"/>
        <v>0</v>
      </c>
      <c r="CI72" s="515">
        <f t="shared" si="112"/>
        <v>0</v>
      </c>
      <c r="CJ72" s="515">
        <f t="shared" si="126"/>
        <v>0</v>
      </c>
      <c r="CK72" s="515">
        <f t="shared" si="113"/>
        <v>0</v>
      </c>
      <c r="CL72" s="515">
        <f t="shared" si="114"/>
        <v>0</v>
      </c>
      <c r="CM72" s="515">
        <f t="shared" si="115"/>
        <v>0</v>
      </c>
      <c r="CN72" s="515">
        <f t="shared" si="116"/>
        <v>0</v>
      </c>
      <c r="CO72" s="515">
        <f t="shared" si="117"/>
        <v>0</v>
      </c>
      <c r="CP72" s="515">
        <f t="shared" si="118"/>
        <v>0</v>
      </c>
      <c r="CQ72" s="515">
        <f t="shared" si="119"/>
        <v>0</v>
      </c>
      <c r="CR72" s="515">
        <f t="shared" si="120"/>
        <v>0</v>
      </c>
      <c r="CS72" s="515">
        <f t="shared" si="121"/>
        <v>0</v>
      </c>
      <c r="CT72" s="515">
        <f t="shared" si="122"/>
        <v>0</v>
      </c>
      <c r="CU72" s="515">
        <f t="shared" si="123"/>
        <v>0</v>
      </c>
      <c r="CV72" s="515">
        <f t="shared" si="124"/>
        <v>0</v>
      </c>
      <c r="CW72" s="515">
        <f t="shared" si="125"/>
        <v>0</v>
      </c>
    </row>
    <row r="73" spans="2:101" x14ac:dyDescent="0.25">
      <c r="B73" s="509">
        <v>56</v>
      </c>
      <c r="C73" s="467">
        <f>'Student Entry'!C69</f>
        <v>211413205058</v>
      </c>
      <c r="D73" s="274" t="str">
        <f>'Student Entry'!D69</f>
        <v>MATHIVANI.M</v>
      </c>
      <c r="E73" s="468">
        <v>1</v>
      </c>
      <c r="F73" s="510">
        <v>2</v>
      </c>
      <c r="G73" s="510">
        <v>2</v>
      </c>
      <c r="H73" s="510">
        <v>2</v>
      </c>
      <c r="I73" s="510">
        <v>1</v>
      </c>
      <c r="J73" s="468">
        <v>2</v>
      </c>
      <c r="K73" s="510">
        <v>1</v>
      </c>
      <c r="L73" s="468">
        <v>2</v>
      </c>
      <c r="M73" s="468">
        <v>2</v>
      </c>
      <c r="N73" s="510">
        <v>2</v>
      </c>
      <c r="O73" s="511">
        <v>4</v>
      </c>
      <c r="P73" s="511">
        <v>7</v>
      </c>
      <c r="Q73" s="510"/>
      <c r="R73" s="510"/>
      <c r="S73" s="511">
        <v>6</v>
      </c>
      <c r="T73" s="511"/>
      <c r="U73" s="510"/>
      <c r="V73" s="510"/>
      <c r="W73" s="511">
        <v>8</v>
      </c>
      <c r="X73" s="511"/>
      <c r="Y73" s="510"/>
      <c r="Z73" s="510"/>
      <c r="AA73" s="511">
        <v>6</v>
      </c>
      <c r="AB73" s="511"/>
      <c r="AC73" s="510"/>
      <c r="AD73" s="510"/>
      <c r="AE73" s="511">
        <v>4</v>
      </c>
      <c r="AF73" s="511">
        <v>6</v>
      </c>
      <c r="AG73" s="447"/>
      <c r="AH73" s="512"/>
      <c r="AI73" s="513">
        <f t="shared" si="59"/>
        <v>5</v>
      </c>
      <c r="AJ73" s="513">
        <f t="shared" si="60"/>
        <v>9</v>
      </c>
      <c r="AK73" s="513">
        <f t="shared" si="61"/>
        <v>9</v>
      </c>
      <c r="AL73" s="513">
        <f t="shared" si="62"/>
        <v>8</v>
      </c>
      <c r="AM73" s="554">
        <f t="shared" si="63"/>
        <v>25</v>
      </c>
      <c r="AN73" s="554">
        <f t="shared" si="64"/>
        <v>2</v>
      </c>
      <c r="AO73" s="514">
        <f t="shared" si="66"/>
        <v>58</v>
      </c>
      <c r="AP73" s="515">
        <f t="shared" si="67"/>
        <v>0</v>
      </c>
      <c r="AQ73" s="515">
        <f t="shared" si="68"/>
        <v>0</v>
      </c>
      <c r="AR73" s="515">
        <f t="shared" si="69"/>
        <v>0</v>
      </c>
      <c r="AS73" s="515">
        <f t="shared" si="70"/>
        <v>0</v>
      </c>
      <c r="AT73" s="515">
        <f t="shared" si="71"/>
        <v>0</v>
      </c>
      <c r="AU73" s="515">
        <f t="shared" si="72"/>
        <v>0</v>
      </c>
      <c r="AV73" s="515">
        <f t="shared" si="73"/>
        <v>0</v>
      </c>
      <c r="AW73" s="515">
        <f t="shared" si="74"/>
        <v>0</v>
      </c>
      <c r="AX73" s="515">
        <f t="shared" si="75"/>
        <v>0</v>
      </c>
      <c r="AY73" s="515">
        <f t="shared" si="76"/>
        <v>0</v>
      </c>
      <c r="AZ73" s="515">
        <f t="shared" si="77"/>
        <v>0</v>
      </c>
      <c r="BA73" s="515">
        <f t="shared" si="78"/>
        <v>0</v>
      </c>
      <c r="BB73" s="515">
        <f t="shared" si="79"/>
        <v>0</v>
      </c>
      <c r="BC73" s="515">
        <f t="shared" si="80"/>
        <v>0</v>
      </c>
      <c r="BD73" s="515">
        <f t="shared" si="81"/>
        <v>0</v>
      </c>
      <c r="BE73" s="515">
        <f t="shared" si="82"/>
        <v>0</v>
      </c>
      <c r="BF73" s="515">
        <f t="shared" si="83"/>
        <v>0</v>
      </c>
      <c r="BG73" s="515">
        <f t="shared" si="84"/>
        <v>0</v>
      </c>
      <c r="BH73" s="515">
        <f t="shared" si="85"/>
        <v>0</v>
      </c>
      <c r="BI73" s="515">
        <f t="shared" si="86"/>
        <v>0</v>
      </c>
      <c r="BJ73" s="515">
        <f t="shared" si="87"/>
        <v>0</v>
      </c>
      <c r="BK73" s="515">
        <f t="shared" si="88"/>
        <v>0</v>
      </c>
      <c r="BL73" s="515">
        <f t="shared" si="89"/>
        <v>0</v>
      </c>
      <c r="BM73" s="515">
        <f t="shared" si="90"/>
        <v>0</v>
      </c>
      <c r="BN73" s="515">
        <f t="shared" si="91"/>
        <v>0</v>
      </c>
      <c r="BO73" s="515">
        <f t="shared" si="92"/>
        <v>0</v>
      </c>
      <c r="BP73" s="515">
        <f t="shared" si="93"/>
        <v>0</v>
      </c>
      <c r="BQ73" s="515">
        <f t="shared" si="94"/>
        <v>0</v>
      </c>
      <c r="BR73" s="515">
        <f t="shared" si="95"/>
        <v>0</v>
      </c>
      <c r="BS73" s="515">
        <f t="shared" si="96"/>
        <v>0</v>
      </c>
      <c r="BT73" s="515">
        <f t="shared" si="97"/>
        <v>0</v>
      </c>
      <c r="BU73" s="515">
        <f t="shared" si="98"/>
        <v>0</v>
      </c>
      <c r="BV73" s="515">
        <f t="shared" si="99"/>
        <v>0</v>
      </c>
      <c r="BW73" s="515">
        <f t="shared" si="100"/>
        <v>0</v>
      </c>
      <c r="BX73" s="515">
        <f t="shared" si="101"/>
        <v>0</v>
      </c>
      <c r="BY73" s="515">
        <f t="shared" si="102"/>
        <v>0</v>
      </c>
      <c r="BZ73" s="515">
        <f t="shared" si="103"/>
        <v>0</v>
      </c>
      <c r="CA73" s="515">
        <f t="shared" si="104"/>
        <v>0</v>
      </c>
      <c r="CB73" s="515">
        <f t="shared" si="105"/>
        <v>0</v>
      </c>
      <c r="CC73" s="515">
        <f t="shared" si="106"/>
        <v>0</v>
      </c>
      <c r="CD73" s="515">
        <f t="shared" si="107"/>
        <v>0</v>
      </c>
      <c r="CE73" s="515">
        <f t="shared" si="108"/>
        <v>0</v>
      </c>
      <c r="CF73" s="515">
        <f t="shared" si="109"/>
        <v>0</v>
      </c>
      <c r="CG73" s="515">
        <f t="shared" si="110"/>
        <v>0</v>
      </c>
      <c r="CH73" s="515">
        <f t="shared" si="111"/>
        <v>0</v>
      </c>
      <c r="CI73" s="515">
        <f t="shared" si="112"/>
        <v>0</v>
      </c>
      <c r="CJ73" s="515">
        <f t="shared" si="126"/>
        <v>0</v>
      </c>
      <c r="CK73" s="515">
        <f t="shared" si="113"/>
        <v>0</v>
      </c>
      <c r="CL73" s="515">
        <f t="shared" si="114"/>
        <v>0</v>
      </c>
      <c r="CM73" s="515">
        <f t="shared" si="115"/>
        <v>0</v>
      </c>
      <c r="CN73" s="515">
        <f t="shared" si="116"/>
        <v>0</v>
      </c>
      <c r="CO73" s="515">
        <f t="shared" si="117"/>
        <v>0</v>
      </c>
      <c r="CP73" s="515">
        <f t="shared" si="118"/>
        <v>0</v>
      </c>
      <c r="CQ73" s="515">
        <f t="shared" si="119"/>
        <v>0</v>
      </c>
      <c r="CR73" s="515">
        <f t="shared" si="120"/>
        <v>0</v>
      </c>
      <c r="CS73" s="515">
        <f t="shared" si="121"/>
        <v>0</v>
      </c>
      <c r="CT73" s="515">
        <f t="shared" si="122"/>
        <v>0</v>
      </c>
      <c r="CU73" s="515">
        <f t="shared" si="123"/>
        <v>0</v>
      </c>
      <c r="CV73" s="515">
        <f t="shared" si="124"/>
        <v>0</v>
      </c>
      <c r="CW73" s="515">
        <f t="shared" si="125"/>
        <v>0</v>
      </c>
    </row>
    <row r="74" spans="2:101" x14ac:dyDescent="0.25">
      <c r="B74" s="509">
        <v>57</v>
      </c>
      <c r="C74" s="467">
        <f>'Student Entry'!C70</f>
        <v>211413205059</v>
      </c>
      <c r="D74" s="274" t="str">
        <f>'Student Entry'!D70</f>
        <v>MEENA.A</v>
      </c>
      <c r="E74" s="468">
        <v>1</v>
      </c>
      <c r="F74" s="510">
        <v>2</v>
      </c>
      <c r="G74" s="510">
        <v>2</v>
      </c>
      <c r="H74" s="510">
        <v>1</v>
      </c>
      <c r="I74" s="510">
        <v>1</v>
      </c>
      <c r="J74" s="468">
        <v>2</v>
      </c>
      <c r="K74" s="510">
        <v>2</v>
      </c>
      <c r="L74" s="468">
        <v>1</v>
      </c>
      <c r="M74" s="468">
        <v>1</v>
      </c>
      <c r="N74" s="510">
        <v>2</v>
      </c>
      <c r="O74" s="511" t="s">
        <v>937</v>
      </c>
      <c r="P74" s="511" t="s">
        <v>937</v>
      </c>
      <c r="Q74" s="510">
        <v>10</v>
      </c>
      <c r="R74" s="510">
        <v>3</v>
      </c>
      <c r="S74" s="511">
        <v>5</v>
      </c>
      <c r="T74" s="511"/>
      <c r="U74" s="510"/>
      <c r="V74" s="510"/>
      <c r="W74" s="511" t="s">
        <v>937</v>
      </c>
      <c r="X74" s="511"/>
      <c r="Y74" s="510">
        <v>6</v>
      </c>
      <c r="Z74" s="510"/>
      <c r="AA74" s="511" t="s">
        <v>937</v>
      </c>
      <c r="AB74" s="511"/>
      <c r="AC74" s="510">
        <v>6</v>
      </c>
      <c r="AD74" s="510">
        <v>5</v>
      </c>
      <c r="AE74" s="511">
        <v>5</v>
      </c>
      <c r="AF74" s="511">
        <v>7</v>
      </c>
      <c r="AG74" s="447"/>
      <c r="AH74" s="512"/>
      <c r="AI74" s="513">
        <f t="shared" si="59"/>
        <v>4</v>
      </c>
      <c r="AJ74" s="513">
        <f t="shared" si="60"/>
        <v>12</v>
      </c>
      <c r="AK74" s="513">
        <f t="shared" si="61"/>
        <v>14</v>
      </c>
      <c r="AL74" s="513">
        <f t="shared" si="62"/>
        <v>19</v>
      </c>
      <c r="AM74" s="554">
        <f t="shared" si="63"/>
        <v>12</v>
      </c>
      <c r="AN74" s="554">
        <f t="shared" si="64"/>
        <v>1</v>
      </c>
      <c r="AO74" s="514">
        <f t="shared" si="66"/>
        <v>62</v>
      </c>
      <c r="AP74" s="515">
        <f t="shared" si="67"/>
        <v>0</v>
      </c>
      <c r="AQ74" s="515">
        <f t="shared" si="68"/>
        <v>0</v>
      </c>
      <c r="AR74" s="515">
        <f t="shared" si="69"/>
        <v>0</v>
      </c>
      <c r="AS74" s="515">
        <f t="shared" si="70"/>
        <v>0</v>
      </c>
      <c r="AT74" s="515">
        <f t="shared" si="71"/>
        <v>0</v>
      </c>
      <c r="AU74" s="515">
        <f t="shared" si="72"/>
        <v>0</v>
      </c>
      <c r="AV74" s="515">
        <f t="shared" si="73"/>
        <v>0</v>
      </c>
      <c r="AW74" s="515">
        <f t="shared" si="74"/>
        <v>0</v>
      </c>
      <c r="AX74" s="515">
        <f t="shared" si="75"/>
        <v>0</v>
      </c>
      <c r="AY74" s="515">
        <f t="shared" si="76"/>
        <v>0</v>
      </c>
      <c r="AZ74" s="515">
        <f t="shared" si="77"/>
        <v>0</v>
      </c>
      <c r="BA74" s="515">
        <f t="shared" si="78"/>
        <v>0</v>
      </c>
      <c r="BB74" s="515">
        <f t="shared" si="79"/>
        <v>0</v>
      </c>
      <c r="BC74" s="515">
        <f t="shared" si="80"/>
        <v>0</v>
      </c>
      <c r="BD74" s="515">
        <f t="shared" si="81"/>
        <v>0</v>
      </c>
      <c r="BE74" s="515">
        <f t="shared" si="82"/>
        <v>0</v>
      </c>
      <c r="BF74" s="515">
        <f t="shared" si="83"/>
        <v>0</v>
      </c>
      <c r="BG74" s="515">
        <f t="shared" si="84"/>
        <v>0</v>
      </c>
      <c r="BH74" s="515">
        <f t="shared" si="85"/>
        <v>0</v>
      </c>
      <c r="BI74" s="515">
        <f t="shared" si="86"/>
        <v>0</v>
      </c>
      <c r="BJ74" s="515">
        <f t="shared" si="87"/>
        <v>0</v>
      </c>
      <c r="BK74" s="515">
        <f t="shared" si="88"/>
        <v>0</v>
      </c>
      <c r="BL74" s="515">
        <f t="shared" si="89"/>
        <v>0</v>
      </c>
      <c r="BM74" s="515">
        <f t="shared" si="90"/>
        <v>0</v>
      </c>
      <c r="BN74" s="515">
        <f t="shared" si="91"/>
        <v>0</v>
      </c>
      <c r="BO74" s="515">
        <f t="shared" si="92"/>
        <v>0</v>
      </c>
      <c r="BP74" s="515">
        <f t="shared" si="93"/>
        <v>0</v>
      </c>
      <c r="BQ74" s="515">
        <f t="shared" si="94"/>
        <v>0</v>
      </c>
      <c r="BR74" s="515">
        <f t="shared" si="95"/>
        <v>0</v>
      </c>
      <c r="BS74" s="515">
        <f t="shared" si="96"/>
        <v>0</v>
      </c>
      <c r="BT74" s="515">
        <f t="shared" si="97"/>
        <v>0</v>
      </c>
      <c r="BU74" s="515">
        <f t="shared" si="98"/>
        <v>0</v>
      </c>
      <c r="BV74" s="515">
        <f t="shared" si="99"/>
        <v>0</v>
      </c>
      <c r="BW74" s="515">
        <f t="shared" si="100"/>
        <v>0</v>
      </c>
      <c r="BX74" s="515">
        <f t="shared" si="101"/>
        <v>0</v>
      </c>
      <c r="BY74" s="515">
        <f t="shared" si="102"/>
        <v>0</v>
      </c>
      <c r="BZ74" s="515">
        <f t="shared" si="103"/>
        <v>0</v>
      </c>
      <c r="CA74" s="515">
        <f t="shared" si="104"/>
        <v>0</v>
      </c>
      <c r="CB74" s="515">
        <f t="shared" si="105"/>
        <v>0</v>
      </c>
      <c r="CC74" s="515">
        <f t="shared" si="106"/>
        <v>0</v>
      </c>
      <c r="CD74" s="515">
        <f t="shared" si="107"/>
        <v>0</v>
      </c>
      <c r="CE74" s="515">
        <f t="shared" si="108"/>
        <v>0</v>
      </c>
      <c r="CF74" s="515">
        <f t="shared" si="109"/>
        <v>0</v>
      </c>
      <c r="CG74" s="515">
        <f t="shared" si="110"/>
        <v>0</v>
      </c>
      <c r="CH74" s="515">
        <f t="shared" si="111"/>
        <v>0</v>
      </c>
      <c r="CI74" s="515">
        <f t="shared" si="112"/>
        <v>0</v>
      </c>
      <c r="CJ74" s="515">
        <f t="shared" si="126"/>
        <v>0</v>
      </c>
      <c r="CK74" s="515">
        <f t="shared" si="113"/>
        <v>0</v>
      </c>
      <c r="CL74" s="515">
        <f t="shared" si="114"/>
        <v>0</v>
      </c>
      <c r="CM74" s="515">
        <f t="shared" si="115"/>
        <v>0</v>
      </c>
      <c r="CN74" s="515">
        <f t="shared" si="116"/>
        <v>0</v>
      </c>
      <c r="CO74" s="515">
        <f t="shared" si="117"/>
        <v>0</v>
      </c>
      <c r="CP74" s="515">
        <f t="shared" si="118"/>
        <v>0</v>
      </c>
      <c r="CQ74" s="515">
        <f t="shared" si="119"/>
        <v>0</v>
      </c>
      <c r="CR74" s="515">
        <f t="shared" si="120"/>
        <v>0</v>
      </c>
      <c r="CS74" s="515">
        <f t="shared" si="121"/>
        <v>0</v>
      </c>
      <c r="CT74" s="515">
        <f t="shared" si="122"/>
        <v>0</v>
      </c>
      <c r="CU74" s="515">
        <f t="shared" si="123"/>
        <v>0</v>
      </c>
      <c r="CV74" s="515">
        <f t="shared" si="124"/>
        <v>0</v>
      </c>
      <c r="CW74" s="515">
        <f t="shared" si="125"/>
        <v>0</v>
      </c>
    </row>
    <row r="75" spans="2:101" x14ac:dyDescent="0.25">
      <c r="B75" s="509">
        <v>58</v>
      </c>
      <c r="C75" s="467">
        <f>'Student Entry'!C71</f>
        <v>211413205060</v>
      </c>
      <c r="D75" s="274" t="str">
        <f>'Student Entry'!D71</f>
        <v>MITHILESH.N</v>
      </c>
      <c r="E75" s="468">
        <v>2</v>
      </c>
      <c r="F75" s="510">
        <v>2</v>
      </c>
      <c r="G75" s="510">
        <v>0</v>
      </c>
      <c r="H75" s="510">
        <v>2</v>
      </c>
      <c r="I75" s="510">
        <v>0</v>
      </c>
      <c r="J75" s="468">
        <v>1</v>
      </c>
      <c r="K75" s="510">
        <v>2</v>
      </c>
      <c r="L75" s="468">
        <v>2</v>
      </c>
      <c r="M75" s="468">
        <v>2</v>
      </c>
      <c r="N75" s="510">
        <v>0</v>
      </c>
      <c r="O75" s="511">
        <v>6</v>
      </c>
      <c r="P75" s="511">
        <v>7</v>
      </c>
      <c r="Q75" s="510"/>
      <c r="R75" s="510"/>
      <c r="S75" s="511" t="s">
        <v>937</v>
      </c>
      <c r="T75" s="511"/>
      <c r="U75" s="510">
        <v>12</v>
      </c>
      <c r="V75" s="510"/>
      <c r="W75" s="511">
        <v>6</v>
      </c>
      <c r="X75" s="511"/>
      <c r="Y75" s="510"/>
      <c r="Z75" s="510"/>
      <c r="AA75" s="511">
        <v>7</v>
      </c>
      <c r="AB75" s="511"/>
      <c r="AC75" s="510"/>
      <c r="AD75" s="510"/>
      <c r="AE75" s="511">
        <v>6</v>
      </c>
      <c r="AF75" s="511">
        <v>6</v>
      </c>
      <c r="AG75" s="447"/>
      <c r="AH75" s="512"/>
      <c r="AI75" s="513">
        <f t="shared" si="59"/>
        <v>8</v>
      </c>
      <c r="AJ75" s="513">
        <f t="shared" si="60"/>
        <v>9</v>
      </c>
      <c r="AK75" s="513">
        <f t="shared" si="61"/>
        <v>0</v>
      </c>
      <c r="AL75" s="513">
        <f t="shared" si="62"/>
        <v>21</v>
      </c>
      <c r="AM75" s="554">
        <f t="shared" si="63"/>
        <v>23</v>
      </c>
      <c r="AN75" s="554">
        <f t="shared" si="64"/>
        <v>2</v>
      </c>
      <c r="AO75" s="514">
        <f t="shared" si="66"/>
        <v>63</v>
      </c>
      <c r="AP75" s="515">
        <f t="shared" si="67"/>
        <v>0</v>
      </c>
      <c r="AQ75" s="515">
        <f t="shared" si="68"/>
        <v>0</v>
      </c>
      <c r="AR75" s="515">
        <f t="shared" si="69"/>
        <v>0</v>
      </c>
      <c r="AS75" s="515">
        <f t="shared" si="70"/>
        <v>0</v>
      </c>
      <c r="AT75" s="515">
        <f t="shared" si="71"/>
        <v>0</v>
      </c>
      <c r="AU75" s="515">
        <f t="shared" si="72"/>
        <v>0</v>
      </c>
      <c r="AV75" s="515">
        <f t="shared" si="73"/>
        <v>0</v>
      </c>
      <c r="AW75" s="515">
        <f t="shared" si="74"/>
        <v>0</v>
      </c>
      <c r="AX75" s="515">
        <f t="shared" si="75"/>
        <v>0</v>
      </c>
      <c r="AY75" s="515">
        <f t="shared" si="76"/>
        <v>0</v>
      </c>
      <c r="AZ75" s="515">
        <f t="shared" si="77"/>
        <v>0</v>
      </c>
      <c r="BA75" s="515">
        <f t="shared" si="78"/>
        <v>0</v>
      </c>
      <c r="BB75" s="515">
        <f t="shared" si="79"/>
        <v>0</v>
      </c>
      <c r="BC75" s="515">
        <f t="shared" si="80"/>
        <v>0</v>
      </c>
      <c r="BD75" s="515">
        <f t="shared" si="81"/>
        <v>0</v>
      </c>
      <c r="BE75" s="515">
        <f t="shared" si="82"/>
        <v>0</v>
      </c>
      <c r="BF75" s="515">
        <f t="shared" si="83"/>
        <v>0</v>
      </c>
      <c r="BG75" s="515">
        <f t="shared" si="84"/>
        <v>0</v>
      </c>
      <c r="BH75" s="515">
        <f t="shared" si="85"/>
        <v>0</v>
      </c>
      <c r="BI75" s="515">
        <f t="shared" si="86"/>
        <v>0</v>
      </c>
      <c r="BJ75" s="515">
        <f t="shared" si="87"/>
        <v>0</v>
      </c>
      <c r="BK75" s="515">
        <f t="shared" si="88"/>
        <v>0</v>
      </c>
      <c r="BL75" s="515">
        <f t="shared" si="89"/>
        <v>0</v>
      </c>
      <c r="BM75" s="515">
        <f t="shared" si="90"/>
        <v>0</v>
      </c>
      <c r="BN75" s="515">
        <f t="shared" si="91"/>
        <v>0</v>
      </c>
      <c r="BO75" s="515">
        <f t="shared" si="92"/>
        <v>0</v>
      </c>
      <c r="BP75" s="515">
        <f t="shared" si="93"/>
        <v>0</v>
      </c>
      <c r="BQ75" s="515">
        <f t="shared" si="94"/>
        <v>0</v>
      </c>
      <c r="BR75" s="515">
        <f t="shared" si="95"/>
        <v>0</v>
      </c>
      <c r="BS75" s="515">
        <f t="shared" si="96"/>
        <v>0</v>
      </c>
      <c r="BT75" s="515">
        <f t="shared" si="97"/>
        <v>0</v>
      </c>
      <c r="BU75" s="515">
        <f t="shared" si="98"/>
        <v>0</v>
      </c>
      <c r="BV75" s="515">
        <f t="shared" si="99"/>
        <v>0</v>
      </c>
      <c r="BW75" s="515">
        <f t="shared" si="100"/>
        <v>0</v>
      </c>
      <c r="BX75" s="515">
        <f t="shared" si="101"/>
        <v>0</v>
      </c>
      <c r="BY75" s="515">
        <f t="shared" si="102"/>
        <v>0</v>
      </c>
      <c r="BZ75" s="515">
        <f t="shared" si="103"/>
        <v>0</v>
      </c>
      <c r="CA75" s="515">
        <f t="shared" si="104"/>
        <v>0</v>
      </c>
      <c r="CB75" s="515">
        <f t="shared" si="105"/>
        <v>0</v>
      </c>
      <c r="CC75" s="515">
        <f t="shared" si="106"/>
        <v>0</v>
      </c>
      <c r="CD75" s="515">
        <f t="shared" si="107"/>
        <v>0</v>
      </c>
      <c r="CE75" s="515">
        <f t="shared" si="108"/>
        <v>0</v>
      </c>
      <c r="CF75" s="515">
        <f t="shared" si="109"/>
        <v>0</v>
      </c>
      <c r="CG75" s="515">
        <f t="shared" si="110"/>
        <v>0</v>
      </c>
      <c r="CH75" s="515">
        <f t="shared" si="111"/>
        <v>0</v>
      </c>
      <c r="CI75" s="515">
        <f t="shared" si="112"/>
        <v>0</v>
      </c>
      <c r="CJ75" s="515">
        <f t="shared" si="126"/>
        <v>0</v>
      </c>
      <c r="CK75" s="515">
        <f t="shared" si="113"/>
        <v>0</v>
      </c>
      <c r="CL75" s="515">
        <f t="shared" si="114"/>
        <v>0</v>
      </c>
      <c r="CM75" s="515">
        <f t="shared" si="115"/>
        <v>0</v>
      </c>
      <c r="CN75" s="515">
        <f t="shared" si="116"/>
        <v>0</v>
      </c>
      <c r="CO75" s="515">
        <f t="shared" si="117"/>
        <v>0</v>
      </c>
      <c r="CP75" s="515">
        <f t="shared" si="118"/>
        <v>0</v>
      </c>
      <c r="CQ75" s="515">
        <f t="shared" si="119"/>
        <v>0</v>
      </c>
      <c r="CR75" s="515">
        <f t="shared" si="120"/>
        <v>0</v>
      </c>
      <c r="CS75" s="515">
        <f t="shared" si="121"/>
        <v>0</v>
      </c>
      <c r="CT75" s="515">
        <f t="shared" si="122"/>
        <v>0</v>
      </c>
      <c r="CU75" s="515">
        <f t="shared" si="123"/>
        <v>0</v>
      </c>
      <c r="CV75" s="515">
        <f t="shared" si="124"/>
        <v>0</v>
      </c>
      <c r="CW75" s="515">
        <f t="shared" si="125"/>
        <v>0</v>
      </c>
    </row>
    <row r="76" spans="2:101" x14ac:dyDescent="0.25">
      <c r="B76" s="509">
        <v>59</v>
      </c>
      <c r="C76" s="467">
        <f>'Student Entry'!C72</f>
        <v>211413205061</v>
      </c>
      <c r="D76" s="274" t="str">
        <f>'Student Entry'!D72</f>
        <v>MONICA.M</v>
      </c>
      <c r="E76" s="468">
        <v>2</v>
      </c>
      <c r="F76" s="510" t="s">
        <v>937</v>
      </c>
      <c r="G76" s="510">
        <v>2</v>
      </c>
      <c r="H76" s="510">
        <v>2</v>
      </c>
      <c r="I76" s="510">
        <v>2</v>
      </c>
      <c r="J76" s="468">
        <v>1</v>
      </c>
      <c r="K76" s="510">
        <v>2</v>
      </c>
      <c r="L76" s="468">
        <v>2</v>
      </c>
      <c r="M76" s="468">
        <v>1</v>
      </c>
      <c r="N76" s="510">
        <v>1</v>
      </c>
      <c r="O76" s="511">
        <v>5</v>
      </c>
      <c r="P76" s="511">
        <v>6</v>
      </c>
      <c r="Q76" s="510"/>
      <c r="R76" s="510"/>
      <c r="S76" s="511">
        <v>6</v>
      </c>
      <c r="T76" s="511"/>
      <c r="U76" s="510"/>
      <c r="V76" s="510"/>
      <c r="W76" s="511">
        <v>5</v>
      </c>
      <c r="X76" s="511"/>
      <c r="Y76" s="510"/>
      <c r="Z76" s="510"/>
      <c r="AA76" s="511">
        <v>7</v>
      </c>
      <c r="AB76" s="511"/>
      <c r="AC76" s="510"/>
      <c r="AD76" s="510"/>
      <c r="AE76" s="511">
        <v>3</v>
      </c>
      <c r="AF76" s="511">
        <v>7</v>
      </c>
      <c r="AG76" s="447"/>
      <c r="AH76" s="512"/>
      <c r="AI76" s="513">
        <f t="shared" si="59"/>
        <v>7</v>
      </c>
      <c r="AJ76" s="513">
        <f t="shared" si="60"/>
        <v>6</v>
      </c>
      <c r="AK76" s="513">
        <f t="shared" si="61"/>
        <v>10</v>
      </c>
      <c r="AL76" s="513">
        <f t="shared" si="62"/>
        <v>6</v>
      </c>
      <c r="AM76" s="554">
        <f t="shared" si="63"/>
        <v>24</v>
      </c>
      <c r="AN76" s="554">
        <f t="shared" si="64"/>
        <v>1</v>
      </c>
      <c r="AO76" s="514">
        <f t="shared" si="66"/>
        <v>54</v>
      </c>
      <c r="AP76" s="515">
        <f t="shared" si="67"/>
        <v>0</v>
      </c>
      <c r="AQ76" s="515">
        <f t="shared" si="68"/>
        <v>0</v>
      </c>
      <c r="AR76" s="515">
        <f t="shared" si="69"/>
        <v>0</v>
      </c>
      <c r="AS76" s="515">
        <f t="shared" si="70"/>
        <v>0</v>
      </c>
      <c r="AT76" s="515">
        <f t="shared" si="71"/>
        <v>0</v>
      </c>
      <c r="AU76" s="515">
        <f t="shared" si="72"/>
        <v>0</v>
      </c>
      <c r="AV76" s="515">
        <f t="shared" si="73"/>
        <v>0</v>
      </c>
      <c r="AW76" s="515">
        <f t="shared" si="74"/>
        <v>0</v>
      </c>
      <c r="AX76" s="515">
        <f t="shared" si="75"/>
        <v>0</v>
      </c>
      <c r="AY76" s="515">
        <f t="shared" si="76"/>
        <v>0</v>
      </c>
      <c r="AZ76" s="515">
        <f t="shared" si="77"/>
        <v>0</v>
      </c>
      <c r="BA76" s="515">
        <f t="shared" si="78"/>
        <v>0</v>
      </c>
      <c r="BB76" s="515">
        <f t="shared" si="79"/>
        <v>0</v>
      </c>
      <c r="BC76" s="515">
        <f t="shared" si="80"/>
        <v>0</v>
      </c>
      <c r="BD76" s="515">
        <f t="shared" si="81"/>
        <v>0</v>
      </c>
      <c r="BE76" s="515">
        <f t="shared" si="82"/>
        <v>0</v>
      </c>
      <c r="BF76" s="515">
        <f t="shared" si="83"/>
        <v>0</v>
      </c>
      <c r="BG76" s="515">
        <f t="shared" si="84"/>
        <v>0</v>
      </c>
      <c r="BH76" s="515">
        <f t="shared" si="85"/>
        <v>0</v>
      </c>
      <c r="BI76" s="515">
        <f t="shared" si="86"/>
        <v>0</v>
      </c>
      <c r="BJ76" s="515">
        <f t="shared" si="87"/>
        <v>0</v>
      </c>
      <c r="BK76" s="515">
        <f t="shared" si="88"/>
        <v>0</v>
      </c>
      <c r="BL76" s="515">
        <f t="shared" si="89"/>
        <v>0</v>
      </c>
      <c r="BM76" s="515">
        <f t="shared" si="90"/>
        <v>0</v>
      </c>
      <c r="BN76" s="515">
        <f t="shared" si="91"/>
        <v>0</v>
      </c>
      <c r="BO76" s="515">
        <f t="shared" si="92"/>
        <v>0</v>
      </c>
      <c r="BP76" s="515">
        <f t="shared" si="93"/>
        <v>0</v>
      </c>
      <c r="BQ76" s="515">
        <f t="shared" si="94"/>
        <v>0</v>
      </c>
      <c r="BR76" s="515">
        <f t="shared" si="95"/>
        <v>0</v>
      </c>
      <c r="BS76" s="515">
        <f t="shared" si="96"/>
        <v>0</v>
      </c>
      <c r="BT76" s="515">
        <f t="shared" si="97"/>
        <v>0</v>
      </c>
      <c r="BU76" s="515">
        <f t="shared" si="98"/>
        <v>0</v>
      </c>
      <c r="BV76" s="515">
        <f t="shared" si="99"/>
        <v>0</v>
      </c>
      <c r="BW76" s="515">
        <f t="shared" si="100"/>
        <v>0</v>
      </c>
      <c r="BX76" s="515">
        <f t="shared" si="101"/>
        <v>0</v>
      </c>
      <c r="BY76" s="515">
        <f t="shared" si="102"/>
        <v>0</v>
      </c>
      <c r="BZ76" s="515">
        <f t="shared" si="103"/>
        <v>0</v>
      </c>
      <c r="CA76" s="515">
        <f t="shared" si="104"/>
        <v>0</v>
      </c>
      <c r="CB76" s="515">
        <f t="shared" si="105"/>
        <v>0</v>
      </c>
      <c r="CC76" s="515">
        <f t="shared" si="106"/>
        <v>0</v>
      </c>
      <c r="CD76" s="515">
        <f t="shared" si="107"/>
        <v>0</v>
      </c>
      <c r="CE76" s="515">
        <f t="shared" si="108"/>
        <v>0</v>
      </c>
      <c r="CF76" s="515">
        <f t="shared" si="109"/>
        <v>0</v>
      </c>
      <c r="CG76" s="515">
        <f t="shared" si="110"/>
        <v>0</v>
      </c>
      <c r="CH76" s="515">
        <f t="shared" si="111"/>
        <v>0</v>
      </c>
      <c r="CI76" s="515">
        <f t="shared" si="112"/>
        <v>0</v>
      </c>
      <c r="CJ76" s="515">
        <f t="shared" si="126"/>
        <v>0</v>
      </c>
      <c r="CK76" s="515">
        <f t="shared" si="113"/>
        <v>0</v>
      </c>
      <c r="CL76" s="515">
        <f t="shared" si="114"/>
        <v>0</v>
      </c>
      <c r="CM76" s="515">
        <f t="shared" si="115"/>
        <v>0</v>
      </c>
      <c r="CN76" s="515">
        <f t="shared" si="116"/>
        <v>0</v>
      </c>
      <c r="CO76" s="515">
        <f t="shared" si="117"/>
        <v>0</v>
      </c>
      <c r="CP76" s="515">
        <f t="shared" si="118"/>
        <v>0</v>
      </c>
      <c r="CQ76" s="515">
        <f t="shared" si="119"/>
        <v>0</v>
      </c>
      <c r="CR76" s="515">
        <f t="shared" si="120"/>
        <v>0</v>
      </c>
      <c r="CS76" s="515">
        <f t="shared" si="121"/>
        <v>0</v>
      </c>
      <c r="CT76" s="515">
        <f t="shared" si="122"/>
        <v>0</v>
      </c>
      <c r="CU76" s="515">
        <f t="shared" si="123"/>
        <v>0</v>
      </c>
      <c r="CV76" s="515">
        <f t="shared" si="124"/>
        <v>0</v>
      </c>
      <c r="CW76" s="515">
        <f t="shared" si="125"/>
        <v>0</v>
      </c>
    </row>
    <row r="77" spans="2:101" x14ac:dyDescent="0.25">
      <c r="B77" s="509">
        <v>60</v>
      </c>
      <c r="C77" s="467">
        <f>'Student Entry'!C73</f>
        <v>211413205062</v>
      </c>
      <c r="D77" s="274" t="str">
        <f>'Student Entry'!D73</f>
        <v>MONIKA.S</v>
      </c>
      <c r="E77" s="468">
        <v>2</v>
      </c>
      <c r="F77" s="510">
        <v>2</v>
      </c>
      <c r="G77" s="510">
        <v>2</v>
      </c>
      <c r="H77" s="510">
        <v>2</v>
      </c>
      <c r="I77" s="510">
        <v>1</v>
      </c>
      <c r="J77" s="468">
        <v>2</v>
      </c>
      <c r="K77" s="510">
        <v>2</v>
      </c>
      <c r="L77" s="468">
        <v>1</v>
      </c>
      <c r="M77" s="468">
        <v>2</v>
      </c>
      <c r="N77" s="510">
        <v>1</v>
      </c>
      <c r="O77" s="511">
        <v>6</v>
      </c>
      <c r="P77" s="511">
        <v>8</v>
      </c>
      <c r="Q77" s="510"/>
      <c r="R77" s="510"/>
      <c r="S77" s="511">
        <v>5</v>
      </c>
      <c r="T77" s="511"/>
      <c r="U77" s="510"/>
      <c r="V77" s="510"/>
      <c r="W77" s="511" t="s">
        <v>937</v>
      </c>
      <c r="X77" s="511"/>
      <c r="Y77" s="510">
        <v>4</v>
      </c>
      <c r="Z77" s="510"/>
      <c r="AA77" s="511">
        <v>8</v>
      </c>
      <c r="AB77" s="511"/>
      <c r="AC77" s="510"/>
      <c r="AD77" s="510"/>
      <c r="AE77" s="511">
        <v>0</v>
      </c>
      <c r="AF77" s="511">
        <v>6</v>
      </c>
      <c r="AG77" s="447"/>
      <c r="AH77" s="512"/>
      <c r="AI77" s="513">
        <f t="shared" si="59"/>
        <v>8</v>
      </c>
      <c r="AJ77" s="513">
        <f t="shared" si="60"/>
        <v>10</v>
      </c>
      <c r="AK77" s="513">
        <f t="shared" si="61"/>
        <v>8</v>
      </c>
      <c r="AL77" s="513">
        <f t="shared" si="62"/>
        <v>8</v>
      </c>
      <c r="AM77" s="554">
        <f t="shared" si="63"/>
        <v>18</v>
      </c>
      <c r="AN77" s="554">
        <f t="shared" si="64"/>
        <v>2</v>
      </c>
      <c r="AO77" s="514">
        <f t="shared" si="66"/>
        <v>54</v>
      </c>
      <c r="AP77" s="515">
        <f t="shared" si="67"/>
        <v>0</v>
      </c>
      <c r="AQ77" s="515">
        <f t="shared" si="68"/>
        <v>0</v>
      </c>
      <c r="AR77" s="515">
        <f t="shared" si="69"/>
        <v>0</v>
      </c>
      <c r="AS77" s="515">
        <f t="shared" si="70"/>
        <v>0</v>
      </c>
      <c r="AT77" s="515">
        <f t="shared" si="71"/>
        <v>0</v>
      </c>
      <c r="AU77" s="515">
        <f t="shared" si="72"/>
        <v>0</v>
      </c>
      <c r="AV77" s="515">
        <f t="shared" si="73"/>
        <v>0</v>
      </c>
      <c r="AW77" s="515">
        <f t="shared" si="74"/>
        <v>0</v>
      </c>
      <c r="AX77" s="515">
        <f t="shared" si="75"/>
        <v>0</v>
      </c>
      <c r="AY77" s="515">
        <f t="shared" si="76"/>
        <v>0</v>
      </c>
      <c r="AZ77" s="515">
        <f t="shared" si="77"/>
        <v>0</v>
      </c>
      <c r="BA77" s="515">
        <f t="shared" si="78"/>
        <v>0</v>
      </c>
      <c r="BB77" s="515">
        <f t="shared" si="79"/>
        <v>0</v>
      </c>
      <c r="BC77" s="515">
        <f t="shared" si="80"/>
        <v>0</v>
      </c>
      <c r="BD77" s="515">
        <f t="shared" si="81"/>
        <v>0</v>
      </c>
      <c r="BE77" s="515">
        <f t="shared" si="82"/>
        <v>0</v>
      </c>
      <c r="BF77" s="515">
        <f t="shared" si="83"/>
        <v>0</v>
      </c>
      <c r="BG77" s="515">
        <f t="shared" si="84"/>
        <v>0</v>
      </c>
      <c r="BH77" s="515">
        <f t="shared" si="85"/>
        <v>0</v>
      </c>
      <c r="BI77" s="515">
        <f t="shared" si="86"/>
        <v>0</v>
      </c>
      <c r="BJ77" s="515">
        <f t="shared" si="87"/>
        <v>0</v>
      </c>
      <c r="BK77" s="515">
        <f t="shared" si="88"/>
        <v>0</v>
      </c>
      <c r="BL77" s="515">
        <f t="shared" si="89"/>
        <v>0</v>
      </c>
      <c r="BM77" s="515">
        <f t="shared" si="90"/>
        <v>0</v>
      </c>
      <c r="BN77" s="515">
        <f t="shared" si="91"/>
        <v>0</v>
      </c>
      <c r="BO77" s="515">
        <f t="shared" si="92"/>
        <v>0</v>
      </c>
      <c r="BP77" s="515">
        <f t="shared" si="93"/>
        <v>0</v>
      </c>
      <c r="BQ77" s="515">
        <f t="shared" si="94"/>
        <v>0</v>
      </c>
      <c r="BR77" s="515">
        <f t="shared" si="95"/>
        <v>0</v>
      </c>
      <c r="BS77" s="515">
        <f t="shared" si="96"/>
        <v>0</v>
      </c>
      <c r="BT77" s="515">
        <f t="shared" si="97"/>
        <v>0</v>
      </c>
      <c r="BU77" s="515">
        <f t="shared" si="98"/>
        <v>0</v>
      </c>
      <c r="BV77" s="515">
        <f t="shared" si="99"/>
        <v>0</v>
      </c>
      <c r="BW77" s="515">
        <f t="shared" si="100"/>
        <v>0</v>
      </c>
      <c r="BX77" s="515">
        <f t="shared" si="101"/>
        <v>0</v>
      </c>
      <c r="BY77" s="515">
        <f t="shared" si="102"/>
        <v>0</v>
      </c>
      <c r="BZ77" s="515">
        <f t="shared" si="103"/>
        <v>0</v>
      </c>
      <c r="CA77" s="515">
        <f t="shared" si="104"/>
        <v>0</v>
      </c>
      <c r="CB77" s="515">
        <f t="shared" si="105"/>
        <v>0</v>
      </c>
      <c r="CC77" s="515">
        <f t="shared" si="106"/>
        <v>0</v>
      </c>
      <c r="CD77" s="515">
        <f t="shared" si="107"/>
        <v>0</v>
      </c>
      <c r="CE77" s="515">
        <f t="shared" si="108"/>
        <v>0</v>
      </c>
      <c r="CF77" s="515">
        <f t="shared" si="109"/>
        <v>0</v>
      </c>
      <c r="CG77" s="515">
        <f t="shared" si="110"/>
        <v>0</v>
      </c>
      <c r="CH77" s="515">
        <f t="shared" si="111"/>
        <v>0</v>
      </c>
      <c r="CI77" s="515">
        <f t="shared" si="112"/>
        <v>0</v>
      </c>
      <c r="CJ77" s="515">
        <f t="shared" si="126"/>
        <v>0</v>
      </c>
      <c r="CK77" s="515">
        <f t="shared" si="113"/>
        <v>0</v>
      </c>
      <c r="CL77" s="515">
        <f t="shared" si="114"/>
        <v>0</v>
      </c>
      <c r="CM77" s="515">
        <f t="shared" si="115"/>
        <v>0</v>
      </c>
      <c r="CN77" s="515">
        <f t="shared" si="116"/>
        <v>0</v>
      </c>
      <c r="CO77" s="515">
        <f t="shared" si="117"/>
        <v>0</v>
      </c>
      <c r="CP77" s="515">
        <f t="shared" si="118"/>
        <v>0</v>
      </c>
      <c r="CQ77" s="515">
        <f t="shared" si="119"/>
        <v>0</v>
      </c>
      <c r="CR77" s="515">
        <f t="shared" si="120"/>
        <v>0</v>
      </c>
      <c r="CS77" s="515">
        <f t="shared" si="121"/>
        <v>0</v>
      </c>
      <c r="CT77" s="515">
        <f t="shared" si="122"/>
        <v>0</v>
      </c>
      <c r="CU77" s="515">
        <f t="shared" si="123"/>
        <v>0</v>
      </c>
      <c r="CV77" s="515">
        <f t="shared" si="124"/>
        <v>0</v>
      </c>
      <c r="CW77" s="515">
        <f t="shared" si="125"/>
        <v>0</v>
      </c>
    </row>
    <row r="78" spans="2:101" x14ac:dyDescent="0.25">
      <c r="B78" s="509">
        <v>61</v>
      </c>
      <c r="C78" s="467">
        <f>'Student Entry'!C74</f>
        <v>211413205063</v>
      </c>
      <c r="D78" s="274" t="str">
        <f>'Student Entry'!D74</f>
        <v>MONISHA.B</v>
      </c>
      <c r="E78" s="468">
        <v>1</v>
      </c>
      <c r="F78" s="510">
        <v>2</v>
      </c>
      <c r="G78" s="510">
        <v>0</v>
      </c>
      <c r="H78" s="510">
        <v>1</v>
      </c>
      <c r="I78" s="510">
        <v>2</v>
      </c>
      <c r="J78" s="468">
        <v>2</v>
      </c>
      <c r="K78" s="510">
        <v>1</v>
      </c>
      <c r="L78" s="468">
        <v>2</v>
      </c>
      <c r="M78" s="468">
        <v>1</v>
      </c>
      <c r="N78" s="510">
        <v>0</v>
      </c>
      <c r="O78" s="511">
        <v>3</v>
      </c>
      <c r="P78" s="511">
        <v>8</v>
      </c>
      <c r="Q78" s="510"/>
      <c r="R78" s="510"/>
      <c r="S78" s="511">
        <v>6</v>
      </c>
      <c r="T78" s="511"/>
      <c r="U78" s="510"/>
      <c r="V78" s="510"/>
      <c r="W78" s="511">
        <v>6</v>
      </c>
      <c r="X78" s="511"/>
      <c r="Y78" s="510"/>
      <c r="Z78" s="510"/>
      <c r="AA78" s="511" t="s">
        <v>937</v>
      </c>
      <c r="AB78" s="511"/>
      <c r="AC78" s="510">
        <v>6</v>
      </c>
      <c r="AD78" s="510">
        <v>5</v>
      </c>
      <c r="AE78" s="511">
        <v>3</v>
      </c>
      <c r="AF78" s="511">
        <v>7</v>
      </c>
      <c r="AG78" s="447"/>
      <c r="AH78" s="512"/>
      <c r="AI78" s="513">
        <f t="shared" si="59"/>
        <v>4</v>
      </c>
      <c r="AJ78" s="513">
        <f t="shared" si="60"/>
        <v>10</v>
      </c>
      <c r="AK78" s="513">
        <f t="shared" si="61"/>
        <v>14</v>
      </c>
      <c r="AL78" s="513">
        <f t="shared" si="62"/>
        <v>11</v>
      </c>
      <c r="AM78" s="554">
        <f t="shared" si="63"/>
        <v>16</v>
      </c>
      <c r="AN78" s="554">
        <f t="shared" si="64"/>
        <v>1</v>
      </c>
      <c r="AO78" s="514">
        <f t="shared" si="66"/>
        <v>56</v>
      </c>
      <c r="AP78" s="515">
        <f t="shared" si="67"/>
        <v>0</v>
      </c>
      <c r="AQ78" s="515">
        <f t="shared" si="68"/>
        <v>0</v>
      </c>
      <c r="AR78" s="515">
        <f t="shared" si="69"/>
        <v>0</v>
      </c>
      <c r="AS78" s="515">
        <f t="shared" si="70"/>
        <v>0</v>
      </c>
      <c r="AT78" s="515">
        <f t="shared" si="71"/>
        <v>0</v>
      </c>
      <c r="AU78" s="515">
        <f t="shared" si="72"/>
        <v>0</v>
      </c>
      <c r="AV78" s="515">
        <f t="shared" si="73"/>
        <v>0</v>
      </c>
      <c r="AW78" s="515">
        <f t="shared" si="74"/>
        <v>0</v>
      </c>
      <c r="AX78" s="515">
        <f t="shared" si="75"/>
        <v>0</v>
      </c>
      <c r="AY78" s="515">
        <f t="shared" si="76"/>
        <v>0</v>
      </c>
      <c r="AZ78" s="515">
        <f t="shared" si="77"/>
        <v>0</v>
      </c>
      <c r="BA78" s="515">
        <f t="shared" si="78"/>
        <v>0</v>
      </c>
      <c r="BB78" s="515">
        <f t="shared" si="79"/>
        <v>0</v>
      </c>
      <c r="BC78" s="515">
        <f t="shared" si="80"/>
        <v>0</v>
      </c>
      <c r="BD78" s="515">
        <f t="shared" si="81"/>
        <v>0</v>
      </c>
      <c r="BE78" s="515">
        <f t="shared" si="82"/>
        <v>0</v>
      </c>
      <c r="BF78" s="515">
        <f t="shared" si="83"/>
        <v>0</v>
      </c>
      <c r="BG78" s="515">
        <f t="shared" si="84"/>
        <v>0</v>
      </c>
      <c r="BH78" s="515">
        <f t="shared" si="85"/>
        <v>0</v>
      </c>
      <c r="BI78" s="515">
        <f t="shared" si="86"/>
        <v>0</v>
      </c>
      <c r="BJ78" s="515">
        <f t="shared" si="87"/>
        <v>0</v>
      </c>
      <c r="BK78" s="515">
        <f t="shared" si="88"/>
        <v>0</v>
      </c>
      <c r="BL78" s="515">
        <f t="shared" si="89"/>
        <v>0</v>
      </c>
      <c r="BM78" s="515">
        <f t="shared" si="90"/>
        <v>0</v>
      </c>
      <c r="BN78" s="515">
        <f t="shared" si="91"/>
        <v>0</v>
      </c>
      <c r="BO78" s="515">
        <f t="shared" si="92"/>
        <v>0</v>
      </c>
      <c r="BP78" s="515">
        <f t="shared" si="93"/>
        <v>0</v>
      </c>
      <c r="BQ78" s="515">
        <f t="shared" si="94"/>
        <v>0</v>
      </c>
      <c r="BR78" s="515">
        <f t="shared" si="95"/>
        <v>0</v>
      </c>
      <c r="BS78" s="515">
        <f t="shared" si="96"/>
        <v>0</v>
      </c>
      <c r="BT78" s="515">
        <f t="shared" si="97"/>
        <v>0</v>
      </c>
      <c r="BU78" s="515">
        <f t="shared" si="98"/>
        <v>0</v>
      </c>
      <c r="BV78" s="515">
        <f t="shared" si="99"/>
        <v>0</v>
      </c>
      <c r="BW78" s="515">
        <f t="shared" si="100"/>
        <v>0</v>
      </c>
      <c r="BX78" s="515">
        <f t="shared" si="101"/>
        <v>0</v>
      </c>
      <c r="BY78" s="515">
        <f t="shared" si="102"/>
        <v>0</v>
      </c>
      <c r="BZ78" s="515">
        <f t="shared" si="103"/>
        <v>0</v>
      </c>
      <c r="CA78" s="515">
        <f t="shared" si="104"/>
        <v>0</v>
      </c>
      <c r="CB78" s="515">
        <f t="shared" si="105"/>
        <v>0</v>
      </c>
      <c r="CC78" s="515">
        <f t="shared" si="106"/>
        <v>0</v>
      </c>
      <c r="CD78" s="515">
        <f t="shared" si="107"/>
        <v>0</v>
      </c>
      <c r="CE78" s="515">
        <f t="shared" si="108"/>
        <v>0</v>
      </c>
      <c r="CF78" s="515">
        <f t="shared" si="109"/>
        <v>0</v>
      </c>
      <c r="CG78" s="515">
        <f t="shared" si="110"/>
        <v>0</v>
      </c>
      <c r="CH78" s="515">
        <f t="shared" si="111"/>
        <v>0</v>
      </c>
      <c r="CI78" s="515">
        <f t="shared" si="112"/>
        <v>0</v>
      </c>
      <c r="CJ78" s="515">
        <f t="shared" si="126"/>
        <v>0</v>
      </c>
      <c r="CK78" s="515">
        <f t="shared" si="113"/>
        <v>0</v>
      </c>
      <c r="CL78" s="515">
        <f t="shared" si="114"/>
        <v>0</v>
      </c>
      <c r="CM78" s="515">
        <f t="shared" si="115"/>
        <v>0</v>
      </c>
      <c r="CN78" s="515">
        <f t="shared" si="116"/>
        <v>0</v>
      </c>
      <c r="CO78" s="515">
        <f t="shared" si="117"/>
        <v>0</v>
      </c>
      <c r="CP78" s="515">
        <f t="shared" si="118"/>
        <v>0</v>
      </c>
      <c r="CQ78" s="515">
        <f t="shared" si="119"/>
        <v>0</v>
      </c>
      <c r="CR78" s="515">
        <f t="shared" si="120"/>
        <v>0</v>
      </c>
      <c r="CS78" s="515">
        <f t="shared" si="121"/>
        <v>0</v>
      </c>
      <c r="CT78" s="515">
        <f t="shared" si="122"/>
        <v>0</v>
      </c>
      <c r="CU78" s="515">
        <f t="shared" si="123"/>
        <v>0</v>
      </c>
      <c r="CV78" s="515">
        <f t="shared" si="124"/>
        <v>0</v>
      </c>
      <c r="CW78" s="515">
        <f t="shared" si="125"/>
        <v>0</v>
      </c>
    </row>
    <row r="79" spans="2:101" x14ac:dyDescent="0.25">
      <c r="B79" s="509">
        <v>62</v>
      </c>
      <c r="C79" s="467">
        <f>'Student Entry'!C75</f>
        <v>211413205064</v>
      </c>
      <c r="D79" s="274" t="str">
        <f>'Student Entry'!D75</f>
        <v>MOWNIKA.A</v>
      </c>
      <c r="E79" s="468">
        <v>2</v>
      </c>
      <c r="F79" s="510">
        <v>2</v>
      </c>
      <c r="G79" s="510">
        <v>2</v>
      </c>
      <c r="H79" s="510">
        <v>2</v>
      </c>
      <c r="I79" s="510">
        <v>0</v>
      </c>
      <c r="J79" s="468">
        <v>1</v>
      </c>
      <c r="K79" s="510">
        <v>2</v>
      </c>
      <c r="L79" s="468">
        <v>1</v>
      </c>
      <c r="M79" s="468">
        <v>2</v>
      </c>
      <c r="N79" s="510">
        <v>2</v>
      </c>
      <c r="O79" s="511">
        <v>7</v>
      </c>
      <c r="P79" s="511">
        <v>6</v>
      </c>
      <c r="Q79" s="510"/>
      <c r="R79" s="510"/>
      <c r="S79" s="511" t="s">
        <v>937</v>
      </c>
      <c r="T79" s="511"/>
      <c r="U79" s="510">
        <v>13</v>
      </c>
      <c r="V79" s="510"/>
      <c r="W79" s="511">
        <v>5</v>
      </c>
      <c r="X79" s="511"/>
      <c r="Y79" s="510"/>
      <c r="Z79" s="510"/>
      <c r="AA79" s="511">
        <v>7</v>
      </c>
      <c r="AB79" s="511"/>
      <c r="AC79" s="510"/>
      <c r="AD79" s="510"/>
      <c r="AE79" s="511">
        <v>0</v>
      </c>
      <c r="AF79" s="511">
        <v>6</v>
      </c>
      <c r="AG79" s="447"/>
      <c r="AH79" s="512"/>
      <c r="AI79" s="513">
        <f t="shared" si="59"/>
        <v>9</v>
      </c>
      <c r="AJ79" s="513">
        <f t="shared" si="60"/>
        <v>8</v>
      </c>
      <c r="AK79" s="513">
        <f t="shared" si="61"/>
        <v>2</v>
      </c>
      <c r="AL79" s="513">
        <f t="shared" si="62"/>
        <v>16</v>
      </c>
      <c r="AM79" s="554">
        <f t="shared" si="63"/>
        <v>23</v>
      </c>
      <c r="AN79" s="554">
        <f t="shared" si="64"/>
        <v>2</v>
      </c>
      <c r="AO79" s="514">
        <f t="shared" si="66"/>
        <v>60</v>
      </c>
      <c r="AP79" s="515">
        <f t="shared" si="67"/>
        <v>0</v>
      </c>
      <c r="AQ79" s="515">
        <f t="shared" si="68"/>
        <v>0</v>
      </c>
      <c r="AR79" s="515">
        <f t="shared" si="69"/>
        <v>0</v>
      </c>
      <c r="AS79" s="515">
        <f t="shared" si="70"/>
        <v>0</v>
      </c>
      <c r="AT79" s="515">
        <f t="shared" si="71"/>
        <v>0</v>
      </c>
      <c r="AU79" s="515">
        <f t="shared" si="72"/>
        <v>0</v>
      </c>
      <c r="AV79" s="515">
        <f t="shared" si="73"/>
        <v>0</v>
      </c>
      <c r="AW79" s="515">
        <f t="shared" si="74"/>
        <v>0</v>
      </c>
      <c r="AX79" s="515">
        <f t="shared" si="75"/>
        <v>0</v>
      </c>
      <c r="AY79" s="515">
        <f t="shared" si="76"/>
        <v>0</v>
      </c>
      <c r="AZ79" s="515">
        <f t="shared" si="77"/>
        <v>0</v>
      </c>
      <c r="BA79" s="515">
        <f t="shared" si="78"/>
        <v>0</v>
      </c>
      <c r="BB79" s="515">
        <f t="shared" si="79"/>
        <v>0</v>
      </c>
      <c r="BC79" s="515">
        <f t="shared" si="80"/>
        <v>0</v>
      </c>
      <c r="BD79" s="515">
        <f t="shared" si="81"/>
        <v>0</v>
      </c>
      <c r="BE79" s="515">
        <f t="shared" si="82"/>
        <v>0</v>
      </c>
      <c r="BF79" s="515">
        <f t="shared" si="83"/>
        <v>0</v>
      </c>
      <c r="BG79" s="515">
        <f t="shared" si="84"/>
        <v>0</v>
      </c>
      <c r="BH79" s="515">
        <f t="shared" si="85"/>
        <v>0</v>
      </c>
      <c r="BI79" s="515">
        <f t="shared" si="86"/>
        <v>0</v>
      </c>
      <c r="BJ79" s="515">
        <f t="shared" si="87"/>
        <v>0</v>
      </c>
      <c r="BK79" s="515">
        <f t="shared" si="88"/>
        <v>0</v>
      </c>
      <c r="BL79" s="515">
        <f t="shared" si="89"/>
        <v>0</v>
      </c>
      <c r="BM79" s="515">
        <f t="shared" si="90"/>
        <v>0</v>
      </c>
      <c r="BN79" s="515">
        <f t="shared" si="91"/>
        <v>0</v>
      </c>
      <c r="BO79" s="515">
        <f t="shared" si="92"/>
        <v>0</v>
      </c>
      <c r="BP79" s="515">
        <f t="shared" si="93"/>
        <v>0</v>
      </c>
      <c r="BQ79" s="515">
        <f t="shared" si="94"/>
        <v>0</v>
      </c>
      <c r="BR79" s="515">
        <f t="shared" si="95"/>
        <v>0</v>
      </c>
      <c r="BS79" s="515">
        <f t="shared" si="96"/>
        <v>0</v>
      </c>
      <c r="BT79" s="515">
        <f t="shared" si="97"/>
        <v>0</v>
      </c>
      <c r="BU79" s="515">
        <f t="shared" si="98"/>
        <v>0</v>
      </c>
      <c r="BV79" s="515">
        <f t="shared" si="99"/>
        <v>0</v>
      </c>
      <c r="BW79" s="515">
        <f t="shared" si="100"/>
        <v>0</v>
      </c>
      <c r="BX79" s="515">
        <f t="shared" si="101"/>
        <v>0</v>
      </c>
      <c r="BY79" s="515">
        <f t="shared" si="102"/>
        <v>0</v>
      </c>
      <c r="BZ79" s="515">
        <f t="shared" si="103"/>
        <v>0</v>
      </c>
      <c r="CA79" s="515">
        <f t="shared" si="104"/>
        <v>0</v>
      </c>
      <c r="CB79" s="515">
        <f t="shared" si="105"/>
        <v>0</v>
      </c>
      <c r="CC79" s="515">
        <f t="shared" si="106"/>
        <v>0</v>
      </c>
      <c r="CD79" s="515">
        <f t="shared" si="107"/>
        <v>0</v>
      </c>
      <c r="CE79" s="515">
        <f t="shared" si="108"/>
        <v>0</v>
      </c>
      <c r="CF79" s="515">
        <f t="shared" si="109"/>
        <v>0</v>
      </c>
      <c r="CG79" s="515">
        <f t="shared" si="110"/>
        <v>0</v>
      </c>
      <c r="CH79" s="515">
        <f t="shared" si="111"/>
        <v>0</v>
      </c>
      <c r="CI79" s="515">
        <f t="shared" si="112"/>
        <v>0</v>
      </c>
      <c r="CJ79" s="515">
        <f t="shared" si="126"/>
        <v>0</v>
      </c>
      <c r="CK79" s="515">
        <f t="shared" si="113"/>
        <v>0</v>
      </c>
      <c r="CL79" s="515">
        <f t="shared" si="114"/>
        <v>0</v>
      </c>
      <c r="CM79" s="515">
        <f t="shared" si="115"/>
        <v>0</v>
      </c>
      <c r="CN79" s="515">
        <f t="shared" si="116"/>
        <v>0</v>
      </c>
      <c r="CO79" s="515">
        <f t="shared" si="117"/>
        <v>0</v>
      </c>
      <c r="CP79" s="515">
        <f t="shared" si="118"/>
        <v>0</v>
      </c>
      <c r="CQ79" s="515">
        <f t="shared" si="119"/>
        <v>0</v>
      </c>
      <c r="CR79" s="515">
        <f t="shared" si="120"/>
        <v>0</v>
      </c>
      <c r="CS79" s="515">
        <f t="shared" si="121"/>
        <v>0</v>
      </c>
      <c r="CT79" s="515">
        <f t="shared" si="122"/>
        <v>0</v>
      </c>
      <c r="CU79" s="515">
        <f t="shared" si="123"/>
        <v>0</v>
      </c>
      <c r="CV79" s="515">
        <f t="shared" si="124"/>
        <v>0</v>
      </c>
      <c r="CW79" s="515">
        <f t="shared" si="125"/>
        <v>0</v>
      </c>
    </row>
    <row r="80" spans="2:101" x14ac:dyDescent="0.25">
      <c r="B80" s="509">
        <v>63</v>
      </c>
      <c r="C80" s="467">
        <f>'Student Entry'!C76</f>
        <v>211413205065</v>
      </c>
      <c r="D80" s="274" t="str">
        <f>'Student Entry'!D76</f>
        <v>NANDHIDHA.G</v>
      </c>
      <c r="E80" s="468">
        <v>2</v>
      </c>
      <c r="F80" s="510" t="s">
        <v>937</v>
      </c>
      <c r="G80" s="510">
        <v>2</v>
      </c>
      <c r="H80" s="510">
        <v>2</v>
      </c>
      <c r="I80" s="510">
        <v>0</v>
      </c>
      <c r="J80" s="468">
        <v>1</v>
      </c>
      <c r="K80" s="510">
        <v>2</v>
      </c>
      <c r="L80" s="468">
        <v>2</v>
      </c>
      <c r="M80" s="468">
        <v>1</v>
      </c>
      <c r="N80" s="510">
        <v>0</v>
      </c>
      <c r="O80" s="511" t="s">
        <v>937</v>
      </c>
      <c r="P80" s="511" t="s">
        <v>937</v>
      </c>
      <c r="Q80" s="510">
        <v>11</v>
      </c>
      <c r="R80" s="510">
        <v>4</v>
      </c>
      <c r="S80" s="511">
        <v>7</v>
      </c>
      <c r="T80" s="511"/>
      <c r="U80" s="510"/>
      <c r="V80" s="510"/>
      <c r="W80" s="511" t="s">
        <v>937</v>
      </c>
      <c r="X80" s="511"/>
      <c r="Y80" s="510">
        <v>6</v>
      </c>
      <c r="Z80" s="510"/>
      <c r="AA80" s="511">
        <v>6</v>
      </c>
      <c r="AB80" s="511"/>
      <c r="AC80" s="510"/>
      <c r="AD80" s="510"/>
      <c r="AE80" s="511">
        <v>5</v>
      </c>
      <c r="AF80" s="511">
        <v>7</v>
      </c>
      <c r="AG80" s="447"/>
      <c r="AH80" s="512"/>
      <c r="AI80" s="513">
        <f t="shared" si="59"/>
        <v>6</v>
      </c>
      <c r="AJ80" s="513">
        <f t="shared" si="60"/>
        <v>11</v>
      </c>
      <c r="AK80" s="513">
        <f t="shared" si="61"/>
        <v>9</v>
      </c>
      <c r="AL80" s="513">
        <f t="shared" si="62"/>
        <v>14</v>
      </c>
      <c r="AM80" s="554">
        <f t="shared" si="63"/>
        <v>17</v>
      </c>
      <c r="AN80" s="554">
        <f t="shared" si="64"/>
        <v>1</v>
      </c>
      <c r="AO80" s="514">
        <f t="shared" si="66"/>
        <v>58</v>
      </c>
      <c r="AP80" s="515">
        <f t="shared" si="67"/>
        <v>0</v>
      </c>
      <c r="AQ80" s="515">
        <f t="shared" si="68"/>
        <v>0</v>
      </c>
      <c r="AR80" s="515">
        <f t="shared" si="69"/>
        <v>0</v>
      </c>
      <c r="AS80" s="515">
        <f t="shared" si="70"/>
        <v>0</v>
      </c>
      <c r="AT80" s="515">
        <f t="shared" si="71"/>
        <v>0</v>
      </c>
      <c r="AU80" s="515">
        <f t="shared" si="72"/>
        <v>0</v>
      </c>
      <c r="AV80" s="515">
        <f t="shared" si="73"/>
        <v>0</v>
      </c>
      <c r="AW80" s="515">
        <f t="shared" si="74"/>
        <v>0</v>
      </c>
      <c r="AX80" s="515">
        <f t="shared" si="75"/>
        <v>0</v>
      </c>
      <c r="AY80" s="515">
        <f t="shared" si="76"/>
        <v>0</v>
      </c>
      <c r="AZ80" s="515">
        <f t="shared" si="77"/>
        <v>0</v>
      </c>
      <c r="BA80" s="515">
        <f t="shared" si="78"/>
        <v>0</v>
      </c>
      <c r="BB80" s="515">
        <f t="shared" si="79"/>
        <v>0</v>
      </c>
      <c r="BC80" s="515">
        <f t="shared" si="80"/>
        <v>0</v>
      </c>
      <c r="BD80" s="515">
        <f t="shared" si="81"/>
        <v>0</v>
      </c>
      <c r="BE80" s="515">
        <f t="shared" si="82"/>
        <v>0</v>
      </c>
      <c r="BF80" s="515">
        <f t="shared" si="83"/>
        <v>0</v>
      </c>
      <c r="BG80" s="515">
        <f t="shared" si="84"/>
        <v>0</v>
      </c>
      <c r="BH80" s="515">
        <f t="shared" si="85"/>
        <v>0</v>
      </c>
      <c r="BI80" s="515">
        <f t="shared" si="86"/>
        <v>0</v>
      </c>
      <c r="BJ80" s="515">
        <f t="shared" si="87"/>
        <v>0</v>
      </c>
      <c r="BK80" s="515">
        <f t="shared" si="88"/>
        <v>0</v>
      </c>
      <c r="BL80" s="515">
        <f t="shared" si="89"/>
        <v>0</v>
      </c>
      <c r="BM80" s="515">
        <f t="shared" si="90"/>
        <v>0</v>
      </c>
      <c r="BN80" s="515">
        <f t="shared" si="91"/>
        <v>0</v>
      </c>
      <c r="BO80" s="515">
        <f t="shared" si="92"/>
        <v>0</v>
      </c>
      <c r="BP80" s="515">
        <f t="shared" si="93"/>
        <v>0</v>
      </c>
      <c r="BQ80" s="515">
        <f t="shared" si="94"/>
        <v>0</v>
      </c>
      <c r="BR80" s="515">
        <f t="shared" si="95"/>
        <v>0</v>
      </c>
      <c r="BS80" s="515">
        <f t="shared" si="96"/>
        <v>0</v>
      </c>
      <c r="BT80" s="515">
        <f t="shared" si="97"/>
        <v>0</v>
      </c>
      <c r="BU80" s="515">
        <f t="shared" si="98"/>
        <v>0</v>
      </c>
      <c r="BV80" s="515">
        <f t="shared" si="99"/>
        <v>0</v>
      </c>
      <c r="BW80" s="515">
        <f t="shared" si="100"/>
        <v>0</v>
      </c>
      <c r="BX80" s="515">
        <f t="shared" si="101"/>
        <v>0</v>
      </c>
      <c r="BY80" s="515">
        <f t="shared" si="102"/>
        <v>0</v>
      </c>
      <c r="BZ80" s="515">
        <f t="shared" si="103"/>
        <v>0</v>
      </c>
      <c r="CA80" s="515">
        <f t="shared" si="104"/>
        <v>0</v>
      </c>
      <c r="CB80" s="515">
        <f t="shared" si="105"/>
        <v>0</v>
      </c>
      <c r="CC80" s="515">
        <f t="shared" si="106"/>
        <v>0</v>
      </c>
      <c r="CD80" s="515">
        <f t="shared" si="107"/>
        <v>0</v>
      </c>
      <c r="CE80" s="515">
        <f t="shared" si="108"/>
        <v>0</v>
      </c>
      <c r="CF80" s="515">
        <f t="shared" si="109"/>
        <v>0</v>
      </c>
      <c r="CG80" s="515">
        <f t="shared" si="110"/>
        <v>0</v>
      </c>
      <c r="CH80" s="515">
        <f t="shared" si="111"/>
        <v>0</v>
      </c>
      <c r="CI80" s="515">
        <f t="shared" si="112"/>
        <v>0</v>
      </c>
      <c r="CJ80" s="515">
        <f t="shared" si="126"/>
        <v>0</v>
      </c>
      <c r="CK80" s="515">
        <f t="shared" si="113"/>
        <v>0</v>
      </c>
      <c r="CL80" s="515">
        <f t="shared" si="114"/>
        <v>0</v>
      </c>
      <c r="CM80" s="515">
        <f t="shared" si="115"/>
        <v>0</v>
      </c>
      <c r="CN80" s="515">
        <f t="shared" si="116"/>
        <v>0</v>
      </c>
      <c r="CO80" s="515">
        <f t="shared" si="117"/>
        <v>0</v>
      </c>
      <c r="CP80" s="515">
        <f t="shared" si="118"/>
        <v>0</v>
      </c>
      <c r="CQ80" s="515">
        <f t="shared" si="119"/>
        <v>0</v>
      </c>
      <c r="CR80" s="515">
        <f t="shared" si="120"/>
        <v>0</v>
      </c>
      <c r="CS80" s="515">
        <f t="shared" si="121"/>
        <v>0</v>
      </c>
      <c r="CT80" s="515">
        <f t="shared" si="122"/>
        <v>0</v>
      </c>
      <c r="CU80" s="515">
        <f t="shared" si="123"/>
        <v>0</v>
      </c>
      <c r="CV80" s="515">
        <f t="shared" si="124"/>
        <v>0</v>
      </c>
      <c r="CW80" s="515">
        <f t="shared" si="125"/>
        <v>0</v>
      </c>
    </row>
    <row r="81" spans="2:101" x14ac:dyDescent="0.25">
      <c r="B81" s="509">
        <v>64</v>
      </c>
      <c r="C81" s="467">
        <f>'Student Entry'!C77</f>
        <v>211413205066</v>
      </c>
      <c r="D81" s="274" t="str">
        <f>'Student Entry'!D77</f>
        <v>NARAYANAN.K</v>
      </c>
      <c r="E81" s="468">
        <v>2</v>
      </c>
      <c r="F81" s="510">
        <v>2</v>
      </c>
      <c r="G81" s="510">
        <v>0</v>
      </c>
      <c r="H81" s="510">
        <v>1</v>
      </c>
      <c r="I81" s="510">
        <v>0</v>
      </c>
      <c r="J81" s="468">
        <v>2</v>
      </c>
      <c r="K81" s="510">
        <v>2</v>
      </c>
      <c r="L81" s="468">
        <v>1</v>
      </c>
      <c r="M81" s="468">
        <v>2</v>
      </c>
      <c r="N81" s="510">
        <v>2</v>
      </c>
      <c r="O81" s="511">
        <v>3</v>
      </c>
      <c r="P81" s="511">
        <v>6</v>
      </c>
      <c r="Q81" s="510"/>
      <c r="R81" s="510"/>
      <c r="S81" s="511">
        <v>6</v>
      </c>
      <c r="T81" s="511"/>
      <c r="U81" s="510"/>
      <c r="V81" s="510"/>
      <c r="W81" s="511">
        <v>6</v>
      </c>
      <c r="X81" s="511"/>
      <c r="Y81" s="510"/>
      <c r="Z81" s="510"/>
      <c r="AA81" s="511">
        <v>7</v>
      </c>
      <c r="AB81" s="511"/>
      <c r="AC81" s="510"/>
      <c r="AD81" s="510"/>
      <c r="AE81" s="511" t="s">
        <v>937</v>
      </c>
      <c r="AF81" s="511" t="s">
        <v>937</v>
      </c>
      <c r="AG81" s="447">
        <v>8</v>
      </c>
      <c r="AH81" s="512">
        <v>7</v>
      </c>
      <c r="AI81" s="513">
        <f t="shared" si="59"/>
        <v>5</v>
      </c>
      <c r="AJ81" s="513">
        <f t="shared" si="60"/>
        <v>8</v>
      </c>
      <c r="AK81" s="513">
        <f t="shared" si="61"/>
        <v>6</v>
      </c>
      <c r="AL81" s="513">
        <f t="shared" si="62"/>
        <v>10</v>
      </c>
      <c r="AM81" s="554">
        <f t="shared" si="63"/>
        <v>26</v>
      </c>
      <c r="AN81" s="554">
        <f t="shared" si="64"/>
        <v>2</v>
      </c>
      <c r="AO81" s="514">
        <f t="shared" si="66"/>
        <v>57</v>
      </c>
      <c r="AP81" s="515">
        <f t="shared" si="67"/>
        <v>0</v>
      </c>
      <c r="AQ81" s="515">
        <f t="shared" si="68"/>
        <v>0</v>
      </c>
      <c r="AR81" s="515">
        <f t="shared" si="69"/>
        <v>0</v>
      </c>
      <c r="AS81" s="515">
        <f t="shared" si="70"/>
        <v>0</v>
      </c>
      <c r="AT81" s="515">
        <f t="shared" si="71"/>
        <v>0</v>
      </c>
      <c r="AU81" s="515">
        <f t="shared" si="72"/>
        <v>0</v>
      </c>
      <c r="AV81" s="515">
        <f t="shared" si="73"/>
        <v>0</v>
      </c>
      <c r="AW81" s="515">
        <f t="shared" si="74"/>
        <v>0</v>
      </c>
      <c r="AX81" s="515">
        <f t="shared" si="75"/>
        <v>0</v>
      </c>
      <c r="AY81" s="515">
        <f t="shared" si="76"/>
        <v>0</v>
      </c>
      <c r="AZ81" s="515">
        <f t="shared" si="77"/>
        <v>0</v>
      </c>
      <c r="BA81" s="515">
        <f t="shared" si="78"/>
        <v>0</v>
      </c>
      <c r="BB81" s="515">
        <f t="shared" si="79"/>
        <v>0</v>
      </c>
      <c r="BC81" s="515">
        <f t="shared" si="80"/>
        <v>0</v>
      </c>
      <c r="BD81" s="515">
        <f t="shared" si="81"/>
        <v>0</v>
      </c>
      <c r="BE81" s="515">
        <f t="shared" si="82"/>
        <v>0</v>
      </c>
      <c r="BF81" s="515">
        <f t="shared" si="83"/>
        <v>0</v>
      </c>
      <c r="BG81" s="515">
        <f t="shared" si="84"/>
        <v>0</v>
      </c>
      <c r="BH81" s="515">
        <f t="shared" si="85"/>
        <v>0</v>
      </c>
      <c r="BI81" s="515">
        <f t="shared" si="86"/>
        <v>0</v>
      </c>
      <c r="BJ81" s="515">
        <f t="shared" si="87"/>
        <v>0</v>
      </c>
      <c r="BK81" s="515">
        <f t="shared" si="88"/>
        <v>0</v>
      </c>
      <c r="BL81" s="515">
        <f t="shared" si="89"/>
        <v>0</v>
      </c>
      <c r="BM81" s="515">
        <f t="shared" si="90"/>
        <v>0</v>
      </c>
      <c r="BN81" s="515">
        <f t="shared" si="91"/>
        <v>0</v>
      </c>
      <c r="BO81" s="515">
        <f t="shared" si="92"/>
        <v>0</v>
      </c>
      <c r="BP81" s="515">
        <f t="shared" si="93"/>
        <v>0</v>
      </c>
      <c r="BQ81" s="515">
        <f t="shared" si="94"/>
        <v>0</v>
      </c>
      <c r="BR81" s="515">
        <f t="shared" si="95"/>
        <v>0</v>
      </c>
      <c r="BS81" s="515">
        <f t="shared" si="96"/>
        <v>0</v>
      </c>
      <c r="BT81" s="515">
        <f t="shared" si="97"/>
        <v>0</v>
      </c>
      <c r="BU81" s="515">
        <f t="shared" si="98"/>
        <v>0</v>
      </c>
      <c r="BV81" s="515">
        <f t="shared" si="99"/>
        <v>0</v>
      </c>
      <c r="BW81" s="515">
        <f t="shared" si="100"/>
        <v>0</v>
      </c>
      <c r="BX81" s="515">
        <f t="shared" si="101"/>
        <v>0</v>
      </c>
      <c r="BY81" s="515">
        <f t="shared" si="102"/>
        <v>0</v>
      </c>
      <c r="BZ81" s="515">
        <f t="shared" si="103"/>
        <v>0</v>
      </c>
      <c r="CA81" s="515">
        <f t="shared" si="104"/>
        <v>0</v>
      </c>
      <c r="CB81" s="515">
        <f t="shared" si="105"/>
        <v>0</v>
      </c>
      <c r="CC81" s="515">
        <f t="shared" si="106"/>
        <v>0</v>
      </c>
      <c r="CD81" s="515">
        <f t="shared" si="107"/>
        <v>0</v>
      </c>
      <c r="CE81" s="515">
        <f t="shared" si="108"/>
        <v>0</v>
      </c>
      <c r="CF81" s="515">
        <f t="shared" si="109"/>
        <v>0</v>
      </c>
      <c r="CG81" s="515">
        <f t="shared" si="110"/>
        <v>0</v>
      </c>
      <c r="CH81" s="515">
        <f t="shared" si="111"/>
        <v>0</v>
      </c>
      <c r="CI81" s="515">
        <f t="shared" si="112"/>
        <v>0</v>
      </c>
      <c r="CJ81" s="515">
        <f t="shared" si="126"/>
        <v>0</v>
      </c>
      <c r="CK81" s="515">
        <f t="shared" si="113"/>
        <v>0</v>
      </c>
      <c r="CL81" s="515">
        <f t="shared" si="114"/>
        <v>0</v>
      </c>
      <c r="CM81" s="515">
        <f t="shared" si="115"/>
        <v>0</v>
      </c>
      <c r="CN81" s="515">
        <f t="shared" si="116"/>
        <v>0</v>
      </c>
      <c r="CO81" s="515">
        <f t="shared" si="117"/>
        <v>0</v>
      </c>
      <c r="CP81" s="515">
        <f t="shared" si="118"/>
        <v>0</v>
      </c>
      <c r="CQ81" s="515">
        <f t="shared" si="119"/>
        <v>0</v>
      </c>
      <c r="CR81" s="515">
        <f t="shared" si="120"/>
        <v>0</v>
      </c>
      <c r="CS81" s="515">
        <f t="shared" si="121"/>
        <v>0</v>
      </c>
      <c r="CT81" s="515">
        <f t="shared" si="122"/>
        <v>0</v>
      </c>
      <c r="CU81" s="515">
        <f t="shared" si="123"/>
        <v>0</v>
      </c>
      <c r="CV81" s="515">
        <f t="shared" si="124"/>
        <v>0</v>
      </c>
      <c r="CW81" s="515">
        <f t="shared" si="125"/>
        <v>0</v>
      </c>
    </row>
    <row r="82" spans="2:101" x14ac:dyDescent="0.25">
      <c r="B82" s="509">
        <v>65</v>
      </c>
      <c r="C82" s="467">
        <f>'Student Entry'!C78</f>
        <v>211413205067</v>
      </c>
      <c r="D82" s="274" t="str">
        <f>'Student Entry'!D78</f>
        <v>NIRANJANA.K</v>
      </c>
      <c r="E82" s="468">
        <v>1</v>
      </c>
      <c r="F82" s="510">
        <v>2</v>
      </c>
      <c r="G82" s="510">
        <v>0</v>
      </c>
      <c r="H82" s="510">
        <v>2</v>
      </c>
      <c r="I82" s="510">
        <v>1</v>
      </c>
      <c r="J82" s="468">
        <v>1</v>
      </c>
      <c r="K82" s="510">
        <v>2</v>
      </c>
      <c r="L82" s="468">
        <v>1</v>
      </c>
      <c r="M82" s="468">
        <v>1</v>
      </c>
      <c r="N82" s="510">
        <v>0</v>
      </c>
      <c r="O82" s="511">
        <v>4</v>
      </c>
      <c r="P82" s="511">
        <v>7</v>
      </c>
      <c r="Q82" s="510"/>
      <c r="R82" s="510"/>
      <c r="S82" s="511">
        <v>5</v>
      </c>
      <c r="T82" s="511"/>
      <c r="U82" s="510"/>
      <c r="V82" s="510"/>
      <c r="W82" s="511">
        <v>7</v>
      </c>
      <c r="X82" s="511"/>
      <c r="Y82" s="510"/>
      <c r="Z82" s="510"/>
      <c r="AA82" s="511">
        <v>8</v>
      </c>
      <c r="AB82" s="511"/>
      <c r="AC82" s="510"/>
      <c r="AD82" s="510"/>
      <c r="AE82" s="511">
        <v>6</v>
      </c>
      <c r="AF82" s="511">
        <v>7</v>
      </c>
      <c r="AG82" s="447"/>
      <c r="AH82" s="512"/>
      <c r="AI82" s="513">
        <f t="shared" si="59"/>
        <v>5</v>
      </c>
      <c r="AJ82" s="513">
        <f t="shared" si="60"/>
        <v>9</v>
      </c>
      <c r="AK82" s="513">
        <f t="shared" si="61"/>
        <v>6</v>
      </c>
      <c r="AL82" s="513">
        <f t="shared" si="62"/>
        <v>9</v>
      </c>
      <c r="AM82" s="554">
        <f t="shared" si="63"/>
        <v>25</v>
      </c>
      <c r="AN82" s="554">
        <f t="shared" si="64"/>
        <v>1</v>
      </c>
      <c r="AO82" s="514">
        <f t="shared" si="66"/>
        <v>55</v>
      </c>
      <c r="AP82" s="515">
        <f t="shared" ref="AP82:AP113" si="127">SUMIFS($D82:$AG82,$D$17:$AG$17,"CO1",$D$18:$AG$18,"PO1",$D$33:$AG$33,"&lt;&gt;")</f>
        <v>0</v>
      </c>
      <c r="AQ82" s="515">
        <f t="shared" ref="AQ82:AQ113" si="128">SUMIFS($D82:$AG82,$D$17:$AG$17,"CO1",$D$19:$AG$19,"PO2",$D$33:$AG$33,"&lt;&gt;")</f>
        <v>0</v>
      </c>
      <c r="AR82" s="515">
        <f t="shared" ref="AR82:AR113" si="129">SUMIFS($D82:$AG82,$D$17:$AG$17,"CO1",$D$20:$AG$20,"PO3",$D$33:$AG$33,"&lt;&gt;")</f>
        <v>0</v>
      </c>
      <c r="AS82" s="515">
        <f t="shared" ref="AS82:AS113" si="130">SUMIFS($D82:$AG82,$D$17:$AG$17,"CO1",$D$21:$AG$21,"PO4",$D$33:$AG$33,"&lt;&gt;")</f>
        <v>0</v>
      </c>
      <c r="AT82" s="515">
        <f t="shared" ref="AT82:AT113" si="131">SUMIFS($D82:$AG82,$D$17:$AG$17,"CO1",$D$22:$AG$22,"PO5",$D$33:$AG$33,"&lt;&gt;")</f>
        <v>0</v>
      </c>
      <c r="AU82" s="515">
        <f t="shared" ref="AU82:AU113" si="132">SUMIFS($D82:$AG82,$D$17:$AG$17,"CO1",$D$23:$AG$23,"PO6",$D$33:$AG$33,"&lt;&gt;")</f>
        <v>0</v>
      </c>
      <c r="AV82" s="515">
        <f t="shared" ref="AV82:AV113" si="133">SUMIFS($D82:$AG82,$D$17:$AG$17,"CO1",$D$24:$AG$24,"PO7",$D$33:$AG$33,"&lt;&gt;")</f>
        <v>0</v>
      </c>
      <c r="AW82" s="515">
        <f t="shared" ref="AW82:AW113" si="134">SUMIFS($D82:$AG82,$D$17:$AG$17,"CO1",$D$25:$AG$25,"PO8",$D$33:$AG$33,"&lt;&gt;")</f>
        <v>0</v>
      </c>
      <c r="AX82" s="515">
        <f t="shared" ref="AX82:AX113" si="135">SUMIFS($D82:$AG82,$D$17:$AG$17,"CO1",$D$26:$AG$26,"PO9",$D$33:$AG$33,"&lt;&gt;")</f>
        <v>0</v>
      </c>
      <c r="AY82" s="515">
        <f t="shared" ref="AY82:AY113" si="136">SUMIFS($D82:$AG82,$D$17:$AG$17,"CO1",$D$27:$AG$27,"PO10",$D$33:$AG$33,"&lt;&gt;")</f>
        <v>0</v>
      </c>
      <c r="AZ82" s="515">
        <f t="shared" ref="AZ82:AZ113" si="137">SUMIFS($D82:$AG82,$D$17:$AG$17,"CO1",$D$28:$AG$28,"PO11",$D$33:$AG$33,"&lt;&gt;")</f>
        <v>0</v>
      </c>
      <c r="BA82" s="515">
        <f t="shared" ref="BA82:BA113" si="138">SUMIFS($D82:$AG82,$D$17:$AG$17,"CO1",$D$29:$AG$29,"PO12",$D$33:$AG$33,"&lt;&gt;")</f>
        <v>0</v>
      </c>
      <c r="BB82" s="515">
        <f t="shared" ref="BB82:BB113" si="139">SUMIFS($D82:$AG82,$D$17:$AG$17,"CO2",$D$18:$AG$18,"PO1",$D$33:$AG$33,"&lt;&gt;")</f>
        <v>0</v>
      </c>
      <c r="BC82" s="515">
        <f t="shared" ref="BC82:BC113" si="140">SUMIFS($D82:$AG82,$D$17:$AG$17,"CO2",$D$19:$AG$19,"PO2",$D$33:$AG$33,"&lt;&gt;")</f>
        <v>0</v>
      </c>
      <c r="BD82" s="515">
        <f t="shared" ref="BD82:BD113" si="141">SUMIFS($D82:$AG82,$D$17:$AG$17,"CO2",$D$20:$AG$20,"PO3",$D$33:$AG$33,"&lt;&gt;")</f>
        <v>0</v>
      </c>
      <c r="BE82" s="515">
        <f t="shared" ref="BE82:BE113" si="142">SUMIFS($D82:$AG82,$D$17:$AG$17,"CO2",$D$21:$AG$21,"PO4",$D$33:$AG$33,"&lt;&gt;")</f>
        <v>0</v>
      </c>
      <c r="BF82" s="515">
        <f t="shared" ref="BF82:BF113" si="143">SUMIFS($D82:$AG82,$D$17:$AG$17,"CO2",$D$22:$AG$22,"PO5",$D$33:$AG$33,"&lt;&gt;")</f>
        <v>0</v>
      </c>
      <c r="BG82" s="515">
        <f t="shared" ref="BG82:BG113" si="144">SUMIFS($D82:$AG82,$D$17:$AG$17,"CO2",$D$23:$AG$23,"PO6",$D$33:$AG$33,"&lt;&gt;")</f>
        <v>0</v>
      </c>
      <c r="BH82" s="515">
        <f t="shared" ref="BH82:BH113" si="145">SUMIFS($D82:$AG82,$D$17:$AG$17,"CO2",$D$24:$AG$24,"PO7",$D$33:$AG$33,"&lt;&gt;")</f>
        <v>0</v>
      </c>
      <c r="BI82" s="515">
        <f t="shared" ref="BI82:BI113" si="146">SUMIFS($D82:$AG82,$D$17:$AG$17,"CO2",$D$25:$AG$25,"PO8",$D$33:$AG$33,"&lt;&gt;")</f>
        <v>0</v>
      </c>
      <c r="BJ82" s="515">
        <f t="shared" ref="BJ82:BJ113" si="147">SUMIFS($D82:$AG82,$D$17:$AG$17,"CO2",$D$26:$AG$26,"PO9",$D$33:$AG$33,"&lt;&gt;")</f>
        <v>0</v>
      </c>
      <c r="BK82" s="515">
        <f t="shared" ref="BK82:BK113" si="148">SUMIFS($D82:$AG82,$D$17:$AG$17,"CO2",$D$27:$AG$27,"PO10",$D$33:$AG$33,"&lt;&gt;")</f>
        <v>0</v>
      </c>
      <c r="BL82" s="515">
        <f t="shared" ref="BL82:BL113" si="149">SUMIFS($D82:$AG82,$D$17:$AG$17,"CO2",$D$28:$AG$28,"PO11",$D$33:$AG$33,"&lt;&gt;")</f>
        <v>0</v>
      </c>
      <c r="BM82" s="515">
        <f t="shared" ref="BM82:BM113" si="150">SUMIFS($D82:$AG82,$D$17:$AG$17,"CO2",$D$29:$AG$29,"PO12",$D$33:$AG$33,"&lt;&gt;")</f>
        <v>0</v>
      </c>
      <c r="BN82" s="515">
        <f t="shared" ref="BN82:BN113" si="151">SUMIFS($D82:$AG82,$D$17:$AG$17,"CO3",$D$18:$AG$18,"PO1",$D$33:$AG$33,"&lt;&gt;")</f>
        <v>0</v>
      </c>
      <c r="BO82" s="515">
        <f t="shared" ref="BO82:BO113" si="152">SUMIFS($D82:$AG82,$D$17:$AG$17,"CO3",$D$19:$AG$19,"PO2",$D$33:$AG$33,"&lt;&gt;")</f>
        <v>0</v>
      </c>
      <c r="BP82" s="515">
        <f t="shared" ref="BP82:BP113" si="153">SUMIFS($D82:$AG82,$D$17:$AG$17,"CO3",$D$20:$AG$20,"PO3",$D$33:$AG$33,"&lt;&gt;")</f>
        <v>0</v>
      </c>
      <c r="BQ82" s="515">
        <f t="shared" ref="BQ82:BQ113" si="154">SUMIFS($D82:$AG82,$D$17:$AG$17,"CO3",$D$21:$AG$21,"PO4",$D$33:$AG$33,"&lt;&gt;")</f>
        <v>0</v>
      </c>
      <c r="BR82" s="515">
        <f t="shared" ref="BR82:BR113" si="155">SUMIFS($D82:$AG82,$D$17:$AG$17,"CO3",$D$22:$AG$22,"PO5",$D$33:$AG$33,"&lt;&gt;")</f>
        <v>0</v>
      </c>
      <c r="BS82" s="515">
        <f t="shared" ref="BS82:BS113" si="156">SUMIFS($D82:$AG82,$D$17:$AG$17,"CO3",$D$23:$AG$23,"PO6",$D$33:$AG$33,"&lt;&gt;")</f>
        <v>0</v>
      </c>
      <c r="BT82" s="515">
        <f t="shared" ref="BT82:BT113" si="157">SUMIFS($D82:$AG82,$D$17:$AG$17,"CO3",$D$24:$AG$24,"PO7",$D$33:$AG$33,"&lt;&gt;")</f>
        <v>0</v>
      </c>
      <c r="BU82" s="515">
        <f t="shared" ref="BU82:BU113" si="158">SUMIFS($D82:$AG82,$D$17:$AG$17,"CO3",$D$25:$AG$25,"PO8",$D$33:$AG$33,"&lt;&gt;")</f>
        <v>0</v>
      </c>
      <c r="BV82" s="515">
        <f t="shared" ref="BV82:BV113" si="159">SUMIFS($D82:$AG82,$D$17:$AG$17,"CO3",$D$26:$AG$26,"PO9",$D$33:$AG$33,"&lt;&gt;")</f>
        <v>0</v>
      </c>
      <c r="BW82" s="515">
        <f t="shared" ref="BW82:BW113" si="160">SUMIFS($D82:$AG82,$D$17:$AG$17,"CO3",$D$27:$AG$27,"PO10",$D$33:$AG$33,"&lt;&gt;")</f>
        <v>0</v>
      </c>
      <c r="BX82" s="515">
        <f t="shared" ref="BX82:BX113" si="161">SUMIFS($D82:$AG82,$D$17:$AG$17,"CO3",$D$28:$AG$28,"PO11",$D$33:$AG$33,"&lt;&gt;")</f>
        <v>0</v>
      </c>
      <c r="BY82" s="515">
        <f t="shared" ref="BY82:BY113" si="162">SUMIFS($D82:$AG82,$D$17:$AG$17,"CO3",$D$29:$AG$29,"PO12",$D$33:$AG$33,"&lt;&gt;")</f>
        <v>0</v>
      </c>
      <c r="BZ82" s="515">
        <f t="shared" ref="BZ82:BZ113" si="163">SUMIFS($D82:$AG82,$D$17:$AG$17,"CO4",$D$18:$AG$18,"PO1",$D$33:$AG$33,"&lt;&gt;")</f>
        <v>0</v>
      </c>
      <c r="CA82" s="515">
        <f t="shared" ref="CA82:CA113" si="164">SUMIFS($D82:$AG82,$D$17:$AG$17,"CO4",$D$19:$AG$19,"PO2",$D$33:$AG$33,"&lt;&gt;")</f>
        <v>0</v>
      </c>
      <c r="CB82" s="515">
        <f t="shared" ref="CB82:CB113" si="165">SUMIFS($D82:$AG82,$D$17:$AG$17,"CO4",$D$20:$AG$20,"PO3",$D$33:$AG$33,"&lt;&gt;")</f>
        <v>0</v>
      </c>
      <c r="CC82" s="515">
        <f t="shared" ref="CC82:CC113" si="166">SUMIFS($D82:$AG82,$D$17:$AG$17,"CO4",$D$21:$AG$21,"PO4",$D$33:$AG$33,"&lt;&gt;")</f>
        <v>0</v>
      </c>
      <c r="CD82" s="515">
        <f t="shared" ref="CD82:CD113" si="167">SUMIFS($D82:$AG82,$D$17:$AG$17,"CO4",$D$22:$AG$22,"PO5",$D$33:$AG$33,"&lt;&gt;")</f>
        <v>0</v>
      </c>
      <c r="CE82" s="515">
        <f t="shared" ref="CE82:CE113" si="168">SUMIFS($D82:$AG82,$D$17:$AG$17,"CO4",$D$23:$AG$23,"PO6",$D$33:$AG$33,"&lt;&gt;")</f>
        <v>0</v>
      </c>
      <c r="CF82" s="515">
        <f t="shared" ref="CF82:CF113" si="169">SUMIFS($D82:$AG82,$D$17:$AG$17,"CO4",$D$24:$AG$24,"PO7",$D$33:$AG$33,"&lt;&gt;")</f>
        <v>0</v>
      </c>
      <c r="CG82" s="515">
        <f t="shared" ref="CG82:CG113" si="170">SUMIFS($D82:$AG82,$D$17:$AG$17,"CO4",$D$25:$AG$25,"PO8",$D$33:$AG$33,"&lt;&gt;")</f>
        <v>0</v>
      </c>
      <c r="CH82" s="515">
        <f t="shared" ref="CH82:CH113" si="171">SUMIFS($D82:$AG82,$D$17:$AG$17,"CO4",$D$26:$AG$26,"PO9",$D$33:$AG$33,"&lt;&gt;")</f>
        <v>0</v>
      </c>
      <c r="CI82" s="515">
        <f t="shared" ref="CI82:CI113" si="172">SUMIFS($D82:$AG82,$D$17:$AG$17,"CO4",$D$27:$AG$27,"PO10",$D$33:$AG$33,"&lt;&gt;")</f>
        <v>0</v>
      </c>
      <c r="CJ82" s="515">
        <f t="shared" si="126"/>
        <v>0</v>
      </c>
      <c r="CK82" s="515">
        <f t="shared" ref="CK82:CK113" si="173">SUMIFS($D82:$AG82,$D$17:$AG$17,"CO4",$D$29:$AG$29,"PO12",$D$33:$AG$33,"&lt;&gt;")</f>
        <v>0</v>
      </c>
      <c r="CL82" s="515">
        <f t="shared" ref="CL82:CL113" si="174">SUMIFS($D82:$AG82,$D$17:$AG$17,"CO5",$D$18:$AG$18,"PO1",$D$33:$AG$33,"&lt;&gt;")</f>
        <v>0</v>
      </c>
      <c r="CM82" s="515">
        <f t="shared" ref="CM82:CM113" si="175">SUMIFS($D82:$AG82,$D$17:$AG$17,"CO5",$D$19:$AG$19,"PO2",$D$33:$AG$33,"&lt;&gt;")</f>
        <v>0</v>
      </c>
      <c r="CN82" s="515">
        <f t="shared" ref="CN82:CN113" si="176">SUMIFS($D82:$AG82,$D$17:$AG$17,"CO5",$D$20:$AG$20,"PO3",$D$33:$AG$33,"&lt;&gt;")</f>
        <v>0</v>
      </c>
      <c r="CO82" s="515">
        <f t="shared" ref="CO82:CO113" si="177">SUMIFS($D82:$AG82,$D$17:$AG$17,"CO5",$D$21:$AG$21,"PO4",$D$33:$AG$33,"&lt;&gt;")</f>
        <v>0</v>
      </c>
      <c r="CP82" s="515">
        <f t="shared" ref="CP82:CP113" si="178">SUMIFS($D82:$AG82,$D$17:$AG$17,"CO5",$D$22:$AG$22,"PO5",$D$33:$AG$33,"&lt;&gt;")</f>
        <v>0</v>
      </c>
      <c r="CQ82" s="515">
        <f t="shared" ref="CQ82:CQ113" si="179">SUMIFS($D82:$AG82,$D$17:$AG$17,"CO5",$D$23:$AG$23,"PO6",$D$33:$AG$33,"&lt;&gt;")</f>
        <v>0</v>
      </c>
      <c r="CR82" s="515">
        <f t="shared" ref="CR82:CR113" si="180">SUMIFS($D82:$AG82,$D$17:$AG$17,"CO5",$D$24:$AG$24,"PO7",$D$33:$AG$33,"&lt;&gt;")</f>
        <v>0</v>
      </c>
      <c r="CS82" s="515">
        <f t="shared" ref="CS82:CS113" si="181">SUMIFS($D82:$AG82,$D$17:$AG$17,"CO5",$D$25:$AG$25,"PO8",$D$33:$AG$33,"&lt;&gt;")</f>
        <v>0</v>
      </c>
      <c r="CT82" s="515">
        <f t="shared" ref="CT82:CT113" si="182">SUMIFS($D82:$AG82,$D$17:$AG$17,"CO5",$D$26:$AG$26,"PO9",$D$33:$AG$33,"&lt;&gt;")</f>
        <v>0</v>
      </c>
      <c r="CU82" s="515">
        <f t="shared" ref="CU82:CU113" si="183">SUMIFS($D82:$AG82,$D$17:$AG$17,"CO5",$D$27:$AG$27,"PO10",$D$33:$AG$33,"&lt;&gt;")</f>
        <v>0</v>
      </c>
      <c r="CV82" s="515">
        <f t="shared" ref="CV82:CV113" si="184">SUMIFS($D82:$AG82,$D$17:$AG$17,"CO5",$D$28:$AG$28,"PO11",$D$33:$AG$33,"&lt;&gt;")</f>
        <v>0</v>
      </c>
      <c r="CW82" s="515">
        <f t="shared" ref="CW82:CW113" si="185">SUMIFS($D82:$AG82,$D$17:$AG$17,"CO5",$D$29:$AG$29,"PO12",$D$33:$AG$33,"&lt;&gt;")</f>
        <v>0</v>
      </c>
    </row>
    <row r="83" spans="2:101" x14ac:dyDescent="0.25">
      <c r="B83" s="509">
        <v>66</v>
      </c>
      <c r="C83" s="467">
        <f>'Student Entry'!C79</f>
        <v>211413205068</v>
      </c>
      <c r="D83" s="274" t="str">
        <f>'Student Entry'!D79</f>
        <v>NIVEDHA.J.M</v>
      </c>
      <c r="E83" s="468">
        <v>1</v>
      </c>
      <c r="F83" s="510">
        <v>2</v>
      </c>
      <c r="G83" s="510">
        <v>2</v>
      </c>
      <c r="H83" s="510">
        <v>2</v>
      </c>
      <c r="I83" s="510">
        <v>1</v>
      </c>
      <c r="J83" s="468">
        <v>1</v>
      </c>
      <c r="K83" s="510">
        <v>2</v>
      </c>
      <c r="L83" s="468">
        <v>2</v>
      </c>
      <c r="M83" s="468">
        <v>2</v>
      </c>
      <c r="N83" s="510">
        <v>2</v>
      </c>
      <c r="O83" s="511">
        <v>2</v>
      </c>
      <c r="P83" s="511">
        <v>8</v>
      </c>
      <c r="Q83" s="510"/>
      <c r="R83" s="510"/>
      <c r="S83" s="511" t="s">
        <v>937</v>
      </c>
      <c r="T83" s="511"/>
      <c r="U83" s="510">
        <v>13</v>
      </c>
      <c r="V83" s="510"/>
      <c r="W83" s="511">
        <v>7</v>
      </c>
      <c r="X83" s="511"/>
      <c r="Y83" s="510"/>
      <c r="Z83" s="510"/>
      <c r="AA83" s="511">
        <v>6</v>
      </c>
      <c r="AB83" s="511"/>
      <c r="AC83" s="510"/>
      <c r="AD83" s="510"/>
      <c r="AE83" s="511">
        <v>7</v>
      </c>
      <c r="AF83" s="511">
        <v>6</v>
      </c>
      <c r="AG83" s="447"/>
      <c r="AH83" s="512"/>
      <c r="AI83" s="513">
        <f t="shared" ref="AI83:AI146" si="186">SUMIF($E$16:$AH$16,"=CO1",E83:AH83)</f>
        <v>3</v>
      </c>
      <c r="AJ83" s="513">
        <f t="shared" ref="AJ83:AJ146" si="187">SUMIF($E$16:$AH$16,"=CO2",E83:AH83)</f>
        <v>10</v>
      </c>
      <c r="AK83" s="513">
        <f t="shared" ref="AK83:AK146" si="188">SUMIF($E$16:$AH$16,"=CO3",E83:AH83)</f>
        <v>3</v>
      </c>
      <c r="AL83" s="513">
        <f t="shared" ref="AL83:AL146" si="189">SUMIF($E$16:$AH$16,"=CO4",E83:AH83)</f>
        <v>23</v>
      </c>
      <c r="AM83" s="554">
        <f t="shared" ref="AM83:AM146" si="190">SUMIF($E$16:$AH$16,"=CO5",E83:AH83)</f>
        <v>25</v>
      </c>
      <c r="AN83" s="554">
        <f t="shared" ref="AN83:AN146" si="191">SUMIF($E$16:$AH$16,"=CO6",E83:AH83)</f>
        <v>2</v>
      </c>
      <c r="AO83" s="514">
        <f t="shared" si="66"/>
        <v>66</v>
      </c>
      <c r="AP83" s="515">
        <f t="shared" si="127"/>
        <v>0</v>
      </c>
      <c r="AQ83" s="515">
        <f t="shared" si="128"/>
        <v>0</v>
      </c>
      <c r="AR83" s="515">
        <f t="shared" si="129"/>
        <v>0</v>
      </c>
      <c r="AS83" s="515">
        <f t="shared" si="130"/>
        <v>0</v>
      </c>
      <c r="AT83" s="515">
        <f t="shared" si="131"/>
        <v>0</v>
      </c>
      <c r="AU83" s="515">
        <f t="shared" si="132"/>
        <v>0</v>
      </c>
      <c r="AV83" s="515">
        <f t="shared" si="133"/>
        <v>0</v>
      </c>
      <c r="AW83" s="515">
        <f t="shared" si="134"/>
        <v>0</v>
      </c>
      <c r="AX83" s="515">
        <f t="shared" si="135"/>
        <v>0</v>
      </c>
      <c r="AY83" s="515">
        <f t="shared" si="136"/>
        <v>0</v>
      </c>
      <c r="AZ83" s="515">
        <f t="shared" si="137"/>
        <v>0</v>
      </c>
      <c r="BA83" s="515">
        <f t="shared" si="138"/>
        <v>0</v>
      </c>
      <c r="BB83" s="515">
        <f t="shared" si="139"/>
        <v>0</v>
      </c>
      <c r="BC83" s="515">
        <f t="shared" si="140"/>
        <v>0</v>
      </c>
      <c r="BD83" s="515">
        <f t="shared" si="141"/>
        <v>0</v>
      </c>
      <c r="BE83" s="515">
        <f t="shared" si="142"/>
        <v>0</v>
      </c>
      <c r="BF83" s="515">
        <f t="shared" si="143"/>
        <v>0</v>
      </c>
      <c r="BG83" s="515">
        <f t="shared" si="144"/>
        <v>0</v>
      </c>
      <c r="BH83" s="515">
        <f t="shared" si="145"/>
        <v>0</v>
      </c>
      <c r="BI83" s="515">
        <f t="shared" si="146"/>
        <v>0</v>
      </c>
      <c r="BJ83" s="515">
        <f t="shared" si="147"/>
        <v>0</v>
      </c>
      <c r="BK83" s="515">
        <f t="shared" si="148"/>
        <v>0</v>
      </c>
      <c r="BL83" s="515">
        <f t="shared" si="149"/>
        <v>0</v>
      </c>
      <c r="BM83" s="515">
        <f t="shared" si="150"/>
        <v>0</v>
      </c>
      <c r="BN83" s="515">
        <f t="shared" si="151"/>
        <v>0</v>
      </c>
      <c r="BO83" s="515">
        <f t="shared" si="152"/>
        <v>0</v>
      </c>
      <c r="BP83" s="515">
        <f t="shared" si="153"/>
        <v>0</v>
      </c>
      <c r="BQ83" s="515">
        <f t="shared" si="154"/>
        <v>0</v>
      </c>
      <c r="BR83" s="515">
        <f t="shared" si="155"/>
        <v>0</v>
      </c>
      <c r="BS83" s="515">
        <f t="shared" si="156"/>
        <v>0</v>
      </c>
      <c r="BT83" s="515">
        <f t="shared" si="157"/>
        <v>0</v>
      </c>
      <c r="BU83" s="515">
        <f t="shared" si="158"/>
        <v>0</v>
      </c>
      <c r="BV83" s="515">
        <f t="shared" si="159"/>
        <v>0</v>
      </c>
      <c r="BW83" s="515">
        <f t="shared" si="160"/>
        <v>0</v>
      </c>
      <c r="BX83" s="515">
        <f t="shared" si="161"/>
        <v>0</v>
      </c>
      <c r="BY83" s="515">
        <f t="shared" si="162"/>
        <v>0</v>
      </c>
      <c r="BZ83" s="515">
        <f t="shared" si="163"/>
        <v>0</v>
      </c>
      <c r="CA83" s="515">
        <f t="shared" si="164"/>
        <v>0</v>
      </c>
      <c r="CB83" s="515">
        <f t="shared" si="165"/>
        <v>0</v>
      </c>
      <c r="CC83" s="515">
        <f t="shared" si="166"/>
        <v>0</v>
      </c>
      <c r="CD83" s="515">
        <f t="shared" si="167"/>
        <v>0</v>
      </c>
      <c r="CE83" s="515">
        <f t="shared" si="168"/>
        <v>0</v>
      </c>
      <c r="CF83" s="515">
        <f t="shared" si="169"/>
        <v>0</v>
      </c>
      <c r="CG83" s="515">
        <f t="shared" si="170"/>
        <v>0</v>
      </c>
      <c r="CH83" s="515">
        <f t="shared" si="171"/>
        <v>0</v>
      </c>
      <c r="CI83" s="515">
        <f t="shared" si="172"/>
        <v>0</v>
      </c>
      <c r="CJ83" s="515">
        <f t="shared" ref="CJ83:CJ114" si="192">SUMIFS($D83:$AG83,$D$17:$AG$17,"CO5",$D$28:$AG$28,"PO11",$D$33:$AG$33,"&lt;&gt;")</f>
        <v>0</v>
      </c>
      <c r="CK83" s="515">
        <f t="shared" si="173"/>
        <v>0</v>
      </c>
      <c r="CL83" s="515">
        <f t="shared" si="174"/>
        <v>0</v>
      </c>
      <c r="CM83" s="515">
        <f t="shared" si="175"/>
        <v>0</v>
      </c>
      <c r="CN83" s="515">
        <f t="shared" si="176"/>
        <v>0</v>
      </c>
      <c r="CO83" s="515">
        <f t="shared" si="177"/>
        <v>0</v>
      </c>
      <c r="CP83" s="515">
        <f t="shared" si="178"/>
        <v>0</v>
      </c>
      <c r="CQ83" s="515">
        <f t="shared" si="179"/>
        <v>0</v>
      </c>
      <c r="CR83" s="515">
        <f t="shared" si="180"/>
        <v>0</v>
      </c>
      <c r="CS83" s="515">
        <f t="shared" si="181"/>
        <v>0</v>
      </c>
      <c r="CT83" s="515">
        <f t="shared" si="182"/>
        <v>0</v>
      </c>
      <c r="CU83" s="515">
        <f t="shared" si="183"/>
        <v>0</v>
      </c>
      <c r="CV83" s="515">
        <f t="shared" si="184"/>
        <v>0</v>
      </c>
      <c r="CW83" s="515">
        <f t="shared" si="185"/>
        <v>0</v>
      </c>
    </row>
    <row r="84" spans="2:101" x14ac:dyDescent="0.25">
      <c r="B84" s="509">
        <v>67</v>
      </c>
      <c r="C84" s="467">
        <f>'Student Entry'!C80</f>
        <v>211413205069</v>
      </c>
      <c r="D84" s="274" t="str">
        <f>'Student Entry'!D80</f>
        <v>NIVEDITA.N</v>
      </c>
      <c r="E84" s="468">
        <v>2</v>
      </c>
      <c r="F84" s="510">
        <v>2</v>
      </c>
      <c r="G84" s="510">
        <v>2</v>
      </c>
      <c r="H84" s="510">
        <v>1</v>
      </c>
      <c r="I84" s="510">
        <v>2</v>
      </c>
      <c r="J84" s="468">
        <v>2</v>
      </c>
      <c r="K84" s="510">
        <v>1</v>
      </c>
      <c r="L84" s="468">
        <v>1</v>
      </c>
      <c r="M84" s="468">
        <v>2</v>
      </c>
      <c r="N84" s="510">
        <v>0</v>
      </c>
      <c r="O84" s="511">
        <v>4</v>
      </c>
      <c r="P84" s="511">
        <v>8</v>
      </c>
      <c r="Q84" s="510"/>
      <c r="R84" s="510"/>
      <c r="S84" s="511">
        <v>4</v>
      </c>
      <c r="T84" s="511"/>
      <c r="U84" s="510"/>
      <c r="V84" s="510"/>
      <c r="W84" s="511">
        <v>6</v>
      </c>
      <c r="X84" s="511"/>
      <c r="Y84" s="510"/>
      <c r="Z84" s="510"/>
      <c r="AA84" s="511" t="s">
        <v>937</v>
      </c>
      <c r="AB84" s="511"/>
      <c r="AC84" s="510">
        <v>7</v>
      </c>
      <c r="AD84" s="510">
        <v>6</v>
      </c>
      <c r="AE84" s="511" t="s">
        <v>937</v>
      </c>
      <c r="AF84" s="511" t="s">
        <v>937</v>
      </c>
      <c r="AG84" s="447">
        <v>8</v>
      </c>
      <c r="AH84" s="512">
        <v>7</v>
      </c>
      <c r="AI84" s="513">
        <f t="shared" si="186"/>
        <v>6</v>
      </c>
      <c r="AJ84" s="513">
        <f t="shared" si="187"/>
        <v>10</v>
      </c>
      <c r="AK84" s="513">
        <f t="shared" si="188"/>
        <v>15</v>
      </c>
      <c r="AL84" s="513">
        <f t="shared" si="189"/>
        <v>16</v>
      </c>
      <c r="AM84" s="554">
        <f t="shared" si="190"/>
        <v>16</v>
      </c>
      <c r="AN84" s="554">
        <f t="shared" si="191"/>
        <v>2</v>
      </c>
      <c r="AO84" s="514">
        <f t="shared" ref="AO84:AO145" si="193">SUM(E84:AH84)</f>
        <v>65</v>
      </c>
      <c r="AP84" s="515">
        <f t="shared" si="127"/>
        <v>0</v>
      </c>
      <c r="AQ84" s="515">
        <f t="shared" si="128"/>
        <v>0</v>
      </c>
      <c r="AR84" s="515">
        <f t="shared" si="129"/>
        <v>0</v>
      </c>
      <c r="AS84" s="515">
        <f t="shared" si="130"/>
        <v>0</v>
      </c>
      <c r="AT84" s="515">
        <f t="shared" si="131"/>
        <v>0</v>
      </c>
      <c r="AU84" s="515">
        <f t="shared" si="132"/>
        <v>0</v>
      </c>
      <c r="AV84" s="515">
        <f t="shared" si="133"/>
        <v>0</v>
      </c>
      <c r="AW84" s="515">
        <f t="shared" si="134"/>
        <v>0</v>
      </c>
      <c r="AX84" s="515">
        <f t="shared" si="135"/>
        <v>0</v>
      </c>
      <c r="AY84" s="515">
        <f t="shared" si="136"/>
        <v>0</v>
      </c>
      <c r="AZ84" s="515">
        <f t="shared" si="137"/>
        <v>0</v>
      </c>
      <c r="BA84" s="515">
        <f t="shared" si="138"/>
        <v>0</v>
      </c>
      <c r="BB84" s="515">
        <f t="shared" si="139"/>
        <v>0</v>
      </c>
      <c r="BC84" s="515">
        <f t="shared" si="140"/>
        <v>0</v>
      </c>
      <c r="BD84" s="515">
        <f t="shared" si="141"/>
        <v>0</v>
      </c>
      <c r="BE84" s="515">
        <f t="shared" si="142"/>
        <v>0</v>
      </c>
      <c r="BF84" s="515">
        <f t="shared" si="143"/>
        <v>0</v>
      </c>
      <c r="BG84" s="515">
        <f t="shared" si="144"/>
        <v>0</v>
      </c>
      <c r="BH84" s="515">
        <f t="shared" si="145"/>
        <v>0</v>
      </c>
      <c r="BI84" s="515">
        <f t="shared" si="146"/>
        <v>0</v>
      </c>
      <c r="BJ84" s="515">
        <f t="shared" si="147"/>
        <v>0</v>
      </c>
      <c r="BK84" s="515">
        <f t="shared" si="148"/>
        <v>0</v>
      </c>
      <c r="BL84" s="515">
        <f t="shared" si="149"/>
        <v>0</v>
      </c>
      <c r="BM84" s="515">
        <f t="shared" si="150"/>
        <v>0</v>
      </c>
      <c r="BN84" s="515">
        <f t="shared" si="151"/>
        <v>0</v>
      </c>
      <c r="BO84" s="515">
        <f t="shared" si="152"/>
        <v>0</v>
      </c>
      <c r="BP84" s="515">
        <f t="shared" si="153"/>
        <v>0</v>
      </c>
      <c r="BQ84" s="515">
        <f t="shared" si="154"/>
        <v>0</v>
      </c>
      <c r="BR84" s="515">
        <f t="shared" si="155"/>
        <v>0</v>
      </c>
      <c r="BS84" s="515">
        <f t="shared" si="156"/>
        <v>0</v>
      </c>
      <c r="BT84" s="515">
        <f t="shared" si="157"/>
        <v>0</v>
      </c>
      <c r="BU84" s="515">
        <f t="shared" si="158"/>
        <v>0</v>
      </c>
      <c r="BV84" s="515">
        <f t="shared" si="159"/>
        <v>0</v>
      </c>
      <c r="BW84" s="515">
        <f t="shared" si="160"/>
        <v>0</v>
      </c>
      <c r="BX84" s="515">
        <f t="shared" si="161"/>
        <v>0</v>
      </c>
      <c r="BY84" s="515">
        <f t="shared" si="162"/>
        <v>0</v>
      </c>
      <c r="BZ84" s="515">
        <f t="shared" si="163"/>
        <v>0</v>
      </c>
      <c r="CA84" s="515">
        <f t="shared" si="164"/>
        <v>0</v>
      </c>
      <c r="CB84" s="515">
        <f t="shared" si="165"/>
        <v>0</v>
      </c>
      <c r="CC84" s="515">
        <f t="shared" si="166"/>
        <v>0</v>
      </c>
      <c r="CD84" s="515">
        <f t="shared" si="167"/>
        <v>0</v>
      </c>
      <c r="CE84" s="515">
        <f t="shared" si="168"/>
        <v>0</v>
      </c>
      <c r="CF84" s="515">
        <f t="shared" si="169"/>
        <v>0</v>
      </c>
      <c r="CG84" s="515">
        <f t="shared" si="170"/>
        <v>0</v>
      </c>
      <c r="CH84" s="515">
        <f t="shared" si="171"/>
        <v>0</v>
      </c>
      <c r="CI84" s="515">
        <f t="shared" si="172"/>
        <v>0</v>
      </c>
      <c r="CJ84" s="515">
        <f t="shared" si="192"/>
        <v>0</v>
      </c>
      <c r="CK84" s="515">
        <f t="shared" si="173"/>
        <v>0</v>
      </c>
      <c r="CL84" s="515">
        <f t="shared" si="174"/>
        <v>0</v>
      </c>
      <c r="CM84" s="515">
        <f t="shared" si="175"/>
        <v>0</v>
      </c>
      <c r="CN84" s="515">
        <f t="shared" si="176"/>
        <v>0</v>
      </c>
      <c r="CO84" s="515">
        <f t="shared" si="177"/>
        <v>0</v>
      </c>
      <c r="CP84" s="515">
        <f t="shared" si="178"/>
        <v>0</v>
      </c>
      <c r="CQ84" s="515">
        <f t="shared" si="179"/>
        <v>0</v>
      </c>
      <c r="CR84" s="515">
        <f t="shared" si="180"/>
        <v>0</v>
      </c>
      <c r="CS84" s="515">
        <f t="shared" si="181"/>
        <v>0</v>
      </c>
      <c r="CT84" s="515">
        <f t="shared" si="182"/>
        <v>0</v>
      </c>
      <c r="CU84" s="515">
        <f t="shared" si="183"/>
        <v>0</v>
      </c>
      <c r="CV84" s="515">
        <f t="shared" si="184"/>
        <v>0</v>
      </c>
      <c r="CW84" s="515">
        <f t="shared" si="185"/>
        <v>0</v>
      </c>
    </row>
    <row r="85" spans="2:101" x14ac:dyDescent="0.25">
      <c r="B85" s="509">
        <v>68</v>
      </c>
      <c r="C85" s="467">
        <f>'Student Entry'!C81</f>
        <v>211413205070</v>
      </c>
      <c r="D85" s="274" t="str">
        <f>'Student Entry'!D81</f>
        <v>NIVETHA.S</v>
      </c>
      <c r="E85" s="468">
        <v>2</v>
      </c>
      <c r="F85" s="510">
        <v>2</v>
      </c>
      <c r="G85" s="510">
        <v>1</v>
      </c>
      <c r="H85" s="510">
        <v>2</v>
      </c>
      <c r="I85" s="510">
        <v>0</v>
      </c>
      <c r="J85" s="468">
        <v>1</v>
      </c>
      <c r="K85" s="510">
        <v>2</v>
      </c>
      <c r="L85" s="468">
        <v>1</v>
      </c>
      <c r="M85" s="468">
        <v>1</v>
      </c>
      <c r="N85" s="510">
        <v>2</v>
      </c>
      <c r="O85" s="511">
        <v>0</v>
      </c>
      <c r="P85" s="511">
        <v>3</v>
      </c>
      <c r="Q85" s="510"/>
      <c r="R85" s="510"/>
      <c r="S85" s="511">
        <v>6</v>
      </c>
      <c r="T85" s="511"/>
      <c r="U85" s="510"/>
      <c r="V85" s="510"/>
      <c r="W85" s="511">
        <v>6</v>
      </c>
      <c r="X85" s="511"/>
      <c r="Y85" s="510"/>
      <c r="Z85" s="510"/>
      <c r="AA85" s="511">
        <v>7</v>
      </c>
      <c r="AB85" s="511"/>
      <c r="AC85" s="510"/>
      <c r="AD85" s="510"/>
      <c r="AE85" s="511">
        <v>7</v>
      </c>
      <c r="AF85" s="511">
        <v>6</v>
      </c>
      <c r="AG85" s="447"/>
      <c r="AH85" s="512"/>
      <c r="AI85" s="513">
        <f t="shared" si="186"/>
        <v>2</v>
      </c>
      <c r="AJ85" s="513">
        <f t="shared" si="187"/>
        <v>5</v>
      </c>
      <c r="AK85" s="513">
        <f t="shared" si="188"/>
        <v>7</v>
      </c>
      <c r="AL85" s="513">
        <f t="shared" si="189"/>
        <v>10</v>
      </c>
      <c r="AM85" s="554">
        <f t="shared" si="190"/>
        <v>24</v>
      </c>
      <c r="AN85" s="554">
        <f t="shared" si="191"/>
        <v>1</v>
      </c>
      <c r="AO85" s="514">
        <f t="shared" si="193"/>
        <v>49</v>
      </c>
      <c r="AP85" s="515">
        <f t="shared" si="127"/>
        <v>0</v>
      </c>
      <c r="AQ85" s="515">
        <f t="shared" si="128"/>
        <v>0</v>
      </c>
      <c r="AR85" s="515">
        <f t="shared" si="129"/>
        <v>0</v>
      </c>
      <c r="AS85" s="515">
        <f t="shared" si="130"/>
        <v>0</v>
      </c>
      <c r="AT85" s="515">
        <f t="shared" si="131"/>
        <v>0</v>
      </c>
      <c r="AU85" s="515">
        <f t="shared" si="132"/>
        <v>0</v>
      </c>
      <c r="AV85" s="515">
        <f t="shared" si="133"/>
        <v>0</v>
      </c>
      <c r="AW85" s="515">
        <f t="shared" si="134"/>
        <v>0</v>
      </c>
      <c r="AX85" s="515">
        <f t="shared" si="135"/>
        <v>0</v>
      </c>
      <c r="AY85" s="515">
        <f t="shared" si="136"/>
        <v>0</v>
      </c>
      <c r="AZ85" s="515">
        <f t="shared" si="137"/>
        <v>0</v>
      </c>
      <c r="BA85" s="515">
        <f t="shared" si="138"/>
        <v>0</v>
      </c>
      <c r="BB85" s="515">
        <f t="shared" si="139"/>
        <v>0</v>
      </c>
      <c r="BC85" s="515">
        <f t="shared" si="140"/>
        <v>0</v>
      </c>
      <c r="BD85" s="515">
        <f t="shared" si="141"/>
        <v>0</v>
      </c>
      <c r="BE85" s="515">
        <f t="shared" si="142"/>
        <v>0</v>
      </c>
      <c r="BF85" s="515">
        <f t="shared" si="143"/>
        <v>0</v>
      </c>
      <c r="BG85" s="515">
        <f t="shared" si="144"/>
        <v>0</v>
      </c>
      <c r="BH85" s="515">
        <f t="shared" si="145"/>
        <v>0</v>
      </c>
      <c r="BI85" s="515">
        <f t="shared" si="146"/>
        <v>0</v>
      </c>
      <c r="BJ85" s="515">
        <f t="shared" si="147"/>
        <v>0</v>
      </c>
      <c r="BK85" s="515">
        <f t="shared" si="148"/>
        <v>0</v>
      </c>
      <c r="BL85" s="515">
        <f t="shared" si="149"/>
        <v>0</v>
      </c>
      <c r="BM85" s="515">
        <f t="shared" si="150"/>
        <v>0</v>
      </c>
      <c r="BN85" s="515">
        <f t="shared" si="151"/>
        <v>0</v>
      </c>
      <c r="BO85" s="515">
        <f t="shared" si="152"/>
        <v>0</v>
      </c>
      <c r="BP85" s="515">
        <f t="shared" si="153"/>
        <v>0</v>
      </c>
      <c r="BQ85" s="515">
        <f t="shared" si="154"/>
        <v>0</v>
      </c>
      <c r="BR85" s="515">
        <f t="shared" si="155"/>
        <v>0</v>
      </c>
      <c r="BS85" s="515">
        <f t="shared" si="156"/>
        <v>0</v>
      </c>
      <c r="BT85" s="515">
        <f t="shared" si="157"/>
        <v>0</v>
      </c>
      <c r="BU85" s="515">
        <f t="shared" si="158"/>
        <v>0</v>
      </c>
      <c r="BV85" s="515">
        <f t="shared" si="159"/>
        <v>0</v>
      </c>
      <c r="BW85" s="515">
        <f t="shared" si="160"/>
        <v>0</v>
      </c>
      <c r="BX85" s="515">
        <f t="shared" si="161"/>
        <v>0</v>
      </c>
      <c r="BY85" s="515">
        <f t="shared" si="162"/>
        <v>0</v>
      </c>
      <c r="BZ85" s="515">
        <f t="shared" si="163"/>
        <v>0</v>
      </c>
      <c r="CA85" s="515">
        <f t="shared" si="164"/>
        <v>0</v>
      </c>
      <c r="CB85" s="515">
        <f t="shared" si="165"/>
        <v>0</v>
      </c>
      <c r="CC85" s="515">
        <f t="shared" si="166"/>
        <v>0</v>
      </c>
      <c r="CD85" s="515">
        <f t="shared" si="167"/>
        <v>0</v>
      </c>
      <c r="CE85" s="515">
        <f t="shared" si="168"/>
        <v>0</v>
      </c>
      <c r="CF85" s="515">
        <f t="shared" si="169"/>
        <v>0</v>
      </c>
      <c r="CG85" s="515">
        <f t="shared" si="170"/>
        <v>0</v>
      </c>
      <c r="CH85" s="515">
        <f t="shared" si="171"/>
        <v>0</v>
      </c>
      <c r="CI85" s="515">
        <f t="shared" si="172"/>
        <v>0</v>
      </c>
      <c r="CJ85" s="515">
        <f t="shared" si="192"/>
        <v>0</v>
      </c>
      <c r="CK85" s="515">
        <f t="shared" si="173"/>
        <v>0</v>
      </c>
      <c r="CL85" s="515">
        <f t="shared" si="174"/>
        <v>0</v>
      </c>
      <c r="CM85" s="515">
        <f t="shared" si="175"/>
        <v>0</v>
      </c>
      <c r="CN85" s="515">
        <f t="shared" si="176"/>
        <v>0</v>
      </c>
      <c r="CO85" s="515">
        <f t="shared" si="177"/>
        <v>0</v>
      </c>
      <c r="CP85" s="515">
        <f t="shared" si="178"/>
        <v>0</v>
      </c>
      <c r="CQ85" s="515">
        <f t="shared" si="179"/>
        <v>0</v>
      </c>
      <c r="CR85" s="515">
        <f t="shared" si="180"/>
        <v>0</v>
      </c>
      <c r="CS85" s="515">
        <f t="shared" si="181"/>
        <v>0</v>
      </c>
      <c r="CT85" s="515">
        <f t="shared" si="182"/>
        <v>0</v>
      </c>
      <c r="CU85" s="515">
        <f t="shared" si="183"/>
        <v>0</v>
      </c>
      <c r="CV85" s="515">
        <f t="shared" si="184"/>
        <v>0</v>
      </c>
      <c r="CW85" s="515">
        <f t="shared" si="185"/>
        <v>0</v>
      </c>
    </row>
    <row r="86" spans="2:101" x14ac:dyDescent="0.25">
      <c r="B86" s="509">
        <v>69</v>
      </c>
      <c r="C86" s="467">
        <f>'Student Entry'!C82</f>
        <v>211413205071</v>
      </c>
      <c r="D86" s="274" t="str">
        <f>'Student Entry'!D82</f>
        <v>POOJA.G</v>
      </c>
      <c r="E86" s="468">
        <v>2</v>
      </c>
      <c r="F86" s="510">
        <v>2</v>
      </c>
      <c r="G86" s="510">
        <v>2</v>
      </c>
      <c r="H86" s="510">
        <v>2</v>
      </c>
      <c r="I86" s="510">
        <v>2</v>
      </c>
      <c r="J86" s="468">
        <v>2</v>
      </c>
      <c r="K86" s="510">
        <v>1</v>
      </c>
      <c r="L86" s="468">
        <v>1</v>
      </c>
      <c r="M86" s="468">
        <v>2</v>
      </c>
      <c r="N86" s="510">
        <v>0</v>
      </c>
      <c r="O86" s="511">
        <v>5</v>
      </c>
      <c r="P86" s="511">
        <v>8</v>
      </c>
      <c r="Q86" s="510"/>
      <c r="R86" s="510"/>
      <c r="S86" s="511" t="s">
        <v>937</v>
      </c>
      <c r="T86" s="511"/>
      <c r="U86" s="510">
        <v>12</v>
      </c>
      <c r="V86" s="510"/>
      <c r="W86" s="511">
        <v>5</v>
      </c>
      <c r="X86" s="511"/>
      <c r="Y86" s="510"/>
      <c r="Z86" s="510"/>
      <c r="AA86" s="511">
        <v>8</v>
      </c>
      <c r="AB86" s="511"/>
      <c r="AC86" s="510"/>
      <c r="AD86" s="510"/>
      <c r="AE86" s="511">
        <v>7</v>
      </c>
      <c r="AF86" s="511">
        <v>7</v>
      </c>
      <c r="AG86" s="447"/>
      <c r="AH86" s="512"/>
      <c r="AI86" s="513">
        <f t="shared" si="186"/>
        <v>7</v>
      </c>
      <c r="AJ86" s="513">
        <f t="shared" si="187"/>
        <v>10</v>
      </c>
      <c r="AK86" s="513">
        <f t="shared" si="188"/>
        <v>4</v>
      </c>
      <c r="AL86" s="513">
        <f t="shared" si="189"/>
        <v>23</v>
      </c>
      <c r="AM86" s="554">
        <f t="shared" si="190"/>
        <v>22</v>
      </c>
      <c r="AN86" s="554">
        <f t="shared" si="191"/>
        <v>2</v>
      </c>
      <c r="AO86" s="514">
        <f t="shared" si="193"/>
        <v>68</v>
      </c>
      <c r="AP86" s="515">
        <f t="shared" si="127"/>
        <v>0</v>
      </c>
      <c r="AQ86" s="515">
        <f t="shared" si="128"/>
        <v>0</v>
      </c>
      <c r="AR86" s="515">
        <f t="shared" si="129"/>
        <v>0</v>
      </c>
      <c r="AS86" s="515">
        <f t="shared" si="130"/>
        <v>0</v>
      </c>
      <c r="AT86" s="515">
        <f t="shared" si="131"/>
        <v>0</v>
      </c>
      <c r="AU86" s="515">
        <f t="shared" si="132"/>
        <v>0</v>
      </c>
      <c r="AV86" s="515">
        <f t="shared" si="133"/>
        <v>0</v>
      </c>
      <c r="AW86" s="515">
        <f t="shared" si="134"/>
        <v>0</v>
      </c>
      <c r="AX86" s="515">
        <f t="shared" si="135"/>
        <v>0</v>
      </c>
      <c r="AY86" s="515">
        <f t="shared" si="136"/>
        <v>0</v>
      </c>
      <c r="AZ86" s="515">
        <f t="shared" si="137"/>
        <v>0</v>
      </c>
      <c r="BA86" s="515">
        <f t="shared" si="138"/>
        <v>0</v>
      </c>
      <c r="BB86" s="515">
        <f t="shared" si="139"/>
        <v>0</v>
      </c>
      <c r="BC86" s="515">
        <f t="shared" si="140"/>
        <v>0</v>
      </c>
      <c r="BD86" s="515">
        <f t="shared" si="141"/>
        <v>0</v>
      </c>
      <c r="BE86" s="515">
        <f t="shared" si="142"/>
        <v>0</v>
      </c>
      <c r="BF86" s="515">
        <f t="shared" si="143"/>
        <v>0</v>
      </c>
      <c r="BG86" s="515">
        <f t="shared" si="144"/>
        <v>0</v>
      </c>
      <c r="BH86" s="515">
        <f t="shared" si="145"/>
        <v>0</v>
      </c>
      <c r="BI86" s="515">
        <f t="shared" si="146"/>
        <v>0</v>
      </c>
      <c r="BJ86" s="515">
        <f t="shared" si="147"/>
        <v>0</v>
      </c>
      <c r="BK86" s="515">
        <f t="shared" si="148"/>
        <v>0</v>
      </c>
      <c r="BL86" s="515">
        <f t="shared" si="149"/>
        <v>0</v>
      </c>
      <c r="BM86" s="515">
        <f t="shared" si="150"/>
        <v>0</v>
      </c>
      <c r="BN86" s="515">
        <f t="shared" si="151"/>
        <v>0</v>
      </c>
      <c r="BO86" s="515">
        <f t="shared" si="152"/>
        <v>0</v>
      </c>
      <c r="BP86" s="515">
        <f t="shared" si="153"/>
        <v>0</v>
      </c>
      <c r="BQ86" s="515">
        <f t="shared" si="154"/>
        <v>0</v>
      </c>
      <c r="BR86" s="515">
        <f t="shared" si="155"/>
        <v>0</v>
      </c>
      <c r="BS86" s="515">
        <f t="shared" si="156"/>
        <v>0</v>
      </c>
      <c r="BT86" s="515">
        <f t="shared" si="157"/>
        <v>0</v>
      </c>
      <c r="BU86" s="515">
        <f t="shared" si="158"/>
        <v>0</v>
      </c>
      <c r="BV86" s="515">
        <f t="shared" si="159"/>
        <v>0</v>
      </c>
      <c r="BW86" s="515">
        <f t="shared" si="160"/>
        <v>0</v>
      </c>
      <c r="BX86" s="515">
        <f t="shared" si="161"/>
        <v>0</v>
      </c>
      <c r="BY86" s="515">
        <f t="shared" si="162"/>
        <v>0</v>
      </c>
      <c r="BZ86" s="515">
        <f t="shared" si="163"/>
        <v>0</v>
      </c>
      <c r="CA86" s="515">
        <f t="shared" si="164"/>
        <v>0</v>
      </c>
      <c r="CB86" s="515">
        <f t="shared" si="165"/>
        <v>0</v>
      </c>
      <c r="CC86" s="515">
        <f t="shared" si="166"/>
        <v>0</v>
      </c>
      <c r="CD86" s="515">
        <f t="shared" si="167"/>
        <v>0</v>
      </c>
      <c r="CE86" s="515">
        <f t="shared" si="168"/>
        <v>0</v>
      </c>
      <c r="CF86" s="515">
        <f t="shared" si="169"/>
        <v>0</v>
      </c>
      <c r="CG86" s="515">
        <f t="shared" si="170"/>
        <v>0</v>
      </c>
      <c r="CH86" s="515">
        <f t="shared" si="171"/>
        <v>0</v>
      </c>
      <c r="CI86" s="515">
        <f t="shared" si="172"/>
        <v>0</v>
      </c>
      <c r="CJ86" s="515">
        <f t="shared" si="192"/>
        <v>0</v>
      </c>
      <c r="CK86" s="515">
        <f t="shared" si="173"/>
        <v>0</v>
      </c>
      <c r="CL86" s="515">
        <f t="shared" si="174"/>
        <v>0</v>
      </c>
      <c r="CM86" s="515">
        <f t="shared" si="175"/>
        <v>0</v>
      </c>
      <c r="CN86" s="515">
        <f t="shared" si="176"/>
        <v>0</v>
      </c>
      <c r="CO86" s="515">
        <f t="shared" si="177"/>
        <v>0</v>
      </c>
      <c r="CP86" s="515">
        <f t="shared" si="178"/>
        <v>0</v>
      </c>
      <c r="CQ86" s="515">
        <f t="shared" si="179"/>
        <v>0</v>
      </c>
      <c r="CR86" s="515">
        <f t="shared" si="180"/>
        <v>0</v>
      </c>
      <c r="CS86" s="515">
        <f t="shared" si="181"/>
        <v>0</v>
      </c>
      <c r="CT86" s="515">
        <f t="shared" si="182"/>
        <v>0</v>
      </c>
      <c r="CU86" s="515">
        <f t="shared" si="183"/>
        <v>0</v>
      </c>
      <c r="CV86" s="515">
        <f t="shared" si="184"/>
        <v>0</v>
      </c>
      <c r="CW86" s="515">
        <f t="shared" si="185"/>
        <v>0</v>
      </c>
    </row>
    <row r="87" spans="2:101" x14ac:dyDescent="0.25">
      <c r="B87" s="509">
        <v>70</v>
      </c>
      <c r="C87" s="467">
        <f>'Student Entry'!C83</f>
        <v>211413205072</v>
      </c>
      <c r="D87" s="274" t="str">
        <f>'Student Entry'!D83</f>
        <v>POOJA.R</v>
      </c>
      <c r="E87" s="468">
        <v>2</v>
      </c>
      <c r="F87" s="510">
        <v>2</v>
      </c>
      <c r="G87" s="510">
        <v>1</v>
      </c>
      <c r="H87" s="510">
        <v>1</v>
      </c>
      <c r="I87" s="510">
        <v>0</v>
      </c>
      <c r="J87" s="468">
        <v>2</v>
      </c>
      <c r="K87" s="510">
        <v>1</v>
      </c>
      <c r="L87" s="468">
        <v>2</v>
      </c>
      <c r="M87" s="468">
        <v>1</v>
      </c>
      <c r="N87" s="510">
        <v>2</v>
      </c>
      <c r="O87" s="511">
        <v>7</v>
      </c>
      <c r="P87" s="511">
        <v>8</v>
      </c>
      <c r="Q87" s="510"/>
      <c r="R87" s="510"/>
      <c r="S87" s="511">
        <v>7</v>
      </c>
      <c r="T87" s="511"/>
      <c r="U87" s="510"/>
      <c r="V87" s="510"/>
      <c r="W87" s="511" t="s">
        <v>937</v>
      </c>
      <c r="X87" s="511"/>
      <c r="Y87" s="510">
        <v>5</v>
      </c>
      <c r="Z87" s="510"/>
      <c r="AA87" s="511">
        <v>7</v>
      </c>
      <c r="AB87" s="511"/>
      <c r="AC87" s="510"/>
      <c r="AD87" s="510"/>
      <c r="AE87" s="511">
        <v>6</v>
      </c>
      <c r="AF87" s="511">
        <v>5</v>
      </c>
      <c r="AG87" s="447"/>
      <c r="AH87" s="512"/>
      <c r="AI87" s="513">
        <f t="shared" si="186"/>
        <v>9</v>
      </c>
      <c r="AJ87" s="513">
        <f t="shared" si="187"/>
        <v>10</v>
      </c>
      <c r="AK87" s="513">
        <f t="shared" si="188"/>
        <v>8</v>
      </c>
      <c r="AL87" s="513">
        <f t="shared" si="189"/>
        <v>14</v>
      </c>
      <c r="AM87" s="554">
        <f t="shared" si="190"/>
        <v>17</v>
      </c>
      <c r="AN87" s="554">
        <f t="shared" si="191"/>
        <v>1</v>
      </c>
      <c r="AO87" s="514">
        <f t="shared" si="193"/>
        <v>59</v>
      </c>
      <c r="AP87" s="515">
        <f t="shared" si="127"/>
        <v>0</v>
      </c>
      <c r="AQ87" s="515">
        <f t="shared" si="128"/>
        <v>0</v>
      </c>
      <c r="AR87" s="515">
        <f t="shared" si="129"/>
        <v>0</v>
      </c>
      <c r="AS87" s="515">
        <f t="shared" si="130"/>
        <v>0</v>
      </c>
      <c r="AT87" s="515">
        <f t="shared" si="131"/>
        <v>0</v>
      </c>
      <c r="AU87" s="515">
        <f t="shared" si="132"/>
        <v>0</v>
      </c>
      <c r="AV87" s="515">
        <f t="shared" si="133"/>
        <v>0</v>
      </c>
      <c r="AW87" s="515">
        <f t="shared" si="134"/>
        <v>0</v>
      </c>
      <c r="AX87" s="515">
        <f t="shared" si="135"/>
        <v>0</v>
      </c>
      <c r="AY87" s="515">
        <f t="shared" si="136"/>
        <v>0</v>
      </c>
      <c r="AZ87" s="515">
        <f t="shared" si="137"/>
        <v>0</v>
      </c>
      <c r="BA87" s="515">
        <f t="shared" si="138"/>
        <v>0</v>
      </c>
      <c r="BB87" s="515">
        <f t="shared" si="139"/>
        <v>0</v>
      </c>
      <c r="BC87" s="515">
        <f t="shared" si="140"/>
        <v>0</v>
      </c>
      <c r="BD87" s="515">
        <f t="shared" si="141"/>
        <v>0</v>
      </c>
      <c r="BE87" s="515">
        <f t="shared" si="142"/>
        <v>0</v>
      </c>
      <c r="BF87" s="515">
        <f t="shared" si="143"/>
        <v>0</v>
      </c>
      <c r="BG87" s="515">
        <f t="shared" si="144"/>
        <v>0</v>
      </c>
      <c r="BH87" s="515">
        <f t="shared" si="145"/>
        <v>0</v>
      </c>
      <c r="BI87" s="515">
        <f t="shared" si="146"/>
        <v>0</v>
      </c>
      <c r="BJ87" s="515">
        <f t="shared" si="147"/>
        <v>0</v>
      </c>
      <c r="BK87" s="515">
        <f t="shared" si="148"/>
        <v>0</v>
      </c>
      <c r="BL87" s="515">
        <f t="shared" si="149"/>
        <v>0</v>
      </c>
      <c r="BM87" s="515">
        <f t="shared" si="150"/>
        <v>0</v>
      </c>
      <c r="BN87" s="515">
        <f t="shared" si="151"/>
        <v>0</v>
      </c>
      <c r="BO87" s="515">
        <f t="shared" si="152"/>
        <v>0</v>
      </c>
      <c r="BP87" s="515">
        <f t="shared" si="153"/>
        <v>0</v>
      </c>
      <c r="BQ87" s="515">
        <f t="shared" si="154"/>
        <v>0</v>
      </c>
      <c r="BR87" s="515">
        <f t="shared" si="155"/>
        <v>0</v>
      </c>
      <c r="BS87" s="515">
        <f t="shared" si="156"/>
        <v>0</v>
      </c>
      <c r="BT87" s="515">
        <f t="shared" si="157"/>
        <v>0</v>
      </c>
      <c r="BU87" s="515">
        <f t="shared" si="158"/>
        <v>0</v>
      </c>
      <c r="BV87" s="515">
        <f t="shared" si="159"/>
        <v>0</v>
      </c>
      <c r="BW87" s="515">
        <f t="shared" si="160"/>
        <v>0</v>
      </c>
      <c r="BX87" s="515">
        <f t="shared" si="161"/>
        <v>0</v>
      </c>
      <c r="BY87" s="515">
        <f t="shared" si="162"/>
        <v>0</v>
      </c>
      <c r="BZ87" s="515">
        <f t="shared" si="163"/>
        <v>0</v>
      </c>
      <c r="CA87" s="515">
        <f t="shared" si="164"/>
        <v>0</v>
      </c>
      <c r="CB87" s="515">
        <f t="shared" si="165"/>
        <v>0</v>
      </c>
      <c r="CC87" s="515">
        <f t="shared" si="166"/>
        <v>0</v>
      </c>
      <c r="CD87" s="515">
        <f t="shared" si="167"/>
        <v>0</v>
      </c>
      <c r="CE87" s="515">
        <f t="shared" si="168"/>
        <v>0</v>
      </c>
      <c r="CF87" s="515">
        <f t="shared" si="169"/>
        <v>0</v>
      </c>
      <c r="CG87" s="515">
        <f t="shared" si="170"/>
        <v>0</v>
      </c>
      <c r="CH87" s="515">
        <f t="shared" si="171"/>
        <v>0</v>
      </c>
      <c r="CI87" s="515">
        <f t="shared" si="172"/>
        <v>0</v>
      </c>
      <c r="CJ87" s="515">
        <f t="shared" si="192"/>
        <v>0</v>
      </c>
      <c r="CK87" s="515">
        <f t="shared" si="173"/>
        <v>0</v>
      </c>
      <c r="CL87" s="515">
        <f t="shared" si="174"/>
        <v>0</v>
      </c>
      <c r="CM87" s="515">
        <f t="shared" si="175"/>
        <v>0</v>
      </c>
      <c r="CN87" s="515">
        <f t="shared" si="176"/>
        <v>0</v>
      </c>
      <c r="CO87" s="515">
        <f t="shared" si="177"/>
        <v>0</v>
      </c>
      <c r="CP87" s="515">
        <f t="shared" si="178"/>
        <v>0</v>
      </c>
      <c r="CQ87" s="515">
        <f t="shared" si="179"/>
        <v>0</v>
      </c>
      <c r="CR87" s="515">
        <f t="shared" si="180"/>
        <v>0</v>
      </c>
      <c r="CS87" s="515">
        <f t="shared" si="181"/>
        <v>0</v>
      </c>
      <c r="CT87" s="515">
        <f t="shared" si="182"/>
        <v>0</v>
      </c>
      <c r="CU87" s="515">
        <f t="shared" si="183"/>
        <v>0</v>
      </c>
      <c r="CV87" s="515">
        <f t="shared" si="184"/>
        <v>0</v>
      </c>
      <c r="CW87" s="515">
        <f t="shared" si="185"/>
        <v>0</v>
      </c>
    </row>
    <row r="88" spans="2:101" x14ac:dyDescent="0.25">
      <c r="B88" s="509">
        <v>71</v>
      </c>
      <c r="C88" s="467">
        <f>'Student Entry'!C84</f>
        <v>211413205073</v>
      </c>
      <c r="D88" s="274" t="str">
        <f>'Student Entry'!D84</f>
        <v>PRATHIBA.S</v>
      </c>
      <c r="E88" s="468">
        <v>2</v>
      </c>
      <c r="F88" s="510">
        <v>2</v>
      </c>
      <c r="G88" s="510">
        <v>0</v>
      </c>
      <c r="H88" s="510">
        <v>2</v>
      </c>
      <c r="I88" s="510">
        <v>0</v>
      </c>
      <c r="J88" s="468">
        <v>2</v>
      </c>
      <c r="K88" s="510">
        <v>1</v>
      </c>
      <c r="L88" s="468">
        <v>1</v>
      </c>
      <c r="M88" s="468">
        <v>1</v>
      </c>
      <c r="N88" s="510">
        <v>0</v>
      </c>
      <c r="O88" s="511" t="s">
        <v>937</v>
      </c>
      <c r="P88" s="511" t="s">
        <v>937</v>
      </c>
      <c r="Q88" s="510">
        <v>12</v>
      </c>
      <c r="R88" s="510">
        <v>3</v>
      </c>
      <c r="S88" s="511" t="s">
        <v>937</v>
      </c>
      <c r="T88" s="511"/>
      <c r="U88" s="510">
        <v>10</v>
      </c>
      <c r="V88" s="510"/>
      <c r="W88" s="511">
        <v>6</v>
      </c>
      <c r="X88" s="511"/>
      <c r="Y88" s="510"/>
      <c r="Z88" s="510"/>
      <c r="AA88" s="511" t="s">
        <v>937</v>
      </c>
      <c r="AB88" s="511"/>
      <c r="AC88" s="510">
        <v>6</v>
      </c>
      <c r="AD88" s="510">
        <v>7</v>
      </c>
      <c r="AE88" s="511" t="s">
        <v>937</v>
      </c>
      <c r="AF88" s="511" t="s">
        <v>937</v>
      </c>
      <c r="AG88" s="447">
        <v>8</v>
      </c>
      <c r="AH88" s="512">
        <v>7</v>
      </c>
      <c r="AI88" s="513">
        <f t="shared" si="186"/>
        <v>5</v>
      </c>
      <c r="AJ88" s="513">
        <f t="shared" si="187"/>
        <v>14</v>
      </c>
      <c r="AK88" s="513">
        <f t="shared" si="188"/>
        <v>6</v>
      </c>
      <c r="AL88" s="513">
        <f t="shared" si="189"/>
        <v>28</v>
      </c>
      <c r="AM88" s="554">
        <f t="shared" si="190"/>
        <v>16</v>
      </c>
      <c r="AN88" s="554">
        <f t="shared" si="191"/>
        <v>1</v>
      </c>
      <c r="AO88" s="514">
        <f t="shared" si="193"/>
        <v>70</v>
      </c>
      <c r="AP88" s="515">
        <f t="shared" si="127"/>
        <v>0</v>
      </c>
      <c r="AQ88" s="515">
        <f t="shared" si="128"/>
        <v>0</v>
      </c>
      <c r="AR88" s="515">
        <f t="shared" si="129"/>
        <v>0</v>
      </c>
      <c r="AS88" s="515">
        <f t="shared" si="130"/>
        <v>0</v>
      </c>
      <c r="AT88" s="515">
        <f t="shared" si="131"/>
        <v>0</v>
      </c>
      <c r="AU88" s="515">
        <f t="shared" si="132"/>
        <v>0</v>
      </c>
      <c r="AV88" s="515">
        <f t="shared" si="133"/>
        <v>0</v>
      </c>
      <c r="AW88" s="515">
        <f t="shared" si="134"/>
        <v>0</v>
      </c>
      <c r="AX88" s="515">
        <f t="shared" si="135"/>
        <v>0</v>
      </c>
      <c r="AY88" s="515">
        <f t="shared" si="136"/>
        <v>0</v>
      </c>
      <c r="AZ88" s="515">
        <f t="shared" si="137"/>
        <v>0</v>
      </c>
      <c r="BA88" s="515">
        <f t="shared" si="138"/>
        <v>0</v>
      </c>
      <c r="BB88" s="515">
        <f t="shared" si="139"/>
        <v>0</v>
      </c>
      <c r="BC88" s="515">
        <f t="shared" si="140"/>
        <v>0</v>
      </c>
      <c r="BD88" s="515">
        <f t="shared" si="141"/>
        <v>0</v>
      </c>
      <c r="BE88" s="515">
        <f t="shared" si="142"/>
        <v>0</v>
      </c>
      <c r="BF88" s="515">
        <f t="shared" si="143"/>
        <v>0</v>
      </c>
      <c r="BG88" s="515">
        <f t="shared" si="144"/>
        <v>0</v>
      </c>
      <c r="BH88" s="515">
        <f t="shared" si="145"/>
        <v>0</v>
      </c>
      <c r="BI88" s="515">
        <f t="shared" si="146"/>
        <v>0</v>
      </c>
      <c r="BJ88" s="515">
        <f t="shared" si="147"/>
        <v>0</v>
      </c>
      <c r="BK88" s="515">
        <f t="shared" si="148"/>
        <v>0</v>
      </c>
      <c r="BL88" s="515">
        <f t="shared" si="149"/>
        <v>0</v>
      </c>
      <c r="BM88" s="515">
        <f t="shared" si="150"/>
        <v>0</v>
      </c>
      <c r="BN88" s="515">
        <f t="shared" si="151"/>
        <v>0</v>
      </c>
      <c r="BO88" s="515">
        <f t="shared" si="152"/>
        <v>0</v>
      </c>
      <c r="BP88" s="515">
        <f t="shared" si="153"/>
        <v>0</v>
      </c>
      <c r="BQ88" s="515">
        <f t="shared" si="154"/>
        <v>0</v>
      </c>
      <c r="BR88" s="515">
        <f t="shared" si="155"/>
        <v>0</v>
      </c>
      <c r="BS88" s="515">
        <f t="shared" si="156"/>
        <v>0</v>
      </c>
      <c r="BT88" s="515">
        <f t="shared" si="157"/>
        <v>0</v>
      </c>
      <c r="BU88" s="515">
        <f t="shared" si="158"/>
        <v>0</v>
      </c>
      <c r="BV88" s="515">
        <f t="shared" si="159"/>
        <v>0</v>
      </c>
      <c r="BW88" s="515">
        <f t="shared" si="160"/>
        <v>0</v>
      </c>
      <c r="BX88" s="515">
        <f t="shared" si="161"/>
        <v>0</v>
      </c>
      <c r="BY88" s="515">
        <f t="shared" si="162"/>
        <v>0</v>
      </c>
      <c r="BZ88" s="515">
        <f t="shared" si="163"/>
        <v>0</v>
      </c>
      <c r="CA88" s="515">
        <f t="shared" si="164"/>
        <v>0</v>
      </c>
      <c r="CB88" s="515">
        <f t="shared" si="165"/>
        <v>0</v>
      </c>
      <c r="CC88" s="515">
        <f t="shared" si="166"/>
        <v>0</v>
      </c>
      <c r="CD88" s="515">
        <f t="shared" si="167"/>
        <v>0</v>
      </c>
      <c r="CE88" s="515">
        <f t="shared" si="168"/>
        <v>0</v>
      </c>
      <c r="CF88" s="515">
        <f t="shared" si="169"/>
        <v>0</v>
      </c>
      <c r="CG88" s="515">
        <f t="shared" si="170"/>
        <v>0</v>
      </c>
      <c r="CH88" s="515">
        <f t="shared" si="171"/>
        <v>0</v>
      </c>
      <c r="CI88" s="515">
        <f t="shared" si="172"/>
        <v>0</v>
      </c>
      <c r="CJ88" s="515">
        <f t="shared" si="192"/>
        <v>0</v>
      </c>
      <c r="CK88" s="515">
        <f t="shared" si="173"/>
        <v>0</v>
      </c>
      <c r="CL88" s="515">
        <f t="shared" si="174"/>
        <v>0</v>
      </c>
      <c r="CM88" s="515">
        <f t="shared" si="175"/>
        <v>0</v>
      </c>
      <c r="CN88" s="515">
        <f t="shared" si="176"/>
        <v>0</v>
      </c>
      <c r="CO88" s="515">
        <f t="shared" si="177"/>
        <v>0</v>
      </c>
      <c r="CP88" s="515">
        <f t="shared" si="178"/>
        <v>0</v>
      </c>
      <c r="CQ88" s="515">
        <f t="shared" si="179"/>
        <v>0</v>
      </c>
      <c r="CR88" s="515">
        <f t="shared" si="180"/>
        <v>0</v>
      </c>
      <c r="CS88" s="515">
        <f t="shared" si="181"/>
        <v>0</v>
      </c>
      <c r="CT88" s="515">
        <f t="shared" si="182"/>
        <v>0</v>
      </c>
      <c r="CU88" s="515">
        <f t="shared" si="183"/>
        <v>0</v>
      </c>
      <c r="CV88" s="515">
        <f t="shared" si="184"/>
        <v>0</v>
      </c>
      <c r="CW88" s="515">
        <f t="shared" si="185"/>
        <v>0</v>
      </c>
    </row>
    <row r="89" spans="2:101" x14ac:dyDescent="0.25">
      <c r="B89" s="509">
        <v>72</v>
      </c>
      <c r="C89" s="467">
        <f>'Student Entry'!C85</f>
        <v>211413205074</v>
      </c>
      <c r="D89" s="274" t="str">
        <f>'Student Entry'!D85</f>
        <v>PREETHI.S</v>
      </c>
      <c r="E89" s="468">
        <v>1</v>
      </c>
      <c r="F89" s="510">
        <v>2</v>
      </c>
      <c r="G89" s="510">
        <v>2</v>
      </c>
      <c r="H89" s="510">
        <v>2</v>
      </c>
      <c r="I89" s="510">
        <v>0</v>
      </c>
      <c r="J89" s="468">
        <v>1</v>
      </c>
      <c r="K89" s="510">
        <v>2</v>
      </c>
      <c r="L89" s="468">
        <v>1</v>
      </c>
      <c r="M89" s="468">
        <v>2</v>
      </c>
      <c r="N89" s="510">
        <v>2</v>
      </c>
      <c r="O89" s="511">
        <v>4</v>
      </c>
      <c r="P89" s="511">
        <v>8</v>
      </c>
      <c r="Q89" s="510"/>
      <c r="R89" s="510"/>
      <c r="S89" s="511">
        <v>5</v>
      </c>
      <c r="T89" s="511"/>
      <c r="U89" s="510"/>
      <c r="V89" s="510"/>
      <c r="W89" s="511">
        <v>7</v>
      </c>
      <c r="X89" s="511"/>
      <c r="Y89" s="510"/>
      <c r="Z89" s="510"/>
      <c r="AA89" s="511" t="s">
        <v>937</v>
      </c>
      <c r="AB89" s="511"/>
      <c r="AC89" s="510">
        <v>6</v>
      </c>
      <c r="AD89" s="510">
        <v>5</v>
      </c>
      <c r="AE89" s="511">
        <v>7</v>
      </c>
      <c r="AF89" s="511">
        <v>5</v>
      </c>
      <c r="AG89" s="447"/>
      <c r="AH89" s="512"/>
      <c r="AI89" s="513">
        <f t="shared" si="186"/>
        <v>5</v>
      </c>
      <c r="AJ89" s="513">
        <f t="shared" si="187"/>
        <v>10</v>
      </c>
      <c r="AK89" s="513">
        <f t="shared" si="188"/>
        <v>13</v>
      </c>
      <c r="AL89" s="513">
        <f t="shared" si="189"/>
        <v>15</v>
      </c>
      <c r="AM89" s="554">
        <f t="shared" si="190"/>
        <v>17</v>
      </c>
      <c r="AN89" s="554">
        <f t="shared" si="191"/>
        <v>2</v>
      </c>
      <c r="AO89" s="514">
        <f t="shared" si="193"/>
        <v>62</v>
      </c>
      <c r="AP89" s="515">
        <f t="shared" si="127"/>
        <v>0</v>
      </c>
      <c r="AQ89" s="515">
        <f t="shared" si="128"/>
        <v>0</v>
      </c>
      <c r="AR89" s="515">
        <f t="shared" si="129"/>
        <v>0</v>
      </c>
      <c r="AS89" s="515">
        <f t="shared" si="130"/>
        <v>0</v>
      </c>
      <c r="AT89" s="515">
        <f t="shared" si="131"/>
        <v>0</v>
      </c>
      <c r="AU89" s="515">
        <f t="shared" si="132"/>
        <v>0</v>
      </c>
      <c r="AV89" s="515">
        <f t="shared" si="133"/>
        <v>0</v>
      </c>
      <c r="AW89" s="515">
        <f t="shared" si="134"/>
        <v>0</v>
      </c>
      <c r="AX89" s="515">
        <f t="shared" si="135"/>
        <v>0</v>
      </c>
      <c r="AY89" s="515">
        <f t="shared" si="136"/>
        <v>0</v>
      </c>
      <c r="AZ89" s="515">
        <f t="shared" si="137"/>
        <v>0</v>
      </c>
      <c r="BA89" s="515">
        <f t="shared" si="138"/>
        <v>0</v>
      </c>
      <c r="BB89" s="515">
        <f t="shared" si="139"/>
        <v>0</v>
      </c>
      <c r="BC89" s="515">
        <f t="shared" si="140"/>
        <v>0</v>
      </c>
      <c r="BD89" s="515">
        <f t="shared" si="141"/>
        <v>0</v>
      </c>
      <c r="BE89" s="515">
        <f t="shared" si="142"/>
        <v>0</v>
      </c>
      <c r="BF89" s="515">
        <f t="shared" si="143"/>
        <v>0</v>
      </c>
      <c r="BG89" s="515">
        <f t="shared" si="144"/>
        <v>0</v>
      </c>
      <c r="BH89" s="515">
        <f t="shared" si="145"/>
        <v>0</v>
      </c>
      <c r="BI89" s="515">
        <f t="shared" si="146"/>
        <v>0</v>
      </c>
      <c r="BJ89" s="515">
        <f t="shared" si="147"/>
        <v>0</v>
      </c>
      <c r="BK89" s="515">
        <f t="shared" si="148"/>
        <v>0</v>
      </c>
      <c r="BL89" s="515">
        <f t="shared" si="149"/>
        <v>0</v>
      </c>
      <c r="BM89" s="515">
        <f t="shared" si="150"/>
        <v>0</v>
      </c>
      <c r="BN89" s="515">
        <f t="shared" si="151"/>
        <v>0</v>
      </c>
      <c r="BO89" s="515">
        <f t="shared" si="152"/>
        <v>0</v>
      </c>
      <c r="BP89" s="515">
        <f t="shared" si="153"/>
        <v>0</v>
      </c>
      <c r="BQ89" s="515">
        <f t="shared" si="154"/>
        <v>0</v>
      </c>
      <c r="BR89" s="515">
        <f t="shared" si="155"/>
        <v>0</v>
      </c>
      <c r="BS89" s="515">
        <f t="shared" si="156"/>
        <v>0</v>
      </c>
      <c r="BT89" s="515">
        <f t="shared" si="157"/>
        <v>0</v>
      </c>
      <c r="BU89" s="515">
        <f t="shared" si="158"/>
        <v>0</v>
      </c>
      <c r="BV89" s="515">
        <f t="shared" si="159"/>
        <v>0</v>
      </c>
      <c r="BW89" s="515">
        <f t="shared" si="160"/>
        <v>0</v>
      </c>
      <c r="BX89" s="515">
        <f t="shared" si="161"/>
        <v>0</v>
      </c>
      <c r="BY89" s="515">
        <f t="shared" si="162"/>
        <v>0</v>
      </c>
      <c r="BZ89" s="515">
        <f t="shared" si="163"/>
        <v>0</v>
      </c>
      <c r="CA89" s="515">
        <f t="shared" si="164"/>
        <v>0</v>
      </c>
      <c r="CB89" s="515">
        <f t="shared" si="165"/>
        <v>0</v>
      </c>
      <c r="CC89" s="515">
        <f t="shared" si="166"/>
        <v>0</v>
      </c>
      <c r="CD89" s="515">
        <f t="shared" si="167"/>
        <v>0</v>
      </c>
      <c r="CE89" s="515">
        <f t="shared" si="168"/>
        <v>0</v>
      </c>
      <c r="CF89" s="515">
        <f t="shared" si="169"/>
        <v>0</v>
      </c>
      <c r="CG89" s="515">
        <f t="shared" si="170"/>
        <v>0</v>
      </c>
      <c r="CH89" s="515">
        <f t="shared" si="171"/>
        <v>0</v>
      </c>
      <c r="CI89" s="515">
        <f t="shared" si="172"/>
        <v>0</v>
      </c>
      <c r="CJ89" s="515">
        <f t="shared" si="192"/>
        <v>0</v>
      </c>
      <c r="CK89" s="515">
        <f t="shared" si="173"/>
        <v>0</v>
      </c>
      <c r="CL89" s="515">
        <f t="shared" si="174"/>
        <v>0</v>
      </c>
      <c r="CM89" s="515">
        <f t="shared" si="175"/>
        <v>0</v>
      </c>
      <c r="CN89" s="515">
        <f t="shared" si="176"/>
        <v>0</v>
      </c>
      <c r="CO89" s="515">
        <f t="shared" si="177"/>
        <v>0</v>
      </c>
      <c r="CP89" s="515">
        <f t="shared" si="178"/>
        <v>0</v>
      </c>
      <c r="CQ89" s="515">
        <f t="shared" si="179"/>
        <v>0</v>
      </c>
      <c r="CR89" s="515">
        <f t="shared" si="180"/>
        <v>0</v>
      </c>
      <c r="CS89" s="515">
        <f t="shared" si="181"/>
        <v>0</v>
      </c>
      <c r="CT89" s="515">
        <f t="shared" si="182"/>
        <v>0</v>
      </c>
      <c r="CU89" s="515">
        <f t="shared" si="183"/>
        <v>0</v>
      </c>
      <c r="CV89" s="515">
        <f t="shared" si="184"/>
        <v>0</v>
      </c>
      <c r="CW89" s="515">
        <f t="shared" si="185"/>
        <v>0</v>
      </c>
    </row>
    <row r="90" spans="2:101" x14ac:dyDescent="0.25">
      <c r="B90" s="509">
        <v>73</v>
      </c>
      <c r="C90" s="467">
        <f>'Student Entry'!C86</f>
        <v>211413205075</v>
      </c>
      <c r="D90" s="274" t="str">
        <f>'Student Entry'!D86</f>
        <v>PRIYANGA.N</v>
      </c>
      <c r="E90" s="468">
        <v>2</v>
      </c>
      <c r="F90" s="510">
        <v>0</v>
      </c>
      <c r="G90" s="510">
        <v>2</v>
      </c>
      <c r="H90" s="510" t="s">
        <v>937</v>
      </c>
      <c r="I90" s="510">
        <v>2</v>
      </c>
      <c r="J90" s="468">
        <v>2</v>
      </c>
      <c r="K90" s="510">
        <v>1</v>
      </c>
      <c r="L90" s="468">
        <v>2</v>
      </c>
      <c r="M90" s="468">
        <v>2</v>
      </c>
      <c r="N90" s="510">
        <v>0</v>
      </c>
      <c r="O90" s="511">
        <v>6</v>
      </c>
      <c r="P90" s="511">
        <v>6</v>
      </c>
      <c r="Q90" s="510"/>
      <c r="R90" s="510"/>
      <c r="S90" s="511">
        <v>6</v>
      </c>
      <c r="T90" s="511"/>
      <c r="U90" s="510"/>
      <c r="V90" s="510"/>
      <c r="W90" s="511" t="s">
        <v>937</v>
      </c>
      <c r="X90" s="511"/>
      <c r="Y90" s="510">
        <v>7</v>
      </c>
      <c r="Z90" s="510"/>
      <c r="AA90" s="511">
        <v>0</v>
      </c>
      <c r="AB90" s="511"/>
      <c r="AC90" s="510"/>
      <c r="AD90" s="510"/>
      <c r="AE90" s="511">
        <v>6</v>
      </c>
      <c r="AF90" s="511">
        <v>7</v>
      </c>
      <c r="AG90" s="447"/>
      <c r="AH90" s="512"/>
      <c r="AI90" s="513">
        <f t="shared" si="186"/>
        <v>8</v>
      </c>
      <c r="AJ90" s="513">
        <f t="shared" si="187"/>
        <v>6</v>
      </c>
      <c r="AK90" s="513">
        <f t="shared" si="188"/>
        <v>10</v>
      </c>
      <c r="AL90" s="513">
        <f t="shared" si="189"/>
        <v>15</v>
      </c>
      <c r="AM90" s="554">
        <f t="shared" si="190"/>
        <v>10</v>
      </c>
      <c r="AN90" s="554">
        <f t="shared" si="191"/>
        <v>2</v>
      </c>
      <c r="AO90" s="514">
        <f t="shared" si="193"/>
        <v>51</v>
      </c>
      <c r="AP90" s="515">
        <f t="shared" si="127"/>
        <v>0</v>
      </c>
      <c r="AQ90" s="515">
        <f t="shared" si="128"/>
        <v>0</v>
      </c>
      <c r="AR90" s="515">
        <f t="shared" si="129"/>
        <v>0</v>
      </c>
      <c r="AS90" s="515">
        <f t="shared" si="130"/>
        <v>0</v>
      </c>
      <c r="AT90" s="515">
        <f t="shared" si="131"/>
        <v>0</v>
      </c>
      <c r="AU90" s="515">
        <f t="shared" si="132"/>
        <v>0</v>
      </c>
      <c r="AV90" s="515">
        <f t="shared" si="133"/>
        <v>0</v>
      </c>
      <c r="AW90" s="515">
        <f t="shared" si="134"/>
        <v>0</v>
      </c>
      <c r="AX90" s="515">
        <f t="shared" si="135"/>
        <v>0</v>
      </c>
      <c r="AY90" s="515">
        <f t="shared" si="136"/>
        <v>0</v>
      </c>
      <c r="AZ90" s="515">
        <f t="shared" si="137"/>
        <v>0</v>
      </c>
      <c r="BA90" s="515">
        <f t="shared" si="138"/>
        <v>0</v>
      </c>
      <c r="BB90" s="515">
        <f t="shared" si="139"/>
        <v>0</v>
      </c>
      <c r="BC90" s="515">
        <f t="shared" si="140"/>
        <v>0</v>
      </c>
      <c r="BD90" s="515">
        <f t="shared" si="141"/>
        <v>0</v>
      </c>
      <c r="BE90" s="515">
        <f t="shared" si="142"/>
        <v>0</v>
      </c>
      <c r="BF90" s="515">
        <f t="shared" si="143"/>
        <v>0</v>
      </c>
      <c r="BG90" s="515">
        <f t="shared" si="144"/>
        <v>0</v>
      </c>
      <c r="BH90" s="515">
        <f t="shared" si="145"/>
        <v>0</v>
      </c>
      <c r="BI90" s="515">
        <f t="shared" si="146"/>
        <v>0</v>
      </c>
      <c r="BJ90" s="515">
        <f t="shared" si="147"/>
        <v>0</v>
      </c>
      <c r="BK90" s="515">
        <f t="shared" si="148"/>
        <v>0</v>
      </c>
      <c r="BL90" s="515">
        <f t="shared" si="149"/>
        <v>0</v>
      </c>
      <c r="BM90" s="515">
        <f t="shared" si="150"/>
        <v>0</v>
      </c>
      <c r="BN90" s="515">
        <f t="shared" si="151"/>
        <v>0</v>
      </c>
      <c r="BO90" s="515">
        <f t="shared" si="152"/>
        <v>0</v>
      </c>
      <c r="BP90" s="515">
        <f t="shared" si="153"/>
        <v>0</v>
      </c>
      <c r="BQ90" s="515">
        <f t="shared" si="154"/>
        <v>0</v>
      </c>
      <c r="BR90" s="515">
        <f t="shared" si="155"/>
        <v>0</v>
      </c>
      <c r="BS90" s="515">
        <f t="shared" si="156"/>
        <v>0</v>
      </c>
      <c r="BT90" s="515">
        <f t="shared" si="157"/>
        <v>0</v>
      </c>
      <c r="BU90" s="515">
        <f t="shared" si="158"/>
        <v>0</v>
      </c>
      <c r="BV90" s="515">
        <f t="shared" si="159"/>
        <v>0</v>
      </c>
      <c r="BW90" s="515">
        <f t="shared" si="160"/>
        <v>0</v>
      </c>
      <c r="BX90" s="515">
        <f t="shared" si="161"/>
        <v>0</v>
      </c>
      <c r="BY90" s="515">
        <f t="shared" si="162"/>
        <v>0</v>
      </c>
      <c r="BZ90" s="515">
        <f t="shared" si="163"/>
        <v>0</v>
      </c>
      <c r="CA90" s="515">
        <f t="shared" si="164"/>
        <v>0</v>
      </c>
      <c r="CB90" s="515">
        <f t="shared" si="165"/>
        <v>0</v>
      </c>
      <c r="CC90" s="515">
        <f t="shared" si="166"/>
        <v>0</v>
      </c>
      <c r="CD90" s="515">
        <f t="shared" si="167"/>
        <v>0</v>
      </c>
      <c r="CE90" s="515">
        <f t="shared" si="168"/>
        <v>0</v>
      </c>
      <c r="CF90" s="515">
        <f t="shared" si="169"/>
        <v>0</v>
      </c>
      <c r="CG90" s="515">
        <f t="shared" si="170"/>
        <v>0</v>
      </c>
      <c r="CH90" s="515">
        <f t="shared" si="171"/>
        <v>0</v>
      </c>
      <c r="CI90" s="515">
        <f t="shared" si="172"/>
        <v>0</v>
      </c>
      <c r="CJ90" s="515">
        <f t="shared" si="192"/>
        <v>0</v>
      </c>
      <c r="CK90" s="515">
        <f t="shared" si="173"/>
        <v>0</v>
      </c>
      <c r="CL90" s="515">
        <f t="shared" si="174"/>
        <v>0</v>
      </c>
      <c r="CM90" s="515">
        <f t="shared" si="175"/>
        <v>0</v>
      </c>
      <c r="CN90" s="515">
        <f t="shared" si="176"/>
        <v>0</v>
      </c>
      <c r="CO90" s="515">
        <f t="shared" si="177"/>
        <v>0</v>
      </c>
      <c r="CP90" s="515">
        <f t="shared" si="178"/>
        <v>0</v>
      </c>
      <c r="CQ90" s="515">
        <f t="shared" si="179"/>
        <v>0</v>
      </c>
      <c r="CR90" s="515">
        <f t="shared" si="180"/>
        <v>0</v>
      </c>
      <c r="CS90" s="515">
        <f t="shared" si="181"/>
        <v>0</v>
      </c>
      <c r="CT90" s="515">
        <f t="shared" si="182"/>
        <v>0</v>
      </c>
      <c r="CU90" s="515">
        <f t="shared" si="183"/>
        <v>0</v>
      </c>
      <c r="CV90" s="515">
        <f t="shared" si="184"/>
        <v>0</v>
      </c>
      <c r="CW90" s="515">
        <f t="shared" si="185"/>
        <v>0</v>
      </c>
    </row>
    <row r="91" spans="2:101" x14ac:dyDescent="0.25">
      <c r="B91" s="509">
        <v>74</v>
      </c>
      <c r="C91" s="467">
        <f>'Student Entry'!C87</f>
        <v>211413205076</v>
      </c>
      <c r="D91" s="274" t="str">
        <f>'Student Entry'!D87</f>
        <v>PRIYANGA SIVAPRASAD</v>
      </c>
      <c r="E91" s="468">
        <v>1</v>
      </c>
      <c r="F91" s="510">
        <v>2</v>
      </c>
      <c r="G91" s="510">
        <v>1</v>
      </c>
      <c r="H91" s="510">
        <v>2</v>
      </c>
      <c r="I91" s="510">
        <v>1</v>
      </c>
      <c r="J91" s="468">
        <v>1</v>
      </c>
      <c r="K91" s="510">
        <v>2</v>
      </c>
      <c r="L91" s="468">
        <v>2</v>
      </c>
      <c r="M91" s="468">
        <v>2</v>
      </c>
      <c r="N91" s="510">
        <v>0</v>
      </c>
      <c r="O91" s="511" t="s">
        <v>937</v>
      </c>
      <c r="P91" s="511" t="s">
        <v>937</v>
      </c>
      <c r="Q91" s="510">
        <v>11</v>
      </c>
      <c r="R91" s="510">
        <v>3</v>
      </c>
      <c r="S91" s="511">
        <v>7</v>
      </c>
      <c r="T91" s="511"/>
      <c r="U91" s="510"/>
      <c r="V91" s="510"/>
      <c r="W91" s="511">
        <v>5</v>
      </c>
      <c r="X91" s="511"/>
      <c r="Y91" s="510"/>
      <c r="Z91" s="510"/>
      <c r="AA91" s="511">
        <v>7</v>
      </c>
      <c r="AB91" s="511"/>
      <c r="AC91" s="510"/>
      <c r="AD91" s="510"/>
      <c r="AE91" s="511">
        <v>5</v>
      </c>
      <c r="AF91" s="511">
        <v>8</v>
      </c>
      <c r="AG91" s="447"/>
      <c r="AH91" s="512"/>
      <c r="AI91" s="513">
        <f t="shared" si="186"/>
        <v>4</v>
      </c>
      <c r="AJ91" s="513">
        <f t="shared" si="187"/>
        <v>13</v>
      </c>
      <c r="AK91" s="513">
        <f t="shared" si="188"/>
        <v>9</v>
      </c>
      <c r="AL91" s="513">
        <f t="shared" si="189"/>
        <v>8</v>
      </c>
      <c r="AM91" s="554">
        <f t="shared" si="190"/>
        <v>24</v>
      </c>
      <c r="AN91" s="554">
        <f t="shared" si="191"/>
        <v>2</v>
      </c>
      <c r="AO91" s="514">
        <f t="shared" si="193"/>
        <v>60</v>
      </c>
      <c r="AP91" s="515">
        <f t="shared" si="127"/>
        <v>0</v>
      </c>
      <c r="AQ91" s="515">
        <f t="shared" si="128"/>
        <v>0</v>
      </c>
      <c r="AR91" s="515">
        <f t="shared" si="129"/>
        <v>0</v>
      </c>
      <c r="AS91" s="515">
        <f t="shared" si="130"/>
        <v>0</v>
      </c>
      <c r="AT91" s="515">
        <f t="shared" si="131"/>
        <v>0</v>
      </c>
      <c r="AU91" s="515">
        <f t="shared" si="132"/>
        <v>0</v>
      </c>
      <c r="AV91" s="515">
        <f t="shared" si="133"/>
        <v>0</v>
      </c>
      <c r="AW91" s="515">
        <f t="shared" si="134"/>
        <v>0</v>
      </c>
      <c r="AX91" s="515">
        <f t="shared" si="135"/>
        <v>0</v>
      </c>
      <c r="AY91" s="515">
        <f t="shared" si="136"/>
        <v>0</v>
      </c>
      <c r="AZ91" s="515">
        <f t="shared" si="137"/>
        <v>0</v>
      </c>
      <c r="BA91" s="515">
        <f t="shared" si="138"/>
        <v>0</v>
      </c>
      <c r="BB91" s="515">
        <f t="shared" si="139"/>
        <v>0</v>
      </c>
      <c r="BC91" s="515">
        <f t="shared" si="140"/>
        <v>0</v>
      </c>
      <c r="BD91" s="515">
        <f t="shared" si="141"/>
        <v>0</v>
      </c>
      <c r="BE91" s="515">
        <f t="shared" si="142"/>
        <v>0</v>
      </c>
      <c r="BF91" s="515">
        <f t="shared" si="143"/>
        <v>0</v>
      </c>
      <c r="BG91" s="515">
        <f t="shared" si="144"/>
        <v>0</v>
      </c>
      <c r="BH91" s="515">
        <f t="shared" si="145"/>
        <v>0</v>
      </c>
      <c r="BI91" s="515">
        <f t="shared" si="146"/>
        <v>0</v>
      </c>
      <c r="BJ91" s="515">
        <f t="shared" si="147"/>
        <v>0</v>
      </c>
      <c r="BK91" s="515">
        <f t="shared" si="148"/>
        <v>0</v>
      </c>
      <c r="BL91" s="515">
        <f t="shared" si="149"/>
        <v>0</v>
      </c>
      <c r="BM91" s="515">
        <f t="shared" si="150"/>
        <v>0</v>
      </c>
      <c r="BN91" s="515">
        <f t="shared" si="151"/>
        <v>0</v>
      </c>
      <c r="BO91" s="515">
        <f t="shared" si="152"/>
        <v>0</v>
      </c>
      <c r="BP91" s="515">
        <f t="shared" si="153"/>
        <v>0</v>
      </c>
      <c r="BQ91" s="515">
        <f t="shared" si="154"/>
        <v>0</v>
      </c>
      <c r="BR91" s="515">
        <f t="shared" si="155"/>
        <v>0</v>
      </c>
      <c r="BS91" s="515">
        <f t="shared" si="156"/>
        <v>0</v>
      </c>
      <c r="BT91" s="515">
        <f t="shared" si="157"/>
        <v>0</v>
      </c>
      <c r="BU91" s="515">
        <f t="shared" si="158"/>
        <v>0</v>
      </c>
      <c r="BV91" s="515">
        <f t="shared" si="159"/>
        <v>0</v>
      </c>
      <c r="BW91" s="515">
        <f t="shared" si="160"/>
        <v>0</v>
      </c>
      <c r="BX91" s="515">
        <f t="shared" si="161"/>
        <v>0</v>
      </c>
      <c r="BY91" s="515">
        <f t="shared" si="162"/>
        <v>0</v>
      </c>
      <c r="BZ91" s="515">
        <f t="shared" si="163"/>
        <v>0</v>
      </c>
      <c r="CA91" s="515">
        <f t="shared" si="164"/>
        <v>0</v>
      </c>
      <c r="CB91" s="515">
        <f t="shared" si="165"/>
        <v>0</v>
      </c>
      <c r="CC91" s="515">
        <f t="shared" si="166"/>
        <v>0</v>
      </c>
      <c r="CD91" s="515">
        <f t="shared" si="167"/>
        <v>0</v>
      </c>
      <c r="CE91" s="515">
        <f t="shared" si="168"/>
        <v>0</v>
      </c>
      <c r="CF91" s="515">
        <f t="shared" si="169"/>
        <v>0</v>
      </c>
      <c r="CG91" s="515">
        <f t="shared" si="170"/>
        <v>0</v>
      </c>
      <c r="CH91" s="515">
        <f t="shared" si="171"/>
        <v>0</v>
      </c>
      <c r="CI91" s="515">
        <f t="shared" si="172"/>
        <v>0</v>
      </c>
      <c r="CJ91" s="515">
        <f t="shared" si="192"/>
        <v>0</v>
      </c>
      <c r="CK91" s="515">
        <f t="shared" si="173"/>
        <v>0</v>
      </c>
      <c r="CL91" s="515">
        <f t="shared" si="174"/>
        <v>0</v>
      </c>
      <c r="CM91" s="515">
        <f t="shared" si="175"/>
        <v>0</v>
      </c>
      <c r="CN91" s="515">
        <f t="shared" si="176"/>
        <v>0</v>
      </c>
      <c r="CO91" s="515">
        <f t="shared" si="177"/>
        <v>0</v>
      </c>
      <c r="CP91" s="515">
        <f t="shared" si="178"/>
        <v>0</v>
      </c>
      <c r="CQ91" s="515">
        <f t="shared" si="179"/>
        <v>0</v>
      </c>
      <c r="CR91" s="515">
        <f t="shared" si="180"/>
        <v>0</v>
      </c>
      <c r="CS91" s="515">
        <f t="shared" si="181"/>
        <v>0</v>
      </c>
      <c r="CT91" s="515">
        <f t="shared" si="182"/>
        <v>0</v>
      </c>
      <c r="CU91" s="515">
        <f t="shared" si="183"/>
        <v>0</v>
      </c>
      <c r="CV91" s="515">
        <f t="shared" si="184"/>
        <v>0</v>
      </c>
      <c r="CW91" s="515">
        <f t="shared" si="185"/>
        <v>0</v>
      </c>
    </row>
    <row r="92" spans="2:101" x14ac:dyDescent="0.25">
      <c r="B92" s="509">
        <v>75</v>
      </c>
      <c r="C92" s="467">
        <f>'Student Entry'!C88</f>
        <v>211413205077</v>
      </c>
      <c r="D92" s="274" t="str">
        <f>'Student Entry'!D88</f>
        <v>PRIYANKA.M</v>
      </c>
      <c r="E92" s="468">
        <v>2</v>
      </c>
      <c r="F92" s="510">
        <v>2</v>
      </c>
      <c r="G92" s="510">
        <v>2</v>
      </c>
      <c r="H92" s="510">
        <v>2</v>
      </c>
      <c r="I92" s="510">
        <v>2</v>
      </c>
      <c r="J92" s="468">
        <v>2</v>
      </c>
      <c r="K92" s="510">
        <v>2</v>
      </c>
      <c r="L92" s="468">
        <v>1</v>
      </c>
      <c r="M92" s="468">
        <v>1</v>
      </c>
      <c r="N92" s="510">
        <v>2</v>
      </c>
      <c r="O92" s="511">
        <v>7</v>
      </c>
      <c r="P92" s="511">
        <v>8</v>
      </c>
      <c r="Q92" s="510"/>
      <c r="R92" s="510"/>
      <c r="S92" s="511">
        <v>6</v>
      </c>
      <c r="T92" s="511"/>
      <c r="U92" s="510"/>
      <c r="V92" s="510"/>
      <c r="W92" s="511">
        <v>6</v>
      </c>
      <c r="X92" s="511"/>
      <c r="Y92" s="510"/>
      <c r="Z92" s="510"/>
      <c r="AA92" s="511">
        <v>6</v>
      </c>
      <c r="AB92" s="511"/>
      <c r="AC92" s="510"/>
      <c r="AD92" s="510"/>
      <c r="AE92" s="511">
        <v>4</v>
      </c>
      <c r="AF92" s="511">
        <v>7</v>
      </c>
      <c r="AG92" s="447"/>
      <c r="AH92" s="512"/>
      <c r="AI92" s="513">
        <f t="shared" si="186"/>
        <v>9</v>
      </c>
      <c r="AJ92" s="513">
        <f t="shared" si="187"/>
        <v>10</v>
      </c>
      <c r="AK92" s="513">
        <f t="shared" si="188"/>
        <v>10</v>
      </c>
      <c r="AL92" s="513">
        <f t="shared" si="189"/>
        <v>8</v>
      </c>
      <c r="AM92" s="554">
        <f t="shared" si="190"/>
        <v>24</v>
      </c>
      <c r="AN92" s="554">
        <f t="shared" si="191"/>
        <v>1</v>
      </c>
      <c r="AO92" s="514">
        <f t="shared" si="193"/>
        <v>62</v>
      </c>
      <c r="AP92" s="515">
        <f t="shared" si="127"/>
        <v>0</v>
      </c>
      <c r="AQ92" s="515">
        <f t="shared" si="128"/>
        <v>0</v>
      </c>
      <c r="AR92" s="515">
        <f t="shared" si="129"/>
        <v>0</v>
      </c>
      <c r="AS92" s="515">
        <f t="shared" si="130"/>
        <v>0</v>
      </c>
      <c r="AT92" s="515">
        <f t="shared" si="131"/>
        <v>0</v>
      </c>
      <c r="AU92" s="515">
        <f t="shared" si="132"/>
        <v>0</v>
      </c>
      <c r="AV92" s="515">
        <f t="shared" si="133"/>
        <v>0</v>
      </c>
      <c r="AW92" s="515">
        <f t="shared" si="134"/>
        <v>0</v>
      </c>
      <c r="AX92" s="515">
        <f t="shared" si="135"/>
        <v>0</v>
      </c>
      <c r="AY92" s="515">
        <f t="shared" si="136"/>
        <v>0</v>
      </c>
      <c r="AZ92" s="515">
        <f t="shared" si="137"/>
        <v>0</v>
      </c>
      <c r="BA92" s="515">
        <f t="shared" si="138"/>
        <v>0</v>
      </c>
      <c r="BB92" s="515">
        <f t="shared" si="139"/>
        <v>0</v>
      </c>
      <c r="BC92" s="515">
        <f t="shared" si="140"/>
        <v>0</v>
      </c>
      <c r="BD92" s="515">
        <f t="shared" si="141"/>
        <v>0</v>
      </c>
      <c r="BE92" s="515">
        <f t="shared" si="142"/>
        <v>0</v>
      </c>
      <c r="BF92" s="515">
        <f t="shared" si="143"/>
        <v>0</v>
      </c>
      <c r="BG92" s="515">
        <f t="shared" si="144"/>
        <v>0</v>
      </c>
      <c r="BH92" s="515">
        <f t="shared" si="145"/>
        <v>0</v>
      </c>
      <c r="BI92" s="515">
        <f t="shared" si="146"/>
        <v>0</v>
      </c>
      <c r="BJ92" s="515">
        <f t="shared" si="147"/>
        <v>0</v>
      </c>
      <c r="BK92" s="515">
        <f t="shared" si="148"/>
        <v>0</v>
      </c>
      <c r="BL92" s="515">
        <f t="shared" si="149"/>
        <v>0</v>
      </c>
      <c r="BM92" s="515">
        <f t="shared" si="150"/>
        <v>0</v>
      </c>
      <c r="BN92" s="515">
        <f t="shared" si="151"/>
        <v>0</v>
      </c>
      <c r="BO92" s="515">
        <f t="shared" si="152"/>
        <v>0</v>
      </c>
      <c r="BP92" s="515">
        <f t="shared" si="153"/>
        <v>0</v>
      </c>
      <c r="BQ92" s="515">
        <f t="shared" si="154"/>
        <v>0</v>
      </c>
      <c r="BR92" s="515">
        <f t="shared" si="155"/>
        <v>0</v>
      </c>
      <c r="BS92" s="515">
        <f t="shared" si="156"/>
        <v>0</v>
      </c>
      <c r="BT92" s="515">
        <f t="shared" si="157"/>
        <v>0</v>
      </c>
      <c r="BU92" s="515">
        <f t="shared" si="158"/>
        <v>0</v>
      </c>
      <c r="BV92" s="515">
        <f t="shared" si="159"/>
        <v>0</v>
      </c>
      <c r="BW92" s="515">
        <f t="shared" si="160"/>
        <v>0</v>
      </c>
      <c r="BX92" s="515">
        <f t="shared" si="161"/>
        <v>0</v>
      </c>
      <c r="BY92" s="515">
        <f t="shared" si="162"/>
        <v>0</v>
      </c>
      <c r="BZ92" s="515">
        <f t="shared" si="163"/>
        <v>0</v>
      </c>
      <c r="CA92" s="515">
        <f t="shared" si="164"/>
        <v>0</v>
      </c>
      <c r="CB92" s="515">
        <f t="shared" si="165"/>
        <v>0</v>
      </c>
      <c r="CC92" s="515">
        <f t="shared" si="166"/>
        <v>0</v>
      </c>
      <c r="CD92" s="515">
        <f t="shared" si="167"/>
        <v>0</v>
      </c>
      <c r="CE92" s="515">
        <f t="shared" si="168"/>
        <v>0</v>
      </c>
      <c r="CF92" s="515">
        <f t="shared" si="169"/>
        <v>0</v>
      </c>
      <c r="CG92" s="515">
        <f t="shared" si="170"/>
        <v>0</v>
      </c>
      <c r="CH92" s="515">
        <f t="shared" si="171"/>
        <v>0</v>
      </c>
      <c r="CI92" s="515">
        <f t="shared" si="172"/>
        <v>0</v>
      </c>
      <c r="CJ92" s="515">
        <f t="shared" si="192"/>
        <v>0</v>
      </c>
      <c r="CK92" s="515">
        <f t="shared" si="173"/>
        <v>0</v>
      </c>
      <c r="CL92" s="515">
        <f t="shared" si="174"/>
        <v>0</v>
      </c>
      <c r="CM92" s="515">
        <f t="shared" si="175"/>
        <v>0</v>
      </c>
      <c r="CN92" s="515">
        <f t="shared" si="176"/>
        <v>0</v>
      </c>
      <c r="CO92" s="515">
        <f t="shared" si="177"/>
        <v>0</v>
      </c>
      <c r="CP92" s="515">
        <f t="shared" si="178"/>
        <v>0</v>
      </c>
      <c r="CQ92" s="515">
        <f t="shared" si="179"/>
        <v>0</v>
      </c>
      <c r="CR92" s="515">
        <f t="shared" si="180"/>
        <v>0</v>
      </c>
      <c r="CS92" s="515">
        <f t="shared" si="181"/>
        <v>0</v>
      </c>
      <c r="CT92" s="515">
        <f t="shared" si="182"/>
        <v>0</v>
      </c>
      <c r="CU92" s="515">
        <f t="shared" si="183"/>
        <v>0</v>
      </c>
      <c r="CV92" s="515">
        <f t="shared" si="184"/>
        <v>0</v>
      </c>
      <c r="CW92" s="515">
        <f t="shared" si="185"/>
        <v>0</v>
      </c>
    </row>
    <row r="93" spans="2:101" x14ac:dyDescent="0.25">
      <c r="B93" s="509">
        <v>76</v>
      </c>
      <c r="C93" s="467">
        <f>'Student Entry'!C89</f>
        <v>211413205078</v>
      </c>
      <c r="D93" s="274" t="str">
        <f>'Student Entry'!D89</f>
        <v>RAHUL.K.C</v>
      </c>
      <c r="E93" s="468">
        <v>2</v>
      </c>
      <c r="F93" s="510">
        <v>2</v>
      </c>
      <c r="G93" s="510">
        <v>2</v>
      </c>
      <c r="H93" s="510">
        <v>2</v>
      </c>
      <c r="I93" s="510">
        <v>2</v>
      </c>
      <c r="J93" s="468">
        <v>2</v>
      </c>
      <c r="K93" s="510">
        <v>1</v>
      </c>
      <c r="L93" s="468">
        <v>2</v>
      </c>
      <c r="M93" s="468">
        <v>2</v>
      </c>
      <c r="N93" s="510">
        <v>2</v>
      </c>
      <c r="O93" s="511">
        <v>8</v>
      </c>
      <c r="P93" s="511">
        <v>8</v>
      </c>
      <c r="Q93" s="510"/>
      <c r="R93" s="510"/>
      <c r="S93" s="511" t="s">
        <v>937</v>
      </c>
      <c r="T93" s="511"/>
      <c r="U93" s="510">
        <v>14</v>
      </c>
      <c r="V93" s="510"/>
      <c r="W93" s="511">
        <v>7</v>
      </c>
      <c r="X93" s="511"/>
      <c r="Y93" s="510"/>
      <c r="Z93" s="510"/>
      <c r="AA93" s="511" t="s">
        <v>937</v>
      </c>
      <c r="AB93" s="511"/>
      <c r="AC93" s="510">
        <v>6</v>
      </c>
      <c r="AD93" s="510">
        <v>7</v>
      </c>
      <c r="AE93" s="511" t="s">
        <v>937</v>
      </c>
      <c r="AF93" s="511" t="s">
        <v>937</v>
      </c>
      <c r="AG93" s="447">
        <v>8</v>
      </c>
      <c r="AH93" s="512">
        <v>7</v>
      </c>
      <c r="AI93" s="513">
        <f t="shared" si="186"/>
        <v>10</v>
      </c>
      <c r="AJ93" s="513">
        <f t="shared" si="187"/>
        <v>10</v>
      </c>
      <c r="AK93" s="513">
        <f t="shared" si="188"/>
        <v>10</v>
      </c>
      <c r="AL93" s="513">
        <f t="shared" si="189"/>
        <v>32</v>
      </c>
      <c r="AM93" s="554">
        <f t="shared" si="190"/>
        <v>20</v>
      </c>
      <c r="AN93" s="554">
        <f t="shared" si="191"/>
        <v>2</v>
      </c>
      <c r="AO93" s="514">
        <f t="shared" si="193"/>
        <v>84</v>
      </c>
      <c r="AP93" s="515">
        <f t="shared" si="127"/>
        <v>0</v>
      </c>
      <c r="AQ93" s="515">
        <f t="shared" si="128"/>
        <v>0</v>
      </c>
      <c r="AR93" s="515">
        <f t="shared" si="129"/>
        <v>0</v>
      </c>
      <c r="AS93" s="515">
        <f t="shared" si="130"/>
        <v>0</v>
      </c>
      <c r="AT93" s="515">
        <f t="shared" si="131"/>
        <v>0</v>
      </c>
      <c r="AU93" s="515">
        <f t="shared" si="132"/>
        <v>0</v>
      </c>
      <c r="AV93" s="515">
        <f t="shared" si="133"/>
        <v>0</v>
      </c>
      <c r="AW93" s="515">
        <f t="shared" si="134"/>
        <v>0</v>
      </c>
      <c r="AX93" s="515">
        <f t="shared" si="135"/>
        <v>0</v>
      </c>
      <c r="AY93" s="515">
        <f t="shared" si="136"/>
        <v>0</v>
      </c>
      <c r="AZ93" s="515">
        <f t="shared" si="137"/>
        <v>0</v>
      </c>
      <c r="BA93" s="515">
        <f t="shared" si="138"/>
        <v>0</v>
      </c>
      <c r="BB93" s="515">
        <f t="shared" si="139"/>
        <v>0</v>
      </c>
      <c r="BC93" s="515">
        <f t="shared" si="140"/>
        <v>0</v>
      </c>
      <c r="BD93" s="515">
        <f t="shared" si="141"/>
        <v>0</v>
      </c>
      <c r="BE93" s="515">
        <f t="shared" si="142"/>
        <v>0</v>
      </c>
      <c r="BF93" s="515">
        <f t="shared" si="143"/>
        <v>0</v>
      </c>
      <c r="BG93" s="515">
        <f t="shared" si="144"/>
        <v>0</v>
      </c>
      <c r="BH93" s="515">
        <f t="shared" si="145"/>
        <v>0</v>
      </c>
      <c r="BI93" s="515">
        <f t="shared" si="146"/>
        <v>0</v>
      </c>
      <c r="BJ93" s="515">
        <f t="shared" si="147"/>
        <v>0</v>
      </c>
      <c r="BK93" s="515">
        <f t="shared" si="148"/>
        <v>0</v>
      </c>
      <c r="BL93" s="515">
        <f t="shared" si="149"/>
        <v>0</v>
      </c>
      <c r="BM93" s="515">
        <f t="shared" si="150"/>
        <v>0</v>
      </c>
      <c r="BN93" s="515">
        <f t="shared" si="151"/>
        <v>0</v>
      </c>
      <c r="BO93" s="515">
        <f t="shared" si="152"/>
        <v>0</v>
      </c>
      <c r="BP93" s="515">
        <f t="shared" si="153"/>
        <v>0</v>
      </c>
      <c r="BQ93" s="515">
        <f t="shared" si="154"/>
        <v>0</v>
      </c>
      <c r="BR93" s="515">
        <f t="shared" si="155"/>
        <v>0</v>
      </c>
      <c r="BS93" s="515">
        <f t="shared" si="156"/>
        <v>0</v>
      </c>
      <c r="BT93" s="515">
        <f t="shared" si="157"/>
        <v>0</v>
      </c>
      <c r="BU93" s="515">
        <f t="shared" si="158"/>
        <v>0</v>
      </c>
      <c r="BV93" s="515">
        <f t="shared" si="159"/>
        <v>0</v>
      </c>
      <c r="BW93" s="515">
        <f t="shared" si="160"/>
        <v>0</v>
      </c>
      <c r="BX93" s="515">
        <f t="shared" si="161"/>
        <v>0</v>
      </c>
      <c r="BY93" s="515">
        <f t="shared" si="162"/>
        <v>0</v>
      </c>
      <c r="BZ93" s="515">
        <f t="shared" si="163"/>
        <v>0</v>
      </c>
      <c r="CA93" s="515">
        <f t="shared" si="164"/>
        <v>0</v>
      </c>
      <c r="CB93" s="515">
        <f t="shared" si="165"/>
        <v>0</v>
      </c>
      <c r="CC93" s="515">
        <f t="shared" si="166"/>
        <v>0</v>
      </c>
      <c r="CD93" s="515">
        <f t="shared" si="167"/>
        <v>0</v>
      </c>
      <c r="CE93" s="515">
        <f t="shared" si="168"/>
        <v>0</v>
      </c>
      <c r="CF93" s="515">
        <f t="shared" si="169"/>
        <v>0</v>
      </c>
      <c r="CG93" s="515">
        <f t="shared" si="170"/>
        <v>0</v>
      </c>
      <c r="CH93" s="515">
        <f t="shared" si="171"/>
        <v>0</v>
      </c>
      <c r="CI93" s="515">
        <f t="shared" si="172"/>
        <v>0</v>
      </c>
      <c r="CJ93" s="515">
        <f t="shared" si="192"/>
        <v>0</v>
      </c>
      <c r="CK93" s="515">
        <f t="shared" si="173"/>
        <v>0</v>
      </c>
      <c r="CL93" s="515">
        <f t="shared" si="174"/>
        <v>0</v>
      </c>
      <c r="CM93" s="515">
        <f t="shared" si="175"/>
        <v>0</v>
      </c>
      <c r="CN93" s="515">
        <f t="shared" si="176"/>
        <v>0</v>
      </c>
      <c r="CO93" s="515">
        <f t="shared" si="177"/>
        <v>0</v>
      </c>
      <c r="CP93" s="515">
        <f t="shared" si="178"/>
        <v>0</v>
      </c>
      <c r="CQ93" s="515">
        <f t="shared" si="179"/>
        <v>0</v>
      </c>
      <c r="CR93" s="515">
        <f t="shared" si="180"/>
        <v>0</v>
      </c>
      <c r="CS93" s="515">
        <f t="shared" si="181"/>
        <v>0</v>
      </c>
      <c r="CT93" s="515">
        <f t="shared" si="182"/>
        <v>0</v>
      </c>
      <c r="CU93" s="515">
        <f t="shared" si="183"/>
        <v>0</v>
      </c>
      <c r="CV93" s="515">
        <f t="shared" si="184"/>
        <v>0</v>
      </c>
      <c r="CW93" s="515">
        <f t="shared" si="185"/>
        <v>0</v>
      </c>
    </row>
    <row r="94" spans="2:101" x14ac:dyDescent="0.25">
      <c r="B94" s="509">
        <v>77</v>
      </c>
      <c r="C94" s="467">
        <f>'Student Entry'!C90</f>
        <v>211413205079</v>
      </c>
      <c r="D94" s="274" t="str">
        <f>'Student Entry'!D90</f>
        <v>RAJESWARI.M.P</v>
      </c>
      <c r="E94" s="468">
        <v>1</v>
      </c>
      <c r="F94" s="510">
        <v>2</v>
      </c>
      <c r="G94" s="510">
        <v>1</v>
      </c>
      <c r="H94" s="510">
        <v>2</v>
      </c>
      <c r="I94" s="510">
        <v>2</v>
      </c>
      <c r="J94" s="468">
        <v>2</v>
      </c>
      <c r="K94" s="510">
        <v>2</v>
      </c>
      <c r="L94" s="468">
        <v>2</v>
      </c>
      <c r="M94" s="468">
        <v>1</v>
      </c>
      <c r="N94" s="510">
        <v>0</v>
      </c>
      <c r="O94" s="511" t="s">
        <v>937</v>
      </c>
      <c r="P94" s="511" t="s">
        <v>937</v>
      </c>
      <c r="Q94" s="510">
        <v>12</v>
      </c>
      <c r="R94" s="510">
        <v>4</v>
      </c>
      <c r="S94" s="511">
        <v>7</v>
      </c>
      <c r="T94" s="511"/>
      <c r="U94" s="510"/>
      <c r="V94" s="510"/>
      <c r="W94" s="511" t="s">
        <v>937</v>
      </c>
      <c r="X94" s="511"/>
      <c r="Y94" s="510">
        <v>6</v>
      </c>
      <c r="Z94" s="510"/>
      <c r="AA94" s="511">
        <v>7</v>
      </c>
      <c r="AB94" s="511"/>
      <c r="AC94" s="510"/>
      <c r="AD94" s="510"/>
      <c r="AE94" s="511" t="s">
        <v>937</v>
      </c>
      <c r="AF94" s="511" t="s">
        <v>937</v>
      </c>
      <c r="AG94" s="447">
        <v>8</v>
      </c>
      <c r="AH94" s="512">
        <v>7</v>
      </c>
      <c r="AI94" s="513">
        <f t="shared" si="186"/>
        <v>5</v>
      </c>
      <c r="AJ94" s="513">
        <f t="shared" si="187"/>
        <v>14</v>
      </c>
      <c r="AK94" s="513">
        <f t="shared" si="188"/>
        <v>10</v>
      </c>
      <c r="AL94" s="513">
        <f t="shared" si="189"/>
        <v>17</v>
      </c>
      <c r="AM94" s="554">
        <f t="shared" si="190"/>
        <v>19</v>
      </c>
      <c r="AN94" s="554">
        <f t="shared" si="191"/>
        <v>1</v>
      </c>
      <c r="AO94" s="514">
        <f t="shared" si="193"/>
        <v>66</v>
      </c>
      <c r="AP94" s="515">
        <f t="shared" si="127"/>
        <v>0</v>
      </c>
      <c r="AQ94" s="515">
        <f t="shared" si="128"/>
        <v>0</v>
      </c>
      <c r="AR94" s="515">
        <f t="shared" si="129"/>
        <v>0</v>
      </c>
      <c r="AS94" s="515">
        <f t="shared" si="130"/>
        <v>0</v>
      </c>
      <c r="AT94" s="515">
        <f t="shared" si="131"/>
        <v>0</v>
      </c>
      <c r="AU94" s="515">
        <f t="shared" si="132"/>
        <v>0</v>
      </c>
      <c r="AV94" s="515">
        <f t="shared" si="133"/>
        <v>0</v>
      </c>
      <c r="AW94" s="515">
        <f t="shared" si="134"/>
        <v>0</v>
      </c>
      <c r="AX94" s="515">
        <f t="shared" si="135"/>
        <v>0</v>
      </c>
      <c r="AY94" s="515">
        <f t="shared" si="136"/>
        <v>0</v>
      </c>
      <c r="AZ94" s="515">
        <f t="shared" si="137"/>
        <v>0</v>
      </c>
      <c r="BA94" s="515">
        <f t="shared" si="138"/>
        <v>0</v>
      </c>
      <c r="BB94" s="515">
        <f t="shared" si="139"/>
        <v>0</v>
      </c>
      <c r="BC94" s="515">
        <f t="shared" si="140"/>
        <v>0</v>
      </c>
      <c r="BD94" s="515">
        <f t="shared" si="141"/>
        <v>0</v>
      </c>
      <c r="BE94" s="515">
        <f t="shared" si="142"/>
        <v>0</v>
      </c>
      <c r="BF94" s="515">
        <f t="shared" si="143"/>
        <v>0</v>
      </c>
      <c r="BG94" s="515">
        <f t="shared" si="144"/>
        <v>0</v>
      </c>
      <c r="BH94" s="515">
        <f t="shared" si="145"/>
        <v>0</v>
      </c>
      <c r="BI94" s="515">
        <f t="shared" si="146"/>
        <v>0</v>
      </c>
      <c r="BJ94" s="515">
        <f t="shared" si="147"/>
        <v>0</v>
      </c>
      <c r="BK94" s="515">
        <f t="shared" si="148"/>
        <v>0</v>
      </c>
      <c r="BL94" s="515">
        <f t="shared" si="149"/>
        <v>0</v>
      </c>
      <c r="BM94" s="515">
        <f t="shared" si="150"/>
        <v>0</v>
      </c>
      <c r="BN94" s="515">
        <f t="shared" si="151"/>
        <v>0</v>
      </c>
      <c r="BO94" s="515">
        <f t="shared" si="152"/>
        <v>0</v>
      </c>
      <c r="BP94" s="515">
        <f t="shared" si="153"/>
        <v>0</v>
      </c>
      <c r="BQ94" s="515">
        <f t="shared" si="154"/>
        <v>0</v>
      </c>
      <c r="BR94" s="515">
        <f t="shared" si="155"/>
        <v>0</v>
      </c>
      <c r="BS94" s="515">
        <f t="shared" si="156"/>
        <v>0</v>
      </c>
      <c r="BT94" s="515">
        <f t="shared" si="157"/>
        <v>0</v>
      </c>
      <c r="BU94" s="515">
        <f t="shared" si="158"/>
        <v>0</v>
      </c>
      <c r="BV94" s="515">
        <f t="shared" si="159"/>
        <v>0</v>
      </c>
      <c r="BW94" s="515">
        <f t="shared" si="160"/>
        <v>0</v>
      </c>
      <c r="BX94" s="515">
        <f t="shared" si="161"/>
        <v>0</v>
      </c>
      <c r="BY94" s="515">
        <f t="shared" si="162"/>
        <v>0</v>
      </c>
      <c r="BZ94" s="515">
        <f t="shared" si="163"/>
        <v>0</v>
      </c>
      <c r="CA94" s="515">
        <f t="shared" si="164"/>
        <v>0</v>
      </c>
      <c r="CB94" s="515">
        <f t="shared" si="165"/>
        <v>0</v>
      </c>
      <c r="CC94" s="515">
        <f t="shared" si="166"/>
        <v>0</v>
      </c>
      <c r="CD94" s="515">
        <f t="shared" si="167"/>
        <v>0</v>
      </c>
      <c r="CE94" s="515">
        <f t="shared" si="168"/>
        <v>0</v>
      </c>
      <c r="CF94" s="515">
        <f t="shared" si="169"/>
        <v>0</v>
      </c>
      <c r="CG94" s="515">
        <f t="shared" si="170"/>
        <v>0</v>
      </c>
      <c r="CH94" s="515">
        <f t="shared" si="171"/>
        <v>0</v>
      </c>
      <c r="CI94" s="515">
        <f t="shared" si="172"/>
        <v>0</v>
      </c>
      <c r="CJ94" s="515">
        <f t="shared" si="192"/>
        <v>0</v>
      </c>
      <c r="CK94" s="515">
        <f t="shared" si="173"/>
        <v>0</v>
      </c>
      <c r="CL94" s="515">
        <f t="shared" si="174"/>
        <v>0</v>
      </c>
      <c r="CM94" s="515">
        <f t="shared" si="175"/>
        <v>0</v>
      </c>
      <c r="CN94" s="515">
        <f t="shared" si="176"/>
        <v>0</v>
      </c>
      <c r="CO94" s="515">
        <f t="shared" si="177"/>
        <v>0</v>
      </c>
      <c r="CP94" s="515">
        <f t="shared" si="178"/>
        <v>0</v>
      </c>
      <c r="CQ94" s="515">
        <f t="shared" si="179"/>
        <v>0</v>
      </c>
      <c r="CR94" s="515">
        <f t="shared" si="180"/>
        <v>0</v>
      </c>
      <c r="CS94" s="515">
        <f t="shared" si="181"/>
        <v>0</v>
      </c>
      <c r="CT94" s="515">
        <f t="shared" si="182"/>
        <v>0</v>
      </c>
      <c r="CU94" s="515">
        <f t="shared" si="183"/>
        <v>0</v>
      </c>
      <c r="CV94" s="515">
        <f t="shared" si="184"/>
        <v>0</v>
      </c>
      <c r="CW94" s="515">
        <f t="shared" si="185"/>
        <v>0</v>
      </c>
    </row>
    <row r="95" spans="2:101" x14ac:dyDescent="0.25">
      <c r="B95" s="509">
        <v>78</v>
      </c>
      <c r="C95" s="467">
        <f>'Student Entry'!C91</f>
        <v>211413205080</v>
      </c>
      <c r="D95" s="274" t="str">
        <f>'Student Entry'!D91</f>
        <v>RAJ MOHAN.D</v>
      </c>
      <c r="E95" s="468">
        <v>2</v>
      </c>
      <c r="F95" s="510">
        <v>0</v>
      </c>
      <c r="G95" s="510">
        <v>2</v>
      </c>
      <c r="H95" s="510">
        <v>0</v>
      </c>
      <c r="I95" s="510">
        <v>2</v>
      </c>
      <c r="J95" s="468" t="s">
        <v>937</v>
      </c>
      <c r="K95" s="510">
        <v>2</v>
      </c>
      <c r="L95" s="468">
        <v>1</v>
      </c>
      <c r="M95" s="468">
        <v>2</v>
      </c>
      <c r="N95" s="510">
        <v>2</v>
      </c>
      <c r="O95" s="511">
        <v>5</v>
      </c>
      <c r="P95" s="511">
        <v>8</v>
      </c>
      <c r="Q95" s="510"/>
      <c r="R95" s="510"/>
      <c r="S95" s="511">
        <v>6</v>
      </c>
      <c r="T95" s="511"/>
      <c r="U95" s="510"/>
      <c r="V95" s="510"/>
      <c r="W95" s="511">
        <v>5</v>
      </c>
      <c r="X95" s="511"/>
      <c r="Y95" s="510"/>
      <c r="Z95" s="510"/>
      <c r="AA95" s="511">
        <v>7</v>
      </c>
      <c r="AB95" s="511"/>
      <c r="AC95" s="510"/>
      <c r="AD95" s="510"/>
      <c r="AE95" s="511">
        <v>5</v>
      </c>
      <c r="AF95" s="511">
        <v>7</v>
      </c>
      <c r="AG95" s="447"/>
      <c r="AH95" s="512"/>
      <c r="AI95" s="513">
        <f t="shared" si="186"/>
        <v>7</v>
      </c>
      <c r="AJ95" s="513">
        <f t="shared" si="187"/>
        <v>8</v>
      </c>
      <c r="AK95" s="513">
        <f t="shared" si="188"/>
        <v>10</v>
      </c>
      <c r="AL95" s="513">
        <f t="shared" si="189"/>
        <v>5</v>
      </c>
      <c r="AM95" s="554">
        <f t="shared" si="190"/>
        <v>24</v>
      </c>
      <c r="AN95" s="554">
        <f t="shared" si="191"/>
        <v>2</v>
      </c>
      <c r="AO95" s="514">
        <f t="shared" si="193"/>
        <v>56</v>
      </c>
      <c r="AP95" s="515">
        <f t="shared" si="127"/>
        <v>0</v>
      </c>
      <c r="AQ95" s="515">
        <f t="shared" si="128"/>
        <v>0</v>
      </c>
      <c r="AR95" s="515">
        <f t="shared" si="129"/>
        <v>0</v>
      </c>
      <c r="AS95" s="515">
        <f t="shared" si="130"/>
        <v>0</v>
      </c>
      <c r="AT95" s="515">
        <f t="shared" si="131"/>
        <v>0</v>
      </c>
      <c r="AU95" s="515">
        <f t="shared" si="132"/>
        <v>0</v>
      </c>
      <c r="AV95" s="515">
        <f t="shared" si="133"/>
        <v>0</v>
      </c>
      <c r="AW95" s="515">
        <f t="shared" si="134"/>
        <v>0</v>
      </c>
      <c r="AX95" s="515">
        <f t="shared" si="135"/>
        <v>0</v>
      </c>
      <c r="AY95" s="515">
        <f t="shared" si="136"/>
        <v>0</v>
      </c>
      <c r="AZ95" s="515">
        <f t="shared" si="137"/>
        <v>0</v>
      </c>
      <c r="BA95" s="515">
        <f t="shared" si="138"/>
        <v>0</v>
      </c>
      <c r="BB95" s="515">
        <f t="shared" si="139"/>
        <v>0</v>
      </c>
      <c r="BC95" s="515">
        <f t="shared" si="140"/>
        <v>0</v>
      </c>
      <c r="BD95" s="515">
        <f t="shared" si="141"/>
        <v>0</v>
      </c>
      <c r="BE95" s="515">
        <f t="shared" si="142"/>
        <v>0</v>
      </c>
      <c r="BF95" s="515">
        <f t="shared" si="143"/>
        <v>0</v>
      </c>
      <c r="BG95" s="515">
        <f t="shared" si="144"/>
        <v>0</v>
      </c>
      <c r="BH95" s="515">
        <f t="shared" si="145"/>
        <v>0</v>
      </c>
      <c r="BI95" s="515">
        <f t="shared" si="146"/>
        <v>0</v>
      </c>
      <c r="BJ95" s="515">
        <f t="shared" si="147"/>
        <v>0</v>
      </c>
      <c r="BK95" s="515">
        <f t="shared" si="148"/>
        <v>0</v>
      </c>
      <c r="BL95" s="515">
        <f t="shared" si="149"/>
        <v>0</v>
      </c>
      <c r="BM95" s="515">
        <f t="shared" si="150"/>
        <v>0</v>
      </c>
      <c r="BN95" s="515">
        <f t="shared" si="151"/>
        <v>0</v>
      </c>
      <c r="BO95" s="515">
        <f t="shared" si="152"/>
        <v>0</v>
      </c>
      <c r="BP95" s="515">
        <f t="shared" si="153"/>
        <v>0</v>
      </c>
      <c r="BQ95" s="515">
        <f t="shared" si="154"/>
        <v>0</v>
      </c>
      <c r="BR95" s="515">
        <f t="shared" si="155"/>
        <v>0</v>
      </c>
      <c r="BS95" s="515">
        <f t="shared" si="156"/>
        <v>0</v>
      </c>
      <c r="BT95" s="515">
        <f t="shared" si="157"/>
        <v>0</v>
      </c>
      <c r="BU95" s="515">
        <f t="shared" si="158"/>
        <v>0</v>
      </c>
      <c r="BV95" s="515">
        <f t="shared" si="159"/>
        <v>0</v>
      </c>
      <c r="BW95" s="515">
        <f t="shared" si="160"/>
        <v>0</v>
      </c>
      <c r="BX95" s="515">
        <f t="shared" si="161"/>
        <v>0</v>
      </c>
      <c r="BY95" s="515">
        <f t="shared" si="162"/>
        <v>0</v>
      </c>
      <c r="BZ95" s="515">
        <f t="shared" si="163"/>
        <v>0</v>
      </c>
      <c r="CA95" s="515">
        <f t="shared" si="164"/>
        <v>0</v>
      </c>
      <c r="CB95" s="515">
        <f t="shared" si="165"/>
        <v>0</v>
      </c>
      <c r="CC95" s="515">
        <f t="shared" si="166"/>
        <v>0</v>
      </c>
      <c r="CD95" s="515">
        <f t="shared" si="167"/>
        <v>0</v>
      </c>
      <c r="CE95" s="515">
        <f t="shared" si="168"/>
        <v>0</v>
      </c>
      <c r="CF95" s="515">
        <f t="shared" si="169"/>
        <v>0</v>
      </c>
      <c r="CG95" s="515">
        <f t="shared" si="170"/>
        <v>0</v>
      </c>
      <c r="CH95" s="515">
        <f t="shared" si="171"/>
        <v>0</v>
      </c>
      <c r="CI95" s="515">
        <f t="shared" si="172"/>
        <v>0</v>
      </c>
      <c r="CJ95" s="515">
        <f t="shared" si="192"/>
        <v>0</v>
      </c>
      <c r="CK95" s="515">
        <f t="shared" si="173"/>
        <v>0</v>
      </c>
      <c r="CL95" s="515">
        <f t="shared" si="174"/>
        <v>0</v>
      </c>
      <c r="CM95" s="515">
        <f t="shared" si="175"/>
        <v>0</v>
      </c>
      <c r="CN95" s="515">
        <f t="shared" si="176"/>
        <v>0</v>
      </c>
      <c r="CO95" s="515">
        <f t="shared" si="177"/>
        <v>0</v>
      </c>
      <c r="CP95" s="515">
        <f t="shared" si="178"/>
        <v>0</v>
      </c>
      <c r="CQ95" s="515">
        <f t="shared" si="179"/>
        <v>0</v>
      </c>
      <c r="CR95" s="515">
        <f t="shared" si="180"/>
        <v>0</v>
      </c>
      <c r="CS95" s="515">
        <f t="shared" si="181"/>
        <v>0</v>
      </c>
      <c r="CT95" s="515">
        <f t="shared" si="182"/>
        <v>0</v>
      </c>
      <c r="CU95" s="515">
        <f t="shared" si="183"/>
        <v>0</v>
      </c>
      <c r="CV95" s="515">
        <f t="shared" si="184"/>
        <v>0</v>
      </c>
      <c r="CW95" s="515">
        <f t="shared" si="185"/>
        <v>0</v>
      </c>
    </row>
    <row r="96" spans="2:101" x14ac:dyDescent="0.25">
      <c r="B96" s="509">
        <v>79</v>
      </c>
      <c r="C96" s="467">
        <f>'Student Entry'!C92</f>
        <v>211413205081</v>
      </c>
      <c r="D96" s="274" t="str">
        <f>'Student Entry'!D92</f>
        <v>RANGEELA.D</v>
      </c>
      <c r="E96" s="468">
        <v>1</v>
      </c>
      <c r="F96" s="510">
        <v>2</v>
      </c>
      <c r="G96" s="510">
        <v>2</v>
      </c>
      <c r="H96" s="510">
        <v>2</v>
      </c>
      <c r="I96" s="510">
        <v>2</v>
      </c>
      <c r="J96" s="468">
        <v>2</v>
      </c>
      <c r="K96" s="510">
        <v>2</v>
      </c>
      <c r="L96" s="468">
        <v>2</v>
      </c>
      <c r="M96" s="468">
        <v>1</v>
      </c>
      <c r="N96" s="510">
        <v>0</v>
      </c>
      <c r="O96" s="511">
        <v>6</v>
      </c>
      <c r="P96" s="511">
        <v>7</v>
      </c>
      <c r="Q96" s="510"/>
      <c r="R96" s="510"/>
      <c r="S96" s="511" t="s">
        <v>937</v>
      </c>
      <c r="T96" s="511"/>
      <c r="U96" s="510">
        <v>12</v>
      </c>
      <c r="V96" s="510"/>
      <c r="W96" s="511">
        <v>5</v>
      </c>
      <c r="X96" s="511"/>
      <c r="Y96" s="510"/>
      <c r="Z96" s="510"/>
      <c r="AA96" s="511">
        <v>6</v>
      </c>
      <c r="AB96" s="511"/>
      <c r="AC96" s="510"/>
      <c r="AD96" s="510"/>
      <c r="AE96" s="511">
        <v>6</v>
      </c>
      <c r="AF96" s="511">
        <v>8</v>
      </c>
      <c r="AG96" s="447"/>
      <c r="AH96" s="512"/>
      <c r="AI96" s="513">
        <f t="shared" si="186"/>
        <v>7</v>
      </c>
      <c r="AJ96" s="513">
        <f t="shared" si="187"/>
        <v>9</v>
      </c>
      <c r="AK96" s="513">
        <f t="shared" si="188"/>
        <v>4</v>
      </c>
      <c r="AL96" s="513">
        <f t="shared" si="189"/>
        <v>22</v>
      </c>
      <c r="AM96" s="554">
        <f t="shared" si="190"/>
        <v>23</v>
      </c>
      <c r="AN96" s="554">
        <f t="shared" si="191"/>
        <v>1</v>
      </c>
      <c r="AO96" s="514">
        <f t="shared" si="193"/>
        <v>66</v>
      </c>
      <c r="AP96" s="515">
        <f t="shared" si="127"/>
        <v>0</v>
      </c>
      <c r="AQ96" s="515">
        <f t="shared" si="128"/>
        <v>0</v>
      </c>
      <c r="AR96" s="515">
        <f t="shared" si="129"/>
        <v>0</v>
      </c>
      <c r="AS96" s="515">
        <f t="shared" si="130"/>
        <v>0</v>
      </c>
      <c r="AT96" s="515">
        <f t="shared" si="131"/>
        <v>0</v>
      </c>
      <c r="AU96" s="515">
        <f t="shared" si="132"/>
        <v>0</v>
      </c>
      <c r="AV96" s="515">
        <f t="shared" si="133"/>
        <v>0</v>
      </c>
      <c r="AW96" s="515">
        <f t="shared" si="134"/>
        <v>0</v>
      </c>
      <c r="AX96" s="515">
        <f t="shared" si="135"/>
        <v>0</v>
      </c>
      <c r="AY96" s="515">
        <f t="shared" si="136"/>
        <v>0</v>
      </c>
      <c r="AZ96" s="515">
        <f t="shared" si="137"/>
        <v>0</v>
      </c>
      <c r="BA96" s="515">
        <f t="shared" si="138"/>
        <v>0</v>
      </c>
      <c r="BB96" s="515">
        <f t="shared" si="139"/>
        <v>0</v>
      </c>
      <c r="BC96" s="515">
        <f t="shared" si="140"/>
        <v>0</v>
      </c>
      <c r="BD96" s="515">
        <f t="shared" si="141"/>
        <v>0</v>
      </c>
      <c r="BE96" s="515">
        <f t="shared" si="142"/>
        <v>0</v>
      </c>
      <c r="BF96" s="515">
        <f t="shared" si="143"/>
        <v>0</v>
      </c>
      <c r="BG96" s="515">
        <f t="shared" si="144"/>
        <v>0</v>
      </c>
      <c r="BH96" s="515">
        <f t="shared" si="145"/>
        <v>0</v>
      </c>
      <c r="BI96" s="515">
        <f t="shared" si="146"/>
        <v>0</v>
      </c>
      <c r="BJ96" s="515">
        <f t="shared" si="147"/>
        <v>0</v>
      </c>
      <c r="BK96" s="515">
        <f t="shared" si="148"/>
        <v>0</v>
      </c>
      <c r="BL96" s="515">
        <f t="shared" si="149"/>
        <v>0</v>
      </c>
      <c r="BM96" s="515">
        <f t="shared" si="150"/>
        <v>0</v>
      </c>
      <c r="BN96" s="515">
        <f t="shared" si="151"/>
        <v>0</v>
      </c>
      <c r="BO96" s="515">
        <f t="shared" si="152"/>
        <v>0</v>
      </c>
      <c r="BP96" s="515">
        <f t="shared" si="153"/>
        <v>0</v>
      </c>
      <c r="BQ96" s="515">
        <f t="shared" si="154"/>
        <v>0</v>
      </c>
      <c r="BR96" s="515">
        <f t="shared" si="155"/>
        <v>0</v>
      </c>
      <c r="BS96" s="515">
        <f t="shared" si="156"/>
        <v>0</v>
      </c>
      <c r="BT96" s="515">
        <f t="shared" si="157"/>
        <v>0</v>
      </c>
      <c r="BU96" s="515">
        <f t="shared" si="158"/>
        <v>0</v>
      </c>
      <c r="BV96" s="515">
        <f t="shared" si="159"/>
        <v>0</v>
      </c>
      <c r="BW96" s="515">
        <f t="shared" si="160"/>
        <v>0</v>
      </c>
      <c r="BX96" s="515">
        <f t="shared" si="161"/>
        <v>0</v>
      </c>
      <c r="BY96" s="515">
        <f t="shared" si="162"/>
        <v>0</v>
      </c>
      <c r="BZ96" s="515">
        <f t="shared" si="163"/>
        <v>0</v>
      </c>
      <c r="CA96" s="515">
        <f t="shared" si="164"/>
        <v>0</v>
      </c>
      <c r="CB96" s="515">
        <f t="shared" si="165"/>
        <v>0</v>
      </c>
      <c r="CC96" s="515">
        <f t="shared" si="166"/>
        <v>0</v>
      </c>
      <c r="CD96" s="515">
        <f t="shared" si="167"/>
        <v>0</v>
      </c>
      <c r="CE96" s="515">
        <f t="shared" si="168"/>
        <v>0</v>
      </c>
      <c r="CF96" s="515">
        <f t="shared" si="169"/>
        <v>0</v>
      </c>
      <c r="CG96" s="515">
        <f t="shared" si="170"/>
        <v>0</v>
      </c>
      <c r="CH96" s="515">
        <f t="shared" si="171"/>
        <v>0</v>
      </c>
      <c r="CI96" s="515">
        <f t="shared" si="172"/>
        <v>0</v>
      </c>
      <c r="CJ96" s="515">
        <f t="shared" si="192"/>
        <v>0</v>
      </c>
      <c r="CK96" s="515">
        <f t="shared" si="173"/>
        <v>0</v>
      </c>
      <c r="CL96" s="515">
        <f t="shared" si="174"/>
        <v>0</v>
      </c>
      <c r="CM96" s="515">
        <f t="shared" si="175"/>
        <v>0</v>
      </c>
      <c r="CN96" s="515">
        <f t="shared" si="176"/>
        <v>0</v>
      </c>
      <c r="CO96" s="515">
        <f t="shared" si="177"/>
        <v>0</v>
      </c>
      <c r="CP96" s="515">
        <f t="shared" si="178"/>
        <v>0</v>
      </c>
      <c r="CQ96" s="515">
        <f t="shared" si="179"/>
        <v>0</v>
      </c>
      <c r="CR96" s="515">
        <f t="shared" si="180"/>
        <v>0</v>
      </c>
      <c r="CS96" s="515">
        <f t="shared" si="181"/>
        <v>0</v>
      </c>
      <c r="CT96" s="515">
        <f t="shared" si="182"/>
        <v>0</v>
      </c>
      <c r="CU96" s="515">
        <f t="shared" si="183"/>
        <v>0</v>
      </c>
      <c r="CV96" s="515">
        <f t="shared" si="184"/>
        <v>0</v>
      </c>
      <c r="CW96" s="515">
        <f t="shared" si="185"/>
        <v>0</v>
      </c>
    </row>
    <row r="97" spans="2:101" x14ac:dyDescent="0.25">
      <c r="B97" s="509">
        <v>80</v>
      </c>
      <c r="C97" s="467">
        <f>'Student Entry'!C93</f>
        <v>211413205082</v>
      </c>
      <c r="D97" s="274" t="str">
        <f>'Student Entry'!D93</f>
        <v>RATHI.J</v>
      </c>
      <c r="E97" s="468">
        <v>2</v>
      </c>
      <c r="F97" s="510">
        <v>2</v>
      </c>
      <c r="G97" s="510">
        <v>2</v>
      </c>
      <c r="H97" s="510">
        <v>1</v>
      </c>
      <c r="I97" s="510" t="s">
        <v>937</v>
      </c>
      <c r="J97" s="468">
        <v>2</v>
      </c>
      <c r="K97" s="510">
        <v>2</v>
      </c>
      <c r="L97" s="468">
        <v>2</v>
      </c>
      <c r="M97" s="468">
        <v>2</v>
      </c>
      <c r="N97" s="510">
        <v>0</v>
      </c>
      <c r="O97" s="511">
        <v>6</v>
      </c>
      <c r="P97" s="511">
        <v>6</v>
      </c>
      <c r="Q97" s="510"/>
      <c r="R97" s="510"/>
      <c r="S97" s="511">
        <v>4</v>
      </c>
      <c r="T97" s="511"/>
      <c r="U97" s="510"/>
      <c r="V97" s="510"/>
      <c r="W97" s="511">
        <v>6</v>
      </c>
      <c r="X97" s="511"/>
      <c r="Y97" s="510"/>
      <c r="Z97" s="510"/>
      <c r="AA97" s="511">
        <v>6</v>
      </c>
      <c r="AB97" s="511"/>
      <c r="AC97" s="510"/>
      <c r="AD97" s="510"/>
      <c r="AE97" s="511" t="s">
        <v>937</v>
      </c>
      <c r="AF97" s="511" t="s">
        <v>937</v>
      </c>
      <c r="AG97" s="447">
        <v>8</v>
      </c>
      <c r="AH97" s="512">
        <v>8</v>
      </c>
      <c r="AI97" s="513">
        <f t="shared" si="186"/>
        <v>8</v>
      </c>
      <c r="AJ97" s="513">
        <f t="shared" si="187"/>
        <v>8</v>
      </c>
      <c r="AK97" s="513">
        <f t="shared" si="188"/>
        <v>6</v>
      </c>
      <c r="AL97" s="513">
        <f t="shared" si="189"/>
        <v>11</v>
      </c>
      <c r="AM97" s="554">
        <f t="shared" si="190"/>
        <v>24</v>
      </c>
      <c r="AN97" s="554">
        <f t="shared" si="191"/>
        <v>2</v>
      </c>
      <c r="AO97" s="514">
        <f t="shared" si="193"/>
        <v>59</v>
      </c>
      <c r="AP97" s="515">
        <f t="shared" si="127"/>
        <v>0</v>
      </c>
      <c r="AQ97" s="515">
        <f t="shared" si="128"/>
        <v>0</v>
      </c>
      <c r="AR97" s="515">
        <f t="shared" si="129"/>
        <v>0</v>
      </c>
      <c r="AS97" s="515">
        <f t="shared" si="130"/>
        <v>0</v>
      </c>
      <c r="AT97" s="515">
        <f t="shared" si="131"/>
        <v>0</v>
      </c>
      <c r="AU97" s="515">
        <f t="shared" si="132"/>
        <v>0</v>
      </c>
      <c r="AV97" s="515">
        <f t="shared" si="133"/>
        <v>0</v>
      </c>
      <c r="AW97" s="515">
        <f t="shared" si="134"/>
        <v>0</v>
      </c>
      <c r="AX97" s="515">
        <f t="shared" si="135"/>
        <v>0</v>
      </c>
      <c r="AY97" s="515">
        <f t="shared" si="136"/>
        <v>0</v>
      </c>
      <c r="AZ97" s="515">
        <f t="shared" si="137"/>
        <v>0</v>
      </c>
      <c r="BA97" s="515">
        <f t="shared" si="138"/>
        <v>0</v>
      </c>
      <c r="BB97" s="515">
        <f t="shared" si="139"/>
        <v>0</v>
      </c>
      <c r="BC97" s="515">
        <f t="shared" si="140"/>
        <v>0</v>
      </c>
      <c r="BD97" s="515">
        <f t="shared" si="141"/>
        <v>0</v>
      </c>
      <c r="BE97" s="515">
        <f t="shared" si="142"/>
        <v>0</v>
      </c>
      <c r="BF97" s="515">
        <f t="shared" si="143"/>
        <v>0</v>
      </c>
      <c r="BG97" s="515">
        <f t="shared" si="144"/>
        <v>0</v>
      </c>
      <c r="BH97" s="515">
        <f t="shared" si="145"/>
        <v>0</v>
      </c>
      <c r="BI97" s="515">
        <f t="shared" si="146"/>
        <v>0</v>
      </c>
      <c r="BJ97" s="515">
        <f t="shared" si="147"/>
        <v>0</v>
      </c>
      <c r="BK97" s="515">
        <f t="shared" si="148"/>
        <v>0</v>
      </c>
      <c r="BL97" s="515">
        <f t="shared" si="149"/>
        <v>0</v>
      </c>
      <c r="BM97" s="515">
        <f t="shared" si="150"/>
        <v>0</v>
      </c>
      <c r="BN97" s="515">
        <f t="shared" si="151"/>
        <v>0</v>
      </c>
      <c r="BO97" s="515">
        <f t="shared" si="152"/>
        <v>0</v>
      </c>
      <c r="BP97" s="515">
        <f t="shared" si="153"/>
        <v>0</v>
      </c>
      <c r="BQ97" s="515">
        <f t="shared" si="154"/>
        <v>0</v>
      </c>
      <c r="BR97" s="515">
        <f t="shared" si="155"/>
        <v>0</v>
      </c>
      <c r="BS97" s="515">
        <f t="shared" si="156"/>
        <v>0</v>
      </c>
      <c r="BT97" s="515">
        <f t="shared" si="157"/>
        <v>0</v>
      </c>
      <c r="BU97" s="515">
        <f t="shared" si="158"/>
        <v>0</v>
      </c>
      <c r="BV97" s="515">
        <f t="shared" si="159"/>
        <v>0</v>
      </c>
      <c r="BW97" s="515">
        <f t="shared" si="160"/>
        <v>0</v>
      </c>
      <c r="BX97" s="515">
        <f t="shared" si="161"/>
        <v>0</v>
      </c>
      <c r="BY97" s="515">
        <f t="shared" si="162"/>
        <v>0</v>
      </c>
      <c r="BZ97" s="515">
        <f t="shared" si="163"/>
        <v>0</v>
      </c>
      <c r="CA97" s="515">
        <f t="shared" si="164"/>
        <v>0</v>
      </c>
      <c r="CB97" s="515">
        <f t="shared" si="165"/>
        <v>0</v>
      </c>
      <c r="CC97" s="515">
        <f t="shared" si="166"/>
        <v>0</v>
      </c>
      <c r="CD97" s="515">
        <f t="shared" si="167"/>
        <v>0</v>
      </c>
      <c r="CE97" s="515">
        <f t="shared" si="168"/>
        <v>0</v>
      </c>
      <c r="CF97" s="515">
        <f t="shared" si="169"/>
        <v>0</v>
      </c>
      <c r="CG97" s="515">
        <f t="shared" si="170"/>
        <v>0</v>
      </c>
      <c r="CH97" s="515">
        <f t="shared" si="171"/>
        <v>0</v>
      </c>
      <c r="CI97" s="515">
        <f t="shared" si="172"/>
        <v>0</v>
      </c>
      <c r="CJ97" s="515">
        <f t="shared" si="192"/>
        <v>0</v>
      </c>
      <c r="CK97" s="515">
        <f t="shared" si="173"/>
        <v>0</v>
      </c>
      <c r="CL97" s="515">
        <f t="shared" si="174"/>
        <v>0</v>
      </c>
      <c r="CM97" s="515">
        <f t="shared" si="175"/>
        <v>0</v>
      </c>
      <c r="CN97" s="515">
        <f t="shared" si="176"/>
        <v>0</v>
      </c>
      <c r="CO97" s="515">
        <f t="shared" si="177"/>
        <v>0</v>
      </c>
      <c r="CP97" s="515">
        <f t="shared" si="178"/>
        <v>0</v>
      </c>
      <c r="CQ97" s="515">
        <f t="shared" si="179"/>
        <v>0</v>
      </c>
      <c r="CR97" s="515">
        <f t="shared" si="180"/>
        <v>0</v>
      </c>
      <c r="CS97" s="515">
        <f t="shared" si="181"/>
        <v>0</v>
      </c>
      <c r="CT97" s="515">
        <f t="shared" si="182"/>
        <v>0</v>
      </c>
      <c r="CU97" s="515">
        <f t="shared" si="183"/>
        <v>0</v>
      </c>
      <c r="CV97" s="515">
        <f t="shared" si="184"/>
        <v>0</v>
      </c>
      <c r="CW97" s="515">
        <f t="shared" si="185"/>
        <v>0</v>
      </c>
    </row>
    <row r="98" spans="2:101" x14ac:dyDescent="0.25">
      <c r="B98" s="509">
        <v>81</v>
      </c>
      <c r="C98" s="467">
        <f>'Student Entry'!C94</f>
        <v>211413205083</v>
      </c>
      <c r="D98" s="274" t="str">
        <f>'Student Entry'!D94</f>
        <v>REDDY HEMANTH.T</v>
      </c>
      <c r="E98" s="468">
        <v>2</v>
      </c>
      <c r="F98" s="510">
        <v>2</v>
      </c>
      <c r="G98" s="510">
        <v>2</v>
      </c>
      <c r="H98" s="510">
        <v>2</v>
      </c>
      <c r="I98" s="510">
        <v>2</v>
      </c>
      <c r="J98" s="468">
        <v>2</v>
      </c>
      <c r="K98" s="510">
        <v>2</v>
      </c>
      <c r="L98" s="468">
        <v>2</v>
      </c>
      <c r="M98" s="468">
        <v>2</v>
      </c>
      <c r="N98" s="510">
        <v>1</v>
      </c>
      <c r="O98" s="511">
        <v>6</v>
      </c>
      <c r="P98" s="511">
        <v>7</v>
      </c>
      <c r="Q98" s="510"/>
      <c r="R98" s="510"/>
      <c r="S98" s="511">
        <v>5</v>
      </c>
      <c r="T98" s="511"/>
      <c r="U98" s="510"/>
      <c r="V98" s="510"/>
      <c r="W98" s="511" t="s">
        <v>937</v>
      </c>
      <c r="X98" s="511"/>
      <c r="Y98" s="510">
        <v>5</v>
      </c>
      <c r="Z98" s="510"/>
      <c r="AA98" s="511">
        <v>7</v>
      </c>
      <c r="AB98" s="511"/>
      <c r="AC98" s="510"/>
      <c r="AD98" s="510"/>
      <c r="AE98" s="511" t="s">
        <v>937</v>
      </c>
      <c r="AF98" s="511" t="s">
        <v>937</v>
      </c>
      <c r="AG98" s="447">
        <v>7</v>
      </c>
      <c r="AH98" s="512">
        <v>7</v>
      </c>
      <c r="AI98" s="513">
        <f t="shared" si="186"/>
        <v>8</v>
      </c>
      <c r="AJ98" s="513">
        <f t="shared" si="187"/>
        <v>9</v>
      </c>
      <c r="AK98" s="513">
        <f t="shared" si="188"/>
        <v>9</v>
      </c>
      <c r="AL98" s="513">
        <f t="shared" si="189"/>
        <v>16</v>
      </c>
      <c r="AM98" s="554">
        <f t="shared" si="190"/>
        <v>19</v>
      </c>
      <c r="AN98" s="554">
        <f t="shared" si="191"/>
        <v>2</v>
      </c>
      <c r="AO98" s="514">
        <f t="shared" si="193"/>
        <v>63</v>
      </c>
      <c r="AP98" s="515">
        <f t="shared" si="127"/>
        <v>0</v>
      </c>
      <c r="AQ98" s="515">
        <f t="shared" si="128"/>
        <v>0</v>
      </c>
      <c r="AR98" s="515">
        <f t="shared" si="129"/>
        <v>0</v>
      </c>
      <c r="AS98" s="515">
        <f t="shared" si="130"/>
        <v>0</v>
      </c>
      <c r="AT98" s="515">
        <f t="shared" si="131"/>
        <v>0</v>
      </c>
      <c r="AU98" s="515">
        <f t="shared" si="132"/>
        <v>0</v>
      </c>
      <c r="AV98" s="515">
        <f t="shared" si="133"/>
        <v>0</v>
      </c>
      <c r="AW98" s="515">
        <f t="shared" si="134"/>
        <v>0</v>
      </c>
      <c r="AX98" s="515">
        <f t="shared" si="135"/>
        <v>0</v>
      </c>
      <c r="AY98" s="515">
        <f t="shared" si="136"/>
        <v>0</v>
      </c>
      <c r="AZ98" s="515">
        <f t="shared" si="137"/>
        <v>0</v>
      </c>
      <c r="BA98" s="515">
        <f t="shared" si="138"/>
        <v>0</v>
      </c>
      <c r="BB98" s="515">
        <f t="shared" si="139"/>
        <v>0</v>
      </c>
      <c r="BC98" s="515">
        <f t="shared" si="140"/>
        <v>0</v>
      </c>
      <c r="BD98" s="515">
        <f t="shared" si="141"/>
        <v>0</v>
      </c>
      <c r="BE98" s="515">
        <f t="shared" si="142"/>
        <v>0</v>
      </c>
      <c r="BF98" s="515">
        <f t="shared" si="143"/>
        <v>0</v>
      </c>
      <c r="BG98" s="515">
        <f t="shared" si="144"/>
        <v>0</v>
      </c>
      <c r="BH98" s="515">
        <f t="shared" si="145"/>
        <v>0</v>
      </c>
      <c r="BI98" s="515">
        <f t="shared" si="146"/>
        <v>0</v>
      </c>
      <c r="BJ98" s="515">
        <f t="shared" si="147"/>
        <v>0</v>
      </c>
      <c r="BK98" s="515">
        <f t="shared" si="148"/>
        <v>0</v>
      </c>
      <c r="BL98" s="515">
        <f t="shared" si="149"/>
        <v>0</v>
      </c>
      <c r="BM98" s="515">
        <f t="shared" si="150"/>
        <v>0</v>
      </c>
      <c r="BN98" s="515">
        <f t="shared" si="151"/>
        <v>0</v>
      </c>
      <c r="BO98" s="515">
        <f t="shared" si="152"/>
        <v>0</v>
      </c>
      <c r="BP98" s="515">
        <f t="shared" si="153"/>
        <v>0</v>
      </c>
      <c r="BQ98" s="515">
        <f t="shared" si="154"/>
        <v>0</v>
      </c>
      <c r="BR98" s="515">
        <f t="shared" si="155"/>
        <v>0</v>
      </c>
      <c r="BS98" s="515">
        <f t="shared" si="156"/>
        <v>0</v>
      </c>
      <c r="BT98" s="515">
        <f t="shared" si="157"/>
        <v>0</v>
      </c>
      <c r="BU98" s="515">
        <f t="shared" si="158"/>
        <v>0</v>
      </c>
      <c r="BV98" s="515">
        <f t="shared" si="159"/>
        <v>0</v>
      </c>
      <c r="BW98" s="515">
        <f t="shared" si="160"/>
        <v>0</v>
      </c>
      <c r="BX98" s="515">
        <f t="shared" si="161"/>
        <v>0</v>
      </c>
      <c r="BY98" s="515">
        <f t="shared" si="162"/>
        <v>0</v>
      </c>
      <c r="BZ98" s="515">
        <f t="shared" si="163"/>
        <v>0</v>
      </c>
      <c r="CA98" s="515">
        <f t="shared" si="164"/>
        <v>0</v>
      </c>
      <c r="CB98" s="515">
        <f t="shared" si="165"/>
        <v>0</v>
      </c>
      <c r="CC98" s="515">
        <f t="shared" si="166"/>
        <v>0</v>
      </c>
      <c r="CD98" s="515">
        <f t="shared" si="167"/>
        <v>0</v>
      </c>
      <c r="CE98" s="515">
        <f t="shared" si="168"/>
        <v>0</v>
      </c>
      <c r="CF98" s="515">
        <f t="shared" si="169"/>
        <v>0</v>
      </c>
      <c r="CG98" s="515">
        <f t="shared" si="170"/>
        <v>0</v>
      </c>
      <c r="CH98" s="515">
        <f t="shared" si="171"/>
        <v>0</v>
      </c>
      <c r="CI98" s="515">
        <f t="shared" si="172"/>
        <v>0</v>
      </c>
      <c r="CJ98" s="515">
        <f t="shared" si="192"/>
        <v>0</v>
      </c>
      <c r="CK98" s="515">
        <f t="shared" si="173"/>
        <v>0</v>
      </c>
      <c r="CL98" s="515">
        <f t="shared" si="174"/>
        <v>0</v>
      </c>
      <c r="CM98" s="515">
        <f t="shared" si="175"/>
        <v>0</v>
      </c>
      <c r="CN98" s="515">
        <f t="shared" si="176"/>
        <v>0</v>
      </c>
      <c r="CO98" s="515">
        <f t="shared" si="177"/>
        <v>0</v>
      </c>
      <c r="CP98" s="515">
        <f t="shared" si="178"/>
        <v>0</v>
      </c>
      <c r="CQ98" s="515">
        <f t="shared" si="179"/>
        <v>0</v>
      </c>
      <c r="CR98" s="515">
        <f t="shared" si="180"/>
        <v>0</v>
      </c>
      <c r="CS98" s="515">
        <f t="shared" si="181"/>
        <v>0</v>
      </c>
      <c r="CT98" s="515">
        <f t="shared" si="182"/>
        <v>0</v>
      </c>
      <c r="CU98" s="515">
        <f t="shared" si="183"/>
        <v>0</v>
      </c>
      <c r="CV98" s="515">
        <f t="shared" si="184"/>
        <v>0</v>
      </c>
      <c r="CW98" s="515">
        <f t="shared" si="185"/>
        <v>0</v>
      </c>
    </row>
    <row r="99" spans="2:101" x14ac:dyDescent="0.25">
      <c r="B99" s="509">
        <v>82</v>
      </c>
      <c r="C99" s="467">
        <f>'Student Entry'!C95</f>
        <v>211413205084</v>
      </c>
      <c r="D99" s="274" t="str">
        <f>'Student Entry'!D95</f>
        <v>REJOY JOHN BENJAMIN</v>
      </c>
      <c r="E99" s="468">
        <v>1</v>
      </c>
      <c r="F99" s="510">
        <v>0</v>
      </c>
      <c r="G99" s="510">
        <v>2</v>
      </c>
      <c r="H99" s="510">
        <v>2</v>
      </c>
      <c r="I99" s="510">
        <v>0</v>
      </c>
      <c r="J99" s="468">
        <v>1</v>
      </c>
      <c r="K99" s="510">
        <v>2</v>
      </c>
      <c r="L99" s="468">
        <v>1</v>
      </c>
      <c r="M99" s="468">
        <v>2</v>
      </c>
      <c r="N99" s="510">
        <v>2</v>
      </c>
      <c r="O99" s="511">
        <v>4</v>
      </c>
      <c r="P99" s="511">
        <v>7</v>
      </c>
      <c r="Q99" s="510"/>
      <c r="R99" s="510"/>
      <c r="S99" s="511" t="s">
        <v>937</v>
      </c>
      <c r="T99" s="511"/>
      <c r="U99" s="510">
        <v>10</v>
      </c>
      <c r="V99" s="510"/>
      <c r="W99" s="511">
        <v>7</v>
      </c>
      <c r="X99" s="511"/>
      <c r="Y99" s="510"/>
      <c r="Z99" s="510"/>
      <c r="AA99" s="511" t="s">
        <v>937</v>
      </c>
      <c r="AB99" s="511"/>
      <c r="AC99" s="510">
        <v>6</v>
      </c>
      <c r="AD99" s="510">
        <v>6</v>
      </c>
      <c r="AE99" s="511" t="s">
        <v>937</v>
      </c>
      <c r="AF99" s="511" t="s">
        <v>937</v>
      </c>
      <c r="AG99" s="447">
        <v>8</v>
      </c>
      <c r="AH99" s="512">
        <v>8</v>
      </c>
      <c r="AI99" s="513">
        <f t="shared" si="186"/>
        <v>5</v>
      </c>
      <c r="AJ99" s="513">
        <f t="shared" si="187"/>
        <v>7</v>
      </c>
      <c r="AK99" s="513">
        <f t="shared" si="188"/>
        <v>8</v>
      </c>
      <c r="AL99" s="513">
        <f t="shared" si="189"/>
        <v>27</v>
      </c>
      <c r="AM99" s="554">
        <f t="shared" si="190"/>
        <v>20</v>
      </c>
      <c r="AN99" s="554">
        <f t="shared" si="191"/>
        <v>2</v>
      </c>
      <c r="AO99" s="514">
        <f t="shared" si="193"/>
        <v>69</v>
      </c>
      <c r="AP99" s="515">
        <f t="shared" si="127"/>
        <v>0</v>
      </c>
      <c r="AQ99" s="515">
        <f t="shared" si="128"/>
        <v>0</v>
      </c>
      <c r="AR99" s="515">
        <f t="shared" si="129"/>
        <v>0</v>
      </c>
      <c r="AS99" s="515">
        <f t="shared" si="130"/>
        <v>0</v>
      </c>
      <c r="AT99" s="515">
        <f t="shared" si="131"/>
        <v>0</v>
      </c>
      <c r="AU99" s="515">
        <f t="shared" si="132"/>
        <v>0</v>
      </c>
      <c r="AV99" s="515">
        <f t="shared" si="133"/>
        <v>0</v>
      </c>
      <c r="AW99" s="515">
        <f t="shared" si="134"/>
        <v>0</v>
      </c>
      <c r="AX99" s="515">
        <f t="shared" si="135"/>
        <v>0</v>
      </c>
      <c r="AY99" s="515">
        <f t="shared" si="136"/>
        <v>0</v>
      </c>
      <c r="AZ99" s="515">
        <f t="shared" si="137"/>
        <v>0</v>
      </c>
      <c r="BA99" s="515">
        <f t="shared" si="138"/>
        <v>0</v>
      </c>
      <c r="BB99" s="515">
        <f t="shared" si="139"/>
        <v>0</v>
      </c>
      <c r="BC99" s="515">
        <f t="shared" si="140"/>
        <v>0</v>
      </c>
      <c r="BD99" s="515">
        <f t="shared" si="141"/>
        <v>0</v>
      </c>
      <c r="BE99" s="515">
        <f t="shared" si="142"/>
        <v>0</v>
      </c>
      <c r="BF99" s="515">
        <f t="shared" si="143"/>
        <v>0</v>
      </c>
      <c r="BG99" s="515">
        <f t="shared" si="144"/>
        <v>0</v>
      </c>
      <c r="BH99" s="515">
        <f t="shared" si="145"/>
        <v>0</v>
      </c>
      <c r="BI99" s="515">
        <f t="shared" si="146"/>
        <v>0</v>
      </c>
      <c r="BJ99" s="515">
        <f t="shared" si="147"/>
        <v>0</v>
      </c>
      <c r="BK99" s="515">
        <f t="shared" si="148"/>
        <v>0</v>
      </c>
      <c r="BL99" s="515">
        <f t="shared" si="149"/>
        <v>0</v>
      </c>
      <c r="BM99" s="515">
        <f t="shared" si="150"/>
        <v>0</v>
      </c>
      <c r="BN99" s="515">
        <f t="shared" si="151"/>
        <v>0</v>
      </c>
      <c r="BO99" s="515">
        <f t="shared" si="152"/>
        <v>0</v>
      </c>
      <c r="BP99" s="515">
        <f t="shared" si="153"/>
        <v>0</v>
      </c>
      <c r="BQ99" s="515">
        <f t="shared" si="154"/>
        <v>0</v>
      </c>
      <c r="BR99" s="515">
        <f t="shared" si="155"/>
        <v>0</v>
      </c>
      <c r="BS99" s="515">
        <f t="shared" si="156"/>
        <v>0</v>
      </c>
      <c r="BT99" s="515">
        <f t="shared" si="157"/>
        <v>0</v>
      </c>
      <c r="BU99" s="515">
        <f t="shared" si="158"/>
        <v>0</v>
      </c>
      <c r="BV99" s="515">
        <f t="shared" si="159"/>
        <v>0</v>
      </c>
      <c r="BW99" s="515">
        <f t="shared" si="160"/>
        <v>0</v>
      </c>
      <c r="BX99" s="515">
        <f t="shared" si="161"/>
        <v>0</v>
      </c>
      <c r="BY99" s="515">
        <f t="shared" si="162"/>
        <v>0</v>
      </c>
      <c r="BZ99" s="515">
        <f t="shared" si="163"/>
        <v>0</v>
      </c>
      <c r="CA99" s="515">
        <f t="shared" si="164"/>
        <v>0</v>
      </c>
      <c r="CB99" s="515">
        <f t="shared" si="165"/>
        <v>0</v>
      </c>
      <c r="CC99" s="515">
        <f t="shared" si="166"/>
        <v>0</v>
      </c>
      <c r="CD99" s="515">
        <f t="shared" si="167"/>
        <v>0</v>
      </c>
      <c r="CE99" s="515">
        <f t="shared" si="168"/>
        <v>0</v>
      </c>
      <c r="CF99" s="515">
        <f t="shared" si="169"/>
        <v>0</v>
      </c>
      <c r="CG99" s="515">
        <f t="shared" si="170"/>
        <v>0</v>
      </c>
      <c r="CH99" s="515">
        <f t="shared" si="171"/>
        <v>0</v>
      </c>
      <c r="CI99" s="515">
        <f t="shared" si="172"/>
        <v>0</v>
      </c>
      <c r="CJ99" s="515">
        <f t="shared" si="192"/>
        <v>0</v>
      </c>
      <c r="CK99" s="515">
        <f t="shared" si="173"/>
        <v>0</v>
      </c>
      <c r="CL99" s="515">
        <f t="shared" si="174"/>
        <v>0</v>
      </c>
      <c r="CM99" s="515">
        <f t="shared" si="175"/>
        <v>0</v>
      </c>
      <c r="CN99" s="515">
        <f t="shared" si="176"/>
        <v>0</v>
      </c>
      <c r="CO99" s="515">
        <f t="shared" si="177"/>
        <v>0</v>
      </c>
      <c r="CP99" s="515">
        <f t="shared" si="178"/>
        <v>0</v>
      </c>
      <c r="CQ99" s="515">
        <f t="shared" si="179"/>
        <v>0</v>
      </c>
      <c r="CR99" s="515">
        <f t="shared" si="180"/>
        <v>0</v>
      </c>
      <c r="CS99" s="515">
        <f t="shared" si="181"/>
        <v>0</v>
      </c>
      <c r="CT99" s="515">
        <f t="shared" si="182"/>
        <v>0</v>
      </c>
      <c r="CU99" s="515">
        <f t="shared" si="183"/>
        <v>0</v>
      </c>
      <c r="CV99" s="515">
        <f t="shared" si="184"/>
        <v>0</v>
      </c>
      <c r="CW99" s="515">
        <f t="shared" si="185"/>
        <v>0</v>
      </c>
    </row>
    <row r="100" spans="2:101" x14ac:dyDescent="0.25">
      <c r="B100" s="509">
        <v>83</v>
      </c>
      <c r="C100" s="467">
        <f>'Student Entry'!C96</f>
        <v>211413205085</v>
      </c>
      <c r="D100" s="274" t="str">
        <f>'Student Entry'!D96</f>
        <v>RENUKA.M</v>
      </c>
      <c r="E100" s="468">
        <v>2</v>
      </c>
      <c r="F100" s="510">
        <v>2</v>
      </c>
      <c r="G100" s="510">
        <v>2</v>
      </c>
      <c r="H100" s="510">
        <v>2</v>
      </c>
      <c r="I100" s="510">
        <v>2</v>
      </c>
      <c r="J100" s="468">
        <v>2</v>
      </c>
      <c r="K100" s="510">
        <v>2</v>
      </c>
      <c r="L100" s="468">
        <v>2</v>
      </c>
      <c r="M100" s="468">
        <v>2</v>
      </c>
      <c r="N100" s="510">
        <v>2</v>
      </c>
      <c r="O100" s="511" t="s">
        <v>937</v>
      </c>
      <c r="P100" s="511" t="s">
        <v>937</v>
      </c>
      <c r="Q100" s="510">
        <v>12</v>
      </c>
      <c r="R100" s="510">
        <v>3</v>
      </c>
      <c r="S100" s="511">
        <v>6</v>
      </c>
      <c r="T100" s="511"/>
      <c r="U100" s="510"/>
      <c r="V100" s="510"/>
      <c r="W100" s="511">
        <v>6</v>
      </c>
      <c r="X100" s="511"/>
      <c r="Y100" s="510"/>
      <c r="Z100" s="510"/>
      <c r="AA100" s="511" t="s">
        <v>937</v>
      </c>
      <c r="AB100" s="511"/>
      <c r="AC100" s="510">
        <v>6</v>
      </c>
      <c r="AD100" s="510">
        <v>7</v>
      </c>
      <c r="AE100" s="511">
        <v>6</v>
      </c>
      <c r="AF100" s="511">
        <v>8</v>
      </c>
      <c r="AG100" s="447"/>
      <c r="AH100" s="512"/>
      <c r="AI100" s="513">
        <f t="shared" si="186"/>
        <v>5</v>
      </c>
      <c r="AJ100" s="513">
        <f t="shared" si="187"/>
        <v>14</v>
      </c>
      <c r="AK100" s="513">
        <f t="shared" si="188"/>
        <v>16</v>
      </c>
      <c r="AL100" s="513">
        <f t="shared" si="189"/>
        <v>17</v>
      </c>
      <c r="AM100" s="554">
        <f t="shared" si="190"/>
        <v>20</v>
      </c>
      <c r="AN100" s="554">
        <f t="shared" si="191"/>
        <v>2</v>
      </c>
      <c r="AO100" s="514">
        <f t="shared" si="193"/>
        <v>74</v>
      </c>
      <c r="AP100" s="515">
        <f t="shared" si="127"/>
        <v>0</v>
      </c>
      <c r="AQ100" s="515">
        <f t="shared" si="128"/>
        <v>0</v>
      </c>
      <c r="AR100" s="515">
        <f t="shared" si="129"/>
        <v>0</v>
      </c>
      <c r="AS100" s="515">
        <f t="shared" si="130"/>
        <v>0</v>
      </c>
      <c r="AT100" s="515">
        <f t="shared" si="131"/>
        <v>0</v>
      </c>
      <c r="AU100" s="515">
        <f t="shared" si="132"/>
        <v>0</v>
      </c>
      <c r="AV100" s="515">
        <f t="shared" si="133"/>
        <v>0</v>
      </c>
      <c r="AW100" s="515">
        <f t="shared" si="134"/>
        <v>0</v>
      </c>
      <c r="AX100" s="515">
        <f t="shared" si="135"/>
        <v>0</v>
      </c>
      <c r="AY100" s="515">
        <f t="shared" si="136"/>
        <v>0</v>
      </c>
      <c r="AZ100" s="515">
        <f t="shared" si="137"/>
        <v>0</v>
      </c>
      <c r="BA100" s="515">
        <f t="shared" si="138"/>
        <v>0</v>
      </c>
      <c r="BB100" s="515">
        <f t="shared" si="139"/>
        <v>0</v>
      </c>
      <c r="BC100" s="515">
        <f t="shared" si="140"/>
        <v>0</v>
      </c>
      <c r="BD100" s="515">
        <f t="shared" si="141"/>
        <v>0</v>
      </c>
      <c r="BE100" s="515">
        <f t="shared" si="142"/>
        <v>0</v>
      </c>
      <c r="BF100" s="515">
        <f t="shared" si="143"/>
        <v>0</v>
      </c>
      <c r="BG100" s="515">
        <f t="shared" si="144"/>
        <v>0</v>
      </c>
      <c r="BH100" s="515">
        <f t="shared" si="145"/>
        <v>0</v>
      </c>
      <c r="BI100" s="515">
        <f t="shared" si="146"/>
        <v>0</v>
      </c>
      <c r="BJ100" s="515">
        <f t="shared" si="147"/>
        <v>0</v>
      </c>
      <c r="BK100" s="515">
        <f t="shared" si="148"/>
        <v>0</v>
      </c>
      <c r="BL100" s="515">
        <f t="shared" si="149"/>
        <v>0</v>
      </c>
      <c r="BM100" s="515">
        <f t="shared" si="150"/>
        <v>0</v>
      </c>
      <c r="BN100" s="515">
        <f t="shared" si="151"/>
        <v>0</v>
      </c>
      <c r="BO100" s="515">
        <f t="shared" si="152"/>
        <v>0</v>
      </c>
      <c r="BP100" s="515">
        <f t="shared" si="153"/>
        <v>0</v>
      </c>
      <c r="BQ100" s="515">
        <f t="shared" si="154"/>
        <v>0</v>
      </c>
      <c r="BR100" s="515">
        <f t="shared" si="155"/>
        <v>0</v>
      </c>
      <c r="BS100" s="515">
        <f t="shared" si="156"/>
        <v>0</v>
      </c>
      <c r="BT100" s="515">
        <f t="shared" si="157"/>
        <v>0</v>
      </c>
      <c r="BU100" s="515">
        <f t="shared" si="158"/>
        <v>0</v>
      </c>
      <c r="BV100" s="515">
        <f t="shared" si="159"/>
        <v>0</v>
      </c>
      <c r="BW100" s="515">
        <f t="shared" si="160"/>
        <v>0</v>
      </c>
      <c r="BX100" s="515">
        <f t="shared" si="161"/>
        <v>0</v>
      </c>
      <c r="BY100" s="515">
        <f t="shared" si="162"/>
        <v>0</v>
      </c>
      <c r="BZ100" s="515">
        <f t="shared" si="163"/>
        <v>0</v>
      </c>
      <c r="CA100" s="515">
        <f t="shared" si="164"/>
        <v>0</v>
      </c>
      <c r="CB100" s="515">
        <f t="shared" si="165"/>
        <v>0</v>
      </c>
      <c r="CC100" s="515">
        <f t="shared" si="166"/>
        <v>0</v>
      </c>
      <c r="CD100" s="515">
        <f t="shared" si="167"/>
        <v>0</v>
      </c>
      <c r="CE100" s="515">
        <f t="shared" si="168"/>
        <v>0</v>
      </c>
      <c r="CF100" s="515">
        <f t="shared" si="169"/>
        <v>0</v>
      </c>
      <c r="CG100" s="515">
        <f t="shared" si="170"/>
        <v>0</v>
      </c>
      <c r="CH100" s="515">
        <f t="shared" si="171"/>
        <v>0</v>
      </c>
      <c r="CI100" s="515">
        <f t="shared" si="172"/>
        <v>0</v>
      </c>
      <c r="CJ100" s="515">
        <f t="shared" si="192"/>
        <v>0</v>
      </c>
      <c r="CK100" s="515">
        <f t="shared" si="173"/>
        <v>0</v>
      </c>
      <c r="CL100" s="515">
        <f t="shared" si="174"/>
        <v>0</v>
      </c>
      <c r="CM100" s="515">
        <f t="shared" si="175"/>
        <v>0</v>
      </c>
      <c r="CN100" s="515">
        <f t="shared" si="176"/>
        <v>0</v>
      </c>
      <c r="CO100" s="515">
        <f t="shared" si="177"/>
        <v>0</v>
      </c>
      <c r="CP100" s="515">
        <f t="shared" si="178"/>
        <v>0</v>
      </c>
      <c r="CQ100" s="515">
        <f t="shared" si="179"/>
        <v>0</v>
      </c>
      <c r="CR100" s="515">
        <f t="shared" si="180"/>
        <v>0</v>
      </c>
      <c r="CS100" s="515">
        <f t="shared" si="181"/>
        <v>0</v>
      </c>
      <c r="CT100" s="515">
        <f t="shared" si="182"/>
        <v>0</v>
      </c>
      <c r="CU100" s="515">
        <f t="shared" si="183"/>
        <v>0</v>
      </c>
      <c r="CV100" s="515">
        <f t="shared" si="184"/>
        <v>0</v>
      </c>
      <c r="CW100" s="515">
        <f t="shared" si="185"/>
        <v>0</v>
      </c>
    </row>
    <row r="101" spans="2:101" x14ac:dyDescent="0.25">
      <c r="B101" s="509">
        <v>84</v>
      </c>
      <c r="C101" s="467">
        <f>'Student Entry'!C97</f>
        <v>211413205086</v>
      </c>
      <c r="D101" s="274" t="str">
        <f>'Student Entry'!D97</f>
        <v>ROSHAN DHARMA</v>
      </c>
      <c r="E101" s="468">
        <v>1</v>
      </c>
      <c r="F101" s="510">
        <v>2</v>
      </c>
      <c r="G101" s="510">
        <v>2</v>
      </c>
      <c r="H101" s="510">
        <v>2</v>
      </c>
      <c r="I101" s="510">
        <v>2</v>
      </c>
      <c r="J101" s="468">
        <v>2</v>
      </c>
      <c r="K101" s="510">
        <v>1</v>
      </c>
      <c r="L101" s="468">
        <v>1</v>
      </c>
      <c r="M101" s="468">
        <v>1</v>
      </c>
      <c r="N101" s="510">
        <v>2</v>
      </c>
      <c r="O101" s="511">
        <v>6</v>
      </c>
      <c r="P101" s="511">
        <v>8</v>
      </c>
      <c r="Q101" s="510"/>
      <c r="R101" s="510"/>
      <c r="S101" s="511">
        <v>4</v>
      </c>
      <c r="T101" s="511"/>
      <c r="U101" s="510"/>
      <c r="V101" s="510"/>
      <c r="W101" s="511" t="s">
        <v>937</v>
      </c>
      <c r="X101" s="511"/>
      <c r="Y101" s="510">
        <v>6</v>
      </c>
      <c r="Z101" s="510"/>
      <c r="AA101" s="511">
        <v>6</v>
      </c>
      <c r="AB101" s="511"/>
      <c r="AC101" s="510"/>
      <c r="AD101" s="510"/>
      <c r="AE101" s="511">
        <v>6</v>
      </c>
      <c r="AF101" s="511">
        <v>7</v>
      </c>
      <c r="AG101" s="447"/>
      <c r="AH101" s="512"/>
      <c r="AI101" s="513">
        <f t="shared" si="186"/>
        <v>7</v>
      </c>
      <c r="AJ101" s="513">
        <f t="shared" si="187"/>
        <v>10</v>
      </c>
      <c r="AK101" s="513">
        <f t="shared" si="188"/>
        <v>8</v>
      </c>
      <c r="AL101" s="513">
        <f t="shared" si="189"/>
        <v>16</v>
      </c>
      <c r="AM101" s="554">
        <f t="shared" si="190"/>
        <v>17</v>
      </c>
      <c r="AN101" s="554">
        <f t="shared" si="191"/>
        <v>1</v>
      </c>
      <c r="AO101" s="514">
        <f t="shared" si="193"/>
        <v>59</v>
      </c>
      <c r="AP101" s="515">
        <f t="shared" si="127"/>
        <v>0</v>
      </c>
      <c r="AQ101" s="515">
        <f t="shared" si="128"/>
        <v>0</v>
      </c>
      <c r="AR101" s="515">
        <f t="shared" si="129"/>
        <v>0</v>
      </c>
      <c r="AS101" s="515">
        <f t="shared" si="130"/>
        <v>0</v>
      </c>
      <c r="AT101" s="515">
        <f t="shared" si="131"/>
        <v>0</v>
      </c>
      <c r="AU101" s="515">
        <f t="shared" si="132"/>
        <v>0</v>
      </c>
      <c r="AV101" s="515">
        <f t="shared" si="133"/>
        <v>0</v>
      </c>
      <c r="AW101" s="515">
        <f t="shared" si="134"/>
        <v>0</v>
      </c>
      <c r="AX101" s="515">
        <f t="shared" si="135"/>
        <v>0</v>
      </c>
      <c r="AY101" s="515">
        <f t="shared" si="136"/>
        <v>0</v>
      </c>
      <c r="AZ101" s="515">
        <f t="shared" si="137"/>
        <v>0</v>
      </c>
      <c r="BA101" s="515">
        <f t="shared" si="138"/>
        <v>0</v>
      </c>
      <c r="BB101" s="515">
        <f t="shared" si="139"/>
        <v>0</v>
      </c>
      <c r="BC101" s="515">
        <f t="shared" si="140"/>
        <v>0</v>
      </c>
      <c r="BD101" s="515">
        <f t="shared" si="141"/>
        <v>0</v>
      </c>
      <c r="BE101" s="515">
        <f t="shared" si="142"/>
        <v>0</v>
      </c>
      <c r="BF101" s="515">
        <f t="shared" si="143"/>
        <v>0</v>
      </c>
      <c r="BG101" s="515">
        <f t="shared" si="144"/>
        <v>0</v>
      </c>
      <c r="BH101" s="515">
        <f t="shared" si="145"/>
        <v>0</v>
      </c>
      <c r="BI101" s="515">
        <f t="shared" si="146"/>
        <v>0</v>
      </c>
      <c r="BJ101" s="515">
        <f t="shared" si="147"/>
        <v>0</v>
      </c>
      <c r="BK101" s="515">
        <f t="shared" si="148"/>
        <v>0</v>
      </c>
      <c r="BL101" s="515">
        <f t="shared" si="149"/>
        <v>0</v>
      </c>
      <c r="BM101" s="515">
        <f t="shared" si="150"/>
        <v>0</v>
      </c>
      <c r="BN101" s="515">
        <f t="shared" si="151"/>
        <v>0</v>
      </c>
      <c r="BO101" s="515">
        <f t="shared" si="152"/>
        <v>0</v>
      </c>
      <c r="BP101" s="515">
        <f t="shared" si="153"/>
        <v>0</v>
      </c>
      <c r="BQ101" s="515">
        <f t="shared" si="154"/>
        <v>0</v>
      </c>
      <c r="BR101" s="515">
        <f t="shared" si="155"/>
        <v>0</v>
      </c>
      <c r="BS101" s="515">
        <f t="shared" si="156"/>
        <v>0</v>
      </c>
      <c r="BT101" s="515">
        <f t="shared" si="157"/>
        <v>0</v>
      </c>
      <c r="BU101" s="515">
        <f t="shared" si="158"/>
        <v>0</v>
      </c>
      <c r="BV101" s="515">
        <f t="shared" si="159"/>
        <v>0</v>
      </c>
      <c r="BW101" s="515">
        <f t="shared" si="160"/>
        <v>0</v>
      </c>
      <c r="BX101" s="515">
        <f t="shared" si="161"/>
        <v>0</v>
      </c>
      <c r="BY101" s="515">
        <f t="shared" si="162"/>
        <v>0</v>
      </c>
      <c r="BZ101" s="515">
        <f t="shared" si="163"/>
        <v>0</v>
      </c>
      <c r="CA101" s="515">
        <f t="shared" si="164"/>
        <v>0</v>
      </c>
      <c r="CB101" s="515">
        <f t="shared" si="165"/>
        <v>0</v>
      </c>
      <c r="CC101" s="515">
        <f t="shared" si="166"/>
        <v>0</v>
      </c>
      <c r="CD101" s="515">
        <f t="shared" si="167"/>
        <v>0</v>
      </c>
      <c r="CE101" s="515">
        <f t="shared" si="168"/>
        <v>0</v>
      </c>
      <c r="CF101" s="515">
        <f t="shared" si="169"/>
        <v>0</v>
      </c>
      <c r="CG101" s="515">
        <f t="shared" si="170"/>
        <v>0</v>
      </c>
      <c r="CH101" s="515">
        <f t="shared" si="171"/>
        <v>0</v>
      </c>
      <c r="CI101" s="515">
        <f t="shared" si="172"/>
        <v>0</v>
      </c>
      <c r="CJ101" s="515">
        <f t="shared" si="192"/>
        <v>0</v>
      </c>
      <c r="CK101" s="515">
        <f t="shared" si="173"/>
        <v>0</v>
      </c>
      <c r="CL101" s="515">
        <f t="shared" si="174"/>
        <v>0</v>
      </c>
      <c r="CM101" s="515">
        <f t="shared" si="175"/>
        <v>0</v>
      </c>
      <c r="CN101" s="515">
        <f t="shared" si="176"/>
        <v>0</v>
      </c>
      <c r="CO101" s="515">
        <f t="shared" si="177"/>
        <v>0</v>
      </c>
      <c r="CP101" s="515">
        <f t="shared" si="178"/>
        <v>0</v>
      </c>
      <c r="CQ101" s="515">
        <f t="shared" si="179"/>
        <v>0</v>
      </c>
      <c r="CR101" s="515">
        <f t="shared" si="180"/>
        <v>0</v>
      </c>
      <c r="CS101" s="515">
        <f t="shared" si="181"/>
        <v>0</v>
      </c>
      <c r="CT101" s="515">
        <f t="shared" si="182"/>
        <v>0</v>
      </c>
      <c r="CU101" s="515">
        <f t="shared" si="183"/>
        <v>0</v>
      </c>
      <c r="CV101" s="515">
        <f t="shared" si="184"/>
        <v>0</v>
      </c>
      <c r="CW101" s="515">
        <f t="shared" si="185"/>
        <v>0</v>
      </c>
    </row>
    <row r="102" spans="2:101" x14ac:dyDescent="0.25">
      <c r="B102" s="509">
        <v>85</v>
      </c>
      <c r="C102" s="467">
        <f>'Student Entry'!C98</f>
        <v>211413205087</v>
      </c>
      <c r="D102" s="274" t="str">
        <f>'Student Entry'!D98</f>
        <v>RUBIKA.K</v>
      </c>
      <c r="E102" s="468">
        <v>2</v>
      </c>
      <c r="F102" s="510">
        <v>2</v>
      </c>
      <c r="G102" s="510">
        <v>2</v>
      </c>
      <c r="H102" s="510">
        <v>1</v>
      </c>
      <c r="I102" s="510">
        <v>0</v>
      </c>
      <c r="J102" s="468">
        <v>2</v>
      </c>
      <c r="K102" s="510">
        <v>1</v>
      </c>
      <c r="L102" s="468">
        <v>1</v>
      </c>
      <c r="M102" s="468">
        <v>2</v>
      </c>
      <c r="N102" s="510">
        <v>2</v>
      </c>
      <c r="O102" s="511" t="s">
        <v>937</v>
      </c>
      <c r="P102" s="511" t="s">
        <v>937</v>
      </c>
      <c r="Q102" s="510">
        <v>10</v>
      </c>
      <c r="R102" s="510">
        <v>4</v>
      </c>
      <c r="S102" s="511">
        <v>6</v>
      </c>
      <c r="T102" s="511"/>
      <c r="U102" s="510"/>
      <c r="V102" s="510"/>
      <c r="W102" s="511">
        <v>5</v>
      </c>
      <c r="X102" s="511"/>
      <c r="Y102" s="510"/>
      <c r="Z102" s="510"/>
      <c r="AA102" s="511" t="s">
        <v>937</v>
      </c>
      <c r="AB102" s="511"/>
      <c r="AC102" s="510">
        <v>5</v>
      </c>
      <c r="AD102" s="510">
        <v>6</v>
      </c>
      <c r="AE102" s="511">
        <v>5</v>
      </c>
      <c r="AF102" s="511">
        <v>7</v>
      </c>
      <c r="AG102" s="447"/>
      <c r="AH102" s="512"/>
      <c r="AI102" s="513">
        <f t="shared" si="186"/>
        <v>6</v>
      </c>
      <c r="AJ102" s="513">
        <f t="shared" si="187"/>
        <v>12</v>
      </c>
      <c r="AK102" s="513">
        <f t="shared" si="188"/>
        <v>13</v>
      </c>
      <c r="AL102" s="513">
        <f t="shared" si="189"/>
        <v>14</v>
      </c>
      <c r="AM102" s="554">
        <f t="shared" si="190"/>
        <v>16</v>
      </c>
      <c r="AN102" s="554">
        <f t="shared" si="191"/>
        <v>2</v>
      </c>
      <c r="AO102" s="514">
        <f t="shared" si="193"/>
        <v>63</v>
      </c>
      <c r="AP102" s="515">
        <f t="shared" si="127"/>
        <v>0</v>
      </c>
      <c r="AQ102" s="515">
        <f t="shared" si="128"/>
        <v>0</v>
      </c>
      <c r="AR102" s="515">
        <f t="shared" si="129"/>
        <v>0</v>
      </c>
      <c r="AS102" s="515">
        <f t="shared" si="130"/>
        <v>0</v>
      </c>
      <c r="AT102" s="515">
        <f t="shared" si="131"/>
        <v>0</v>
      </c>
      <c r="AU102" s="515">
        <f t="shared" si="132"/>
        <v>0</v>
      </c>
      <c r="AV102" s="515">
        <f t="shared" si="133"/>
        <v>0</v>
      </c>
      <c r="AW102" s="515">
        <f t="shared" si="134"/>
        <v>0</v>
      </c>
      <c r="AX102" s="515">
        <f t="shared" si="135"/>
        <v>0</v>
      </c>
      <c r="AY102" s="515">
        <f t="shared" si="136"/>
        <v>0</v>
      </c>
      <c r="AZ102" s="515">
        <f t="shared" si="137"/>
        <v>0</v>
      </c>
      <c r="BA102" s="515">
        <f t="shared" si="138"/>
        <v>0</v>
      </c>
      <c r="BB102" s="515">
        <f t="shared" si="139"/>
        <v>0</v>
      </c>
      <c r="BC102" s="515">
        <f t="shared" si="140"/>
        <v>0</v>
      </c>
      <c r="BD102" s="515">
        <f t="shared" si="141"/>
        <v>0</v>
      </c>
      <c r="BE102" s="515">
        <f t="shared" si="142"/>
        <v>0</v>
      </c>
      <c r="BF102" s="515">
        <f t="shared" si="143"/>
        <v>0</v>
      </c>
      <c r="BG102" s="515">
        <f t="shared" si="144"/>
        <v>0</v>
      </c>
      <c r="BH102" s="515">
        <f t="shared" si="145"/>
        <v>0</v>
      </c>
      <c r="BI102" s="515">
        <f t="shared" si="146"/>
        <v>0</v>
      </c>
      <c r="BJ102" s="515">
        <f t="shared" si="147"/>
        <v>0</v>
      </c>
      <c r="BK102" s="515">
        <f t="shared" si="148"/>
        <v>0</v>
      </c>
      <c r="BL102" s="515">
        <f t="shared" si="149"/>
        <v>0</v>
      </c>
      <c r="BM102" s="515">
        <f t="shared" si="150"/>
        <v>0</v>
      </c>
      <c r="BN102" s="515">
        <f t="shared" si="151"/>
        <v>0</v>
      </c>
      <c r="BO102" s="515">
        <f t="shared" si="152"/>
        <v>0</v>
      </c>
      <c r="BP102" s="515">
        <f t="shared" si="153"/>
        <v>0</v>
      </c>
      <c r="BQ102" s="515">
        <f t="shared" si="154"/>
        <v>0</v>
      </c>
      <c r="BR102" s="515">
        <f t="shared" si="155"/>
        <v>0</v>
      </c>
      <c r="BS102" s="515">
        <f t="shared" si="156"/>
        <v>0</v>
      </c>
      <c r="BT102" s="515">
        <f t="shared" si="157"/>
        <v>0</v>
      </c>
      <c r="BU102" s="515">
        <f t="shared" si="158"/>
        <v>0</v>
      </c>
      <c r="BV102" s="515">
        <f t="shared" si="159"/>
        <v>0</v>
      </c>
      <c r="BW102" s="515">
        <f t="shared" si="160"/>
        <v>0</v>
      </c>
      <c r="BX102" s="515">
        <f t="shared" si="161"/>
        <v>0</v>
      </c>
      <c r="BY102" s="515">
        <f t="shared" si="162"/>
        <v>0</v>
      </c>
      <c r="BZ102" s="515">
        <f t="shared" si="163"/>
        <v>0</v>
      </c>
      <c r="CA102" s="515">
        <f t="shared" si="164"/>
        <v>0</v>
      </c>
      <c r="CB102" s="515">
        <f t="shared" si="165"/>
        <v>0</v>
      </c>
      <c r="CC102" s="515">
        <f t="shared" si="166"/>
        <v>0</v>
      </c>
      <c r="CD102" s="515">
        <f t="shared" si="167"/>
        <v>0</v>
      </c>
      <c r="CE102" s="515">
        <f t="shared" si="168"/>
        <v>0</v>
      </c>
      <c r="CF102" s="515">
        <f t="shared" si="169"/>
        <v>0</v>
      </c>
      <c r="CG102" s="515">
        <f t="shared" si="170"/>
        <v>0</v>
      </c>
      <c r="CH102" s="515">
        <f t="shared" si="171"/>
        <v>0</v>
      </c>
      <c r="CI102" s="515">
        <f t="shared" si="172"/>
        <v>0</v>
      </c>
      <c r="CJ102" s="515">
        <f t="shared" si="192"/>
        <v>0</v>
      </c>
      <c r="CK102" s="515">
        <f t="shared" si="173"/>
        <v>0</v>
      </c>
      <c r="CL102" s="515">
        <f t="shared" si="174"/>
        <v>0</v>
      </c>
      <c r="CM102" s="515">
        <f t="shared" si="175"/>
        <v>0</v>
      </c>
      <c r="CN102" s="515">
        <f t="shared" si="176"/>
        <v>0</v>
      </c>
      <c r="CO102" s="515">
        <f t="shared" si="177"/>
        <v>0</v>
      </c>
      <c r="CP102" s="515">
        <f t="shared" si="178"/>
        <v>0</v>
      </c>
      <c r="CQ102" s="515">
        <f t="shared" si="179"/>
        <v>0</v>
      </c>
      <c r="CR102" s="515">
        <f t="shared" si="180"/>
        <v>0</v>
      </c>
      <c r="CS102" s="515">
        <f t="shared" si="181"/>
        <v>0</v>
      </c>
      <c r="CT102" s="515">
        <f t="shared" si="182"/>
        <v>0</v>
      </c>
      <c r="CU102" s="515">
        <f t="shared" si="183"/>
        <v>0</v>
      </c>
      <c r="CV102" s="515">
        <f t="shared" si="184"/>
        <v>0</v>
      </c>
      <c r="CW102" s="515">
        <f t="shared" si="185"/>
        <v>0</v>
      </c>
    </row>
    <row r="103" spans="2:101" x14ac:dyDescent="0.25">
      <c r="B103" s="509">
        <v>86</v>
      </c>
      <c r="C103" s="467">
        <f>'Student Entry'!C99</f>
        <v>211413205088</v>
      </c>
      <c r="D103" s="274" t="str">
        <f>'Student Entry'!D99</f>
        <v>SALAI DHAMAYANTHI.M.S</v>
      </c>
      <c r="E103" s="468">
        <v>2</v>
      </c>
      <c r="F103" s="510">
        <v>2</v>
      </c>
      <c r="G103" s="510">
        <v>2</v>
      </c>
      <c r="H103" s="510">
        <v>2</v>
      </c>
      <c r="I103" s="510">
        <v>2</v>
      </c>
      <c r="J103" s="468">
        <v>2</v>
      </c>
      <c r="K103" s="510">
        <v>1</v>
      </c>
      <c r="L103" s="468">
        <v>2</v>
      </c>
      <c r="M103" s="468">
        <v>2</v>
      </c>
      <c r="N103" s="510">
        <v>2</v>
      </c>
      <c r="O103" s="511">
        <v>7</v>
      </c>
      <c r="P103" s="511">
        <v>8</v>
      </c>
      <c r="Q103" s="510"/>
      <c r="R103" s="510"/>
      <c r="S103" s="511">
        <v>6</v>
      </c>
      <c r="T103" s="511"/>
      <c r="U103" s="510"/>
      <c r="V103" s="510"/>
      <c r="W103" s="511">
        <v>7</v>
      </c>
      <c r="X103" s="511"/>
      <c r="Y103" s="510"/>
      <c r="Z103" s="510"/>
      <c r="AA103" s="511" t="s">
        <v>937</v>
      </c>
      <c r="AB103" s="511"/>
      <c r="AC103" s="510">
        <v>6</v>
      </c>
      <c r="AD103" s="510">
        <v>5</v>
      </c>
      <c r="AE103" s="511" t="s">
        <v>937</v>
      </c>
      <c r="AF103" s="511" t="s">
        <v>937</v>
      </c>
      <c r="AG103" s="447">
        <v>8</v>
      </c>
      <c r="AH103" s="512">
        <v>6</v>
      </c>
      <c r="AI103" s="513">
        <f t="shared" si="186"/>
        <v>9</v>
      </c>
      <c r="AJ103" s="513">
        <f t="shared" si="187"/>
        <v>10</v>
      </c>
      <c r="AK103" s="513">
        <f t="shared" si="188"/>
        <v>16</v>
      </c>
      <c r="AL103" s="513">
        <f t="shared" si="189"/>
        <v>15</v>
      </c>
      <c r="AM103" s="554">
        <f t="shared" si="190"/>
        <v>20</v>
      </c>
      <c r="AN103" s="554">
        <f t="shared" si="191"/>
        <v>2</v>
      </c>
      <c r="AO103" s="514">
        <f t="shared" si="193"/>
        <v>72</v>
      </c>
      <c r="AP103" s="515">
        <f t="shared" si="127"/>
        <v>0</v>
      </c>
      <c r="AQ103" s="515">
        <f t="shared" si="128"/>
        <v>0</v>
      </c>
      <c r="AR103" s="515">
        <f t="shared" si="129"/>
        <v>0</v>
      </c>
      <c r="AS103" s="515">
        <f t="shared" si="130"/>
        <v>0</v>
      </c>
      <c r="AT103" s="515">
        <f t="shared" si="131"/>
        <v>0</v>
      </c>
      <c r="AU103" s="515">
        <f t="shared" si="132"/>
        <v>0</v>
      </c>
      <c r="AV103" s="515">
        <f t="shared" si="133"/>
        <v>0</v>
      </c>
      <c r="AW103" s="515">
        <f t="shared" si="134"/>
        <v>0</v>
      </c>
      <c r="AX103" s="515">
        <f t="shared" si="135"/>
        <v>0</v>
      </c>
      <c r="AY103" s="515">
        <f t="shared" si="136"/>
        <v>0</v>
      </c>
      <c r="AZ103" s="515">
        <f t="shared" si="137"/>
        <v>0</v>
      </c>
      <c r="BA103" s="515">
        <f t="shared" si="138"/>
        <v>0</v>
      </c>
      <c r="BB103" s="515">
        <f t="shared" si="139"/>
        <v>0</v>
      </c>
      <c r="BC103" s="515">
        <f t="shared" si="140"/>
        <v>0</v>
      </c>
      <c r="BD103" s="515">
        <f t="shared" si="141"/>
        <v>0</v>
      </c>
      <c r="BE103" s="515">
        <f t="shared" si="142"/>
        <v>0</v>
      </c>
      <c r="BF103" s="515">
        <f t="shared" si="143"/>
        <v>0</v>
      </c>
      <c r="BG103" s="515">
        <f t="shared" si="144"/>
        <v>0</v>
      </c>
      <c r="BH103" s="515">
        <f t="shared" si="145"/>
        <v>0</v>
      </c>
      <c r="BI103" s="515">
        <f t="shared" si="146"/>
        <v>0</v>
      </c>
      <c r="BJ103" s="515">
        <f t="shared" si="147"/>
        <v>0</v>
      </c>
      <c r="BK103" s="515">
        <f t="shared" si="148"/>
        <v>0</v>
      </c>
      <c r="BL103" s="515">
        <f t="shared" si="149"/>
        <v>0</v>
      </c>
      <c r="BM103" s="515">
        <f t="shared" si="150"/>
        <v>0</v>
      </c>
      <c r="BN103" s="515">
        <f t="shared" si="151"/>
        <v>0</v>
      </c>
      <c r="BO103" s="515">
        <f t="shared" si="152"/>
        <v>0</v>
      </c>
      <c r="BP103" s="515">
        <f t="shared" si="153"/>
        <v>0</v>
      </c>
      <c r="BQ103" s="515">
        <f t="shared" si="154"/>
        <v>0</v>
      </c>
      <c r="BR103" s="515">
        <f t="shared" si="155"/>
        <v>0</v>
      </c>
      <c r="BS103" s="515">
        <f t="shared" si="156"/>
        <v>0</v>
      </c>
      <c r="BT103" s="515">
        <f t="shared" si="157"/>
        <v>0</v>
      </c>
      <c r="BU103" s="515">
        <f t="shared" si="158"/>
        <v>0</v>
      </c>
      <c r="BV103" s="515">
        <f t="shared" si="159"/>
        <v>0</v>
      </c>
      <c r="BW103" s="515">
        <f t="shared" si="160"/>
        <v>0</v>
      </c>
      <c r="BX103" s="515">
        <f t="shared" si="161"/>
        <v>0</v>
      </c>
      <c r="BY103" s="515">
        <f t="shared" si="162"/>
        <v>0</v>
      </c>
      <c r="BZ103" s="515">
        <f t="shared" si="163"/>
        <v>0</v>
      </c>
      <c r="CA103" s="515">
        <f t="shared" si="164"/>
        <v>0</v>
      </c>
      <c r="CB103" s="515">
        <f t="shared" si="165"/>
        <v>0</v>
      </c>
      <c r="CC103" s="515">
        <f t="shared" si="166"/>
        <v>0</v>
      </c>
      <c r="CD103" s="515">
        <f t="shared" si="167"/>
        <v>0</v>
      </c>
      <c r="CE103" s="515">
        <f t="shared" si="168"/>
        <v>0</v>
      </c>
      <c r="CF103" s="515">
        <f t="shared" si="169"/>
        <v>0</v>
      </c>
      <c r="CG103" s="515">
        <f t="shared" si="170"/>
        <v>0</v>
      </c>
      <c r="CH103" s="515">
        <f t="shared" si="171"/>
        <v>0</v>
      </c>
      <c r="CI103" s="515">
        <f t="shared" si="172"/>
        <v>0</v>
      </c>
      <c r="CJ103" s="515">
        <f t="shared" si="192"/>
        <v>0</v>
      </c>
      <c r="CK103" s="515">
        <f t="shared" si="173"/>
        <v>0</v>
      </c>
      <c r="CL103" s="515">
        <f t="shared" si="174"/>
        <v>0</v>
      </c>
      <c r="CM103" s="515">
        <f t="shared" si="175"/>
        <v>0</v>
      </c>
      <c r="CN103" s="515">
        <f t="shared" si="176"/>
        <v>0</v>
      </c>
      <c r="CO103" s="515">
        <f t="shared" si="177"/>
        <v>0</v>
      </c>
      <c r="CP103" s="515">
        <f t="shared" si="178"/>
        <v>0</v>
      </c>
      <c r="CQ103" s="515">
        <f t="shared" si="179"/>
        <v>0</v>
      </c>
      <c r="CR103" s="515">
        <f t="shared" si="180"/>
        <v>0</v>
      </c>
      <c r="CS103" s="515">
        <f t="shared" si="181"/>
        <v>0</v>
      </c>
      <c r="CT103" s="515">
        <f t="shared" si="182"/>
        <v>0</v>
      </c>
      <c r="CU103" s="515">
        <f t="shared" si="183"/>
        <v>0</v>
      </c>
      <c r="CV103" s="515">
        <f t="shared" si="184"/>
        <v>0</v>
      </c>
      <c r="CW103" s="515">
        <f t="shared" si="185"/>
        <v>0</v>
      </c>
    </row>
    <row r="104" spans="2:101" x14ac:dyDescent="0.25">
      <c r="B104" s="509">
        <v>87</v>
      </c>
      <c r="C104" s="467">
        <f>'Student Entry'!C100</f>
        <v>211413205089</v>
      </c>
      <c r="D104" s="274" t="str">
        <f>'Student Entry'!D100</f>
        <v>SAMYUKTHA.R</v>
      </c>
      <c r="E104" s="468">
        <v>1</v>
      </c>
      <c r="F104" s="510">
        <v>2</v>
      </c>
      <c r="G104" s="510">
        <v>2</v>
      </c>
      <c r="H104" s="510">
        <v>1</v>
      </c>
      <c r="I104" s="510">
        <v>2</v>
      </c>
      <c r="J104" s="468">
        <v>1</v>
      </c>
      <c r="K104" s="510">
        <v>0</v>
      </c>
      <c r="L104" s="468">
        <v>1</v>
      </c>
      <c r="M104" s="468">
        <v>2</v>
      </c>
      <c r="N104" s="510">
        <v>2</v>
      </c>
      <c r="O104" s="511">
        <v>6</v>
      </c>
      <c r="P104" s="511">
        <v>6</v>
      </c>
      <c r="Q104" s="510"/>
      <c r="R104" s="510"/>
      <c r="S104" s="511" t="s">
        <v>937</v>
      </c>
      <c r="T104" s="511"/>
      <c r="U104" s="510">
        <v>13</v>
      </c>
      <c r="V104" s="510"/>
      <c r="W104" s="511" t="s">
        <v>937</v>
      </c>
      <c r="X104" s="511"/>
      <c r="Y104" s="510">
        <v>7</v>
      </c>
      <c r="Z104" s="510"/>
      <c r="AA104" s="511">
        <v>6</v>
      </c>
      <c r="AB104" s="511"/>
      <c r="AC104" s="510"/>
      <c r="AD104" s="510"/>
      <c r="AE104" s="511">
        <v>4</v>
      </c>
      <c r="AF104" s="511">
        <v>8</v>
      </c>
      <c r="AG104" s="447"/>
      <c r="AH104" s="512"/>
      <c r="AI104" s="513">
        <f t="shared" si="186"/>
        <v>7</v>
      </c>
      <c r="AJ104" s="513">
        <f t="shared" si="187"/>
        <v>8</v>
      </c>
      <c r="AK104" s="513">
        <f t="shared" si="188"/>
        <v>4</v>
      </c>
      <c r="AL104" s="513">
        <f t="shared" si="189"/>
        <v>26</v>
      </c>
      <c r="AM104" s="554">
        <f t="shared" si="190"/>
        <v>17</v>
      </c>
      <c r="AN104" s="554">
        <f t="shared" si="191"/>
        <v>2</v>
      </c>
      <c r="AO104" s="514">
        <f t="shared" si="193"/>
        <v>64</v>
      </c>
      <c r="AP104" s="515">
        <f t="shared" si="127"/>
        <v>0</v>
      </c>
      <c r="AQ104" s="515">
        <f t="shared" si="128"/>
        <v>0</v>
      </c>
      <c r="AR104" s="515">
        <f t="shared" si="129"/>
        <v>0</v>
      </c>
      <c r="AS104" s="515">
        <f t="shared" si="130"/>
        <v>0</v>
      </c>
      <c r="AT104" s="515">
        <f t="shared" si="131"/>
        <v>0</v>
      </c>
      <c r="AU104" s="515">
        <f t="shared" si="132"/>
        <v>0</v>
      </c>
      <c r="AV104" s="515">
        <f t="shared" si="133"/>
        <v>0</v>
      </c>
      <c r="AW104" s="515">
        <f t="shared" si="134"/>
        <v>0</v>
      </c>
      <c r="AX104" s="515">
        <f t="shared" si="135"/>
        <v>0</v>
      </c>
      <c r="AY104" s="515">
        <f t="shared" si="136"/>
        <v>0</v>
      </c>
      <c r="AZ104" s="515">
        <f t="shared" si="137"/>
        <v>0</v>
      </c>
      <c r="BA104" s="515">
        <f t="shared" si="138"/>
        <v>0</v>
      </c>
      <c r="BB104" s="515">
        <f t="shared" si="139"/>
        <v>0</v>
      </c>
      <c r="BC104" s="515">
        <f t="shared" si="140"/>
        <v>0</v>
      </c>
      <c r="BD104" s="515">
        <f t="shared" si="141"/>
        <v>0</v>
      </c>
      <c r="BE104" s="515">
        <f t="shared" si="142"/>
        <v>0</v>
      </c>
      <c r="BF104" s="515">
        <f t="shared" si="143"/>
        <v>0</v>
      </c>
      <c r="BG104" s="515">
        <f t="shared" si="144"/>
        <v>0</v>
      </c>
      <c r="BH104" s="515">
        <f t="shared" si="145"/>
        <v>0</v>
      </c>
      <c r="BI104" s="515">
        <f t="shared" si="146"/>
        <v>0</v>
      </c>
      <c r="BJ104" s="515">
        <f t="shared" si="147"/>
        <v>0</v>
      </c>
      <c r="BK104" s="515">
        <f t="shared" si="148"/>
        <v>0</v>
      </c>
      <c r="BL104" s="515">
        <f t="shared" si="149"/>
        <v>0</v>
      </c>
      <c r="BM104" s="515">
        <f t="shared" si="150"/>
        <v>0</v>
      </c>
      <c r="BN104" s="515">
        <f t="shared" si="151"/>
        <v>0</v>
      </c>
      <c r="BO104" s="515">
        <f t="shared" si="152"/>
        <v>0</v>
      </c>
      <c r="BP104" s="515">
        <f t="shared" si="153"/>
        <v>0</v>
      </c>
      <c r="BQ104" s="515">
        <f t="shared" si="154"/>
        <v>0</v>
      </c>
      <c r="BR104" s="515">
        <f t="shared" si="155"/>
        <v>0</v>
      </c>
      <c r="BS104" s="515">
        <f t="shared" si="156"/>
        <v>0</v>
      </c>
      <c r="BT104" s="515">
        <f t="shared" si="157"/>
        <v>0</v>
      </c>
      <c r="BU104" s="515">
        <f t="shared" si="158"/>
        <v>0</v>
      </c>
      <c r="BV104" s="515">
        <f t="shared" si="159"/>
        <v>0</v>
      </c>
      <c r="BW104" s="515">
        <f t="shared" si="160"/>
        <v>0</v>
      </c>
      <c r="BX104" s="515">
        <f t="shared" si="161"/>
        <v>0</v>
      </c>
      <c r="BY104" s="515">
        <f t="shared" si="162"/>
        <v>0</v>
      </c>
      <c r="BZ104" s="515">
        <f t="shared" si="163"/>
        <v>0</v>
      </c>
      <c r="CA104" s="515">
        <f t="shared" si="164"/>
        <v>0</v>
      </c>
      <c r="CB104" s="515">
        <f t="shared" si="165"/>
        <v>0</v>
      </c>
      <c r="CC104" s="515">
        <f t="shared" si="166"/>
        <v>0</v>
      </c>
      <c r="CD104" s="515">
        <f t="shared" si="167"/>
        <v>0</v>
      </c>
      <c r="CE104" s="515">
        <f t="shared" si="168"/>
        <v>0</v>
      </c>
      <c r="CF104" s="515">
        <f t="shared" si="169"/>
        <v>0</v>
      </c>
      <c r="CG104" s="515">
        <f t="shared" si="170"/>
        <v>0</v>
      </c>
      <c r="CH104" s="515">
        <f t="shared" si="171"/>
        <v>0</v>
      </c>
      <c r="CI104" s="515">
        <f t="shared" si="172"/>
        <v>0</v>
      </c>
      <c r="CJ104" s="515">
        <f t="shared" si="192"/>
        <v>0</v>
      </c>
      <c r="CK104" s="515">
        <f t="shared" si="173"/>
        <v>0</v>
      </c>
      <c r="CL104" s="515">
        <f t="shared" si="174"/>
        <v>0</v>
      </c>
      <c r="CM104" s="515">
        <f t="shared" si="175"/>
        <v>0</v>
      </c>
      <c r="CN104" s="515">
        <f t="shared" si="176"/>
        <v>0</v>
      </c>
      <c r="CO104" s="515">
        <f t="shared" si="177"/>
        <v>0</v>
      </c>
      <c r="CP104" s="515">
        <f t="shared" si="178"/>
        <v>0</v>
      </c>
      <c r="CQ104" s="515">
        <f t="shared" si="179"/>
        <v>0</v>
      </c>
      <c r="CR104" s="515">
        <f t="shared" si="180"/>
        <v>0</v>
      </c>
      <c r="CS104" s="515">
        <f t="shared" si="181"/>
        <v>0</v>
      </c>
      <c r="CT104" s="515">
        <f t="shared" si="182"/>
        <v>0</v>
      </c>
      <c r="CU104" s="515">
        <f t="shared" si="183"/>
        <v>0</v>
      </c>
      <c r="CV104" s="515">
        <f t="shared" si="184"/>
        <v>0</v>
      </c>
      <c r="CW104" s="515">
        <f t="shared" si="185"/>
        <v>0</v>
      </c>
    </row>
    <row r="105" spans="2:101" x14ac:dyDescent="0.25">
      <c r="B105" s="509">
        <v>88</v>
      </c>
      <c r="C105" s="467">
        <f>'Student Entry'!C101</f>
        <v>211413205090</v>
      </c>
      <c r="D105" s="274" t="str">
        <f>'Student Entry'!D101</f>
        <v>SANDHIYA.S</v>
      </c>
      <c r="E105" s="468">
        <v>1</v>
      </c>
      <c r="F105" s="510">
        <v>0</v>
      </c>
      <c r="G105" s="510">
        <v>1</v>
      </c>
      <c r="H105" s="510">
        <v>2</v>
      </c>
      <c r="I105" s="510">
        <v>0</v>
      </c>
      <c r="J105" s="468">
        <v>2</v>
      </c>
      <c r="K105" s="510">
        <v>1</v>
      </c>
      <c r="L105" s="468">
        <v>2</v>
      </c>
      <c r="M105" s="468">
        <v>1</v>
      </c>
      <c r="N105" s="510">
        <v>1</v>
      </c>
      <c r="O105" s="511">
        <v>7</v>
      </c>
      <c r="P105" s="511">
        <v>5</v>
      </c>
      <c r="Q105" s="510"/>
      <c r="R105" s="510"/>
      <c r="S105" s="511">
        <v>6</v>
      </c>
      <c r="T105" s="511"/>
      <c r="U105" s="510"/>
      <c r="V105" s="510"/>
      <c r="W105" s="511">
        <v>7</v>
      </c>
      <c r="X105" s="511"/>
      <c r="Y105" s="510"/>
      <c r="Z105" s="510"/>
      <c r="AA105" s="511">
        <v>7</v>
      </c>
      <c r="AB105" s="511"/>
      <c r="AC105" s="510"/>
      <c r="AD105" s="510"/>
      <c r="AE105" s="511">
        <v>6</v>
      </c>
      <c r="AF105" s="511">
        <v>6</v>
      </c>
      <c r="AG105" s="447"/>
      <c r="AH105" s="512"/>
      <c r="AI105" s="513">
        <f t="shared" si="186"/>
        <v>8</v>
      </c>
      <c r="AJ105" s="513">
        <f t="shared" si="187"/>
        <v>5</v>
      </c>
      <c r="AK105" s="513">
        <f t="shared" si="188"/>
        <v>7</v>
      </c>
      <c r="AL105" s="513">
        <f t="shared" si="189"/>
        <v>10</v>
      </c>
      <c r="AM105" s="554">
        <f t="shared" si="190"/>
        <v>24</v>
      </c>
      <c r="AN105" s="554">
        <f t="shared" si="191"/>
        <v>1</v>
      </c>
      <c r="AO105" s="514">
        <f t="shared" si="193"/>
        <v>55</v>
      </c>
      <c r="AP105" s="515">
        <f t="shared" si="127"/>
        <v>0</v>
      </c>
      <c r="AQ105" s="515">
        <f t="shared" si="128"/>
        <v>0</v>
      </c>
      <c r="AR105" s="515">
        <f t="shared" si="129"/>
        <v>0</v>
      </c>
      <c r="AS105" s="515">
        <f t="shared" si="130"/>
        <v>0</v>
      </c>
      <c r="AT105" s="515">
        <f t="shared" si="131"/>
        <v>0</v>
      </c>
      <c r="AU105" s="515">
        <f t="shared" si="132"/>
        <v>0</v>
      </c>
      <c r="AV105" s="515">
        <f t="shared" si="133"/>
        <v>0</v>
      </c>
      <c r="AW105" s="515">
        <f t="shared" si="134"/>
        <v>0</v>
      </c>
      <c r="AX105" s="515">
        <f t="shared" si="135"/>
        <v>0</v>
      </c>
      <c r="AY105" s="515">
        <f t="shared" si="136"/>
        <v>0</v>
      </c>
      <c r="AZ105" s="515">
        <f t="shared" si="137"/>
        <v>0</v>
      </c>
      <c r="BA105" s="515">
        <f t="shared" si="138"/>
        <v>0</v>
      </c>
      <c r="BB105" s="515">
        <f t="shared" si="139"/>
        <v>0</v>
      </c>
      <c r="BC105" s="515">
        <f t="shared" si="140"/>
        <v>0</v>
      </c>
      <c r="BD105" s="515">
        <f t="shared" si="141"/>
        <v>0</v>
      </c>
      <c r="BE105" s="515">
        <f t="shared" si="142"/>
        <v>0</v>
      </c>
      <c r="BF105" s="515">
        <f t="shared" si="143"/>
        <v>0</v>
      </c>
      <c r="BG105" s="515">
        <f t="shared" si="144"/>
        <v>0</v>
      </c>
      <c r="BH105" s="515">
        <f t="shared" si="145"/>
        <v>0</v>
      </c>
      <c r="BI105" s="515">
        <f t="shared" si="146"/>
        <v>0</v>
      </c>
      <c r="BJ105" s="515">
        <f t="shared" si="147"/>
        <v>0</v>
      </c>
      <c r="BK105" s="515">
        <f t="shared" si="148"/>
        <v>0</v>
      </c>
      <c r="BL105" s="515">
        <f t="shared" si="149"/>
        <v>0</v>
      </c>
      <c r="BM105" s="515">
        <f t="shared" si="150"/>
        <v>0</v>
      </c>
      <c r="BN105" s="515">
        <f t="shared" si="151"/>
        <v>0</v>
      </c>
      <c r="BO105" s="515">
        <f t="shared" si="152"/>
        <v>0</v>
      </c>
      <c r="BP105" s="515">
        <f t="shared" si="153"/>
        <v>0</v>
      </c>
      <c r="BQ105" s="515">
        <f t="shared" si="154"/>
        <v>0</v>
      </c>
      <c r="BR105" s="515">
        <f t="shared" si="155"/>
        <v>0</v>
      </c>
      <c r="BS105" s="515">
        <f t="shared" si="156"/>
        <v>0</v>
      </c>
      <c r="BT105" s="515">
        <f t="shared" si="157"/>
        <v>0</v>
      </c>
      <c r="BU105" s="515">
        <f t="shared" si="158"/>
        <v>0</v>
      </c>
      <c r="BV105" s="515">
        <f t="shared" si="159"/>
        <v>0</v>
      </c>
      <c r="BW105" s="515">
        <f t="shared" si="160"/>
        <v>0</v>
      </c>
      <c r="BX105" s="515">
        <f t="shared" si="161"/>
        <v>0</v>
      </c>
      <c r="BY105" s="515">
        <f t="shared" si="162"/>
        <v>0</v>
      </c>
      <c r="BZ105" s="515">
        <f t="shared" si="163"/>
        <v>0</v>
      </c>
      <c r="CA105" s="515">
        <f t="shared" si="164"/>
        <v>0</v>
      </c>
      <c r="CB105" s="515">
        <f t="shared" si="165"/>
        <v>0</v>
      </c>
      <c r="CC105" s="515">
        <f t="shared" si="166"/>
        <v>0</v>
      </c>
      <c r="CD105" s="515">
        <f t="shared" si="167"/>
        <v>0</v>
      </c>
      <c r="CE105" s="515">
        <f t="shared" si="168"/>
        <v>0</v>
      </c>
      <c r="CF105" s="515">
        <f t="shared" si="169"/>
        <v>0</v>
      </c>
      <c r="CG105" s="515">
        <f t="shared" si="170"/>
        <v>0</v>
      </c>
      <c r="CH105" s="515">
        <f t="shared" si="171"/>
        <v>0</v>
      </c>
      <c r="CI105" s="515">
        <f t="shared" si="172"/>
        <v>0</v>
      </c>
      <c r="CJ105" s="515">
        <f t="shared" si="192"/>
        <v>0</v>
      </c>
      <c r="CK105" s="515">
        <f t="shared" si="173"/>
        <v>0</v>
      </c>
      <c r="CL105" s="515">
        <f t="shared" si="174"/>
        <v>0</v>
      </c>
      <c r="CM105" s="515">
        <f t="shared" si="175"/>
        <v>0</v>
      </c>
      <c r="CN105" s="515">
        <f t="shared" si="176"/>
        <v>0</v>
      </c>
      <c r="CO105" s="515">
        <f t="shared" si="177"/>
        <v>0</v>
      </c>
      <c r="CP105" s="515">
        <f t="shared" si="178"/>
        <v>0</v>
      </c>
      <c r="CQ105" s="515">
        <f t="shared" si="179"/>
        <v>0</v>
      </c>
      <c r="CR105" s="515">
        <f t="shared" si="180"/>
        <v>0</v>
      </c>
      <c r="CS105" s="515">
        <f t="shared" si="181"/>
        <v>0</v>
      </c>
      <c r="CT105" s="515">
        <f t="shared" si="182"/>
        <v>0</v>
      </c>
      <c r="CU105" s="515">
        <f t="shared" si="183"/>
        <v>0</v>
      </c>
      <c r="CV105" s="515">
        <f t="shared" si="184"/>
        <v>0</v>
      </c>
      <c r="CW105" s="515">
        <f t="shared" si="185"/>
        <v>0</v>
      </c>
    </row>
    <row r="106" spans="2:101" x14ac:dyDescent="0.25">
      <c r="B106" s="509">
        <v>89</v>
      </c>
      <c r="C106" s="467">
        <f>'Student Entry'!C102</f>
        <v>211413205091</v>
      </c>
      <c r="D106" s="274" t="str">
        <f>'Student Entry'!D102</f>
        <v>SATHYA RAJ.P</v>
      </c>
      <c r="E106" s="468">
        <v>2</v>
      </c>
      <c r="F106" s="510">
        <v>2</v>
      </c>
      <c r="G106" s="510">
        <v>2</v>
      </c>
      <c r="H106" s="510">
        <v>2</v>
      </c>
      <c r="I106" s="510">
        <v>2</v>
      </c>
      <c r="J106" s="468">
        <v>2</v>
      </c>
      <c r="K106" s="510">
        <v>2</v>
      </c>
      <c r="L106" s="468">
        <v>2</v>
      </c>
      <c r="M106" s="468">
        <v>2</v>
      </c>
      <c r="N106" s="510">
        <v>2</v>
      </c>
      <c r="O106" s="511">
        <v>7</v>
      </c>
      <c r="P106" s="511">
        <v>7</v>
      </c>
      <c r="Q106" s="510"/>
      <c r="R106" s="510"/>
      <c r="S106" s="511">
        <v>5</v>
      </c>
      <c r="T106" s="511"/>
      <c r="U106" s="510"/>
      <c r="V106" s="510"/>
      <c r="W106" s="511">
        <v>6</v>
      </c>
      <c r="X106" s="511"/>
      <c r="Y106" s="510"/>
      <c r="Z106" s="510"/>
      <c r="AA106" s="511">
        <v>6</v>
      </c>
      <c r="AB106" s="511"/>
      <c r="AC106" s="510"/>
      <c r="AD106" s="510"/>
      <c r="AE106" s="511" t="s">
        <v>937</v>
      </c>
      <c r="AF106" s="511" t="s">
        <v>937</v>
      </c>
      <c r="AG106" s="447">
        <v>8</v>
      </c>
      <c r="AH106" s="512">
        <v>7</v>
      </c>
      <c r="AI106" s="513">
        <f t="shared" si="186"/>
        <v>9</v>
      </c>
      <c r="AJ106" s="513">
        <f t="shared" si="187"/>
        <v>9</v>
      </c>
      <c r="AK106" s="513">
        <f t="shared" si="188"/>
        <v>9</v>
      </c>
      <c r="AL106" s="513">
        <f t="shared" si="189"/>
        <v>11</v>
      </c>
      <c r="AM106" s="554">
        <f t="shared" si="190"/>
        <v>26</v>
      </c>
      <c r="AN106" s="554">
        <f t="shared" si="191"/>
        <v>2</v>
      </c>
      <c r="AO106" s="514">
        <f t="shared" si="193"/>
        <v>66</v>
      </c>
      <c r="AP106" s="515">
        <f t="shared" si="127"/>
        <v>0</v>
      </c>
      <c r="AQ106" s="515">
        <f t="shared" si="128"/>
        <v>0</v>
      </c>
      <c r="AR106" s="515">
        <f t="shared" si="129"/>
        <v>0</v>
      </c>
      <c r="AS106" s="515">
        <f t="shared" si="130"/>
        <v>0</v>
      </c>
      <c r="AT106" s="515">
        <f t="shared" si="131"/>
        <v>0</v>
      </c>
      <c r="AU106" s="515">
        <f t="shared" si="132"/>
        <v>0</v>
      </c>
      <c r="AV106" s="515">
        <f t="shared" si="133"/>
        <v>0</v>
      </c>
      <c r="AW106" s="515">
        <f t="shared" si="134"/>
        <v>0</v>
      </c>
      <c r="AX106" s="515">
        <f t="shared" si="135"/>
        <v>0</v>
      </c>
      <c r="AY106" s="515">
        <f t="shared" si="136"/>
        <v>0</v>
      </c>
      <c r="AZ106" s="515">
        <f t="shared" si="137"/>
        <v>0</v>
      </c>
      <c r="BA106" s="515">
        <f t="shared" si="138"/>
        <v>0</v>
      </c>
      <c r="BB106" s="515">
        <f t="shared" si="139"/>
        <v>0</v>
      </c>
      <c r="BC106" s="515">
        <f t="shared" si="140"/>
        <v>0</v>
      </c>
      <c r="BD106" s="515">
        <f t="shared" si="141"/>
        <v>0</v>
      </c>
      <c r="BE106" s="515">
        <f t="shared" si="142"/>
        <v>0</v>
      </c>
      <c r="BF106" s="515">
        <f t="shared" si="143"/>
        <v>0</v>
      </c>
      <c r="BG106" s="515">
        <f t="shared" si="144"/>
        <v>0</v>
      </c>
      <c r="BH106" s="515">
        <f t="shared" si="145"/>
        <v>0</v>
      </c>
      <c r="BI106" s="515">
        <f t="shared" si="146"/>
        <v>0</v>
      </c>
      <c r="BJ106" s="515">
        <f t="shared" si="147"/>
        <v>0</v>
      </c>
      <c r="BK106" s="515">
        <f t="shared" si="148"/>
        <v>0</v>
      </c>
      <c r="BL106" s="515">
        <f t="shared" si="149"/>
        <v>0</v>
      </c>
      <c r="BM106" s="515">
        <f t="shared" si="150"/>
        <v>0</v>
      </c>
      <c r="BN106" s="515">
        <f t="shared" si="151"/>
        <v>0</v>
      </c>
      <c r="BO106" s="515">
        <f t="shared" si="152"/>
        <v>0</v>
      </c>
      <c r="BP106" s="515">
        <f t="shared" si="153"/>
        <v>0</v>
      </c>
      <c r="BQ106" s="515">
        <f t="shared" si="154"/>
        <v>0</v>
      </c>
      <c r="BR106" s="515">
        <f t="shared" si="155"/>
        <v>0</v>
      </c>
      <c r="BS106" s="515">
        <f t="shared" si="156"/>
        <v>0</v>
      </c>
      <c r="BT106" s="515">
        <f t="shared" si="157"/>
        <v>0</v>
      </c>
      <c r="BU106" s="515">
        <f t="shared" si="158"/>
        <v>0</v>
      </c>
      <c r="BV106" s="515">
        <f t="shared" si="159"/>
        <v>0</v>
      </c>
      <c r="BW106" s="515">
        <f t="shared" si="160"/>
        <v>0</v>
      </c>
      <c r="BX106" s="515">
        <f t="shared" si="161"/>
        <v>0</v>
      </c>
      <c r="BY106" s="515">
        <f t="shared" si="162"/>
        <v>0</v>
      </c>
      <c r="BZ106" s="515">
        <f t="shared" si="163"/>
        <v>0</v>
      </c>
      <c r="CA106" s="515">
        <f t="shared" si="164"/>
        <v>0</v>
      </c>
      <c r="CB106" s="515">
        <f t="shared" si="165"/>
        <v>0</v>
      </c>
      <c r="CC106" s="515">
        <f t="shared" si="166"/>
        <v>0</v>
      </c>
      <c r="CD106" s="515">
        <f t="shared" si="167"/>
        <v>0</v>
      </c>
      <c r="CE106" s="515">
        <f t="shared" si="168"/>
        <v>0</v>
      </c>
      <c r="CF106" s="515">
        <f t="shared" si="169"/>
        <v>0</v>
      </c>
      <c r="CG106" s="515">
        <f t="shared" si="170"/>
        <v>0</v>
      </c>
      <c r="CH106" s="515">
        <f t="shared" si="171"/>
        <v>0</v>
      </c>
      <c r="CI106" s="515">
        <f t="shared" si="172"/>
        <v>0</v>
      </c>
      <c r="CJ106" s="515">
        <f t="shared" si="192"/>
        <v>0</v>
      </c>
      <c r="CK106" s="515">
        <f t="shared" si="173"/>
        <v>0</v>
      </c>
      <c r="CL106" s="515">
        <f t="shared" si="174"/>
        <v>0</v>
      </c>
      <c r="CM106" s="515">
        <f t="shared" si="175"/>
        <v>0</v>
      </c>
      <c r="CN106" s="515">
        <f t="shared" si="176"/>
        <v>0</v>
      </c>
      <c r="CO106" s="515">
        <f t="shared" si="177"/>
        <v>0</v>
      </c>
      <c r="CP106" s="515">
        <f t="shared" si="178"/>
        <v>0</v>
      </c>
      <c r="CQ106" s="515">
        <f t="shared" si="179"/>
        <v>0</v>
      </c>
      <c r="CR106" s="515">
        <f t="shared" si="180"/>
        <v>0</v>
      </c>
      <c r="CS106" s="515">
        <f t="shared" si="181"/>
        <v>0</v>
      </c>
      <c r="CT106" s="515">
        <f t="shared" si="182"/>
        <v>0</v>
      </c>
      <c r="CU106" s="515">
        <f t="shared" si="183"/>
        <v>0</v>
      </c>
      <c r="CV106" s="515">
        <f t="shared" si="184"/>
        <v>0</v>
      </c>
      <c r="CW106" s="515">
        <f t="shared" si="185"/>
        <v>0</v>
      </c>
    </row>
    <row r="107" spans="2:101" x14ac:dyDescent="0.25">
      <c r="B107" s="509">
        <v>90</v>
      </c>
      <c r="C107" s="467">
        <f>'Student Entry'!C103</f>
        <v>211413205092</v>
      </c>
      <c r="D107" s="274" t="str">
        <f>'Student Entry'!D103</f>
        <v>SAVITHA.M</v>
      </c>
      <c r="E107" s="468">
        <v>1</v>
      </c>
      <c r="F107" s="510">
        <v>2</v>
      </c>
      <c r="G107" s="510">
        <v>2</v>
      </c>
      <c r="H107" s="510">
        <v>2</v>
      </c>
      <c r="I107" s="510">
        <v>2</v>
      </c>
      <c r="J107" s="468">
        <v>1</v>
      </c>
      <c r="K107" s="510">
        <v>2</v>
      </c>
      <c r="L107" s="468">
        <v>1</v>
      </c>
      <c r="M107" s="468">
        <v>2</v>
      </c>
      <c r="N107" s="510">
        <v>0</v>
      </c>
      <c r="O107" s="511">
        <v>7</v>
      </c>
      <c r="P107" s="511">
        <v>6</v>
      </c>
      <c r="Q107" s="510"/>
      <c r="R107" s="510"/>
      <c r="S107" s="511" t="s">
        <v>937</v>
      </c>
      <c r="T107" s="511"/>
      <c r="U107" s="510">
        <v>12</v>
      </c>
      <c r="V107" s="510"/>
      <c r="W107" s="511" t="s">
        <v>937</v>
      </c>
      <c r="X107" s="511"/>
      <c r="Y107" s="510">
        <v>6</v>
      </c>
      <c r="Z107" s="510"/>
      <c r="AA107" s="511" t="s">
        <v>937</v>
      </c>
      <c r="AB107" s="511"/>
      <c r="AC107" s="510">
        <v>7</v>
      </c>
      <c r="AD107" s="510">
        <v>6</v>
      </c>
      <c r="AE107" s="511">
        <v>7</v>
      </c>
      <c r="AF107" s="511">
        <v>5</v>
      </c>
      <c r="AG107" s="447"/>
      <c r="AH107" s="512"/>
      <c r="AI107" s="513">
        <f t="shared" si="186"/>
        <v>8</v>
      </c>
      <c r="AJ107" s="513">
        <f t="shared" si="187"/>
        <v>8</v>
      </c>
      <c r="AK107" s="513">
        <f t="shared" si="188"/>
        <v>11</v>
      </c>
      <c r="AL107" s="513">
        <f t="shared" si="189"/>
        <v>34</v>
      </c>
      <c r="AM107" s="554">
        <f t="shared" si="190"/>
        <v>8</v>
      </c>
      <c r="AN107" s="554">
        <f t="shared" si="191"/>
        <v>2</v>
      </c>
      <c r="AO107" s="514">
        <f t="shared" si="193"/>
        <v>71</v>
      </c>
      <c r="AP107" s="515">
        <f t="shared" si="127"/>
        <v>0</v>
      </c>
      <c r="AQ107" s="515">
        <f t="shared" si="128"/>
        <v>0</v>
      </c>
      <c r="AR107" s="515">
        <f t="shared" si="129"/>
        <v>0</v>
      </c>
      <c r="AS107" s="515">
        <f t="shared" si="130"/>
        <v>0</v>
      </c>
      <c r="AT107" s="515">
        <f t="shared" si="131"/>
        <v>0</v>
      </c>
      <c r="AU107" s="515">
        <f t="shared" si="132"/>
        <v>0</v>
      </c>
      <c r="AV107" s="515">
        <f t="shared" si="133"/>
        <v>0</v>
      </c>
      <c r="AW107" s="515">
        <f t="shared" si="134"/>
        <v>0</v>
      </c>
      <c r="AX107" s="515">
        <f t="shared" si="135"/>
        <v>0</v>
      </c>
      <c r="AY107" s="515">
        <f t="shared" si="136"/>
        <v>0</v>
      </c>
      <c r="AZ107" s="515">
        <f t="shared" si="137"/>
        <v>0</v>
      </c>
      <c r="BA107" s="515">
        <f t="shared" si="138"/>
        <v>0</v>
      </c>
      <c r="BB107" s="515">
        <f t="shared" si="139"/>
        <v>0</v>
      </c>
      <c r="BC107" s="515">
        <f t="shared" si="140"/>
        <v>0</v>
      </c>
      <c r="BD107" s="515">
        <f t="shared" si="141"/>
        <v>0</v>
      </c>
      <c r="BE107" s="515">
        <f t="shared" si="142"/>
        <v>0</v>
      </c>
      <c r="BF107" s="515">
        <f t="shared" si="143"/>
        <v>0</v>
      </c>
      <c r="BG107" s="515">
        <f t="shared" si="144"/>
        <v>0</v>
      </c>
      <c r="BH107" s="515">
        <f t="shared" si="145"/>
        <v>0</v>
      </c>
      <c r="BI107" s="515">
        <f t="shared" si="146"/>
        <v>0</v>
      </c>
      <c r="BJ107" s="515">
        <f t="shared" si="147"/>
        <v>0</v>
      </c>
      <c r="BK107" s="515">
        <f t="shared" si="148"/>
        <v>0</v>
      </c>
      <c r="BL107" s="515">
        <f t="shared" si="149"/>
        <v>0</v>
      </c>
      <c r="BM107" s="515">
        <f t="shared" si="150"/>
        <v>0</v>
      </c>
      <c r="BN107" s="515">
        <f t="shared" si="151"/>
        <v>0</v>
      </c>
      <c r="BO107" s="515">
        <f t="shared" si="152"/>
        <v>0</v>
      </c>
      <c r="BP107" s="515">
        <f t="shared" si="153"/>
        <v>0</v>
      </c>
      <c r="BQ107" s="515">
        <f t="shared" si="154"/>
        <v>0</v>
      </c>
      <c r="BR107" s="515">
        <f t="shared" si="155"/>
        <v>0</v>
      </c>
      <c r="BS107" s="515">
        <f t="shared" si="156"/>
        <v>0</v>
      </c>
      <c r="BT107" s="515">
        <f t="shared" si="157"/>
        <v>0</v>
      </c>
      <c r="BU107" s="515">
        <f t="shared" si="158"/>
        <v>0</v>
      </c>
      <c r="BV107" s="515">
        <f t="shared" si="159"/>
        <v>0</v>
      </c>
      <c r="BW107" s="515">
        <f t="shared" si="160"/>
        <v>0</v>
      </c>
      <c r="BX107" s="515">
        <f t="shared" si="161"/>
        <v>0</v>
      </c>
      <c r="BY107" s="515">
        <f t="shared" si="162"/>
        <v>0</v>
      </c>
      <c r="BZ107" s="515">
        <f t="shared" si="163"/>
        <v>0</v>
      </c>
      <c r="CA107" s="515">
        <f t="shared" si="164"/>
        <v>0</v>
      </c>
      <c r="CB107" s="515">
        <f t="shared" si="165"/>
        <v>0</v>
      </c>
      <c r="CC107" s="515">
        <f t="shared" si="166"/>
        <v>0</v>
      </c>
      <c r="CD107" s="515">
        <f t="shared" si="167"/>
        <v>0</v>
      </c>
      <c r="CE107" s="515">
        <f t="shared" si="168"/>
        <v>0</v>
      </c>
      <c r="CF107" s="515">
        <f t="shared" si="169"/>
        <v>0</v>
      </c>
      <c r="CG107" s="515">
        <f t="shared" si="170"/>
        <v>0</v>
      </c>
      <c r="CH107" s="515">
        <f t="shared" si="171"/>
        <v>0</v>
      </c>
      <c r="CI107" s="515">
        <f t="shared" si="172"/>
        <v>0</v>
      </c>
      <c r="CJ107" s="515">
        <f t="shared" si="192"/>
        <v>0</v>
      </c>
      <c r="CK107" s="515">
        <f t="shared" si="173"/>
        <v>0</v>
      </c>
      <c r="CL107" s="515">
        <f t="shared" si="174"/>
        <v>0</v>
      </c>
      <c r="CM107" s="515">
        <f t="shared" si="175"/>
        <v>0</v>
      </c>
      <c r="CN107" s="515">
        <f t="shared" si="176"/>
        <v>0</v>
      </c>
      <c r="CO107" s="515">
        <f t="shared" si="177"/>
        <v>0</v>
      </c>
      <c r="CP107" s="515">
        <f t="shared" si="178"/>
        <v>0</v>
      </c>
      <c r="CQ107" s="515">
        <f t="shared" si="179"/>
        <v>0</v>
      </c>
      <c r="CR107" s="515">
        <f t="shared" si="180"/>
        <v>0</v>
      </c>
      <c r="CS107" s="515">
        <f t="shared" si="181"/>
        <v>0</v>
      </c>
      <c r="CT107" s="515">
        <f t="shared" si="182"/>
        <v>0</v>
      </c>
      <c r="CU107" s="515">
        <f t="shared" si="183"/>
        <v>0</v>
      </c>
      <c r="CV107" s="515">
        <f t="shared" si="184"/>
        <v>0</v>
      </c>
      <c r="CW107" s="515">
        <f t="shared" si="185"/>
        <v>0</v>
      </c>
    </row>
    <row r="108" spans="2:101" x14ac:dyDescent="0.25">
      <c r="B108" s="509">
        <v>91</v>
      </c>
      <c r="C108" s="467">
        <f>'Student Entry'!C104</f>
        <v>211413205093</v>
      </c>
      <c r="D108" s="274" t="str">
        <f>'Student Entry'!D104</f>
        <v>SELVA MARY.D</v>
      </c>
      <c r="E108" s="468">
        <v>2</v>
      </c>
      <c r="F108" s="510">
        <v>2</v>
      </c>
      <c r="G108" s="510">
        <v>2</v>
      </c>
      <c r="H108" s="510">
        <v>1</v>
      </c>
      <c r="I108" s="510">
        <v>1</v>
      </c>
      <c r="J108" s="468">
        <v>2</v>
      </c>
      <c r="K108" s="510">
        <v>2</v>
      </c>
      <c r="L108" s="468">
        <v>2</v>
      </c>
      <c r="M108" s="468">
        <v>2</v>
      </c>
      <c r="N108" s="510">
        <v>1</v>
      </c>
      <c r="O108" s="511" t="s">
        <v>937</v>
      </c>
      <c r="P108" s="511" t="s">
        <v>937</v>
      </c>
      <c r="Q108" s="510">
        <v>10</v>
      </c>
      <c r="R108" s="510">
        <v>4</v>
      </c>
      <c r="S108" s="511">
        <v>6</v>
      </c>
      <c r="T108" s="511"/>
      <c r="U108" s="510"/>
      <c r="V108" s="510"/>
      <c r="W108" s="511">
        <v>7</v>
      </c>
      <c r="X108" s="511"/>
      <c r="Y108" s="510"/>
      <c r="Z108" s="510"/>
      <c r="AA108" s="511">
        <v>6</v>
      </c>
      <c r="AB108" s="511"/>
      <c r="AC108" s="510"/>
      <c r="AD108" s="510"/>
      <c r="AE108" s="511">
        <v>8</v>
      </c>
      <c r="AF108" s="511">
        <v>6</v>
      </c>
      <c r="AG108" s="447"/>
      <c r="AH108" s="512"/>
      <c r="AI108" s="513">
        <f t="shared" si="186"/>
        <v>6</v>
      </c>
      <c r="AJ108" s="513">
        <f t="shared" si="187"/>
        <v>12</v>
      </c>
      <c r="AK108" s="513">
        <f t="shared" si="188"/>
        <v>9</v>
      </c>
      <c r="AL108" s="513">
        <f t="shared" si="189"/>
        <v>11</v>
      </c>
      <c r="AM108" s="554">
        <f t="shared" si="190"/>
        <v>24</v>
      </c>
      <c r="AN108" s="554">
        <f t="shared" si="191"/>
        <v>2</v>
      </c>
      <c r="AO108" s="514">
        <f t="shared" si="193"/>
        <v>64</v>
      </c>
      <c r="AP108" s="515">
        <f t="shared" si="127"/>
        <v>0</v>
      </c>
      <c r="AQ108" s="515">
        <f t="shared" si="128"/>
        <v>0</v>
      </c>
      <c r="AR108" s="515">
        <f t="shared" si="129"/>
        <v>0</v>
      </c>
      <c r="AS108" s="515">
        <f t="shared" si="130"/>
        <v>0</v>
      </c>
      <c r="AT108" s="515">
        <f t="shared" si="131"/>
        <v>0</v>
      </c>
      <c r="AU108" s="515">
        <f t="shared" si="132"/>
        <v>0</v>
      </c>
      <c r="AV108" s="515">
        <f t="shared" si="133"/>
        <v>0</v>
      </c>
      <c r="AW108" s="515">
        <f t="shared" si="134"/>
        <v>0</v>
      </c>
      <c r="AX108" s="515">
        <f t="shared" si="135"/>
        <v>0</v>
      </c>
      <c r="AY108" s="515">
        <f t="shared" si="136"/>
        <v>0</v>
      </c>
      <c r="AZ108" s="515">
        <f t="shared" si="137"/>
        <v>0</v>
      </c>
      <c r="BA108" s="515">
        <f t="shared" si="138"/>
        <v>0</v>
      </c>
      <c r="BB108" s="515">
        <f t="shared" si="139"/>
        <v>0</v>
      </c>
      <c r="BC108" s="515">
        <f t="shared" si="140"/>
        <v>0</v>
      </c>
      <c r="BD108" s="515">
        <f t="shared" si="141"/>
        <v>0</v>
      </c>
      <c r="BE108" s="515">
        <f t="shared" si="142"/>
        <v>0</v>
      </c>
      <c r="BF108" s="515">
        <f t="shared" si="143"/>
        <v>0</v>
      </c>
      <c r="BG108" s="515">
        <f t="shared" si="144"/>
        <v>0</v>
      </c>
      <c r="BH108" s="515">
        <f t="shared" si="145"/>
        <v>0</v>
      </c>
      <c r="BI108" s="515">
        <f t="shared" si="146"/>
        <v>0</v>
      </c>
      <c r="BJ108" s="515">
        <f t="shared" si="147"/>
        <v>0</v>
      </c>
      <c r="BK108" s="515">
        <f t="shared" si="148"/>
        <v>0</v>
      </c>
      <c r="BL108" s="515">
        <f t="shared" si="149"/>
        <v>0</v>
      </c>
      <c r="BM108" s="515">
        <f t="shared" si="150"/>
        <v>0</v>
      </c>
      <c r="BN108" s="515">
        <f t="shared" si="151"/>
        <v>0</v>
      </c>
      <c r="BO108" s="515">
        <f t="shared" si="152"/>
        <v>0</v>
      </c>
      <c r="BP108" s="515">
        <f t="shared" si="153"/>
        <v>0</v>
      </c>
      <c r="BQ108" s="515">
        <f t="shared" si="154"/>
        <v>0</v>
      </c>
      <c r="BR108" s="515">
        <f t="shared" si="155"/>
        <v>0</v>
      </c>
      <c r="BS108" s="515">
        <f t="shared" si="156"/>
        <v>0</v>
      </c>
      <c r="BT108" s="515">
        <f t="shared" si="157"/>
        <v>0</v>
      </c>
      <c r="BU108" s="515">
        <f t="shared" si="158"/>
        <v>0</v>
      </c>
      <c r="BV108" s="515">
        <f t="shared" si="159"/>
        <v>0</v>
      </c>
      <c r="BW108" s="515">
        <f t="shared" si="160"/>
        <v>0</v>
      </c>
      <c r="BX108" s="515">
        <f t="shared" si="161"/>
        <v>0</v>
      </c>
      <c r="BY108" s="515">
        <f t="shared" si="162"/>
        <v>0</v>
      </c>
      <c r="BZ108" s="515">
        <f t="shared" si="163"/>
        <v>0</v>
      </c>
      <c r="CA108" s="515">
        <f t="shared" si="164"/>
        <v>0</v>
      </c>
      <c r="CB108" s="515">
        <f t="shared" si="165"/>
        <v>0</v>
      </c>
      <c r="CC108" s="515">
        <f t="shared" si="166"/>
        <v>0</v>
      </c>
      <c r="CD108" s="515">
        <f t="shared" si="167"/>
        <v>0</v>
      </c>
      <c r="CE108" s="515">
        <f t="shared" si="168"/>
        <v>0</v>
      </c>
      <c r="CF108" s="515">
        <f t="shared" si="169"/>
        <v>0</v>
      </c>
      <c r="CG108" s="515">
        <f t="shared" si="170"/>
        <v>0</v>
      </c>
      <c r="CH108" s="515">
        <f t="shared" si="171"/>
        <v>0</v>
      </c>
      <c r="CI108" s="515">
        <f t="shared" si="172"/>
        <v>0</v>
      </c>
      <c r="CJ108" s="515">
        <f t="shared" si="192"/>
        <v>0</v>
      </c>
      <c r="CK108" s="515">
        <f t="shared" si="173"/>
        <v>0</v>
      </c>
      <c r="CL108" s="515">
        <f t="shared" si="174"/>
        <v>0</v>
      </c>
      <c r="CM108" s="515">
        <f t="shared" si="175"/>
        <v>0</v>
      </c>
      <c r="CN108" s="515">
        <f t="shared" si="176"/>
        <v>0</v>
      </c>
      <c r="CO108" s="515">
        <f t="shared" si="177"/>
        <v>0</v>
      </c>
      <c r="CP108" s="515">
        <f t="shared" si="178"/>
        <v>0</v>
      </c>
      <c r="CQ108" s="515">
        <f t="shared" si="179"/>
        <v>0</v>
      </c>
      <c r="CR108" s="515">
        <f t="shared" si="180"/>
        <v>0</v>
      </c>
      <c r="CS108" s="515">
        <f t="shared" si="181"/>
        <v>0</v>
      </c>
      <c r="CT108" s="515">
        <f t="shared" si="182"/>
        <v>0</v>
      </c>
      <c r="CU108" s="515">
        <f t="shared" si="183"/>
        <v>0</v>
      </c>
      <c r="CV108" s="515">
        <f t="shared" si="184"/>
        <v>0</v>
      </c>
      <c r="CW108" s="515">
        <f t="shared" si="185"/>
        <v>0</v>
      </c>
    </row>
    <row r="109" spans="2:101" x14ac:dyDescent="0.25">
      <c r="B109" s="509">
        <v>92</v>
      </c>
      <c r="C109" s="467">
        <f>'Student Entry'!C105</f>
        <v>211413205095</v>
      </c>
      <c r="D109" s="274" t="str">
        <f>'Student Entry'!D105</f>
        <v>SHALIYA.L</v>
      </c>
      <c r="E109" s="468">
        <v>1</v>
      </c>
      <c r="F109" s="510">
        <v>2</v>
      </c>
      <c r="G109" s="510">
        <v>2</v>
      </c>
      <c r="H109" s="510">
        <v>2</v>
      </c>
      <c r="I109" s="510">
        <v>2</v>
      </c>
      <c r="J109" s="468">
        <v>2</v>
      </c>
      <c r="K109" s="510">
        <v>2</v>
      </c>
      <c r="L109" s="468">
        <v>2</v>
      </c>
      <c r="M109" s="468">
        <v>1</v>
      </c>
      <c r="N109" s="510">
        <v>2</v>
      </c>
      <c r="O109" s="511">
        <v>8</v>
      </c>
      <c r="P109" s="511">
        <v>6</v>
      </c>
      <c r="Q109" s="510"/>
      <c r="R109" s="510"/>
      <c r="S109" s="511">
        <v>6</v>
      </c>
      <c r="T109" s="511"/>
      <c r="U109" s="510"/>
      <c r="V109" s="510"/>
      <c r="W109" s="511">
        <v>6</v>
      </c>
      <c r="X109" s="511"/>
      <c r="Y109" s="510"/>
      <c r="Z109" s="510"/>
      <c r="AA109" s="511">
        <v>7</v>
      </c>
      <c r="AB109" s="511"/>
      <c r="AC109" s="510"/>
      <c r="AD109" s="510"/>
      <c r="AE109" s="511">
        <v>5</v>
      </c>
      <c r="AF109" s="511">
        <v>6</v>
      </c>
      <c r="AG109" s="447"/>
      <c r="AH109" s="512"/>
      <c r="AI109" s="513">
        <f t="shared" si="186"/>
        <v>9</v>
      </c>
      <c r="AJ109" s="513">
        <f t="shared" si="187"/>
        <v>8</v>
      </c>
      <c r="AK109" s="513">
        <f t="shared" si="188"/>
        <v>10</v>
      </c>
      <c r="AL109" s="513">
        <f t="shared" si="189"/>
        <v>9</v>
      </c>
      <c r="AM109" s="554">
        <f t="shared" si="190"/>
        <v>25</v>
      </c>
      <c r="AN109" s="554">
        <f t="shared" si="191"/>
        <v>1</v>
      </c>
      <c r="AO109" s="514">
        <f t="shared" si="193"/>
        <v>62</v>
      </c>
      <c r="AP109" s="515">
        <f t="shared" si="127"/>
        <v>0</v>
      </c>
      <c r="AQ109" s="515">
        <f t="shared" si="128"/>
        <v>0</v>
      </c>
      <c r="AR109" s="515">
        <f t="shared" si="129"/>
        <v>0</v>
      </c>
      <c r="AS109" s="515">
        <f t="shared" si="130"/>
        <v>0</v>
      </c>
      <c r="AT109" s="515">
        <f t="shared" si="131"/>
        <v>0</v>
      </c>
      <c r="AU109" s="515">
        <f t="shared" si="132"/>
        <v>0</v>
      </c>
      <c r="AV109" s="515">
        <f t="shared" si="133"/>
        <v>0</v>
      </c>
      <c r="AW109" s="515">
        <f t="shared" si="134"/>
        <v>0</v>
      </c>
      <c r="AX109" s="515">
        <f t="shared" si="135"/>
        <v>0</v>
      </c>
      <c r="AY109" s="515">
        <f t="shared" si="136"/>
        <v>0</v>
      </c>
      <c r="AZ109" s="515">
        <f t="shared" si="137"/>
        <v>0</v>
      </c>
      <c r="BA109" s="515">
        <f t="shared" si="138"/>
        <v>0</v>
      </c>
      <c r="BB109" s="515">
        <f t="shared" si="139"/>
        <v>0</v>
      </c>
      <c r="BC109" s="515">
        <f t="shared" si="140"/>
        <v>0</v>
      </c>
      <c r="BD109" s="515">
        <f t="shared" si="141"/>
        <v>0</v>
      </c>
      <c r="BE109" s="515">
        <f t="shared" si="142"/>
        <v>0</v>
      </c>
      <c r="BF109" s="515">
        <f t="shared" si="143"/>
        <v>0</v>
      </c>
      <c r="BG109" s="515">
        <f t="shared" si="144"/>
        <v>0</v>
      </c>
      <c r="BH109" s="515">
        <f t="shared" si="145"/>
        <v>0</v>
      </c>
      <c r="BI109" s="515">
        <f t="shared" si="146"/>
        <v>0</v>
      </c>
      <c r="BJ109" s="515">
        <f t="shared" si="147"/>
        <v>0</v>
      </c>
      <c r="BK109" s="515">
        <f t="shared" si="148"/>
        <v>0</v>
      </c>
      <c r="BL109" s="515">
        <f t="shared" si="149"/>
        <v>0</v>
      </c>
      <c r="BM109" s="515">
        <f t="shared" si="150"/>
        <v>0</v>
      </c>
      <c r="BN109" s="515">
        <f t="shared" si="151"/>
        <v>0</v>
      </c>
      <c r="BO109" s="515">
        <f t="shared" si="152"/>
        <v>0</v>
      </c>
      <c r="BP109" s="515">
        <f t="shared" si="153"/>
        <v>0</v>
      </c>
      <c r="BQ109" s="515">
        <f t="shared" si="154"/>
        <v>0</v>
      </c>
      <c r="BR109" s="515">
        <f t="shared" si="155"/>
        <v>0</v>
      </c>
      <c r="BS109" s="515">
        <f t="shared" si="156"/>
        <v>0</v>
      </c>
      <c r="BT109" s="515">
        <f t="shared" si="157"/>
        <v>0</v>
      </c>
      <c r="BU109" s="515">
        <f t="shared" si="158"/>
        <v>0</v>
      </c>
      <c r="BV109" s="515">
        <f t="shared" si="159"/>
        <v>0</v>
      </c>
      <c r="BW109" s="515">
        <f t="shared" si="160"/>
        <v>0</v>
      </c>
      <c r="BX109" s="515">
        <f t="shared" si="161"/>
        <v>0</v>
      </c>
      <c r="BY109" s="515">
        <f t="shared" si="162"/>
        <v>0</v>
      </c>
      <c r="BZ109" s="515">
        <f t="shared" si="163"/>
        <v>0</v>
      </c>
      <c r="CA109" s="515">
        <f t="shared" si="164"/>
        <v>0</v>
      </c>
      <c r="CB109" s="515">
        <f t="shared" si="165"/>
        <v>0</v>
      </c>
      <c r="CC109" s="515">
        <f t="shared" si="166"/>
        <v>0</v>
      </c>
      <c r="CD109" s="515">
        <f t="shared" si="167"/>
        <v>0</v>
      </c>
      <c r="CE109" s="515">
        <f t="shared" si="168"/>
        <v>0</v>
      </c>
      <c r="CF109" s="515">
        <f t="shared" si="169"/>
        <v>0</v>
      </c>
      <c r="CG109" s="515">
        <f t="shared" si="170"/>
        <v>0</v>
      </c>
      <c r="CH109" s="515">
        <f t="shared" si="171"/>
        <v>0</v>
      </c>
      <c r="CI109" s="515">
        <f t="shared" si="172"/>
        <v>0</v>
      </c>
      <c r="CJ109" s="515">
        <f t="shared" si="192"/>
        <v>0</v>
      </c>
      <c r="CK109" s="515">
        <f t="shared" si="173"/>
        <v>0</v>
      </c>
      <c r="CL109" s="515">
        <f t="shared" si="174"/>
        <v>0</v>
      </c>
      <c r="CM109" s="515">
        <f t="shared" si="175"/>
        <v>0</v>
      </c>
      <c r="CN109" s="515">
        <f t="shared" si="176"/>
        <v>0</v>
      </c>
      <c r="CO109" s="515">
        <f t="shared" si="177"/>
        <v>0</v>
      </c>
      <c r="CP109" s="515">
        <f t="shared" si="178"/>
        <v>0</v>
      </c>
      <c r="CQ109" s="515">
        <f t="shared" si="179"/>
        <v>0</v>
      </c>
      <c r="CR109" s="515">
        <f t="shared" si="180"/>
        <v>0</v>
      </c>
      <c r="CS109" s="515">
        <f t="shared" si="181"/>
        <v>0</v>
      </c>
      <c r="CT109" s="515">
        <f t="shared" si="182"/>
        <v>0</v>
      </c>
      <c r="CU109" s="515">
        <f t="shared" si="183"/>
        <v>0</v>
      </c>
      <c r="CV109" s="515">
        <f t="shared" si="184"/>
        <v>0</v>
      </c>
      <c r="CW109" s="515">
        <f t="shared" si="185"/>
        <v>0</v>
      </c>
    </row>
    <row r="110" spans="2:101" x14ac:dyDescent="0.25">
      <c r="B110" s="509">
        <v>93</v>
      </c>
      <c r="C110" s="467">
        <f>'Student Entry'!C106</f>
        <v>211413205096</v>
      </c>
      <c r="D110" s="274" t="str">
        <f>'Student Entry'!D106</f>
        <v>SHANMUGA PRIYA.E</v>
      </c>
      <c r="E110" s="468">
        <v>2</v>
      </c>
      <c r="F110" s="510">
        <v>2</v>
      </c>
      <c r="G110" s="510">
        <v>2</v>
      </c>
      <c r="H110" s="510">
        <v>2</v>
      </c>
      <c r="I110" s="510">
        <v>1</v>
      </c>
      <c r="J110" s="468">
        <v>1</v>
      </c>
      <c r="K110" s="510">
        <v>2</v>
      </c>
      <c r="L110" s="468">
        <v>2</v>
      </c>
      <c r="M110" s="468">
        <v>2</v>
      </c>
      <c r="N110" s="510">
        <v>2</v>
      </c>
      <c r="O110" s="511">
        <v>6</v>
      </c>
      <c r="P110" s="511">
        <v>6</v>
      </c>
      <c r="Q110" s="510"/>
      <c r="R110" s="510"/>
      <c r="S110" s="511" t="s">
        <v>937</v>
      </c>
      <c r="T110" s="511"/>
      <c r="U110" s="510">
        <v>10</v>
      </c>
      <c r="V110" s="510"/>
      <c r="W110" s="511" t="s">
        <v>937</v>
      </c>
      <c r="X110" s="511"/>
      <c r="Y110" s="510">
        <v>5</v>
      </c>
      <c r="Z110" s="510"/>
      <c r="AA110" s="511">
        <v>6</v>
      </c>
      <c r="AB110" s="511"/>
      <c r="AC110" s="510"/>
      <c r="AD110" s="510"/>
      <c r="AE110" s="511">
        <v>7</v>
      </c>
      <c r="AF110" s="511">
        <v>5</v>
      </c>
      <c r="AG110" s="447"/>
      <c r="AH110" s="512"/>
      <c r="AI110" s="513">
        <f t="shared" si="186"/>
        <v>8</v>
      </c>
      <c r="AJ110" s="513">
        <f t="shared" si="187"/>
        <v>8</v>
      </c>
      <c r="AK110" s="513">
        <f t="shared" si="188"/>
        <v>3</v>
      </c>
      <c r="AL110" s="513">
        <f t="shared" si="189"/>
        <v>25</v>
      </c>
      <c r="AM110" s="554">
        <f t="shared" si="190"/>
        <v>17</v>
      </c>
      <c r="AN110" s="554">
        <f t="shared" si="191"/>
        <v>2</v>
      </c>
      <c r="AO110" s="514">
        <f t="shared" si="193"/>
        <v>63</v>
      </c>
      <c r="AP110" s="515">
        <f t="shared" si="127"/>
        <v>0</v>
      </c>
      <c r="AQ110" s="515">
        <f t="shared" si="128"/>
        <v>0</v>
      </c>
      <c r="AR110" s="515">
        <f t="shared" si="129"/>
        <v>0</v>
      </c>
      <c r="AS110" s="515">
        <f t="shared" si="130"/>
        <v>0</v>
      </c>
      <c r="AT110" s="515">
        <f t="shared" si="131"/>
        <v>0</v>
      </c>
      <c r="AU110" s="515">
        <f t="shared" si="132"/>
        <v>0</v>
      </c>
      <c r="AV110" s="515">
        <f t="shared" si="133"/>
        <v>0</v>
      </c>
      <c r="AW110" s="515">
        <f t="shared" si="134"/>
        <v>0</v>
      </c>
      <c r="AX110" s="515">
        <f t="shared" si="135"/>
        <v>0</v>
      </c>
      <c r="AY110" s="515">
        <f t="shared" si="136"/>
        <v>0</v>
      </c>
      <c r="AZ110" s="515">
        <f t="shared" si="137"/>
        <v>0</v>
      </c>
      <c r="BA110" s="515">
        <f t="shared" si="138"/>
        <v>0</v>
      </c>
      <c r="BB110" s="515">
        <f t="shared" si="139"/>
        <v>0</v>
      </c>
      <c r="BC110" s="515">
        <f t="shared" si="140"/>
        <v>0</v>
      </c>
      <c r="BD110" s="515">
        <f t="shared" si="141"/>
        <v>0</v>
      </c>
      <c r="BE110" s="515">
        <f t="shared" si="142"/>
        <v>0</v>
      </c>
      <c r="BF110" s="515">
        <f t="shared" si="143"/>
        <v>0</v>
      </c>
      <c r="BG110" s="515">
        <f t="shared" si="144"/>
        <v>0</v>
      </c>
      <c r="BH110" s="515">
        <f t="shared" si="145"/>
        <v>0</v>
      </c>
      <c r="BI110" s="515">
        <f t="shared" si="146"/>
        <v>0</v>
      </c>
      <c r="BJ110" s="515">
        <f t="shared" si="147"/>
        <v>0</v>
      </c>
      <c r="BK110" s="515">
        <f t="shared" si="148"/>
        <v>0</v>
      </c>
      <c r="BL110" s="515">
        <f t="shared" si="149"/>
        <v>0</v>
      </c>
      <c r="BM110" s="515">
        <f t="shared" si="150"/>
        <v>0</v>
      </c>
      <c r="BN110" s="515">
        <f t="shared" si="151"/>
        <v>0</v>
      </c>
      <c r="BO110" s="515">
        <f t="shared" si="152"/>
        <v>0</v>
      </c>
      <c r="BP110" s="515">
        <f t="shared" si="153"/>
        <v>0</v>
      </c>
      <c r="BQ110" s="515">
        <f t="shared" si="154"/>
        <v>0</v>
      </c>
      <c r="BR110" s="515">
        <f t="shared" si="155"/>
        <v>0</v>
      </c>
      <c r="BS110" s="515">
        <f t="shared" si="156"/>
        <v>0</v>
      </c>
      <c r="BT110" s="515">
        <f t="shared" si="157"/>
        <v>0</v>
      </c>
      <c r="BU110" s="515">
        <f t="shared" si="158"/>
        <v>0</v>
      </c>
      <c r="BV110" s="515">
        <f t="shared" si="159"/>
        <v>0</v>
      </c>
      <c r="BW110" s="515">
        <f t="shared" si="160"/>
        <v>0</v>
      </c>
      <c r="BX110" s="515">
        <f t="shared" si="161"/>
        <v>0</v>
      </c>
      <c r="BY110" s="515">
        <f t="shared" si="162"/>
        <v>0</v>
      </c>
      <c r="BZ110" s="515">
        <f t="shared" si="163"/>
        <v>0</v>
      </c>
      <c r="CA110" s="515">
        <f t="shared" si="164"/>
        <v>0</v>
      </c>
      <c r="CB110" s="515">
        <f t="shared" si="165"/>
        <v>0</v>
      </c>
      <c r="CC110" s="515">
        <f t="shared" si="166"/>
        <v>0</v>
      </c>
      <c r="CD110" s="515">
        <f t="shared" si="167"/>
        <v>0</v>
      </c>
      <c r="CE110" s="515">
        <f t="shared" si="168"/>
        <v>0</v>
      </c>
      <c r="CF110" s="515">
        <f t="shared" si="169"/>
        <v>0</v>
      </c>
      <c r="CG110" s="515">
        <f t="shared" si="170"/>
        <v>0</v>
      </c>
      <c r="CH110" s="515">
        <f t="shared" si="171"/>
        <v>0</v>
      </c>
      <c r="CI110" s="515">
        <f t="shared" si="172"/>
        <v>0</v>
      </c>
      <c r="CJ110" s="515">
        <f t="shared" si="192"/>
        <v>0</v>
      </c>
      <c r="CK110" s="515">
        <f t="shared" si="173"/>
        <v>0</v>
      </c>
      <c r="CL110" s="515">
        <f t="shared" si="174"/>
        <v>0</v>
      </c>
      <c r="CM110" s="515">
        <f t="shared" si="175"/>
        <v>0</v>
      </c>
      <c r="CN110" s="515">
        <f t="shared" si="176"/>
        <v>0</v>
      </c>
      <c r="CO110" s="515">
        <f t="shared" si="177"/>
        <v>0</v>
      </c>
      <c r="CP110" s="515">
        <f t="shared" si="178"/>
        <v>0</v>
      </c>
      <c r="CQ110" s="515">
        <f t="shared" si="179"/>
        <v>0</v>
      </c>
      <c r="CR110" s="515">
        <f t="shared" si="180"/>
        <v>0</v>
      </c>
      <c r="CS110" s="515">
        <f t="shared" si="181"/>
        <v>0</v>
      </c>
      <c r="CT110" s="515">
        <f t="shared" si="182"/>
        <v>0</v>
      </c>
      <c r="CU110" s="515">
        <f t="shared" si="183"/>
        <v>0</v>
      </c>
      <c r="CV110" s="515">
        <f t="shared" si="184"/>
        <v>0</v>
      </c>
      <c r="CW110" s="515">
        <f t="shared" si="185"/>
        <v>0</v>
      </c>
    </row>
    <row r="111" spans="2:101" x14ac:dyDescent="0.25">
      <c r="B111" s="509">
        <v>94</v>
      </c>
      <c r="C111" s="467">
        <f>'Student Entry'!C107</f>
        <v>211413205097</v>
      </c>
      <c r="D111" s="274" t="str">
        <f>'Student Entry'!D107</f>
        <v>SHARMILA.A</v>
      </c>
      <c r="E111" s="468">
        <v>1</v>
      </c>
      <c r="F111" s="510">
        <v>2</v>
      </c>
      <c r="G111" s="510">
        <v>2</v>
      </c>
      <c r="H111" s="510">
        <v>2</v>
      </c>
      <c r="I111" s="510">
        <v>2</v>
      </c>
      <c r="J111" s="468">
        <v>2</v>
      </c>
      <c r="K111" s="510">
        <v>1</v>
      </c>
      <c r="L111" s="468">
        <v>1</v>
      </c>
      <c r="M111" s="468">
        <v>2</v>
      </c>
      <c r="N111" s="510">
        <v>0</v>
      </c>
      <c r="O111" s="511">
        <v>6</v>
      </c>
      <c r="P111" s="511">
        <v>7</v>
      </c>
      <c r="Q111" s="510"/>
      <c r="R111" s="510"/>
      <c r="S111" s="511">
        <v>7</v>
      </c>
      <c r="T111" s="511"/>
      <c r="U111" s="510"/>
      <c r="V111" s="510"/>
      <c r="W111" s="511">
        <v>5</v>
      </c>
      <c r="X111" s="511"/>
      <c r="Y111" s="510"/>
      <c r="Z111" s="510"/>
      <c r="AA111" s="511" t="s">
        <v>937</v>
      </c>
      <c r="AB111" s="511"/>
      <c r="AC111" s="510">
        <v>5</v>
      </c>
      <c r="AD111" s="510">
        <v>5</v>
      </c>
      <c r="AE111" s="511">
        <v>8</v>
      </c>
      <c r="AF111" s="511">
        <v>6</v>
      </c>
      <c r="AG111" s="447"/>
      <c r="AH111" s="512"/>
      <c r="AI111" s="513">
        <f t="shared" si="186"/>
        <v>7</v>
      </c>
      <c r="AJ111" s="513">
        <f t="shared" si="187"/>
        <v>9</v>
      </c>
      <c r="AK111" s="513">
        <f t="shared" si="188"/>
        <v>16</v>
      </c>
      <c r="AL111" s="513">
        <f t="shared" si="189"/>
        <v>17</v>
      </c>
      <c r="AM111" s="554">
        <f t="shared" si="190"/>
        <v>13</v>
      </c>
      <c r="AN111" s="554">
        <f t="shared" si="191"/>
        <v>2</v>
      </c>
      <c r="AO111" s="514">
        <f t="shared" si="193"/>
        <v>64</v>
      </c>
      <c r="AP111" s="515">
        <f t="shared" si="127"/>
        <v>0</v>
      </c>
      <c r="AQ111" s="515">
        <f t="shared" si="128"/>
        <v>0</v>
      </c>
      <c r="AR111" s="515">
        <f t="shared" si="129"/>
        <v>0</v>
      </c>
      <c r="AS111" s="515">
        <f t="shared" si="130"/>
        <v>0</v>
      </c>
      <c r="AT111" s="515">
        <f t="shared" si="131"/>
        <v>0</v>
      </c>
      <c r="AU111" s="515">
        <f t="shared" si="132"/>
        <v>0</v>
      </c>
      <c r="AV111" s="515">
        <f t="shared" si="133"/>
        <v>0</v>
      </c>
      <c r="AW111" s="515">
        <f t="shared" si="134"/>
        <v>0</v>
      </c>
      <c r="AX111" s="515">
        <f t="shared" si="135"/>
        <v>0</v>
      </c>
      <c r="AY111" s="515">
        <f t="shared" si="136"/>
        <v>0</v>
      </c>
      <c r="AZ111" s="515">
        <f t="shared" si="137"/>
        <v>0</v>
      </c>
      <c r="BA111" s="515">
        <f t="shared" si="138"/>
        <v>0</v>
      </c>
      <c r="BB111" s="515">
        <f t="shared" si="139"/>
        <v>0</v>
      </c>
      <c r="BC111" s="515">
        <f t="shared" si="140"/>
        <v>0</v>
      </c>
      <c r="BD111" s="515">
        <f t="shared" si="141"/>
        <v>0</v>
      </c>
      <c r="BE111" s="515">
        <f t="shared" si="142"/>
        <v>0</v>
      </c>
      <c r="BF111" s="515">
        <f t="shared" si="143"/>
        <v>0</v>
      </c>
      <c r="BG111" s="515">
        <f t="shared" si="144"/>
        <v>0</v>
      </c>
      <c r="BH111" s="515">
        <f t="shared" si="145"/>
        <v>0</v>
      </c>
      <c r="BI111" s="515">
        <f t="shared" si="146"/>
        <v>0</v>
      </c>
      <c r="BJ111" s="515">
        <f t="shared" si="147"/>
        <v>0</v>
      </c>
      <c r="BK111" s="515">
        <f t="shared" si="148"/>
        <v>0</v>
      </c>
      <c r="BL111" s="515">
        <f t="shared" si="149"/>
        <v>0</v>
      </c>
      <c r="BM111" s="515">
        <f t="shared" si="150"/>
        <v>0</v>
      </c>
      <c r="BN111" s="515">
        <f t="shared" si="151"/>
        <v>0</v>
      </c>
      <c r="BO111" s="515">
        <f t="shared" si="152"/>
        <v>0</v>
      </c>
      <c r="BP111" s="515">
        <f t="shared" si="153"/>
        <v>0</v>
      </c>
      <c r="BQ111" s="515">
        <f t="shared" si="154"/>
        <v>0</v>
      </c>
      <c r="BR111" s="515">
        <f t="shared" si="155"/>
        <v>0</v>
      </c>
      <c r="BS111" s="515">
        <f t="shared" si="156"/>
        <v>0</v>
      </c>
      <c r="BT111" s="515">
        <f t="shared" si="157"/>
        <v>0</v>
      </c>
      <c r="BU111" s="515">
        <f t="shared" si="158"/>
        <v>0</v>
      </c>
      <c r="BV111" s="515">
        <f t="shared" si="159"/>
        <v>0</v>
      </c>
      <c r="BW111" s="515">
        <f t="shared" si="160"/>
        <v>0</v>
      </c>
      <c r="BX111" s="515">
        <f t="shared" si="161"/>
        <v>0</v>
      </c>
      <c r="BY111" s="515">
        <f t="shared" si="162"/>
        <v>0</v>
      </c>
      <c r="BZ111" s="515">
        <f t="shared" si="163"/>
        <v>0</v>
      </c>
      <c r="CA111" s="515">
        <f t="shared" si="164"/>
        <v>0</v>
      </c>
      <c r="CB111" s="515">
        <f t="shared" si="165"/>
        <v>0</v>
      </c>
      <c r="CC111" s="515">
        <f t="shared" si="166"/>
        <v>0</v>
      </c>
      <c r="CD111" s="515">
        <f t="shared" si="167"/>
        <v>0</v>
      </c>
      <c r="CE111" s="515">
        <f t="shared" si="168"/>
        <v>0</v>
      </c>
      <c r="CF111" s="515">
        <f t="shared" si="169"/>
        <v>0</v>
      </c>
      <c r="CG111" s="515">
        <f t="shared" si="170"/>
        <v>0</v>
      </c>
      <c r="CH111" s="515">
        <f t="shared" si="171"/>
        <v>0</v>
      </c>
      <c r="CI111" s="515">
        <f t="shared" si="172"/>
        <v>0</v>
      </c>
      <c r="CJ111" s="515">
        <f t="shared" si="192"/>
        <v>0</v>
      </c>
      <c r="CK111" s="515">
        <f t="shared" si="173"/>
        <v>0</v>
      </c>
      <c r="CL111" s="515">
        <f t="shared" si="174"/>
        <v>0</v>
      </c>
      <c r="CM111" s="515">
        <f t="shared" si="175"/>
        <v>0</v>
      </c>
      <c r="CN111" s="515">
        <f t="shared" si="176"/>
        <v>0</v>
      </c>
      <c r="CO111" s="515">
        <f t="shared" si="177"/>
        <v>0</v>
      </c>
      <c r="CP111" s="515">
        <f t="shared" si="178"/>
        <v>0</v>
      </c>
      <c r="CQ111" s="515">
        <f t="shared" si="179"/>
        <v>0</v>
      </c>
      <c r="CR111" s="515">
        <f t="shared" si="180"/>
        <v>0</v>
      </c>
      <c r="CS111" s="515">
        <f t="shared" si="181"/>
        <v>0</v>
      </c>
      <c r="CT111" s="515">
        <f t="shared" si="182"/>
        <v>0</v>
      </c>
      <c r="CU111" s="515">
        <f t="shared" si="183"/>
        <v>0</v>
      </c>
      <c r="CV111" s="515">
        <f t="shared" si="184"/>
        <v>0</v>
      </c>
      <c r="CW111" s="515">
        <f t="shared" si="185"/>
        <v>0</v>
      </c>
    </row>
    <row r="112" spans="2:101" x14ac:dyDescent="0.25">
      <c r="B112" s="509">
        <v>95</v>
      </c>
      <c r="C112" s="467">
        <f>'Student Entry'!C108</f>
        <v>211413205098</v>
      </c>
      <c r="D112" s="274" t="str">
        <f>'Student Entry'!D108</f>
        <v>SHRUTHAKEERTHI.S</v>
      </c>
      <c r="E112" s="468">
        <v>2</v>
      </c>
      <c r="F112" s="510">
        <v>2</v>
      </c>
      <c r="G112" s="510">
        <v>2</v>
      </c>
      <c r="H112" s="510">
        <v>1</v>
      </c>
      <c r="I112" s="510">
        <v>2</v>
      </c>
      <c r="J112" s="468">
        <v>2</v>
      </c>
      <c r="K112" s="510">
        <v>2</v>
      </c>
      <c r="L112" s="468">
        <v>2</v>
      </c>
      <c r="M112" s="468">
        <v>1</v>
      </c>
      <c r="N112" s="510">
        <v>2</v>
      </c>
      <c r="O112" s="511">
        <v>5</v>
      </c>
      <c r="P112" s="511">
        <v>8</v>
      </c>
      <c r="Q112" s="510"/>
      <c r="R112" s="510"/>
      <c r="S112" s="511">
        <v>8</v>
      </c>
      <c r="T112" s="511"/>
      <c r="U112" s="510"/>
      <c r="V112" s="510"/>
      <c r="W112" s="511">
        <v>6</v>
      </c>
      <c r="X112" s="511"/>
      <c r="Y112" s="510"/>
      <c r="Z112" s="510"/>
      <c r="AA112" s="511">
        <v>8</v>
      </c>
      <c r="AB112" s="511"/>
      <c r="AC112" s="510"/>
      <c r="AD112" s="510"/>
      <c r="AE112" s="511" t="s">
        <v>937</v>
      </c>
      <c r="AF112" s="511" t="s">
        <v>937</v>
      </c>
      <c r="AG112" s="447">
        <v>7</v>
      </c>
      <c r="AH112" s="512">
        <v>5</v>
      </c>
      <c r="AI112" s="513">
        <f t="shared" si="186"/>
        <v>7</v>
      </c>
      <c r="AJ112" s="513">
        <f t="shared" si="187"/>
        <v>10</v>
      </c>
      <c r="AK112" s="513">
        <f t="shared" si="188"/>
        <v>12</v>
      </c>
      <c r="AL112" s="513">
        <f t="shared" si="189"/>
        <v>8</v>
      </c>
      <c r="AM112" s="554">
        <f t="shared" si="190"/>
        <v>27</v>
      </c>
      <c r="AN112" s="554">
        <f t="shared" si="191"/>
        <v>1</v>
      </c>
      <c r="AO112" s="514">
        <f t="shared" si="193"/>
        <v>65</v>
      </c>
      <c r="AP112" s="515">
        <f t="shared" si="127"/>
        <v>0</v>
      </c>
      <c r="AQ112" s="515">
        <f t="shared" si="128"/>
        <v>0</v>
      </c>
      <c r="AR112" s="515">
        <f t="shared" si="129"/>
        <v>0</v>
      </c>
      <c r="AS112" s="515">
        <f t="shared" si="130"/>
        <v>0</v>
      </c>
      <c r="AT112" s="515">
        <f t="shared" si="131"/>
        <v>0</v>
      </c>
      <c r="AU112" s="515">
        <f t="shared" si="132"/>
        <v>0</v>
      </c>
      <c r="AV112" s="515">
        <f t="shared" si="133"/>
        <v>0</v>
      </c>
      <c r="AW112" s="515">
        <f t="shared" si="134"/>
        <v>0</v>
      </c>
      <c r="AX112" s="515">
        <f t="shared" si="135"/>
        <v>0</v>
      </c>
      <c r="AY112" s="515">
        <f t="shared" si="136"/>
        <v>0</v>
      </c>
      <c r="AZ112" s="515">
        <f t="shared" si="137"/>
        <v>0</v>
      </c>
      <c r="BA112" s="515">
        <f t="shared" si="138"/>
        <v>0</v>
      </c>
      <c r="BB112" s="515">
        <f t="shared" si="139"/>
        <v>0</v>
      </c>
      <c r="BC112" s="515">
        <f t="shared" si="140"/>
        <v>0</v>
      </c>
      <c r="BD112" s="515">
        <f t="shared" si="141"/>
        <v>0</v>
      </c>
      <c r="BE112" s="515">
        <f t="shared" si="142"/>
        <v>0</v>
      </c>
      <c r="BF112" s="515">
        <f t="shared" si="143"/>
        <v>0</v>
      </c>
      <c r="BG112" s="515">
        <f t="shared" si="144"/>
        <v>0</v>
      </c>
      <c r="BH112" s="515">
        <f t="shared" si="145"/>
        <v>0</v>
      </c>
      <c r="BI112" s="515">
        <f t="shared" si="146"/>
        <v>0</v>
      </c>
      <c r="BJ112" s="515">
        <f t="shared" si="147"/>
        <v>0</v>
      </c>
      <c r="BK112" s="515">
        <f t="shared" si="148"/>
        <v>0</v>
      </c>
      <c r="BL112" s="515">
        <f t="shared" si="149"/>
        <v>0</v>
      </c>
      <c r="BM112" s="515">
        <f t="shared" si="150"/>
        <v>0</v>
      </c>
      <c r="BN112" s="515">
        <f t="shared" si="151"/>
        <v>0</v>
      </c>
      <c r="BO112" s="515">
        <f t="shared" si="152"/>
        <v>0</v>
      </c>
      <c r="BP112" s="515">
        <f t="shared" si="153"/>
        <v>0</v>
      </c>
      <c r="BQ112" s="515">
        <f t="shared" si="154"/>
        <v>0</v>
      </c>
      <c r="BR112" s="515">
        <f t="shared" si="155"/>
        <v>0</v>
      </c>
      <c r="BS112" s="515">
        <f t="shared" si="156"/>
        <v>0</v>
      </c>
      <c r="BT112" s="515">
        <f t="shared" si="157"/>
        <v>0</v>
      </c>
      <c r="BU112" s="515">
        <f t="shared" si="158"/>
        <v>0</v>
      </c>
      <c r="BV112" s="515">
        <f t="shared" si="159"/>
        <v>0</v>
      </c>
      <c r="BW112" s="515">
        <f t="shared" si="160"/>
        <v>0</v>
      </c>
      <c r="BX112" s="515">
        <f t="shared" si="161"/>
        <v>0</v>
      </c>
      <c r="BY112" s="515">
        <f t="shared" si="162"/>
        <v>0</v>
      </c>
      <c r="BZ112" s="515">
        <f t="shared" si="163"/>
        <v>0</v>
      </c>
      <c r="CA112" s="515">
        <f t="shared" si="164"/>
        <v>0</v>
      </c>
      <c r="CB112" s="515">
        <f t="shared" si="165"/>
        <v>0</v>
      </c>
      <c r="CC112" s="515">
        <f t="shared" si="166"/>
        <v>0</v>
      </c>
      <c r="CD112" s="515">
        <f t="shared" si="167"/>
        <v>0</v>
      </c>
      <c r="CE112" s="515">
        <f t="shared" si="168"/>
        <v>0</v>
      </c>
      <c r="CF112" s="515">
        <f t="shared" si="169"/>
        <v>0</v>
      </c>
      <c r="CG112" s="515">
        <f t="shared" si="170"/>
        <v>0</v>
      </c>
      <c r="CH112" s="515">
        <f t="shared" si="171"/>
        <v>0</v>
      </c>
      <c r="CI112" s="515">
        <f t="shared" si="172"/>
        <v>0</v>
      </c>
      <c r="CJ112" s="515">
        <f t="shared" si="192"/>
        <v>0</v>
      </c>
      <c r="CK112" s="515">
        <f t="shared" si="173"/>
        <v>0</v>
      </c>
      <c r="CL112" s="515">
        <f t="shared" si="174"/>
        <v>0</v>
      </c>
      <c r="CM112" s="515">
        <f t="shared" si="175"/>
        <v>0</v>
      </c>
      <c r="CN112" s="515">
        <f t="shared" si="176"/>
        <v>0</v>
      </c>
      <c r="CO112" s="515">
        <f t="shared" si="177"/>
        <v>0</v>
      </c>
      <c r="CP112" s="515">
        <f t="shared" si="178"/>
        <v>0</v>
      </c>
      <c r="CQ112" s="515">
        <f t="shared" si="179"/>
        <v>0</v>
      </c>
      <c r="CR112" s="515">
        <f t="shared" si="180"/>
        <v>0</v>
      </c>
      <c r="CS112" s="515">
        <f t="shared" si="181"/>
        <v>0</v>
      </c>
      <c r="CT112" s="515">
        <f t="shared" si="182"/>
        <v>0</v>
      </c>
      <c r="CU112" s="515">
        <f t="shared" si="183"/>
        <v>0</v>
      </c>
      <c r="CV112" s="515">
        <f t="shared" si="184"/>
        <v>0</v>
      </c>
      <c r="CW112" s="515">
        <f t="shared" si="185"/>
        <v>0</v>
      </c>
    </row>
    <row r="113" spans="2:101" x14ac:dyDescent="0.25">
      <c r="B113" s="509">
        <v>96</v>
      </c>
      <c r="C113" s="467">
        <f>'Student Entry'!C109</f>
        <v>211413205099</v>
      </c>
      <c r="D113" s="274" t="str">
        <f>'Student Entry'!D109</f>
        <v>SICILY SHERIN.M</v>
      </c>
      <c r="E113" s="468">
        <v>2</v>
      </c>
      <c r="F113" s="510">
        <v>2</v>
      </c>
      <c r="G113" s="510">
        <v>1</v>
      </c>
      <c r="H113" s="510">
        <v>1</v>
      </c>
      <c r="I113" s="510">
        <v>2</v>
      </c>
      <c r="J113" s="468">
        <v>2</v>
      </c>
      <c r="K113" s="510">
        <v>1</v>
      </c>
      <c r="L113" s="468">
        <v>2</v>
      </c>
      <c r="M113" s="468">
        <v>2</v>
      </c>
      <c r="N113" s="510">
        <v>0</v>
      </c>
      <c r="O113" s="511" t="s">
        <v>937</v>
      </c>
      <c r="P113" s="511" t="s">
        <v>937</v>
      </c>
      <c r="Q113" s="510">
        <v>12</v>
      </c>
      <c r="R113" s="510">
        <v>4</v>
      </c>
      <c r="S113" s="511" t="s">
        <v>937</v>
      </c>
      <c r="T113" s="511"/>
      <c r="U113" s="510">
        <v>13</v>
      </c>
      <c r="V113" s="510"/>
      <c r="W113" s="511" t="s">
        <v>937</v>
      </c>
      <c r="X113" s="511"/>
      <c r="Y113" s="510">
        <v>6</v>
      </c>
      <c r="Z113" s="510"/>
      <c r="AA113" s="511">
        <v>7</v>
      </c>
      <c r="AB113" s="511"/>
      <c r="AC113" s="510"/>
      <c r="AD113" s="510"/>
      <c r="AE113" s="511">
        <v>8</v>
      </c>
      <c r="AF113" s="511">
        <v>6</v>
      </c>
      <c r="AG113" s="447"/>
      <c r="AH113" s="512"/>
      <c r="AI113" s="513">
        <f t="shared" si="186"/>
        <v>6</v>
      </c>
      <c r="AJ113" s="513">
        <f t="shared" si="187"/>
        <v>14</v>
      </c>
      <c r="AK113" s="513">
        <f t="shared" si="188"/>
        <v>3</v>
      </c>
      <c r="AL113" s="513">
        <f t="shared" si="189"/>
        <v>30</v>
      </c>
      <c r="AM113" s="554">
        <f t="shared" si="190"/>
        <v>16</v>
      </c>
      <c r="AN113" s="554">
        <f t="shared" si="191"/>
        <v>2</v>
      </c>
      <c r="AO113" s="514">
        <f t="shared" si="193"/>
        <v>71</v>
      </c>
      <c r="AP113" s="515">
        <f t="shared" si="127"/>
        <v>0</v>
      </c>
      <c r="AQ113" s="515">
        <f t="shared" si="128"/>
        <v>0</v>
      </c>
      <c r="AR113" s="515">
        <f t="shared" si="129"/>
        <v>0</v>
      </c>
      <c r="AS113" s="515">
        <f t="shared" si="130"/>
        <v>0</v>
      </c>
      <c r="AT113" s="515">
        <f t="shared" si="131"/>
        <v>0</v>
      </c>
      <c r="AU113" s="515">
        <f t="shared" si="132"/>
        <v>0</v>
      </c>
      <c r="AV113" s="515">
        <f t="shared" si="133"/>
        <v>0</v>
      </c>
      <c r="AW113" s="515">
        <f t="shared" si="134"/>
        <v>0</v>
      </c>
      <c r="AX113" s="515">
        <f t="shared" si="135"/>
        <v>0</v>
      </c>
      <c r="AY113" s="515">
        <f t="shared" si="136"/>
        <v>0</v>
      </c>
      <c r="AZ113" s="515">
        <f t="shared" si="137"/>
        <v>0</v>
      </c>
      <c r="BA113" s="515">
        <f t="shared" si="138"/>
        <v>0</v>
      </c>
      <c r="BB113" s="515">
        <f t="shared" si="139"/>
        <v>0</v>
      </c>
      <c r="BC113" s="515">
        <f t="shared" si="140"/>
        <v>0</v>
      </c>
      <c r="BD113" s="515">
        <f t="shared" si="141"/>
        <v>0</v>
      </c>
      <c r="BE113" s="515">
        <f t="shared" si="142"/>
        <v>0</v>
      </c>
      <c r="BF113" s="515">
        <f t="shared" si="143"/>
        <v>0</v>
      </c>
      <c r="BG113" s="515">
        <f t="shared" si="144"/>
        <v>0</v>
      </c>
      <c r="BH113" s="515">
        <f t="shared" si="145"/>
        <v>0</v>
      </c>
      <c r="BI113" s="515">
        <f t="shared" si="146"/>
        <v>0</v>
      </c>
      <c r="BJ113" s="515">
        <f t="shared" si="147"/>
        <v>0</v>
      </c>
      <c r="BK113" s="515">
        <f t="shared" si="148"/>
        <v>0</v>
      </c>
      <c r="BL113" s="515">
        <f t="shared" si="149"/>
        <v>0</v>
      </c>
      <c r="BM113" s="515">
        <f t="shared" si="150"/>
        <v>0</v>
      </c>
      <c r="BN113" s="515">
        <f t="shared" si="151"/>
        <v>0</v>
      </c>
      <c r="BO113" s="515">
        <f t="shared" si="152"/>
        <v>0</v>
      </c>
      <c r="BP113" s="515">
        <f t="shared" si="153"/>
        <v>0</v>
      </c>
      <c r="BQ113" s="515">
        <f t="shared" si="154"/>
        <v>0</v>
      </c>
      <c r="BR113" s="515">
        <f t="shared" si="155"/>
        <v>0</v>
      </c>
      <c r="BS113" s="515">
        <f t="shared" si="156"/>
        <v>0</v>
      </c>
      <c r="BT113" s="515">
        <f t="shared" si="157"/>
        <v>0</v>
      </c>
      <c r="BU113" s="515">
        <f t="shared" si="158"/>
        <v>0</v>
      </c>
      <c r="BV113" s="515">
        <f t="shared" si="159"/>
        <v>0</v>
      </c>
      <c r="BW113" s="515">
        <f t="shared" si="160"/>
        <v>0</v>
      </c>
      <c r="BX113" s="515">
        <f t="shared" si="161"/>
        <v>0</v>
      </c>
      <c r="BY113" s="515">
        <f t="shared" si="162"/>
        <v>0</v>
      </c>
      <c r="BZ113" s="515">
        <f t="shared" si="163"/>
        <v>0</v>
      </c>
      <c r="CA113" s="515">
        <f t="shared" si="164"/>
        <v>0</v>
      </c>
      <c r="CB113" s="515">
        <f t="shared" si="165"/>
        <v>0</v>
      </c>
      <c r="CC113" s="515">
        <f t="shared" si="166"/>
        <v>0</v>
      </c>
      <c r="CD113" s="515">
        <f t="shared" si="167"/>
        <v>0</v>
      </c>
      <c r="CE113" s="515">
        <f t="shared" si="168"/>
        <v>0</v>
      </c>
      <c r="CF113" s="515">
        <f t="shared" si="169"/>
        <v>0</v>
      </c>
      <c r="CG113" s="515">
        <f t="shared" si="170"/>
        <v>0</v>
      </c>
      <c r="CH113" s="515">
        <f t="shared" si="171"/>
        <v>0</v>
      </c>
      <c r="CI113" s="515">
        <f t="shared" si="172"/>
        <v>0</v>
      </c>
      <c r="CJ113" s="515">
        <f t="shared" si="192"/>
        <v>0</v>
      </c>
      <c r="CK113" s="515">
        <f t="shared" si="173"/>
        <v>0</v>
      </c>
      <c r="CL113" s="515">
        <f t="shared" si="174"/>
        <v>0</v>
      </c>
      <c r="CM113" s="515">
        <f t="shared" si="175"/>
        <v>0</v>
      </c>
      <c r="CN113" s="515">
        <f t="shared" si="176"/>
        <v>0</v>
      </c>
      <c r="CO113" s="515">
        <f t="shared" si="177"/>
        <v>0</v>
      </c>
      <c r="CP113" s="515">
        <f t="shared" si="178"/>
        <v>0</v>
      </c>
      <c r="CQ113" s="515">
        <f t="shared" si="179"/>
        <v>0</v>
      </c>
      <c r="CR113" s="515">
        <f t="shared" si="180"/>
        <v>0</v>
      </c>
      <c r="CS113" s="515">
        <f t="shared" si="181"/>
        <v>0</v>
      </c>
      <c r="CT113" s="515">
        <f t="shared" si="182"/>
        <v>0</v>
      </c>
      <c r="CU113" s="515">
        <f t="shared" si="183"/>
        <v>0</v>
      </c>
      <c r="CV113" s="515">
        <f t="shared" si="184"/>
        <v>0</v>
      </c>
      <c r="CW113" s="515">
        <f t="shared" si="185"/>
        <v>0</v>
      </c>
    </row>
    <row r="114" spans="2:101" x14ac:dyDescent="0.25">
      <c r="B114" s="509">
        <v>97</v>
      </c>
      <c r="C114" s="467">
        <f>'Student Entry'!C110</f>
        <v>211413205100</v>
      </c>
      <c r="D114" s="274" t="str">
        <f>'Student Entry'!D110</f>
        <v>SINDHUJA.S</v>
      </c>
      <c r="E114" s="468">
        <v>1</v>
      </c>
      <c r="F114" s="510">
        <v>2</v>
      </c>
      <c r="G114" s="510">
        <v>1</v>
      </c>
      <c r="H114" s="510">
        <v>1</v>
      </c>
      <c r="I114" s="510">
        <v>2</v>
      </c>
      <c r="J114" s="468">
        <v>1</v>
      </c>
      <c r="K114" s="510">
        <v>2</v>
      </c>
      <c r="L114" s="468">
        <v>2</v>
      </c>
      <c r="M114" s="468">
        <v>2</v>
      </c>
      <c r="N114" s="510">
        <v>1</v>
      </c>
      <c r="O114" s="511">
        <v>6</v>
      </c>
      <c r="P114" s="511">
        <v>8</v>
      </c>
      <c r="Q114" s="510"/>
      <c r="R114" s="510"/>
      <c r="S114" s="511">
        <v>6</v>
      </c>
      <c r="T114" s="511"/>
      <c r="U114" s="510"/>
      <c r="V114" s="510"/>
      <c r="W114" s="511">
        <v>7</v>
      </c>
      <c r="X114" s="511"/>
      <c r="Y114" s="510"/>
      <c r="Z114" s="510"/>
      <c r="AA114" s="511">
        <v>6</v>
      </c>
      <c r="AB114" s="511"/>
      <c r="AC114" s="510"/>
      <c r="AD114" s="510"/>
      <c r="AE114" s="511">
        <v>6</v>
      </c>
      <c r="AF114" s="511">
        <v>8</v>
      </c>
      <c r="AG114" s="447"/>
      <c r="AH114" s="512"/>
      <c r="AI114" s="513">
        <f t="shared" si="186"/>
        <v>7</v>
      </c>
      <c r="AJ114" s="513">
        <f t="shared" si="187"/>
        <v>10</v>
      </c>
      <c r="AK114" s="513">
        <f t="shared" si="188"/>
        <v>9</v>
      </c>
      <c r="AL114" s="513">
        <f t="shared" si="189"/>
        <v>8</v>
      </c>
      <c r="AM114" s="554">
        <f t="shared" si="190"/>
        <v>26</v>
      </c>
      <c r="AN114" s="554">
        <f t="shared" si="191"/>
        <v>2</v>
      </c>
      <c r="AO114" s="514">
        <f t="shared" si="193"/>
        <v>62</v>
      </c>
      <c r="AP114" s="515">
        <f t="shared" ref="AP114:AP146" si="194">SUMIFS($D114:$AG114,$D$17:$AG$17,"CO1",$D$18:$AG$18,"PO1",$D$33:$AG$33,"&lt;&gt;")</f>
        <v>0</v>
      </c>
      <c r="AQ114" s="515">
        <f t="shared" ref="AQ114:AQ146" si="195">SUMIFS($D114:$AG114,$D$17:$AG$17,"CO1",$D$19:$AG$19,"PO2",$D$33:$AG$33,"&lt;&gt;")</f>
        <v>0</v>
      </c>
      <c r="AR114" s="515">
        <f t="shared" ref="AR114:AR146" si="196">SUMIFS($D114:$AG114,$D$17:$AG$17,"CO1",$D$20:$AG$20,"PO3",$D$33:$AG$33,"&lt;&gt;")</f>
        <v>0</v>
      </c>
      <c r="AS114" s="515">
        <f t="shared" ref="AS114:AS146" si="197">SUMIFS($D114:$AG114,$D$17:$AG$17,"CO1",$D$21:$AG$21,"PO4",$D$33:$AG$33,"&lt;&gt;")</f>
        <v>0</v>
      </c>
      <c r="AT114" s="515">
        <f t="shared" ref="AT114:AT146" si="198">SUMIFS($D114:$AG114,$D$17:$AG$17,"CO1",$D$22:$AG$22,"PO5",$D$33:$AG$33,"&lt;&gt;")</f>
        <v>0</v>
      </c>
      <c r="AU114" s="515">
        <f t="shared" ref="AU114:AU146" si="199">SUMIFS($D114:$AG114,$D$17:$AG$17,"CO1",$D$23:$AG$23,"PO6",$D$33:$AG$33,"&lt;&gt;")</f>
        <v>0</v>
      </c>
      <c r="AV114" s="515">
        <f t="shared" ref="AV114:AV146" si="200">SUMIFS($D114:$AG114,$D$17:$AG$17,"CO1",$D$24:$AG$24,"PO7",$D$33:$AG$33,"&lt;&gt;")</f>
        <v>0</v>
      </c>
      <c r="AW114" s="515">
        <f t="shared" ref="AW114:AW146" si="201">SUMIFS($D114:$AG114,$D$17:$AG$17,"CO1",$D$25:$AG$25,"PO8",$D$33:$AG$33,"&lt;&gt;")</f>
        <v>0</v>
      </c>
      <c r="AX114" s="515">
        <f t="shared" ref="AX114:AX146" si="202">SUMIFS($D114:$AG114,$D$17:$AG$17,"CO1",$D$26:$AG$26,"PO9",$D$33:$AG$33,"&lt;&gt;")</f>
        <v>0</v>
      </c>
      <c r="AY114" s="515">
        <f t="shared" ref="AY114:AY146" si="203">SUMIFS($D114:$AG114,$D$17:$AG$17,"CO1",$D$27:$AG$27,"PO10",$D$33:$AG$33,"&lt;&gt;")</f>
        <v>0</v>
      </c>
      <c r="AZ114" s="515">
        <f t="shared" ref="AZ114:AZ146" si="204">SUMIFS($D114:$AG114,$D$17:$AG$17,"CO1",$D$28:$AG$28,"PO11",$D$33:$AG$33,"&lt;&gt;")</f>
        <v>0</v>
      </c>
      <c r="BA114" s="515">
        <f t="shared" ref="BA114:BA146" si="205">SUMIFS($D114:$AG114,$D$17:$AG$17,"CO1",$D$29:$AG$29,"PO12",$D$33:$AG$33,"&lt;&gt;")</f>
        <v>0</v>
      </c>
      <c r="BB114" s="515">
        <f t="shared" ref="BB114:BB146" si="206">SUMIFS($D114:$AG114,$D$17:$AG$17,"CO2",$D$18:$AG$18,"PO1",$D$33:$AG$33,"&lt;&gt;")</f>
        <v>0</v>
      </c>
      <c r="BC114" s="515">
        <f t="shared" ref="BC114:BC146" si="207">SUMIFS($D114:$AG114,$D$17:$AG$17,"CO2",$D$19:$AG$19,"PO2",$D$33:$AG$33,"&lt;&gt;")</f>
        <v>0</v>
      </c>
      <c r="BD114" s="515">
        <f t="shared" ref="BD114:BD146" si="208">SUMIFS($D114:$AG114,$D$17:$AG$17,"CO2",$D$20:$AG$20,"PO3",$D$33:$AG$33,"&lt;&gt;")</f>
        <v>0</v>
      </c>
      <c r="BE114" s="515">
        <f t="shared" ref="BE114:BE146" si="209">SUMIFS($D114:$AG114,$D$17:$AG$17,"CO2",$D$21:$AG$21,"PO4",$D$33:$AG$33,"&lt;&gt;")</f>
        <v>0</v>
      </c>
      <c r="BF114" s="515">
        <f t="shared" ref="BF114:BF146" si="210">SUMIFS($D114:$AG114,$D$17:$AG$17,"CO2",$D$22:$AG$22,"PO5",$D$33:$AG$33,"&lt;&gt;")</f>
        <v>0</v>
      </c>
      <c r="BG114" s="515">
        <f t="shared" ref="BG114:BG146" si="211">SUMIFS($D114:$AG114,$D$17:$AG$17,"CO2",$D$23:$AG$23,"PO6",$D$33:$AG$33,"&lt;&gt;")</f>
        <v>0</v>
      </c>
      <c r="BH114" s="515">
        <f t="shared" ref="BH114:BH146" si="212">SUMIFS($D114:$AG114,$D$17:$AG$17,"CO2",$D$24:$AG$24,"PO7",$D$33:$AG$33,"&lt;&gt;")</f>
        <v>0</v>
      </c>
      <c r="BI114" s="515">
        <f t="shared" ref="BI114:BI146" si="213">SUMIFS($D114:$AG114,$D$17:$AG$17,"CO2",$D$25:$AG$25,"PO8",$D$33:$AG$33,"&lt;&gt;")</f>
        <v>0</v>
      </c>
      <c r="BJ114" s="515">
        <f t="shared" ref="BJ114:BJ146" si="214">SUMIFS($D114:$AG114,$D$17:$AG$17,"CO2",$D$26:$AG$26,"PO9",$D$33:$AG$33,"&lt;&gt;")</f>
        <v>0</v>
      </c>
      <c r="BK114" s="515">
        <f t="shared" ref="BK114:BK146" si="215">SUMIFS($D114:$AG114,$D$17:$AG$17,"CO2",$D$27:$AG$27,"PO10",$D$33:$AG$33,"&lt;&gt;")</f>
        <v>0</v>
      </c>
      <c r="BL114" s="515">
        <f t="shared" ref="BL114:BL146" si="216">SUMIFS($D114:$AG114,$D$17:$AG$17,"CO2",$D$28:$AG$28,"PO11",$D$33:$AG$33,"&lt;&gt;")</f>
        <v>0</v>
      </c>
      <c r="BM114" s="515">
        <f t="shared" ref="BM114:BM146" si="217">SUMIFS($D114:$AG114,$D$17:$AG$17,"CO2",$D$29:$AG$29,"PO12",$D$33:$AG$33,"&lt;&gt;")</f>
        <v>0</v>
      </c>
      <c r="BN114" s="515">
        <f t="shared" ref="BN114:BN146" si="218">SUMIFS($D114:$AG114,$D$17:$AG$17,"CO3",$D$18:$AG$18,"PO1",$D$33:$AG$33,"&lt;&gt;")</f>
        <v>0</v>
      </c>
      <c r="BO114" s="515">
        <f t="shared" ref="BO114:BO146" si="219">SUMIFS($D114:$AG114,$D$17:$AG$17,"CO3",$D$19:$AG$19,"PO2",$D$33:$AG$33,"&lt;&gt;")</f>
        <v>0</v>
      </c>
      <c r="BP114" s="515">
        <f t="shared" ref="BP114:BP146" si="220">SUMIFS($D114:$AG114,$D$17:$AG$17,"CO3",$D$20:$AG$20,"PO3",$D$33:$AG$33,"&lt;&gt;")</f>
        <v>0</v>
      </c>
      <c r="BQ114" s="515">
        <f t="shared" ref="BQ114:BQ146" si="221">SUMIFS($D114:$AG114,$D$17:$AG$17,"CO3",$D$21:$AG$21,"PO4",$D$33:$AG$33,"&lt;&gt;")</f>
        <v>0</v>
      </c>
      <c r="BR114" s="515">
        <f t="shared" ref="BR114:BR146" si="222">SUMIFS($D114:$AG114,$D$17:$AG$17,"CO3",$D$22:$AG$22,"PO5",$D$33:$AG$33,"&lt;&gt;")</f>
        <v>0</v>
      </c>
      <c r="BS114" s="515">
        <f t="shared" ref="BS114:BS146" si="223">SUMIFS($D114:$AG114,$D$17:$AG$17,"CO3",$D$23:$AG$23,"PO6",$D$33:$AG$33,"&lt;&gt;")</f>
        <v>0</v>
      </c>
      <c r="BT114" s="515">
        <f t="shared" ref="BT114:BT146" si="224">SUMIFS($D114:$AG114,$D$17:$AG$17,"CO3",$D$24:$AG$24,"PO7",$D$33:$AG$33,"&lt;&gt;")</f>
        <v>0</v>
      </c>
      <c r="BU114" s="515">
        <f t="shared" ref="BU114:BU146" si="225">SUMIFS($D114:$AG114,$D$17:$AG$17,"CO3",$D$25:$AG$25,"PO8",$D$33:$AG$33,"&lt;&gt;")</f>
        <v>0</v>
      </c>
      <c r="BV114" s="515">
        <f t="shared" ref="BV114:BV146" si="226">SUMIFS($D114:$AG114,$D$17:$AG$17,"CO3",$D$26:$AG$26,"PO9",$D$33:$AG$33,"&lt;&gt;")</f>
        <v>0</v>
      </c>
      <c r="BW114" s="515">
        <f t="shared" ref="BW114:BW146" si="227">SUMIFS($D114:$AG114,$D$17:$AG$17,"CO3",$D$27:$AG$27,"PO10",$D$33:$AG$33,"&lt;&gt;")</f>
        <v>0</v>
      </c>
      <c r="BX114" s="515">
        <f t="shared" ref="BX114:BX146" si="228">SUMIFS($D114:$AG114,$D$17:$AG$17,"CO3",$D$28:$AG$28,"PO11",$D$33:$AG$33,"&lt;&gt;")</f>
        <v>0</v>
      </c>
      <c r="BY114" s="515">
        <f t="shared" ref="BY114:BY146" si="229">SUMIFS($D114:$AG114,$D$17:$AG$17,"CO3",$D$29:$AG$29,"PO12",$D$33:$AG$33,"&lt;&gt;")</f>
        <v>0</v>
      </c>
      <c r="BZ114" s="515">
        <f t="shared" ref="BZ114:BZ146" si="230">SUMIFS($D114:$AG114,$D$17:$AG$17,"CO4",$D$18:$AG$18,"PO1",$D$33:$AG$33,"&lt;&gt;")</f>
        <v>0</v>
      </c>
      <c r="CA114" s="515">
        <f t="shared" ref="CA114:CA146" si="231">SUMIFS($D114:$AG114,$D$17:$AG$17,"CO4",$D$19:$AG$19,"PO2",$D$33:$AG$33,"&lt;&gt;")</f>
        <v>0</v>
      </c>
      <c r="CB114" s="515">
        <f t="shared" ref="CB114:CB146" si="232">SUMIFS($D114:$AG114,$D$17:$AG$17,"CO4",$D$20:$AG$20,"PO3",$D$33:$AG$33,"&lt;&gt;")</f>
        <v>0</v>
      </c>
      <c r="CC114" s="515">
        <f t="shared" ref="CC114:CC146" si="233">SUMIFS($D114:$AG114,$D$17:$AG$17,"CO4",$D$21:$AG$21,"PO4",$D$33:$AG$33,"&lt;&gt;")</f>
        <v>0</v>
      </c>
      <c r="CD114" s="515">
        <f t="shared" ref="CD114:CD146" si="234">SUMIFS($D114:$AG114,$D$17:$AG$17,"CO4",$D$22:$AG$22,"PO5",$D$33:$AG$33,"&lt;&gt;")</f>
        <v>0</v>
      </c>
      <c r="CE114" s="515">
        <f t="shared" ref="CE114:CE146" si="235">SUMIFS($D114:$AG114,$D$17:$AG$17,"CO4",$D$23:$AG$23,"PO6",$D$33:$AG$33,"&lt;&gt;")</f>
        <v>0</v>
      </c>
      <c r="CF114" s="515">
        <f t="shared" ref="CF114:CF146" si="236">SUMIFS($D114:$AG114,$D$17:$AG$17,"CO4",$D$24:$AG$24,"PO7",$D$33:$AG$33,"&lt;&gt;")</f>
        <v>0</v>
      </c>
      <c r="CG114" s="515">
        <f t="shared" ref="CG114:CG146" si="237">SUMIFS($D114:$AG114,$D$17:$AG$17,"CO4",$D$25:$AG$25,"PO8",$D$33:$AG$33,"&lt;&gt;")</f>
        <v>0</v>
      </c>
      <c r="CH114" s="515">
        <f t="shared" ref="CH114:CH146" si="238">SUMIFS($D114:$AG114,$D$17:$AG$17,"CO4",$D$26:$AG$26,"PO9",$D$33:$AG$33,"&lt;&gt;")</f>
        <v>0</v>
      </c>
      <c r="CI114" s="515">
        <f t="shared" ref="CI114:CI146" si="239">SUMIFS($D114:$AG114,$D$17:$AG$17,"CO4",$D$27:$AG$27,"PO10",$D$33:$AG$33,"&lt;&gt;")</f>
        <v>0</v>
      </c>
      <c r="CJ114" s="515">
        <f t="shared" si="192"/>
        <v>0</v>
      </c>
      <c r="CK114" s="515">
        <f t="shared" ref="CK114:CK146" si="240">SUMIFS($D114:$AG114,$D$17:$AG$17,"CO4",$D$29:$AG$29,"PO12",$D$33:$AG$33,"&lt;&gt;")</f>
        <v>0</v>
      </c>
      <c r="CL114" s="515">
        <f t="shared" ref="CL114:CL146" si="241">SUMIFS($D114:$AG114,$D$17:$AG$17,"CO5",$D$18:$AG$18,"PO1",$D$33:$AG$33,"&lt;&gt;")</f>
        <v>0</v>
      </c>
      <c r="CM114" s="515">
        <f t="shared" ref="CM114:CM146" si="242">SUMIFS($D114:$AG114,$D$17:$AG$17,"CO5",$D$19:$AG$19,"PO2",$D$33:$AG$33,"&lt;&gt;")</f>
        <v>0</v>
      </c>
      <c r="CN114" s="515">
        <f t="shared" ref="CN114:CN146" si="243">SUMIFS($D114:$AG114,$D$17:$AG$17,"CO5",$D$20:$AG$20,"PO3",$D$33:$AG$33,"&lt;&gt;")</f>
        <v>0</v>
      </c>
      <c r="CO114" s="515">
        <f t="shared" ref="CO114:CO146" si="244">SUMIFS($D114:$AG114,$D$17:$AG$17,"CO5",$D$21:$AG$21,"PO4",$D$33:$AG$33,"&lt;&gt;")</f>
        <v>0</v>
      </c>
      <c r="CP114" s="515">
        <f t="shared" ref="CP114:CP146" si="245">SUMIFS($D114:$AG114,$D$17:$AG$17,"CO5",$D$22:$AG$22,"PO5",$D$33:$AG$33,"&lt;&gt;")</f>
        <v>0</v>
      </c>
      <c r="CQ114" s="515">
        <f t="shared" ref="CQ114:CQ146" si="246">SUMIFS($D114:$AG114,$D$17:$AG$17,"CO5",$D$23:$AG$23,"PO6",$D$33:$AG$33,"&lt;&gt;")</f>
        <v>0</v>
      </c>
      <c r="CR114" s="515">
        <f t="shared" ref="CR114:CR146" si="247">SUMIFS($D114:$AG114,$D$17:$AG$17,"CO5",$D$24:$AG$24,"PO7",$D$33:$AG$33,"&lt;&gt;")</f>
        <v>0</v>
      </c>
      <c r="CS114" s="515">
        <f t="shared" ref="CS114:CS146" si="248">SUMIFS($D114:$AG114,$D$17:$AG$17,"CO5",$D$25:$AG$25,"PO8",$D$33:$AG$33,"&lt;&gt;")</f>
        <v>0</v>
      </c>
      <c r="CT114" s="515">
        <f t="shared" ref="CT114:CT146" si="249">SUMIFS($D114:$AG114,$D$17:$AG$17,"CO5",$D$26:$AG$26,"PO9",$D$33:$AG$33,"&lt;&gt;")</f>
        <v>0</v>
      </c>
      <c r="CU114" s="515">
        <f t="shared" ref="CU114:CU146" si="250">SUMIFS($D114:$AG114,$D$17:$AG$17,"CO5",$D$27:$AG$27,"PO10",$D$33:$AG$33,"&lt;&gt;")</f>
        <v>0</v>
      </c>
      <c r="CV114" s="515">
        <f t="shared" ref="CV114:CV146" si="251">SUMIFS($D114:$AG114,$D$17:$AG$17,"CO5",$D$28:$AG$28,"PO11",$D$33:$AG$33,"&lt;&gt;")</f>
        <v>0</v>
      </c>
      <c r="CW114" s="515">
        <f t="shared" ref="CW114:CW146" si="252">SUMIFS($D114:$AG114,$D$17:$AG$17,"CO5",$D$29:$AG$29,"PO12",$D$33:$AG$33,"&lt;&gt;")</f>
        <v>0</v>
      </c>
    </row>
    <row r="115" spans="2:101" x14ac:dyDescent="0.25">
      <c r="B115" s="509">
        <v>98</v>
      </c>
      <c r="C115" s="467">
        <f>'Student Entry'!C111</f>
        <v>211413205101</v>
      </c>
      <c r="D115" s="274" t="str">
        <f>'Student Entry'!D111</f>
        <v>SNEHA PRIYA.K</v>
      </c>
      <c r="E115" s="468">
        <v>2</v>
      </c>
      <c r="F115" s="510">
        <v>2</v>
      </c>
      <c r="G115" s="510">
        <v>1</v>
      </c>
      <c r="H115" s="510" t="s">
        <v>937</v>
      </c>
      <c r="I115" s="510">
        <v>2</v>
      </c>
      <c r="J115" s="468">
        <v>2</v>
      </c>
      <c r="K115" s="510">
        <v>1</v>
      </c>
      <c r="L115" s="468">
        <v>1</v>
      </c>
      <c r="M115" s="468">
        <v>1</v>
      </c>
      <c r="N115" s="510">
        <v>2</v>
      </c>
      <c r="O115" s="511">
        <v>7</v>
      </c>
      <c r="P115" s="511">
        <v>8</v>
      </c>
      <c r="Q115" s="510"/>
      <c r="R115" s="510"/>
      <c r="S115" s="511">
        <v>7</v>
      </c>
      <c r="T115" s="511"/>
      <c r="U115" s="510"/>
      <c r="V115" s="510"/>
      <c r="W115" s="511">
        <v>5</v>
      </c>
      <c r="X115" s="511"/>
      <c r="Y115" s="510"/>
      <c r="Z115" s="510"/>
      <c r="AA115" s="511">
        <v>8</v>
      </c>
      <c r="AB115" s="511"/>
      <c r="AC115" s="510"/>
      <c r="AD115" s="510"/>
      <c r="AE115" s="511">
        <v>7</v>
      </c>
      <c r="AF115" s="511">
        <v>7</v>
      </c>
      <c r="AG115" s="447"/>
      <c r="AH115" s="512"/>
      <c r="AI115" s="513">
        <f t="shared" si="186"/>
        <v>9</v>
      </c>
      <c r="AJ115" s="513">
        <f t="shared" si="187"/>
        <v>10</v>
      </c>
      <c r="AK115" s="513">
        <f t="shared" si="188"/>
        <v>10</v>
      </c>
      <c r="AL115" s="513">
        <f t="shared" si="189"/>
        <v>9</v>
      </c>
      <c r="AM115" s="554">
        <f t="shared" si="190"/>
        <v>24</v>
      </c>
      <c r="AN115" s="554">
        <f t="shared" si="191"/>
        <v>1</v>
      </c>
      <c r="AO115" s="514">
        <f t="shared" si="193"/>
        <v>63</v>
      </c>
      <c r="AP115" s="515">
        <f t="shared" si="194"/>
        <v>0</v>
      </c>
      <c r="AQ115" s="515">
        <f t="shared" si="195"/>
        <v>0</v>
      </c>
      <c r="AR115" s="515">
        <f t="shared" si="196"/>
        <v>0</v>
      </c>
      <c r="AS115" s="515">
        <f t="shared" si="197"/>
        <v>0</v>
      </c>
      <c r="AT115" s="515">
        <f t="shared" si="198"/>
        <v>0</v>
      </c>
      <c r="AU115" s="515">
        <f t="shared" si="199"/>
        <v>0</v>
      </c>
      <c r="AV115" s="515">
        <f t="shared" si="200"/>
        <v>0</v>
      </c>
      <c r="AW115" s="515">
        <f t="shared" si="201"/>
        <v>0</v>
      </c>
      <c r="AX115" s="515">
        <f t="shared" si="202"/>
        <v>0</v>
      </c>
      <c r="AY115" s="515">
        <f t="shared" si="203"/>
        <v>0</v>
      </c>
      <c r="AZ115" s="515">
        <f t="shared" si="204"/>
        <v>0</v>
      </c>
      <c r="BA115" s="515">
        <f t="shared" si="205"/>
        <v>0</v>
      </c>
      <c r="BB115" s="515">
        <f t="shared" si="206"/>
        <v>0</v>
      </c>
      <c r="BC115" s="515">
        <f t="shared" si="207"/>
        <v>0</v>
      </c>
      <c r="BD115" s="515">
        <f t="shared" si="208"/>
        <v>0</v>
      </c>
      <c r="BE115" s="515">
        <f t="shared" si="209"/>
        <v>0</v>
      </c>
      <c r="BF115" s="515">
        <f t="shared" si="210"/>
        <v>0</v>
      </c>
      <c r="BG115" s="515">
        <f t="shared" si="211"/>
        <v>0</v>
      </c>
      <c r="BH115" s="515">
        <f t="shared" si="212"/>
        <v>0</v>
      </c>
      <c r="BI115" s="515">
        <f t="shared" si="213"/>
        <v>0</v>
      </c>
      <c r="BJ115" s="515">
        <f t="shared" si="214"/>
        <v>0</v>
      </c>
      <c r="BK115" s="515">
        <f t="shared" si="215"/>
        <v>0</v>
      </c>
      <c r="BL115" s="515">
        <f t="shared" si="216"/>
        <v>0</v>
      </c>
      <c r="BM115" s="515">
        <f t="shared" si="217"/>
        <v>0</v>
      </c>
      <c r="BN115" s="515">
        <f t="shared" si="218"/>
        <v>0</v>
      </c>
      <c r="BO115" s="515">
        <f t="shared" si="219"/>
        <v>0</v>
      </c>
      <c r="BP115" s="515">
        <f t="shared" si="220"/>
        <v>0</v>
      </c>
      <c r="BQ115" s="515">
        <f t="shared" si="221"/>
        <v>0</v>
      </c>
      <c r="BR115" s="515">
        <f t="shared" si="222"/>
        <v>0</v>
      </c>
      <c r="BS115" s="515">
        <f t="shared" si="223"/>
        <v>0</v>
      </c>
      <c r="BT115" s="515">
        <f t="shared" si="224"/>
        <v>0</v>
      </c>
      <c r="BU115" s="515">
        <f t="shared" si="225"/>
        <v>0</v>
      </c>
      <c r="BV115" s="515">
        <f t="shared" si="226"/>
        <v>0</v>
      </c>
      <c r="BW115" s="515">
        <f t="shared" si="227"/>
        <v>0</v>
      </c>
      <c r="BX115" s="515">
        <f t="shared" si="228"/>
        <v>0</v>
      </c>
      <c r="BY115" s="515">
        <f t="shared" si="229"/>
        <v>0</v>
      </c>
      <c r="BZ115" s="515">
        <f t="shared" si="230"/>
        <v>0</v>
      </c>
      <c r="CA115" s="515">
        <f t="shared" si="231"/>
        <v>0</v>
      </c>
      <c r="CB115" s="515">
        <f t="shared" si="232"/>
        <v>0</v>
      </c>
      <c r="CC115" s="515">
        <f t="shared" si="233"/>
        <v>0</v>
      </c>
      <c r="CD115" s="515">
        <f t="shared" si="234"/>
        <v>0</v>
      </c>
      <c r="CE115" s="515">
        <f t="shared" si="235"/>
        <v>0</v>
      </c>
      <c r="CF115" s="515">
        <f t="shared" si="236"/>
        <v>0</v>
      </c>
      <c r="CG115" s="515">
        <f t="shared" si="237"/>
        <v>0</v>
      </c>
      <c r="CH115" s="515">
        <f t="shared" si="238"/>
        <v>0</v>
      </c>
      <c r="CI115" s="515">
        <f t="shared" si="239"/>
        <v>0</v>
      </c>
      <c r="CJ115" s="515">
        <f t="shared" ref="CJ115:CJ146" si="253">SUMIFS($D115:$AG115,$D$17:$AG$17,"CO5",$D$28:$AG$28,"PO11",$D$33:$AG$33,"&lt;&gt;")</f>
        <v>0</v>
      </c>
      <c r="CK115" s="515">
        <f t="shared" si="240"/>
        <v>0</v>
      </c>
      <c r="CL115" s="515">
        <f t="shared" si="241"/>
        <v>0</v>
      </c>
      <c r="CM115" s="515">
        <f t="shared" si="242"/>
        <v>0</v>
      </c>
      <c r="CN115" s="515">
        <f t="shared" si="243"/>
        <v>0</v>
      </c>
      <c r="CO115" s="515">
        <f t="shared" si="244"/>
        <v>0</v>
      </c>
      <c r="CP115" s="515">
        <f t="shared" si="245"/>
        <v>0</v>
      </c>
      <c r="CQ115" s="515">
        <f t="shared" si="246"/>
        <v>0</v>
      </c>
      <c r="CR115" s="515">
        <f t="shared" si="247"/>
        <v>0</v>
      </c>
      <c r="CS115" s="515">
        <f t="shared" si="248"/>
        <v>0</v>
      </c>
      <c r="CT115" s="515">
        <f t="shared" si="249"/>
        <v>0</v>
      </c>
      <c r="CU115" s="515">
        <f t="shared" si="250"/>
        <v>0</v>
      </c>
      <c r="CV115" s="515">
        <f t="shared" si="251"/>
        <v>0</v>
      </c>
      <c r="CW115" s="515">
        <f t="shared" si="252"/>
        <v>0</v>
      </c>
    </row>
    <row r="116" spans="2:101" x14ac:dyDescent="0.25">
      <c r="B116" s="509">
        <v>99</v>
      </c>
      <c r="C116" s="467">
        <f>'Student Entry'!C112</f>
        <v>211413205102</v>
      </c>
      <c r="D116" s="274" t="str">
        <f>'Student Entry'!D112</f>
        <v>SNEHA VARSA.P.V</v>
      </c>
      <c r="E116" s="468">
        <v>2</v>
      </c>
      <c r="F116" s="510">
        <v>1</v>
      </c>
      <c r="G116" s="510">
        <v>2</v>
      </c>
      <c r="H116" s="510">
        <v>2</v>
      </c>
      <c r="I116" s="510">
        <v>2</v>
      </c>
      <c r="J116" s="468">
        <v>2</v>
      </c>
      <c r="K116" s="510">
        <v>1</v>
      </c>
      <c r="L116" s="468">
        <v>2</v>
      </c>
      <c r="M116" s="468">
        <v>2</v>
      </c>
      <c r="N116" s="510">
        <v>0</v>
      </c>
      <c r="O116" s="511">
        <v>6</v>
      </c>
      <c r="P116" s="511">
        <v>7</v>
      </c>
      <c r="Q116" s="510"/>
      <c r="R116" s="510"/>
      <c r="S116" s="511">
        <v>6</v>
      </c>
      <c r="T116" s="511"/>
      <c r="U116" s="510"/>
      <c r="V116" s="510"/>
      <c r="W116" s="511">
        <v>6</v>
      </c>
      <c r="X116" s="511"/>
      <c r="Y116" s="510"/>
      <c r="Z116" s="510"/>
      <c r="AA116" s="511">
        <v>8</v>
      </c>
      <c r="AB116" s="511"/>
      <c r="AC116" s="510"/>
      <c r="AD116" s="510"/>
      <c r="AE116" s="511">
        <v>8</v>
      </c>
      <c r="AF116" s="511">
        <v>6</v>
      </c>
      <c r="AG116" s="447"/>
      <c r="AH116" s="512"/>
      <c r="AI116" s="513">
        <f t="shared" si="186"/>
        <v>8</v>
      </c>
      <c r="AJ116" s="513">
        <f t="shared" si="187"/>
        <v>8</v>
      </c>
      <c r="AK116" s="513">
        <f t="shared" si="188"/>
        <v>10</v>
      </c>
      <c r="AL116" s="513">
        <f t="shared" si="189"/>
        <v>12</v>
      </c>
      <c r="AM116" s="554">
        <f t="shared" si="190"/>
        <v>23</v>
      </c>
      <c r="AN116" s="554">
        <f t="shared" si="191"/>
        <v>2</v>
      </c>
      <c r="AO116" s="514">
        <f t="shared" si="193"/>
        <v>63</v>
      </c>
      <c r="AP116" s="515">
        <f t="shared" si="194"/>
        <v>0</v>
      </c>
      <c r="AQ116" s="515">
        <f t="shared" si="195"/>
        <v>0</v>
      </c>
      <c r="AR116" s="515">
        <f t="shared" si="196"/>
        <v>0</v>
      </c>
      <c r="AS116" s="515">
        <f t="shared" si="197"/>
        <v>0</v>
      </c>
      <c r="AT116" s="515">
        <f t="shared" si="198"/>
        <v>0</v>
      </c>
      <c r="AU116" s="515">
        <f t="shared" si="199"/>
        <v>0</v>
      </c>
      <c r="AV116" s="515">
        <f t="shared" si="200"/>
        <v>0</v>
      </c>
      <c r="AW116" s="515">
        <f t="shared" si="201"/>
        <v>0</v>
      </c>
      <c r="AX116" s="515">
        <f t="shared" si="202"/>
        <v>0</v>
      </c>
      <c r="AY116" s="515">
        <f t="shared" si="203"/>
        <v>0</v>
      </c>
      <c r="AZ116" s="515">
        <f t="shared" si="204"/>
        <v>0</v>
      </c>
      <c r="BA116" s="515">
        <f t="shared" si="205"/>
        <v>0</v>
      </c>
      <c r="BB116" s="515">
        <f t="shared" si="206"/>
        <v>0</v>
      </c>
      <c r="BC116" s="515">
        <f t="shared" si="207"/>
        <v>0</v>
      </c>
      <c r="BD116" s="515">
        <f t="shared" si="208"/>
        <v>0</v>
      </c>
      <c r="BE116" s="515">
        <f t="shared" si="209"/>
        <v>0</v>
      </c>
      <c r="BF116" s="515">
        <f t="shared" si="210"/>
        <v>0</v>
      </c>
      <c r="BG116" s="515">
        <f t="shared" si="211"/>
        <v>0</v>
      </c>
      <c r="BH116" s="515">
        <f t="shared" si="212"/>
        <v>0</v>
      </c>
      <c r="BI116" s="515">
        <f t="shared" si="213"/>
        <v>0</v>
      </c>
      <c r="BJ116" s="515">
        <f t="shared" si="214"/>
        <v>0</v>
      </c>
      <c r="BK116" s="515">
        <f t="shared" si="215"/>
        <v>0</v>
      </c>
      <c r="BL116" s="515">
        <f t="shared" si="216"/>
        <v>0</v>
      </c>
      <c r="BM116" s="515">
        <f t="shared" si="217"/>
        <v>0</v>
      </c>
      <c r="BN116" s="515">
        <f t="shared" si="218"/>
        <v>0</v>
      </c>
      <c r="BO116" s="515">
        <f t="shared" si="219"/>
        <v>0</v>
      </c>
      <c r="BP116" s="515">
        <f t="shared" si="220"/>
        <v>0</v>
      </c>
      <c r="BQ116" s="515">
        <f t="shared" si="221"/>
        <v>0</v>
      </c>
      <c r="BR116" s="515">
        <f t="shared" si="222"/>
        <v>0</v>
      </c>
      <c r="BS116" s="515">
        <f t="shared" si="223"/>
        <v>0</v>
      </c>
      <c r="BT116" s="515">
        <f t="shared" si="224"/>
        <v>0</v>
      </c>
      <c r="BU116" s="515">
        <f t="shared" si="225"/>
        <v>0</v>
      </c>
      <c r="BV116" s="515">
        <f t="shared" si="226"/>
        <v>0</v>
      </c>
      <c r="BW116" s="515">
        <f t="shared" si="227"/>
        <v>0</v>
      </c>
      <c r="BX116" s="515">
        <f t="shared" si="228"/>
        <v>0</v>
      </c>
      <c r="BY116" s="515">
        <f t="shared" si="229"/>
        <v>0</v>
      </c>
      <c r="BZ116" s="515">
        <f t="shared" si="230"/>
        <v>0</v>
      </c>
      <c r="CA116" s="515">
        <f t="shared" si="231"/>
        <v>0</v>
      </c>
      <c r="CB116" s="515">
        <f t="shared" si="232"/>
        <v>0</v>
      </c>
      <c r="CC116" s="515">
        <f t="shared" si="233"/>
        <v>0</v>
      </c>
      <c r="CD116" s="515">
        <f t="shared" si="234"/>
        <v>0</v>
      </c>
      <c r="CE116" s="515">
        <f t="shared" si="235"/>
        <v>0</v>
      </c>
      <c r="CF116" s="515">
        <f t="shared" si="236"/>
        <v>0</v>
      </c>
      <c r="CG116" s="515">
        <f t="shared" si="237"/>
        <v>0</v>
      </c>
      <c r="CH116" s="515">
        <f t="shared" si="238"/>
        <v>0</v>
      </c>
      <c r="CI116" s="515">
        <f t="shared" si="239"/>
        <v>0</v>
      </c>
      <c r="CJ116" s="515">
        <f t="shared" si="253"/>
        <v>0</v>
      </c>
      <c r="CK116" s="515">
        <f t="shared" si="240"/>
        <v>0</v>
      </c>
      <c r="CL116" s="515">
        <f t="shared" si="241"/>
        <v>0</v>
      </c>
      <c r="CM116" s="515">
        <f t="shared" si="242"/>
        <v>0</v>
      </c>
      <c r="CN116" s="515">
        <f t="shared" si="243"/>
        <v>0</v>
      </c>
      <c r="CO116" s="515">
        <f t="shared" si="244"/>
        <v>0</v>
      </c>
      <c r="CP116" s="515">
        <f t="shared" si="245"/>
        <v>0</v>
      </c>
      <c r="CQ116" s="515">
        <f t="shared" si="246"/>
        <v>0</v>
      </c>
      <c r="CR116" s="515">
        <f t="shared" si="247"/>
        <v>0</v>
      </c>
      <c r="CS116" s="515">
        <f t="shared" si="248"/>
        <v>0</v>
      </c>
      <c r="CT116" s="515">
        <f t="shared" si="249"/>
        <v>0</v>
      </c>
      <c r="CU116" s="515">
        <f t="shared" si="250"/>
        <v>0</v>
      </c>
      <c r="CV116" s="515">
        <f t="shared" si="251"/>
        <v>0</v>
      </c>
      <c r="CW116" s="515">
        <f t="shared" si="252"/>
        <v>0</v>
      </c>
    </row>
    <row r="117" spans="2:101" x14ac:dyDescent="0.25">
      <c r="B117" s="509">
        <v>100</v>
      </c>
      <c r="C117" s="467">
        <f>'Student Entry'!C113</f>
        <v>211413205103</v>
      </c>
      <c r="D117" s="274" t="str">
        <f>'Student Entry'!D113</f>
        <v>SOWMYA.B</v>
      </c>
      <c r="E117" s="468">
        <v>2</v>
      </c>
      <c r="F117" s="510">
        <v>2</v>
      </c>
      <c r="G117" s="510">
        <v>2</v>
      </c>
      <c r="H117" s="510">
        <v>2</v>
      </c>
      <c r="I117" s="510">
        <v>2</v>
      </c>
      <c r="J117" s="468">
        <v>2</v>
      </c>
      <c r="K117" s="510">
        <v>2</v>
      </c>
      <c r="L117" s="468">
        <v>2</v>
      </c>
      <c r="M117" s="468" t="s">
        <v>937</v>
      </c>
      <c r="N117" s="510">
        <v>2</v>
      </c>
      <c r="O117" s="511" t="s">
        <v>937</v>
      </c>
      <c r="P117" s="511" t="s">
        <v>937</v>
      </c>
      <c r="Q117" s="510">
        <v>10</v>
      </c>
      <c r="R117" s="510">
        <v>4</v>
      </c>
      <c r="S117" s="511" t="s">
        <v>937</v>
      </c>
      <c r="T117" s="511"/>
      <c r="U117" s="510">
        <v>12</v>
      </c>
      <c r="V117" s="510"/>
      <c r="W117" s="511">
        <v>7</v>
      </c>
      <c r="X117" s="511"/>
      <c r="Y117" s="510"/>
      <c r="Z117" s="510"/>
      <c r="AA117" s="511">
        <v>7</v>
      </c>
      <c r="AB117" s="511"/>
      <c r="AC117" s="510"/>
      <c r="AD117" s="510"/>
      <c r="AE117" s="511" t="s">
        <v>937</v>
      </c>
      <c r="AF117" s="511" t="s">
        <v>937</v>
      </c>
      <c r="AG117" s="447">
        <v>8</v>
      </c>
      <c r="AH117" s="512">
        <v>6</v>
      </c>
      <c r="AI117" s="513">
        <f t="shared" si="186"/>
        <v>6</v>
      </c>
      <c r="AJ117" s="513">
        <f t="shared" si="187"/>
        <v>12</v>
      </c>
      <c r="AK117" s="513">
        <f t="shared" si="188"/>
        <v>4</v>
      </c>
      <c r="AL117" s="513">
        <f t="shared" si="189"/>
        <v>22</v>
      </c>
      <c r="AM117" s="554">
        <f t="shared" si="190"/>
        <v>28</v>
      </c>
      <c r="AN117" s="554">
        <f t="shared" si="191"/>
        <v>0</v>
      </c>
      <c r="AO117" s="514">
        <f t="shared" si="193"/>
        <v>72</v>
      </c>
      <c r="AP117" s="515">
        <f t="shared" si="194"/>
        <v>0</v>
      </c>
      <c r="AQ117" s="515">
        <f t="shared" si="195"/>
        <v>0</v>
      </c>
      <c r="AR117" s="515">
        <f t="shared" si="196"/>
        <v>0</v>
      </c>
      <c r="AS117" s="515">
        <f t="shared" si="197"/>
        <v>0</v>
      </c>
      <c r="AT117" s="515">
        <f t="shared" si="198"/>
        <v>0</v>
      </c>
      <c r="AU117" s="515">
        <f t="shared" si="199"/>
        <v>0</v>
      </c>
      <c r="AV117" s="515">
        <f t="shared" si="200"/>
        <v>0</v>
      </c>
      <c r="AW117" s="515">
        <f t="shared" si="201"/>
        <v>0</v>
      </c>
      <c r="AX117" s="515">
        <f t="shared" si="202"/>
        <v>0</v>
      </c>
      <c r="AY117" s="515">
        <f t="shared" si="203"/>
        <v>0</v>
      </c>
      <c r="AZ117" s="515">
        <f t="shared" si="204"/>
        <v>0</v>
      </c>
      <c r="BA117" s="515">
        <f t="shared" si="205"/>
        <v>0</v>
      </c>
      <c r="BB117" s="515">
        <f t="shared" si="206"/>
        <v>0</v>
      </c>
      <c r="BC117" s="515">
        <f t="shared" si="207"/>
        <v>0</v>
      </c>
      <c r="BD117" s="515">
        <f t="shared" si="208"/>
        <v>0</v>
      </c>
      <c r="BE117" s="515">
        <f t="shared" si="209"/>
        <v>0</v>
      </c>
      <c r="BF117" s="515">
        <f t="shared" si="210"/>
        <v>0</v>
      </c>
      <c r="BG117" s="515">
        <f t="shared" si="211"/>
        <v>0</v>
      </c>
      <c r="BH117" s="515">
        <f t="shared" si="212"/>
        <v>0</v>
      </c>
      <c r="BI117" s="515">
        <f t="shared" si="213"/>
        <v>0</v>
      </c>
      <c r="BJ117" s="515">
        <f t="shared" si="214"/>
        <v>0</v>
      </c>
      <c r="BK117" s="515">
        <f t="shared" si="215"/>
        <v>0</v>
      </c>
      <c r="BL117" s="515">
        <f t="shared" si="216"/>
        <v>0</v>
      </c>
      <c r="BM117" s="515">
        <f t="shared" si="217"/>
        <v>0</v>
      </c>
      <c r="BN117" s="515">
        <f t="shared" si="218"/>
        <v>0</v>
      </c>
      <c r="BO117" s="515">
        <f t="shared" si="219"/>
        <v>0</v>
      </c>
      <c r="BP117" s="515">
        <f t="shared" si="220"/>
        <v>0</v>
      </c>
      <c r="BQ117" s="515">
        <f t="shared" si="221"/>
        <v>0</v>
      </c>
      <c r="BR117" s="515">
        <f t="shared" si="222"/>
        <v>0</v>
      </c>
      <c r="BS117" s="515">
        <f t="shared" si="223"/>
        <v>0</v>
      </c>
      <c r="BT117" s="515">
        <f t="shared" si="224"/>
        <v>0</v>
      </c>
      <c r="BU117" s="515">
        <f t="shared" si="225"/>
        <v>0</v>
      </c>
      <c r="BV117" s="515">
        <f t="shared" si="226"/>
        <v>0</v>
      </c>
      <c r="BW117" s="515">
        <f t="shared" si="227"/>
        <v>0</v>
      </c>
      <c r="BX117" s="515">
        <f t="shared" si="228"/>
        <v>0</v>
      </c>
      <c r="BY117" s="515">
        <f t="shared" si="229"/>
        <v>0</v>
      </c>
      <c r="BZ117" s="515">
        <f t="shared" si="230"/>
        <v>0</v>
      </c>
      <c r="CA117" s="515">
        <f t="shared" si="231"/>
        <v>0</v>
      </c>
      <c r="CB117" s="515">
        <f t="shared" si="232"/>
        <v>0</v>
      </c>
      <c r="CC117" s="515">
        <f t="shared" si="233"/>
        <v>0</v>
      </c>
      <c r="CD117" s="515">
        <f t="shared" si="234"/>
        <v>0</v>
      </c>
      <c r="CE117" s="515">
        <f t="shared" si="235"/>
        <v>0</v>
      </c>
      <c r="CF117" s="515">
        <f t="shared" si="236"/>
        <v>0</v>
      </c>
      <c r="CG117" s="515">
        <f t="shared" si="237"/>
        <v>0</v>
      </c>
      <c r="CH117" s="515">
        <f t="shared" si="238"/>
        <v>0</v>
      </c>
      <c r="CI117" s="515">
        <f t="shared" si="239"/>
        <v>0</v>
      </c>
      <c r="CJ117" s="515">
        <f t="shared" si="253"/>
        <v>0</v>
      </c>
      <c r="CK117" s="515">
        <f t="shared" si="240"/>
        <v>0</v>
      </c>
      <c r="CL117" s="515">
        <f t="shared" si="241"/>
        <v>0</v>
      </c>
      <c r="CM117" s="515">
        <f t="shared" si="242"/>
        <v>0</v>
      </c>
      <c r="CN117" s="515">
        <f t="shared" si="243"/>
        <v>0</v>
      </c>
      <c r="CO117" s="515">
        <f t="shared" si="244"/>
        <v>0</v>
      </c>
      <c r="CP117" s="515">
        <f t="shared" si="245"/>
        <v>0</v>
      </c>
      <c r="CQ117" s="515">
        <f t="shared" si="246"/>
        <v>0</v>
      </c>
      <c r="CR117" s="515">
        <f t="shared" si="247"/>
        <v>0</v>
      </c>
      <c r="CS117" s="515">
        <f t="shared" si="248"/>
        <v>0</v>
      </c>
      <c r="CT117" s="515">
        <f t="shared" si="249"/>
        <v>0</v>
      </c>
      <c r="CU117" s="515">
        <f t="shared" si="250"/>
        <v>0</v>
      </c>
      <c r="CV117" s="515">
        <f t="shared" si="251"/>
        <v>0</v>
      </c>
      <c r="CW117" s="515">
        <f t="shared" si="252"/>
        <v>0</v>
      </c>
    </row>
    <row r="118" spans="2:101" x14ac:dyDescent="0.25">
      <c r="B118" s="509">
        <v>101</v>
      </c>
      <c r="C118" s="467">
        <f>'Student Entry'!C114</f>
        <v>211413205104</v>
      </c>
      <c r="D118" s="274" t="str">
        <f>'Student Entry'!D114</f>
        <v>SRI LEKHA.P</v>
      </c>
      <c r="E118" s="468">
        <v>2</v>
      </c>
      <c r="F118" s="510">
        <v>2</v>
      </c>
      <c r="G118" s="510">
        <v>2</v>
      </c>
      <c r="H118" s="510">
        <v>2</v>
      </c>
      <c r="I118" s="510">
        <v>2</v>
      </c>
      <c r="J118" s="468">
        <v>1</v>
      </c>
      <c r="K118" s="510">
        <v>2</v>
      </c>
      <c r="L118" s="468">
        <v>1</v>
      </c>
      <c r="M118" s="468">
        <v>2</v>
      </c>
      <c r="N118" s="510">
        <v>0</v>
      </c>
      <c r="O118" s="511">
        <v>5</v>
      </c>
      <c r="P118" s="511">
        <v>6</v>
      </c>
      <c r="Q118" s="510"/>
      <c r="R118" s="510"/>
      <c r="S118" s="511">
        <v>4</v>
      </c>
      <c r="T118" s="511"/>
      <c r="U118" s="510"/>
      <c r="V118" s="510"/>
      <c r="W118" s="511">
        <v>6</v>
      </c>
      <c r="X118" s="511"/>
      <c r="Y118" s="510"/>
      <c r="Z118" s="510"/>
      <c r="AA118" s="511">
        <v>7</v>
      </c>
      <c r="AB118" s="511"/>
      <c r="AC118" s="510"/>
      <c r="AD118" s="510"/>
      <c r="AE118" s="511">
        <v>6</v>
      </c>
      <c r="AF118" s="511">
        <v>8</v>
      </c>
      <c r="AG118" s="447"/>
      <c r="AH118" s="512"/>
      <c r="AI118" s="513">
        <f t="shared" si="186"/>
        <v>7</v>
      </c>
      <c r="AJ118" s="513">
        <f t="shared" si="187"/>
        <v>8</v>
      </c>
      <c r="AK118" s="513">
        <f t="shared" si="188"/>
        <v>8</v>
      </c>
      <c r="AL118" s="513">
        <f t="shared" si="189"/>
        <v>9</v>
      </c>
      <c r="AM118" s="554">
        <f t="shared" si="190"/>
        <v>24</v>
      </c>
      <c r="AN118" s="554">
        <f t="shared" si="191"/>
        <v>2</v>
      </c>
      <c r="AO118" s="514">
        <f t="shared" si="193"/>
        <v>58</v>
      </c>
      <c r="AP118" s="515">
        <f t="shared" si="194"/>
        <v>0</v>
      </c>
      <c r="AQ118" s="515">
        <f t="shared" si="195"/>
        <v>0</v>
      </c>
      <c r="AR118" s="515">
        <f t="shared" si="196"/>
        <v>0</v>
      </c>
      <c r="AS118" s="515">
        <f t="shared" si="197"/>
        <v>0</v>
      </c>
      <c r="AT118" s="515">
        <f t="shared" si="198"/>
        <v>0</v>
      </c>
      <c r="AU118" s="515">
        <f t="shared" si="199"/>
        <v>0</v>
      </c>
      <c r="AV118" s="515">
        <f t="shared" si="200"/>
        <v>0</v>
      </c>
      <c r="AW118" s="515">
        <f t="shared" si="201"/>
        <v>0</v>
      </c>
      <c r="AX118" s="515">
        <f t="shared" si="202"/>
        <v>0</v>
      </c>
      <c r="AY118" s="515">
        <f t="shared" si="203"/>
        <v>0</v>
      </c>
      <c r="AZ118" s="515">
        <f t="shared" si="204"/>
        <v>0</v>
      </c>
      <c r="BA118" s="515">
        <f t="shared" si="205"/>
        <v>0</v>
      </c>
      <c r="BB118" s="515">
        <f t="shared" si="206"/>
        <v>0</v>
      </c>
      <c r="BC118" s="515">
        <f t="shared" si="207"/>
        <v>0</v>
      </c>
      <c r="BD118" s="515">
        <f t="shared" si="208"/>
        <v>0</v>
      </c>
      <c r="BE118" s="515">
        <f t="shared" si="209"/>
        <v>0</v>
      </c>
      <c r="BF118" s="515">
        <f t="shared" si="210"/>
        <v>0</v>
      </c>
      <c r="BG118" s="515">
        <f t="shared" si="211"/>
        <v>0</v>
      </c>
      <c r="BH118" s="515">
        <f t="shared" si="212"/>
        <v>0</v>
      </c>
      <c r="BI118" s="515">
        <f t="shared" si="213"/>
        <v>0</v>
      </c>
      <c r="BJ118" s="515">
        <f t="shared" si="214"/>
        <v>0</v>
      </c>
      <c r="BK118" s="515">
        <f t="shared" si="215"/>
        <v>0</v>
      </c>
      <c r="BL118" s="515">
        <f t="shared" si="216"/>
        <v>0</v>
      </c>
      <c r="BM118" s="515">
        <f t="shared" si="217"/>
        <v>0</v>
      </c>
      <c r="BN118" s="515">
        <f t="shared" si="218"/>
        <v>0</v>
      </c>
      <c r="BO118" s="515">
        <f t="shared" si="219"/>
        <v>0</v>
      </c>
      <c r="BP118" s="515">
        <f t="shared" si="220"/>
        <v>0</v>
      </c>
      <c r="BQ118" s="515">
        <f t="shared" si="221"/>
        <v>0</v>
      </c>
      <c r="BR118" s="515">
        <f t="shared" si="222"/>
        <v>0</v>
      </c>
      <c r="BS118" s="515">
        <f t="shared" si="223"/>
        <v>0</v>
      </c>
      <c r="BT118" s="515">
        <f t="shared" si="224"/>
        <v>0</v>
      </c>
      <c r="BU118" s="515">
        <f t="shared" si="225"/>
        <v>0</v>
      </c>
      <c r="BV118" s="515">
        <f t="shared" si="226"/>
        <v>0</v>
      </c>
      <c r="BW118" s="515">
        <f t="shared" si="227"/>
        <v>0</v>
      </c>
      <c r="BX118" s="515">
        <f t="shared" si="228"/>
        <v>0</v>
      </c>
      <c r="BY118" s="515">
        <f t="shared" si="229"/>
        <v>0</v>
      </c>
      <c r="BZ118" s="515">
        <f t="shared" si="230"/>
        <v>0</v>
      </c>
      <c r="CA118" s="515">
        <f t="shared" si="231"/>
        <v>0</v>
      </c>
      <c r="CB118" s="515">
        <f t="shared" si="232"/>
        <v>0</v>
      </c>
      <c r="CC118" s="515">
        <f t="shared" si="233"/>
        <v>0</v>
      </c>
      <c r="CD118" s="515">
        <f t="shared" si="234"/>
        <v>0</v>
      </c>
      <c r="CE118" s="515">
        <f t="shared" si="235"/>
        <v>0</v>
      </c>
      <c r="CF118" s="515">
        <f t="shared" si="236"/>
        <v>0</v>
      </c>
      <c r="CG118" s="515">
        <f t="shared" si="237"/>
        <v>0</v>
      </c>
      <c r="CH118" s="515">
        <f t="shared" si="238"/>
        <v>0</v>
      </c>
      <c r="CI118" s="515">
        <f t="shared" si="239"/>
        <v>0</v>
      </c>
      <c r="CJ118" s="515">
        <f t="shared" si="253"/>
        <v>0</v>
      </c>
      <c r="CK118" s="515">
        <f t="shared" si="240"/>
        <v>0</v>
      </c>
      <c r="CL118" s="515">
        <f t="shared" si="241"/>
        <v>0</v>
      </c>
      <c r="CM118" s="515">
        <f t="shared" si="242"/>
        <v>0</v>
      </c>
      <c r="CN118" s="515">
        <f t="shared" si="243"/>
        <v>0</v>
      </c>
      <c r="CO118" s="515">
        <f t="shared" si="244"/>
        <v>0</v>
      </c>
      <c r="CP118" s="515">
        <f t="shared" si="245"/>
        <v>0</v>
      </c>
      <c r="CQ118" s="515">
        <f t="shared" si="246"/>
        <v>0</v>
      </c>
      <c r="CR118" s="515">
        <f t="shared" si="247"/>
        <v>0</v>
      </c>
      <c r="CS118" s="515">
        <f t="shared" si="248"/>
        <v>0</v>
      </c>
      <c r="CT118" s="515">
        <f t="shared" si="249"/>
        <v>0</v>
      </c>
      <c r="CU118" s="515">
        <f t="shared" si="250"/>
        <v>0</v>
      </c>
      <c r="CV118" s="515">
        <f t="shared" si="251"/>
        <v>0</v>
      </c>
      <c r="CW118" s="515">
        <f t="shared" si="252"/>
        <v>0</v>
      </c>
    </row>
    <row r="119" spans="2:101" x14ac:dyDescent="0.25">
      <c r="B119" s="509">
        <v>102</v>
      </c>
      <c r="C119" s="467">
        <f>'Student Entry'!C115</f>
        <v>211413205105</v>
      </c>
      <c r="D119" s="274" t="str">
        <f>'Student Entry'!D115</f>
        <v>SUBHAVANI.B</v>
      </c>
      <c r="E119" s="468">
        <v>2</v>
      </c>
      <c r="F119" s="510">
        <v>1</v>
      </c>
      <c r="G119" s="510">
        <v>1</v>
      </c>
      <c r="H119" s="510">
        <v>2</v>
      </c>
      <c r="I119" s="510">
        <v>1</v>
      </c>
      <c r="J119" s="468">
        <v>2</v>
      </c>
      <c r="K119" s="510">
        <v>2</v>
      </c>
      <c r="L119" s="468">
        <v>2</v>
      </c>
      <c r="M119" s="468">
        <v>2</v>
      </c>
      <c r="N119" s="510">
        <v>1</v>
      </c>
      <c r="O119" s="511">
        <v>6</v>
      </c>
      <c r="P119" s="511">
        <v>8</v>
      </c>
      <c r="Q119" s="510"/>
      <c r="R119" s="510"/>
      <c r="S119" s="511" t="s">
        <v>937</v>
      </c>
      <c r="T119" s="511"/>
      <c r="U119" s="510">
        <v>12</v>
      </c>
      <c r="V119" s="510"/>
      <c r="W119" s="511" t="s">
        <v>937</v>
      </c>
      <c r="X119" s="511"/>
      <c r="Y119" s="510">
        <v>7</v>
      </c>
      <c r="Z119" s="510"/>
      <c r="AA119" s="511">
        <v>6</v>
      </c>
      <c r="AB119" s="511"/>
      <c r="AC119" s="510"/>
      <c r="AD119" s="510"/>
      <c r="AE119" s="511">
        <v>7</v>
      </c>
      <c r="AF119" s="511">
        <v>7</v>
      </c>
      <c r="AG119" s="447"/>
      <c r="AH119" s="512"/>
      <c r="AI119" s="513">
        <f t="shared" si="186"/>
        <v>8</v>
      </c>
      <c r="AJ119" s="513">
        <f t="shared" si="187"/>
        <v>9</v>
      </c>
      <c r="AK119" s="513">
        <f t="shared" si="188"/>
        <v>2</v>
      </c>
      <c r="AL119" s="513">
        <f t="shared" si="189"/>
        <v>30</v>
      </c>
      <c r="AM119" s="554">
        <f t="shared" si="190"/>
        <v>18</v>
      </c>
      <c r="AN119" s="554">
        <f t="shared" si="191"/>
        <v>2</v>
      </c>
      <c r="AO119" s="514">
        <f t="shared" si="193"/>
        <v>69</v>
      </c>
      <c r="AP119" s="515">
        <f t="shared" si="194"/>
        <v>0</v>
      </c>
      <c r="AQ119" s="515">
        <f t="shared" si="195"/>
        <v>0</v>
      </c>
      <c r="AR119" s="515">
        <f t="shared" si="196"/>
        <v>0</v>
      </c>
      <c r="AS119" s="515">
        <f t="shared" si="197"/>
        <v>0</v>
      </c>
      <c r="AT119" s="515">
        <f t="shared" si="198"/>
        <v>0</v>
      </c>
      <c r="AU119" s="515">
        <f t="shared" si="199"/>
        <v>0</v>
      </c>
      <c r="AV119" s="515">
        <f t="shared" si="200"/>
        <v>0</v>
      </c>
      <c r="AW119" s="515">
        <f t="shared" si="201"/>
        <v>0</v>
      </c>
      <c r="AX119" s="515">
        <f t="shared" si="202"/>
        <v>0</v>
      </c>
      <c r="AY119" s="515">
        <f t="shared" si="203"/>
        <v>0</v>
      </c>
      <c r="AZ119" s="515">
        <f t="shared" si="204"/>
        <v>0</v>
      </c>
      <c r="BA119" s="515">
        <f t="shared" si="205"/>
        <v>0</v>
      </c>
      <c r="BB119" s="515">
        <f t="shared" si="206"/>
        <v>0</v>
      </c>
      <c r="BC119" s="515">
        <f t="shared" si="207"/>
        <v>0</v>
      </c>
      <c r="BD119" s="515">
        <f t="shared" si="208"/>
        <v>0</v>
      </c>
      <c r="BE119" s="515">
        <f t="shared" si="209"/>
        <v>0</v>
      </c>
      <c r="BF119" s="515">
        <f t="shared" si="210"/>
        <v>0</v>
      </c>
      <c r="BG119" s="515">
        <f t="shared" si="211"/>
        <v>0</v>
      </c>
      <c r="BH119" s="515">
        <f t="shared" si="212"/>
        <v>0</v>
      </c>
      <c r="BI119" s="515">
        <f t="shared" si="213"/>
        <v>0</v>
      </c>
      <c r="BJ119" s="515">
        <f t="shared" si="214"/>
        <v>0</v>
      </c>
      <c r="BK119" s="515">
        <f t="shared" si="215"/>
        <v>0</v>
      </c>
      <c r="BL119" s="515">
        <f t="shared" si="216"/>
        <v>0</v>
      </c>
      <c r="BM119" s="515">
        <f t="shared" si="217"/>
        <v>0</v>
      </c>
      <c r="BN119" s="515">
        <f t="shared" si="218"/>
        <v>0</v>
      </c>
      <c r="BO119" s="515">
        <f t="shared" si="219"/>
        <v>0</v>
      </c>
      <c r="BP119" s="515">
        <f t="shared" si="220"/>
        <v>0</v>
      </c>
      <c r="BQ119" s="515">
        <f t="shared" si="221"/>
        <v>0</v>
      </c>
      <c r="BR119" s="515">
        <f t="shared" si="222"/>
        <v>0</v>
      </c>
      <c r="BS119" s="515">
        <f t="shared" si="223"/>
        <v>0</v>
      </c>
      <c r="BT119" s="515">
        <f t="shared" si="224"/>
        <v>0</v>
      </c>
      <c r="BU119" s="515">
        <f t="shared" si="225"/>
        <v>0</v>
      </c>
      <c r="BV119" s="515">
        <f t="shared" si="226"/>
        <v>0</v>
      </c>
      <c r="BW119" s="515">
        <f t="shared" si="227"/>
        <v>0</v>
      </c>
      <c r="BX119" s="515">
        <f t="shared" si="228"/>
        <v>0</v>
      </c>
      <c r="BY119" s="515">
        <f t="shared" si="229"/>
        <v>0</v>
      </c>
      <c r="BZ119" s="515">
        <f t="shared" si="230"/>
        <v>0</v>
      </c>
      <c r="CA119" s="515">
        <f t="shared" si="231"/>
        <v>0</v>
      </c>
      <c r="CB119" s="515">
        <f t="shared" si="232"/>
        <v>0</v>
      </c>
      <c r="CC119" s="515">
        <f t="shared" si="233"/>
        <v>0</v>
      </c>
      <c r="CD119" s="515">
        <f t="shared" si="234"/>
        <v>0</v>
      </c>
      <c r="CE119" s="515">
        <f t="shared" si="235"/>
        <v>0</v>
      </c>
      <c r="CF119" s="515">
        <f t="shared" si="236"/>
        <v>0</v>
      </c>
      <c r="CG119" s="515">
        <f t="shared" si="237"/>
        <v>0</v>
      </c>
      <c r="CH119" s="515">
        <f t="shared" si="238"/>
        <v>0</v>
      </c>
      <c r="CI119" s="515">
        <f t="shared" si="239"/>
        <v>0</v>
      </c>
      <c r="CJ119" s="515">
        <f t="shared" si="253"/>
        <v>0</v>
      </c>
      <c r="CK119" s="515">
        <f t="shared" si="240"/>
        <v>0</v>
      </c>
      <c r="CL119" s="515">
        <f t="shared" si="241"/>
        <v>0</v>
      </c>
      <c r="CM119" s="515">
        <f t="shared" si="242"/>
        <v>0</v>
      </c>
      <c r="CN119" s="515">
        <f t="shared" si="243"/>
        <v>0</v>
      </c>
      <c r="CO119" s="515">
        <f t="shared" si="244"/>
        <v>0</v>
      </c>
      <c r="CP119" s="515">
        <f t="shared" si="245"/>
        <v>0</v>
      </c>
      <c r="CQ119" s="515">
        <f t="shared" si="246"/>
        <v>0</v>
      </c>
      <c r="CR119" s="515">
        <f t="shared" si="247"/>
        <v>0</v>
      </c>
      <c r="CS119" s="515">
        <f t="shared" si="248"/>
        <v>0</v>
      </c>
      <c r="CT119" s="515">
        <f t="shared" si="249"/>
        <v>0</v>
      </c>
      <c r="CU119" s="515">
        <f t="shared" si="250"/>
        <v>0</v>
      </c>
      <c r="CV119" s="515">
        <f t="shared" si="251"/>
        <v>0</v>
      </c>
      <c r="CW119" s="515">
        <f t="shared" si="252"/>
        <v>0</v>
      </c>
    </row>
    <row r="120" spans="2:101" x14ac:dyDescent="0.25">
      <c r="B120" s="509">
        <v>103</v>
      </c>
      <c r="C120" s="467">
        <f>'Student Entry'!C116</f>
        <v>211413205106</v>
      </c>
      <c r="D120" s="274" t="str">
        <f>'Student Entry'!D116</f>
        <v>SUNDARRAJI.U</v>
      </c>
      <c r="E120" s="468">
        <v>1</v>
      </c>
      <c r="F120" s="510">
        <v>2</v>
      </c>
      <c r="G120" s="510">
        <v>0</v>
      </c>
      <c r="H120" s="510" t="s">
        <v>937</v>
      </c>
      <c r="I120" s="510">
        <v>1</v>
      </c>
      <c r="J120" s="468">
        <v>2</v>
      </c>
      <c r="K120" s="510">
        <v>1</v>
      </c>
      <c r="L120" s="468">
        <v>2</v>
      </c>
      <c r="M120" s="468">
        <v>2</v>
      </c>
      <c r="N120" s="510">
        <v>0</v>
      </c>
      <c r="O120" s="511">
        <v>4</v>
      </c>
      <c r="P120" s="511">
        <v>8</v>
      </c>
      <c r="Q120" s="510"/>
      <c r="R120" s="510"/>
      <c r="S120" s="511">
        <v>5</v>
      </c>
      <c r="T120" s="511"/>
      <c r="U120" s="510"/>
      <c r="V120" s="510"/>
      <c r="W120" s="511">
        <v>7</v>
      </c>
      <c r="X120" s="511"/>
      <c r="Y120" s="510"/>
      <c r="Z120" s="510"/>
      <c r="AA120" s="511">
        <v>7</v>
      </c>
      <c r="AB120" s="511"/>
      <c r="AC120" s="510"/>
      <c r="AD120" s="510"/>
      <c r="AE120" s="511">
        <v>8</v>
      </c>
      <c r="AF120" s="511">
        <v>7</v>
      </c>
      <c r="AG120" s="447"/>
      <c r="AH120" s="512"/>
      <c r="AI120" s="513">
        <f t="shared" si="186"/>
        <v>5</v>
      </c>
      <c r="AJ120" s="513">
        <f t="shared" si="187"/>
        <v>10</v>
      </c>
      <c r="AK120" s="513">
        <f t="shared" si="188"/>
        <v>6</v>
      </c>
      <c r="AL120" s="513">
        <f t="shared" si="189"/>
        <v>10</v>
      </c>
      <c r="AM120" s="554">
        <f t="shared" si="190"/>
        <v>24</v>
      </c>
      <c r="AN120" s="554">
        <f t="shared" si="191"/>
        <v>2</v>
      </c>
      <c r="AO120" s="514">
        <f t="shared" si="193"/>
        <v>57</v>
      </c>
      <c r="AP120" s="515">
        <f t="shared" si="194"/>
        <v>0</v>
      </c>
      <c r="AQ120" s="515">
        <f t="shared" si="195"/>
        <v>0</v>
      </c>
      <c r="AR120" s="515">
        <f t="shared" si="196"/>
        <v>0</v>
      </c>
      <c r="AS120" s="515">
        <f t="shared" si="197"/>
        <v>0</v>
      </c>
      <c r="AT120" s="515">
        <f t="shared" si="198"/>
        <v>0</v>
      </c>
      <c r="AU120" s="515">
        <f t="shared" si="199"/>
        <v>0</v>
      </c>
      <c r="AV120" s="515">
        <f t="shared" si="200"/>
        <v>0</v>
      </c>
      <c r="AW120" s="515">
        <f t="shared" si="201"/>
        <v>0</v>
      </c>
      <c r="AX120" s="515">
        <f t="shared" si="202"/>
        <v>0</v>
      </c>
      <c r="AY120" s="515">
        <f t="shared" si="203"/>
        <v>0</v>
      </c>
      <c r="AZ120" s="515">
        <f t="shared" si="204"/>
        <v>0</v>
      </c>
      <c r="BA120" s="515">
        <f t="shared" si="205"/>
        <v>0</v>
      </c>
      <c r="BB120" s="515">
        <f t="shared" si="206"/>
        <v>0</v>
      </c>
      <c r="BC120" s="515">
        <f t="shared" si="207"/>
        <v>0</v>
      </c>
      <c r="BD120" s="515">
        <f t="shared" si="208"/>
        <v>0</v>
      </c>
      <c r="BE120" s="515">
        <f t="shared" si="209"/>
        <v>0</v>
      </c>
      <c r="BF120" s="515">
        <f t="shared" si="210"/>
        <v>0</v>
      </c>
      <c r="BG120" s="515">
        <f t="shared" si="211"/>
        <v>0</v>
      </c>
      <c r="BH120" s="515">
        <f t="shared" si="212"/>
        <v>0</v>
      </c>
      <c r="BI120" s="515">
        <f t="shared" si="213"/>
        <v>0</v>
      </c>
      <c r="BJ120" s="515">
        <f t="shared" si="214"/>
        <v>0</v>
      </c>
      <c r="BK120" s="515">
        <f t="shared" si="215"/>
        <v>0</v>
      </c>
      <c r="BL120" s="515">
        <f t="shared" si="216"/>
        <v>0</v>
      </c>
      <c r="BM120" s="515">
        <f t="shared" si="217"/>
        <v>0</v>
      </c>
      <c r="BN120" s="515">
        <f t="shared" si="218"/>
        <v>0</v>
      </c>
      <c r="BO120" s="515">
        <f t="shared" si="219"/>
        <v>0</v>
      </c>
      <c r="BP120" s="515">
        <f t="shared" si="220"/>
        <v>0</v>
      </c>
      <c r="BQ120" s="515">
        <f t="shared" si="221"/>
        <v>0</v>
      </c>
      <c r="BR120" s="515">
        <f t="shared" si="222"/>
        <v>0</v>
      </c>
      <c r="BS120" s="515">
        <f t="shared" si="223"/>
        <v>0</v>
      </c>
      <c r="BT120" s="515">
        <f t="shared" si="224"/>
        <v>0</v>
      </c>
      <c r="BU120" s="515">
        <f t="shared" si="225"/>
        <v>0</v>
      </c>
      <c r="BV120" s="515">
        <f t="shared" si="226"/>
        <v>0</v>
      </c>
      <c r="BW120" s="515">
        <f t="shared" si="227"/>
        <v>0</v>
      </c>
      <c r="BX120" s="515">
        <f t="shared" si="228"/>
        <v>0</v>
      </c>
      <c r="BY120" s="515">
        <f t="shared" si="229"/>
        <v>0</v>
      </c>
      <c r="BZ120" s="515">
        <f t="shared" si="230"/>
        <v>0</v>
      </c>
      <c r="CA120" s="515">
        <f t="shared" si="231"/>
        <v>0</v>
      </c>
      <c r="CB120" s="515">
        <f t="shared" si="232"/>
        <v>0</v>
      </c>
      <c r="CC120" s="515">
        <f t="shared" si="233"/>
        <v>0</v>
      </c>
      <c r="CD120" s="515">
        <f t="shared" si="234"/>
        <v>0</v>
      </c>
      <c r="CE120" s="515">
        <f t="shared" si="235"/>
        <v>0</v>
      </c>
      <c r="CF120" s="515">
        <f t="shared" si="236"/>
        <v>0</v>
      </c>
      <c r="CG120" s="515">
        <f t="shared" si="237"/>
        <v>0</v>
      </c>
      <c r="CH120" s="515">
        <f t="shared" si="238"/>
        <v>0</v>
      </c>
      <c r="CI120" s="515">
        <f t="shared" si="239"/>
        <v>0</v>
      </c>
      <c r="CJ120" s="515">
        <f t="shared" si="253"/>
        <v>0</v>
      </c>
      <c r="CK120" s="515">
        <f t="shared" si="240"/>
        <v>0</v>
      </c>
      <c r="CL120" s="515">
        <f t="shared" si="241"/>
        <v>0</v>
      </c>
      <c r="CM120" s="515">
        <f t="shared" si="242"/>
        <v>0</v>
      </c>
      <c r="CN120" s="515">
        <f t="shared" si="243"/>
        <v>0</v>
      </c>
      <c r="CO120" s="515">
        <f t="shared" si="244"/>
        <v>0</v>
      </c>
      <c r="CP120" s="515">
        <f t="shared" si="245"/>
        <v>0</v>
      </c>
      <c r="CQ120" s="515">
        <f t="shared" si="246"/>
        <v>0</v>
      </c>
      <c r="CR120" s="515">
        <f t="shared" si="247"/>
        <v>0</v>
      </c>
      <c r="CS120" s="515">
        <f t="shared" si="248"/>
        <v>0</v>
      </c>
      <c r="CT120" s="515">
        <f t="shared" si="249"/>
        <v>0</v>
      </c>
      <c r="CU120" s="515">
        <f t="shared" si="250"/>
        <v>0</v>
      </c>
      <c r="CV120" s="515">
        <f t="shared" si="251"/>
        <v>0</v>
      </c>
      <c r="CW120" s="515">
        <f t="shared" si="252"/>
        <v>0</v>
      </c>
    </row>
    <row r="121" spans="2:101" x14ac:dyDescent="0.25">
      <c r="B121" s="509">
        <v>104</v>
      </c>
      <c r="C121" s="467">
        <f>'Student Entry'!C117</f>
        <v>211413205107</v>
      </c>
      <c r="D121" s="274" t="str">
        <f>'Student Entry'!D117</f>
        <v>SURESH KUMAR.A.B</v>
      </c>
      <c r="E121" s="468">
        <v>2</v>
      </c>
      <c r="F121" s="510">
        <v>2</v>
      </c>
      <c r="G121" s="510">
        <v>2</v>
      </c>
      <c r="H121" s="510">
        <v>2</v>
      </c>
      <c r="I121" s="510">
        <v>2</v>
      </c>
      <c r="J121" s="468">
        <v>2</v>
      </c>
      <c r="K121" s="510">
        <v>2</v>
      </c>
      <c r="L121" s="468">
        <v>1</v>
      </c>
      <c r="M121" s="468">
        <v>2</v>
      </c>
      <c r="N121" s="510">
        <v>2</v>
      </c>
      <c r="O121" s="511" t="s">
        <v>937</v>
      </c>
      <c r="P121" s="511" t="s">
        <v>937</v>
      </c>
      <c r="Q121" s="510">
        <v>9</v>
      </c>
      <c r="R121" s="510">
        <v>4</v>
      </c>
      <c r="S121" s="511">
        <v>6</v>
      </c>
      <c r="T121" s="511"/>
      <c r="U121" s="510"/>
      <c r="V121" s="510"/>
      <c r="W121" s="511">
        <v>6</v>
      </c>
      <c r="X121" s="511"/>
      <c r="Y121" s="510"/>
      <c r="Z121" s="510"/>
      <c r="AA121" s="511" t="s">
        <v>937</v>
      </c>
      <c r="AB121" s="511"/>
      <c r="AC121" s="510">
        <v>6</v>
      </c>
      <c r="AD121" s="510">
        <v>7</v>
      </c>
      <c r="AE121" s="511">
        <v>7</v>
      </c>
      <c r="AF121" s="511">
        <v>6</v>
      </c>
      <c r="AG121" s="447"/>
      <c r="AH121" s="512"/>
      <c r="AI121" s="513">
        <f t="shared" si="186"/>
        <v>6</v>
      </c>
      <c r="AJ121" s="513">
        <f t="shared" si="187"/>
        <v>11</v>
      </c>
      <c r="AK121" s="513">
        <f t="shared" si="188"/>
        <v>16</v>
      </c>
      <c r="AL121" s="513">
        <f t="shared" si="189"/>
        <v>18</v>
      </c>
      <c r="AM121" s="554">
        <f t="shared" si="190"/>
        <v>17</v>
      </c>
      <c r="AN121" s="554">
        <f t="shared" si="191"/>
        <v>2</v>
      </c>
      <c r="AO121" s="514">
        <f t="shared" si="193"/>
        <v>70</v>
      </c>
      <c r="AP121" s="515">
        <f t="shared" si="194"/>
        <v>0</v>
      </c>
      <c r="AQ121" s="515">
        <f t="shared" si="195"/>
        <v>0</v>
      </c>
      <c r="AR121" s="515">
        <f t="shared" si="196"/>
        <v>0</v>
      </c>
      <c r="AS121" s="515">
        <f t="shared" si="197"/>
        <v>0</v>
      </c>
      <c r="AT121" s="515">
        <f t="shared" si="198"/>
        <v>0</v>
      </c>
      <c r="AU121" s="515">
        <f t="shared" si="199"/>
        <v>0</v>
      </c>
      <c r="AV121" s="515">
        <f t="shared" si="200"/>
        <v>0</v>
      </c>
      <c r="AW121" s="515">
        <f t="shared" si="201"/>
        <v>0</v>
      </c>
      <c r="AX121" s="515">
        <f t="shared" si="202"/>
        <v>0</v>
      </c>
      <c r="AY121" s="515">
        <f t="shared" si="203"/>
        <v>0</v>
      </c>
      <c r="AZ121" s="515">
        <f t="shared" si="204"/>
        <v>0</v>
      </c>
      <c r="BA121" s="515">
        <f t="shared" si="205"/>
        <v>0</v>
      </c>
      <c r="BB121" s="515">
        <f t="shared" si="206"/>
        <v>0</v>
      </c>
      <c r="BC121" s="515">
        <f t="shared" si="207"/>
        <v>0</v>
      </c>
      <c r="BD121" s="515">
        <f t="shared" si="208"/>
        <v>0</v>
      </c>
      <c r="BE121" s="515">
        <f t="shared" si="209"/>
        <v>0</v>
      </c>
      <c r="BF121" s="515">
        <f t="shared" si="210"/>
        <v>0</v>
      </c>
      <c r="BG121" s="515">
        <f t="shared" si="211"/>
        <v>0</v>
      </c>
      <c r="BH121" s="515">
        <f t="shared" si="212"/>
        <v>0</v>
      </c>
      <c r="BI121" s="515">
        <f t="shared" si="213"/>
        <v>0</v>
      </c>
      <c r="BJ121" s="515">
        <f t="shared" si="214"/>
        <v>0</v>
      </c>
      <c r="BK121" s="515">
        <f t="shared" si="215"/>
        <v>0</v>
      </c>
      <c r="BL121" s="515">
        <f t="shared" si="216"/>
        <v>0</v>
      </c>
      <c r="BM121" s="515">
        <f t="shared" si="217"/>
        <v>0</v>
      </c>
      <c r="BN121" s="515">
        <f t="shared" si="218"/>
        <v>0</v>
      </c>
      <c r="BO121" s="515">
        <f t="shared" si="219"/>
        <v>0</v>
      </c>
      <c r="BP121" s="515">
        <f t="shared" si="220"/>
        <v>0</v>
      </c>
      <c r="BQ121" s="515">
        <f t="shared" si="221"/>
        <v>0</v>
      </c>
      <c r="BR121" s="515">
        <f t="shared" si="222"/>
        <v>0</v>
      </c>
      <c r="BS121" s="515">
        <f t="shared" si="223"/>
        <v>0</v>
      </c>
      <c r="BT121" s="515">
        <f t="shared" si="224"/>
        <v>0</v>
      </c>
      <c r="BU121" s="515">
        <f t="shared" si="225"/>
        <v>0</v>
      </c>
      <c r="BV121" s="515">
        <f t="shared" si="226"/>
        <v>0</v>
      </c>
      <c r="BW121" s="515">
        <f t="shared" si="227"/>
        <v>0</v>
      </c>
      <c r="BX121" s="515">
        <f t="shared" si="228"/>
        <v>0</v>
      </c>
      <c r="BY121" s="515">
        <f t="shared" si="229"/>
        <v>0</v>
      </c>
      <c r="BZ121" s="515">
        <f t="shared" si="230"/>
        <v>0</v>
      </c>
      <c r="CA121" s="515">
        <f t="shared" si="231"/>
        <v>0</v>
      </c>
      <c r="CB121" s="515">
        <f t="shared" si="232"/>
        <v>0</v>
      </c>
      <c r="CC121" s="515">
        <f t="shared" si="233"/>
        <v>0</v>
      </c>
      <c r="CD121" s="515">
        <f t="shared" si="234"/>
        <v>0</v>
      </c>
      <c r="CE121" s="515">
        <f t="shared" si="235"/>
        <v>0</v>
      </c>
      <c r="CF121" s="515">
        <f t="shared" si="236"/>
        <v>0</v>
      </c>
      <c r="CG121" s="515">
        <f t="shared" si="237"/>
        <v>0</v>
      </c>
      <c r="CH121" s="515">
        <f t="shared" si="238"/>
        <v>0</v>
      </c>
      <c r="CI121" s="515">
        <f t="shared" si="239"/>
        <v>0</v>
      </c>
      <c r="CJ121" s="515">
        <f t="shared" si="253"/>
        <v>0</v>
      </c>
      <c r="CK121" s="515">
        <f t="shared" si="240"/>
        <v>0</v>
      </c>
      <c r="CL121" s="515">
        <f t="shared" si="241"/>
        <v>0</v>
      </c>
      <c r="CM121" s="515">
        <f t="shared" si="242"/>
        <v>0</v>
      </c>
      <c r="CN121" s="515">
        <f t="shared" si="243"/>
        <v>0</v>
      </c>
      <c r="CO121" s="515">
        <f t="shared" si="244"/>
        <v>0</v>
      </c>
      <c r="CP121" s="515">
        <f t="shared" si="245"/>
        <v>0</v>
      </c>
      <c r="CQ121" s="515">
        <f t="shared" si="246"/>
        <v>0</v>
      </c>
      <c r="CR121" s="515">
        <f t="shared" si="247"/>
        <v>0</v>
      </c>
      <c r="CS121" s="515">
        <f t="shared" si="248"/>
        <v>0</v>
      </c>
      <c r="CT121" s="515">
        <f t="shared" si="249"/>
        <v>0</v>
      </c>
      <c r="CU121" s="515">
        <f t="shared" si="250"/>
        <v>0</v>
      </c>
      <c r="CV121" s="515">
        <f t="shared" si="251"/>
        <v>0</v>
      </c>
      <c r="CW121" s="515">
        <f t="shared" si="252"/>
        <v>0</v>
      </c>
    </row>
    <row r="122" spans="2:101" x14ac:dyDescent="0.25">
      <c r="B122" s="509">
        <v>105</v>
      </c>
      <c r="C122" s="467">
        <f>'Student Entry'!C118</f>
        <v>211413205108</v>
      </c>
      <c r="D122" s="274" t="str">
        <f>'Student Entry'!D118</f>
        <v>SURIYA.G</v>
      </c>
      <c r="E122" s="468">
        <v>1</v>
      </c>
      <c r="F122" s="510">
        <v>2</v>
      </c>
      <c r="G122" s="510">
        <v>2</v>
      </c>
      <c r="H122" s="510">
        <v>2</v>
      </c>
      <c r="I122" s="510">
        <v>2</v>
      </c>
      <c r="J122" s="468">
        <v>2</v>
      </c>
      <c r="K122" s="510">
        <v>2</v>
      </c>
      <c r="L122" s="468">
        <v>2</v>
      </c>
      <c r="M122" s="468">
        <v>1</v>
      </c>
      <c r="N122" s="510">
        <v>0</v>
      </c>
      <c r="O122" s="511">
        <v>5</v>
      </c>
      <c r="P122" s="511">
        <v>6</v>
      </c>
      <c r="Q122" s="510"/>
      <c r="R122" s="510"/>
      <c r="S122" s="511" t="s">
        <v>937</v>
      </c>
      <c r="T122" s="511"/>
      <c r="U122" s="510">
        <v>13</v>
      </c>
      <c r="V122" s="510"/>
      <c r="W122" s="511">
        <v>5</v>
      </c>
      <c r="X122" s="511"/>
      <c r="Y122" s="510"/>
      <c r="Z122" s="510"/>
      <c r="AA122" s="511">
        <v>6</v>
      </c>
      <c r="AB122" s="511"/>
      <c r="AC122" s="510"/>
      <c r="AD122" s="510"/>
      <c r="AE122" s="511">
        <v>7</v>
      </c>
      <c r="AF122" s="511">
        <v>6</v>
      </c>
      <c r="AG122" s="447"/>
      <c r="AH122" s="512"/>
      <c r="AI122" s="513">
        <f t="shared" si="186"/>
        <v>6</v>
      </c>
      <c r="AJ122" s="513">
        <f t="shared" si="187"/>
        <v>8</v>
      </c>
      <c r="AK122" s="513">
        <f t="shared" si="188"/>
        <v>4</v>
      </c>
      <c r="AL122" s="513">
        <f t="shared" si="189"/>
        <v>24</v>
      </c>
      <c r="AM122" s="554">
        <f t="shared" si="190"/>
        <v>21</v>
      </c>
      <c r="AN122" s="554">
        <f t="shared" si="191"/>
        <v>1</v>
      </c>
      <c r="AO122" s="514">
        <f t="shared" si="193"/>
        <v>64</v>
      </c>
      <c r="AP122" s="515">
        <f t="shared" si="194"/>
        <v>0</v>
      </c>
      <c r="AQ122" s="515">
        <f t="shared" si="195"/>
        <v>0</v>
      </c>
      <c r="AR122" s="515">
        <f t="shared" si="196"/>
        <v>0</v>
      </c>
      <c r="AS122" s="515">
        <f t="shared" si="197"/>
        <v>0</v>
      </c>
      <c r="AT122" s="515">
        <f t="shared" si="198"/>
        <v>0</v>
      </c>
      <c r="AU122" s="515">
        <f t="shared" si="199"/>
        <v>0</v>
      </c>
      <c r="AV122" s="515">
        <f t="shared" si="200"/>
        <v>0</v>
      </c>
      <c r="AW122" s="515">
        <f t="shared" si="201"/>
        <v>0</v>
      </c>
      <c r="AX122" s="515">
        <f t="shared" si="202"/>
        <v>0</v>
      </c>
      <c r="AY122" s="515">
        <f t="shared" si="203"/>
        <v>0</v>
      </c>
      <c r="AZ122" s="515">
        <f t="shared" si="204"/>
        <v>0</v>
      </c>
      <c r="BA122" s="515">
        <f t="shared" si="205"/>
        <v>0</v>
      </c>
      <c r="BB122" s="515">
        <f t="shared" si="206"/>
        <v>0</v>
      </c>
      <c r="BC122" s="515">
        <f t="shared" si="207"/>
        <v>0</v>
      </c>
      <c r="BD122" s="515">
        <f t="shared" si="208"/>
        <v>0</v>
      </c>
      <c r="BE122" s="515">
        <f t="shared" si="209"/>
        <v>0</v>
      </c>
      <c r="BF122" s="515">
        <f t="shared" si="210"/>
        <v>0</v>
      </c>
      <c r="BG122" s="515">
        <f t="shared" si="211"/>
        <v>0</v>
      </c>
      <c r="BH122" s="515">
        <f t="shared" si="212"/>
        <v>0</v>
      </c>
      <c r="BI122" s="515">
        <f t="shared" si="213"/>
        <v>0</v>
      </c>
      <c r="BJ122" s="515">
        <f t="shared" si="214"/>
        <v>0</v>
      </c>
      <c r="BK122" s="515">
        <f t="shared" si="215"/>
        <v>0</v>
      </c>
      <c r="BL122" s="515">
        <f t="shared" si="216"/>
        <v>0</v>
      </c>
      <c r="BM122" s="515">
        <f t="shared" si="217"/>
        <v>0</v>
      </c>
      <c r="BN122" s="515">
        <f t="shared" si="218"/>
        <v>0</v>
      </c>
      <c r="BO122" s="515">
        <f t="shared" si="219"/>
        <v>0</v>
      </c>
      <c r="BP122" s="515">
        <f t="shared" si="220"/>
        <v>0</v>
      </c>
      <c r="BQ122" s="515">
        <f t="shared" si="221"/>
        <v>0</v>
      </c>
      <c r="BR122" s="515">
        <f t="shared" si="222"/>
        <v>0</v>
      </c>
      <c r="BS122" s="515">
        <f t="shared" si="223"/>
        <v>0</v>
      </c>
      <c r="BT122" s="515">
        <f t="shared" si="224"/>
        <v>0</v>
      </c>
      <c r="BU122" s="515">
        <f t="shared" si="225"/>
        <v>0</v>
      </c>
      <c r="BV122" s="515">
        <f t="shared" si="226"/>
        <v>0</v>
      </c>
      <c r="BW122" s="515">
        <f t="shared" si="227"/>
        <v>0</v>
      </c>
      <c r="BX122" s="515">
        <f t="shared" si="228"/>
        <v>0</v>
      </c>
      <c r="BY122" s="515">
        <f t="shared" si="229"/>
        <v>0</v>
      </c>
      <c r="BZ122" s="515">
        <f t="shared" si="230"/>
        <v>0</v>
      </c>
      <c r="CA122" s="515">
        <f t="shared" si="231"/>
        <v>0</v>
      </c>
      <c r="CB122" s="515">
        <f t="shared" si="232"/>
        <v>0</v>
      </c>
      <c r="CC122" s="515">
        <f t="shared" si="233"/>
        <v>0</v>
      </c>
      <c r="CD122" s="515">
        <f t="shared" si="234"/>
        <v>0</v>
      </c>
      <c r="CE122" s="515">
        <f t="shared" si="235"/>
        <v>0</v>
      </c>
      <c r="CF122" s="515">
        <f t="shared" si="236"/>
        <v>0</v>
      </c>
      <c r="CG122" s="515">
        <f t="shared" si="237"/>
        <v>0</v>
      </c>
      <c r="CH122" s="515">
        <f t="shared" si="238"/>
        <v>0</v>
      </c>
      <c r="CI122" s="515">
        <f t="shared" si="239"/>
        <v>0</v>
      </c>
      <c r="CJ122" s="515">
        <f t="shared" si="253"/>
        <v>0</v>
      </c>
      <c r="CK122" s="515">
        <f t="shared" si="240"/>
        <v>0</v>
      </c>
      <c r="CL122" s="515">
        <f t="shared" si="241"/>
        <v>0</v>
      </c>
      <c r="CM122" s="515">
        <f t="shared" si="242"/>
        <v>0</v>
      </c>
      <c r="CN122" s="515">
        <f t="shared" si="243"/>
        <v>0</v>
      </c>
      <c r="CO122" s="515">
        <f t="shared" si="244"/>
        <v>0</v>
      </c>
      <c r="CP122" s="515">
        <f t="shared" si="245"/>
        <v>0</v>
      </c>
      <c r="CQ122" s="515">
        <f t="shared" si="246"/>
        <v>0</v>
      </c>
      <c r="CR122" s="515">
        <f t="shared" si="247"/>
        <v>0</v>
      </c>
      <c r="CS122" s="515">
        <f t="shared" si="248"/>
        <v>0</v>
      </c>
      <c r="CT122" s="515">
        <f t="shared" si="249"/>
        <v>0</v>
      </c>
      <c r="CU122" s="515">
        <f t="shared" si="250"/>
        <v>0</v>
      </c>
      <c r="CV122" s="515">
        <f t="shared" si="251"/>
        <v>0</v>
      </c>
      <c r="CW122" s="515">
        <f t="shared" si="252"/>
        <v>0</v>
      </c>
    </row>
    <row r="123" spans="2:101" x14ac:dyDescent="0.25">
      <c r="B123" s="509">
        <v>106</v>
      </c>
      <c r="C123" s="467">
        <f>'Student Entry'!C119</f>
        <v>211413205109</v>
      </c>
      <c r="D123" s="274" t="str">
        <f>'Student Entry'!D119</f>
        <v>SURYA.R</v>
      </c>
      <c r="E123" s="468">
        <v>2</v>
      </c>
      <c r="F123" s="510">
        <v>2</v>
      </c>
      <c r="G123" s="510">
        <v>2</v>
      </c>
      <c r="H123" s="510">
        <v>2</v>
      </c>
      <c r="I123" s="510">
        <v>0</v>
      </c>
      <c r="J123" s="468">
        <v>2</v>
      </c>
      <c r="K123" s="510">
        <v>2</v>
      </c>
      <c r="L123" s="468">
        <v>2</v>
      </c>
      <c r="M123" s="468">
        <v>2</v>
      </c>
      <c r="N123" s="510">
        <v>2</v>
      </c>
      <c r="O123" s="511">
        <v>4</v>
      </c>
      <c r="P123" s="511">
        <v>8</v>
      </c>
      <c r="Q123" s="510"/>
      <c r="R123" s="510"/>
      <c r="S123" s="511">
        <v>6</v>
      </c>
      <c r="T123" s="511"/>
      <c r="U123" s="510"/>
      <c r="V123" s="510"/>
      <c r="W123" s="511">
        <v>6</v>
      </c>
      <c r="X123" s="511"/>
      <c r="Y123" s="510"/>
      <c r="Z123" s="510"/>
      <c r="AA123" s="511">
        <v>8</v>
      </c>
      <c r="AB123" s="511"/>
      <c r="AC123" s="510"/>
      <c r="AD123" s="510"/>
      <c r="AE123" s="511" t="s">
        <v>937</v>
      </c>
      <c r="AF123" s="511" t="s">
        <v>937</v>
      </c>
      <c r="AG123" s="447">
        <v>7</v>
      </c>
      <c r="AH123" s="512">
        <v>5</v>
      </c>
      <c r="AI123" s="513">
        <f t="shared" si="186"/>
        <v>6</v>
      </c>
      <c r="AJ123" s="513">
        <f t="shared" si="187"/>
        <v>10</v>
      </c>
      <c r="AK123" s="513">
        <f t="shared" si="188"/>
        <v>8</v>
      </c>
      <c r="AL123" s="513">
        <f t="shared" si="189"/>
        <v>9</v>
      </c>
      <c r="AM123" s="554">
        <f t="shared" si="190"/>
        <v>27</v>
      </c>
      <c r="AN123" s="554">
        <f t="shared" si="191"/>
        <v>2</v>
      </c>
      <c r="AO123" s="514">
        <f t="shared" si="193"/>
        <v>62</v>
      </c>
      <c r="AP123" s="515">
        <f t="shared" si="194"/>
        <v>0</v>
      </c>
      <c r="AQ123" s="515">
        <f t="shared" si="195"/>
        <v>0</v>
      </c>
      <c r="AR123" s="515">
        <f t="shared" si="196"/>
        <v>0</v>
      </c>
      <c r="AS123" s="515">
        <f t="shared" si="197"/>
        <v>0</v>
      </c>
      <c r="AT123" s="515">
        <f t="shared" si="198"/>
        <v>0</v>
      </c>
      <c r="AU123" s="515">
        <f t="shared" si="199"/>
        <v>0</v>
      </c>
      <c r="AV123" s="515">
        <f t="shared" si="200"/>
        <v>0</v>
      </c>
      <c r="AW123" s="515">
        <f t="shared" si="201"/>
        <v>0</v>
      </c>
      <c r="AX123" s="515">
        <f t="shared" si="202"/>
        <v>0</v>
      </c>
      <c r="AY123" s="515">
        <f t="shared" si="203"/>
        <v>0</v>
      </c>
      <c r="AZ123" s="515">
        <f t="shared" si="204"/>
        <v>0</v>
      </c>
      <c r="BA123" s="515">
        <f t="shared" si="205"/>
        <v>0</v>
      </c>
      <c r="BB123" s="515">
        <f t="shared" si="206"/>
        <v>0</v>
      </c>
      <c r="BC123" s="515">
        <f t="shared" si="207"/>
        <v>0</v>
      </c>
      <c r="BD123" s="515">
        <f t="shared" si="208"/>
        <v>0</v>
      </c>
      <c r="BE123" s="515">
        <f t="shared" si="209"/>
        <v>0</v>
      </c>
      <c r="BF123" s="515">
        <f t="shared" si="210"/>
        <v>0</v>
      </c>
      <c r="BG123" s="515">
        <f t="shared" si="211"/>
        <v>0</v>
      </c>
      <c r="BH123" s="515">
        <f t="shared" si="212"/>
        <v>0</v>
      </c>
      <c r="BI123" s="515">
        <f t="shared" si="213"/>
        <v>0</v>
      </c>
      <c r="BJ123" s="515">
        <f t="shared" si="214"/>
        <v>0</v>
      </c>
      <c r="BK123" s="515">
        <f t="shared" si="215"/>
        <v>0</v>
      </c>
      <c r="BL123" s="515">
        <f t="shared" si="216"/>
        <v>0</v>
      </c>
      <c r="BM123" s="515">
        <f t="shared" si="217"/>
        <v>0</v>
      </c>
      <c r="BN123" s="515">
        <f t="shared" si="218"/>
        <v>0</v>
      </c>
      <c r="BO123" s="515">
        <f t="shared" si="219"/>
        <v>0</v>
      </c>
      <c r="BP123" s="515">
        <f t="shared" si="220"/>
        <v>0</v>
      </c>
      <c r="BQ123" s="515">
        <f t="shared" si="221"/>
        <v>0</v>
      </c>
      <c r="BR123" s="515">
        <f t="shared" si="222"/>
        <v>0</v>
      </c>
      <c r="BS123" s="515">
        <f t="shared" si="223"/>
        <v>0</v>
      </c>
      <c r="BT123" s="515">
        <f t="shared" si="224"/>
        <v>0</v>
      </c>
      <c r="BU123" s="515">
        <f t="shared" si="225"/>
        <v>0</v>
      </c>
      <c r="BV123" s="515">
        <f t="shared" si="226"/>
        <v>0</v>
      </c>
      <c r="BW123" s="515">
        <f t="shared" si="227"/>
        <v>0</v>
      </c>
      <c r="BX123" s="515">
        <f t="shared" si="228"/>
        <v>0</v>
      </c>
      <c r="BY123" s="515">
        <f t="shared" si="229"/>
        <v>0</v>
      </c>
      <c r="BZ123" s="515">
        <f t="shared" si="230"/>
        <v>0</v>
      </c>
      <c r="CA123" s="515">
        <f t="shared" si="231"/>
        <v>0</v>
      </c>
      <c r="CB123" s="515">
        <f t="shared" si="232"/>
        <v>0</v>
      </c>
      <c r="CC123" s="515">
        <f t="shared" si="233"/>
        <v>0</v>
      </c>
      <c r="CD123" s="515">
        <f t="shared" si="234"/>
        <v>0</v>
      </c>
      <c r="CE123" s="515">
        <f t="shared" si="235"/>
        <v>0</v>
      </c>
      <c r="CF123" s="515">
        <f t="shared" si="236"/>
        <v>0</v>
      </c>
      <c r="CG123" s="515">
        <f t="shared" si="237"/>
        <v>0</v>
      </c>
      <c r="CH123" s="515">
        <f t="shared" si="238"/>
        <v>0</v>
      </c>
      <c r="CI123" s="515">
        <f t="shared" si="239"/>
        <v>0</v>
      </c>
      <c r="CJ123" s="515">
        <f t="shared" si="253"/>
        <v>0</v>
      </c>
      <c r="CK123" s="515">
        <f t="shared" si="240"/>
        <v>0</v>
      </c>
      <c r="CL123" s="515">
        <f t="shared" si="241"/>
        <v>0</v>
      </c>
      <c r="CM123" s="515">
        <f t="shared" si="242"/>
        <v>0</v>
      </c>
      <c r="CN123" s="515">
        <f t="shared" si="243"/>
        <v>0</v>
      </c>
      <c r="CO123" s="515">
        <f t="shared" si="244"/>
        <v>0</v>
      </c>
      <c r="CP123" s="515">
        <f t="shared" si="245"/>
        <v>0</v>
      </c>
      <c r="CQ123" s="515">
        <f t="shared" si="246"/>
        <v>0</v>
      </c>
      <c r="CR123" s="515">
        <f t="shared" si="247"/>
        <v>0</v>
      </c>
      <c r="CS123" s="515">
        <f t="shared" si="248"/>
        <v>0</v>
      </c>
      <c r="CT123" s="515">
        <f t="shared" si="249"/>
        <v>0</v>
      </c>
      <c r="CU123" s="515">
        <f t="shared" si="250"/>
        <v>0</v>
      </c>
      <c r="CV123" s="515">
        <f t="shared" si="251"/>
        <v>0</v>
      </c>
      <c r="CW123" s="515">
        <f t="shared" si="252"/>
        <v>0</v>
      </c>
    </row>
    <row r="124" spans="2:101" x14ac:dyDescent="0.25">
      <c r="B124" s="509">
        <v>107</v>
      </c>
      <c r="C124" s="467">
        <f>'Student Entry'!C120</f>
        <v>211413205110</v>
      </c>
      <c r="D124" s="274" t="str">
        <f>'Student Entry'!D120</f>
        <v>SUSITHRA.P</v>
      </c>
      <c r="E124" s="468">
        <v>1</v>
      </c>
      <c r="F124" s="510">
        <v>2</v>
      </c>
      <c r="G124" s="510">
        <v>2</v>
      </c>
      <c r="H124" s="510">
        <v>2</v>
      </c>
      <c r="I124" s="510">
        <v>0</v>
      </c>
      <c r="J124" s="468">
        <v>1</v>
      </c>
      <c r="K124" s="510">
        <v>2</v>
      </c>
      <c r="L124" s="468">
        <v>1</v>
      </c>
      <c r="M124" s="468">
        <v>2</v>
      </c>
      <c r="N124" s="510">
        <v>0</v>
      </c>
      <c r="O124" s="511">
        <v>7</v>
      </c>
      <c r="P124" s="511">
        <v>6</v>
      </c>
      <c r="Q124" s="510"/>
      <c r="R124" s="510"/>
      <c r="S124" s="511" t="s">
        <v>937</v>
      </c>
      <c r="T124" s="511"/>
      <c r="U124" s="510">
        <v>10</v>
      </c>
      <c r="V124" s="510"/>
      <c r="W124" s="511" t="s">
        <v>937</v>
      </c>
      <c r="X124" s="511"/>
      <c r="Y124" s="510">
        <v>5</v>
      </c>
      <c r="Z124" s="510"/>
      <c r="AA124" s="511">
        <v>7</v>
      </c>
      <c r="AB124" s="511"/>
      <c r="AC124" s="510"/>
      <c r="AD124" s="510"/>
      <c r="AE124" s="511">
        <v>8</v>
      </c>
      <c r="AF124" s="511">
        <v>6</v>
      </c>
      <c r="AG124" s="447"/>
      <c r="AH124" s="512"/>
      <c r="AI124" s="513">
        <f t="shared" si="186"/>
        <v>8</v>
      </c>
      <c r="AJ124" s="513">
        <f t="shared" si="187"/>
        <v>8</v>
      </c>
      <c r="AK124" s="513">
        <f t="shared" si="188"/>
        <v>2</v>
      </c>
      <c r="AL124" s="513">
        <f t="shared" si="189"/>
        <v>26</v>
      </c>
      <c r="AM124" s="554">
        <f t="shared" si="190"/>
        <v>16</v>
      </c>
      <c r="AN124" s="554">
        <f t="shared" si="191"/>
        <v>2</v>
      </c>
      <c r="AO124" s="514">
        <f t="shared" si="193"/>
        <v>62</v>
      </c>
      <c r="AP124" s="515">
        <f t="shared" si="194"/>
        <v>0</v>
      </c>
      <c r="AQ124" s="515">
        <f t="shared" si="195"/>
        <v>0</v>
      </c>
      <c r="AR124" s="515">
        <f t="shared" si="196"/>
        <v>0</v>
      </c>
      <c r="AS124" s="515">
        <f t="shared" si="197"/>
        <v>0</v>
      </c>
      <c r="AT124" s="515">
        <f t="shared" si="198"/>
        <v>0</v>
      </c>
      <c r="AU124" s="515">
        <f t="shared" si="199"/>
        <v>0</v>
      </c>
      <c r="AV124" s="515">
        <f t="shared" si="200"/>
        <v>0</v>
      </c>
      <c r="AW124" s="515">
        <f t="shared" si="201"/>
        <v>0</v>
      </c>
      <c r="AX124" s="515">
        <f t="shared" si="202"/>
        <v>0</v>
      </c>
      <c r="AY124" s="515">
        <f t="shared" si="203"/>
        <v>0</v>
      </c>
      <c r="AZ124" s="515">
        <f t="shared" si="204"/>
        <v>0</v>
      </c>
      <c r="BA124" s="515">
        <f t="shared" si="205"/>
        <v>0</v>
      </c>
      <c r="BB124" s="515">
        <f t="shared" si="206"/>
        <v>0</v>
      </c>
      <c r="BC124" s="515">
        <f t="shared" si="207"/>
        <v>0</v>
      </c>
      <c r="BD124" s="515">
        <f t="shared" si="208"/>
        <v>0</v>
      </c>
      <c r="BE124" s="515">
        <f t="shared" si="209"/>
        <v>0</v>
      </c>
      <c r="BF124" s="515">
        <f t="shared" si="210"/>
        <v>0</v>
      </c>
      <c r="BG124" s="515">
        <f t="shared" si="211"/>
        <v>0</v>
      </c>
      <c r="BH124" s="515">
        <f t="shared" si="212"/>
        <v>0</v>
      </c>
      <c r="BI124" s="515">
        <f t="shared" si="213"/>
        <v>0</v>
      </c>
      <c r="BJ124" s="515">
        <f t="shared" si="214"/>
        <v>0</v>
      </c>
      <c r="BK124" s="515">
        <f t="shared" si="215"/>
        <v>0</v>
      </c>
      <c r="BL124" s="515">
        <f t="shared" si="216"/>
        <v>0</v>
      </c>
      <c r="BM124" s="515">
        <f t="shared" si="217"/>
        <v>0</v>
      </c>
      <c r="BN124" s="515">
        <f t="shared" si="218"/>
        <v>0</v>
      </c>
      <c r="BO124" s="515">
        <f t="shared" si="219"/>
        <v>0</v>
      </c>
      <c r="BP124" s="515">
        <f t="shared" si="220"/>
        <v>0</v>
      </c>
      <c r="BQ124" s="515">
        <f t="shared" si="221"/>
        <v>0</v>
      </c>
      <c r="BR124" s="515">
        <f t="shared" si="222"/>
        <v>0</v>
      </c>
      <c r="BS124" s="515">
        <f t="shared" si="223"/>
        <v>0</v>
      </c>
      <c r="BT124" s="515">
        <f t="shared" si="224"/>
        <v>0</v>
      </c>
      <c r="BU124" s="515">
        <f t="shared" si="225"/>
        <v>0</v>
      </c>
      <c r="BV124" s="515">
        <f t="shared" si="226"/>
        <v>0</v>
      </c>
      <c r="BW124" s="515">
        <f t="shared" si="227"/>
        <v>0</v>
      </c>
      <c r="BX124" s="515">
        <f t="shared" si="228"/>
        <v>0</v>
      </c>
      <c r="BY124" s="515">
        <f t="shared" si="229"/>
        <v>0</v>
      </c>
      <c r="BZ124" s="515">
        <f t="shared" si="230"/>
        <v>0</v>
      </c>
      <c r="CA124" s="515">
        <f t="shared" si="231"/>
        <v>0</v>
      </c>
      <c r="CB124" s="515">
        <f t="shared" si="232"/>
        <v>0</v>
      </c>
      <c r="CC124" s="515">
        <f t="shared" si="233"/>
        <v>0</v>
      </c>
      <c r="CD124" s="515">
        <f t="shared" si="234"/>
        <v>0</v>
      </c>
      <c r="CE124" s="515">
        <f t="shared" si="235"/>
        <v>0</v>
      </c>
      <c r="CF124" s="515">
        <f t="shared" si="236"/>
        <v>0</v>
      </c>
      <c r="CG124" s="515">
        <f t="shared" si="237"/>
        <v>0</v>
      </c>
      <c r="CH124" s="515">
        <f t="shared" si="238"/>
        <v>0</v>
      </c>
      <c r="CI124" s="515">
        <f t="shared" si="239"/>
        <v>0</v>
      </c>
      <c r="CJ124" s="515">
        <f t="shared" si="253"/>
        <v>0</v>
      </c>
      <c r="CK124" s="515">
        <f t="shared" si="240"/>
        <v>0</v>
      </c>
      <c r="CL124" s="515">
        <f t="shared" si="241"/>
        <v>0</v>
      </c>
      <c r="CM124" s="515">
        <f t="shared" si="242"/>
        <v>0</v>
      </c>
      <c r="CN124" s="515">
        <f t="shared" si="243"/>
        <v>0</v>
      </c>
      <c r="CO124" s="515">
        <f t="shared" si="244"/>
        <v>0</v>
      </c>
      <c r="CP124" s="515">
        <f t="shared" si="245"/>
        <v>0</v>
      </c>
      <c r="CQ124" s="515">
        <f t="shared" si="246"/>
        <v>0</v>
      </c>
      <c r="CR124" s="515">
        <f t="shared" si="247"/>
        <v>0</v>
      </c>
      <c r="CS124" s="515">
        <f t="shared" si="248"/>
        <v>0</v>
      </c>
      <c r="CT124" s="515">
        <f t="shared" si="249"/>
        <v>0</v>
      </c>
      <c r="CU124" s="515">
        <f t="shared" si="250"/>
        <v>0</v>
      </c>
      <c r="CV124" s="515">
        <f t="shared" si="251"/>
        <v>0</v>
      </c>
      <c r="CW124" s="515">
        <f t="shared" si="252"/>
        <v>0</v>
      </c>
    </row>
    <row r="125" spans="2:101" x14ac:dyDescent="0.25">
      <c r="B125" s="509">
        <v>108</v>
      </c>
      <c r="C125" s="467">
        <f>'Student Entry'!C121</f>
        <v>211413205111</v>
      </c>
      <c r="D125" s="274" t="str">
        <f>'Student Entry'!D121</f>
        <v>SWATHISWARI.B</v>
      </c>
      <c r="E125" s="468">
        <v>2</v>
      </c>
      <c r="F125" s="510">
        <v>2</v>
      </c>
      <c r="G125" s="510">
        <v>2</v>
      </c>
      <c r="H125" s="510">
        <v>1</v>
      </c>
      <c r="I125" s="510">
        <v>1</v>
      </c>
      <c r="J125" s="468">
        <v>2</v>
      </c>
      <c r="K125" s="510">
        <v>1</v>
      </c>
      <c r="L125" s="468">
        <v>2</v>
      </c>
      <c r="M125" s="468">
        <v>2</v>
      </c>
      <c r="N125" s="510">
        <v>0</v>
      </c>
      <c r="O125" s="511" t="s">
        <v>937</v>
      </c>
      <c r="P125" s="511" t="s">
        <v>937</v>
      </c>
      <c r="Q125" s="510">
        <v>10</v>
      </c>
      <c r="R125" s="510">
        <v>4</v>
      </c>
      <c r="S125" s="511">
        <v>6</v>
      </c>
      <c r="T125" s="511"/>
      <c r="U125" s="510"/>
      <c r="V125" s="510"/>
      <c r="W125" s="511">
        <v>6</v>
      </c>
      <c r="X125" s="511"/>
      <c r="Y125" s="510"/>
      <c r="Z125" s="510"/>
      <c r="AA125" s="511">
        <v>8</v>
      </c>
      <c r="AB125" s="511"/>
      <c r="AC125" s="510"/>
      <c r="AD125" s="510"/>
      <c r="AE125" s="511" t="s">
        <v>937</v>
      </c>
      <c r="AF125" s="511" t="s">
        <v>937</v>
      </c>
      <c r="AG125" s="447">
        <v>7</v>
      </c>
      <c r="AH125" s="512">
        <v>5</v>
      </c>
      <c r="AI125" s="513">
        <f t="shared" si="186"/>
        <v>6</v>
      </c>
      <c r="AJ125" s="513">
        <f t="shared" si="187"/>
        <v>12</v>
      </c>
      <c r="AK125" s="513">
        <f t="shared" si="188"/>
        <v>9</v>
      </c>
      <c r="AL125" s="513">
        <f t="shared" si="189"/>
        <v>8</v>
      </c>
      <c r="AM125" s="554">
        <f t="shared" si="190"/>
        <v>24</v>
      </c>
      <c r="AN125" s="554">
        <f t="shared" si="191"/>
        <v>2</v>
      </c>
      <c r="AO125" s="514">
        <f t="shared" si="193"/>
        <v>61</v>
      </c>
      <c r="AP125" s="515">
        <f t="shared" si="194"/>
        <v>0</v>
      </c>
      <c r="AQ125" s="515">
        <f t="shared" si="195"/>
        <v>0</v>
      </c>
      <c r="AR125" s="515">
        <f t="shared" si="196"/>
        <v>0</v>
      </c>
      <c r="AS125" s="515">
        <f t="shared" si="197"/>
        <v>0</v>
      </c>
      <c r="AT125" s="515">
        <f t="shared" si="198"/>
        <v>0</v>
      </c>
      <c r="AU125" s="515">
        <f t="shared" si="199"/>
        <v>0</v>
      </c>
      <c r="AV125" s="515">
        <f t="shared" si="200"/>
        <v>0</v>
      </c>
      <c r="AW125" s="515">
        <f t="shared" si="201"/>
        <v>0</v>
      </c>
      <c r="AX125" s="515">
        <f t="shared" si="202"/>
        <v>0</v>
      </c>
      <c r="AY125" s="515">
        <f t="shared" si="203"/>
        <v>0</v>
      </c>
      <c r="AZ125" s="515">
        <f t="shared" si="204"/>
        <v>0</v>
      </c>
      <c r="BA125" s="515">
        <f t="shared" si="205"/>
        <v>0</v>
      </c>
      <c r="BB125" s="515">
        <f t="shared" si="206"/>
        <v>0</v>
      </c>
      <c r="BC125" s="515">
        <f t="shared" si="207"/>
        <v>0</v>
      </c>
      <c r="BD125" s="515">
        <f t="shared" si="208"/>
        <v>0</v>
      </c>
      <c r="BE125" s="515">
        <f t="shared" si="209"/>
        <v>0</v>
      </c>
      <c r="BF125" s="515">
        <f t="shared" si="210"/>
        <v>0</v>
      </c>
      <c r="BG125" s="515">
        <f t="shared" si="211"/>
        <v>0</v>
      </c>
      <c r="BH125" s="515">
        <f t="shared" si="212"/>
        <v>0</v>
      </c>
      <c r="BI125" s="515">
        <f t="shared" si="213"/>
        <v>0</v>
      </c>
      <c r="BJ125" s="515">
        <f t="shared" si="214"/>
        <v>0</v>
      </c>
      <c r="BK125" s="515">
        <f t="shared" si="215"/>
        <v>0</v>
      </c>
      <c r="BL125" s="515">
        <f t="shared" si="216"/>
        <v>0</v>
      </c>
      <c r="BM125" s="515">
        <f t="shared" si="217"/>
        <v>0</v>
      </c>
      <c r="BN125" s="515">
        <f t="shared" si="218"/>
        <v>0</v>
      </c>
      <c r="BO125" s="515">
        <f t="shared" si="219"/>
        <v>0</v>
      </c>
      <c r="BP125" s="515">
        <f t="shared" si="220"/>
        <v>0</v>
      </c>
      <c r="BQ125" s="515">
        <f t="shared" si="221"/>
        <v>0</v>
      </c>
      <c r="BR125" s="515">
        <f t="shared" si="222"/>
        <v>0</v>
      </c>
      <c r="BS125" s="515">
        <f t="shared" si="223"/>
        <v>0</v>
      </c>
      <c r="BT125" s="515">
        <f t="shared" si="224"/>
        <v>0</v>
      </c>
      <c r="BU125" s="515">
        <f t="shared" si="225"/>
        <v>0</v>
      </c>
      <c r="BV125" s="515">
        <f t="shared" si="226"/>
        <v>0</v>
      </c>
      <c r="BW125" s="515">
        <f t="shared" si="227"/>
        <v>0</v>
      </c>
      <c r="BX125" s="515">
        <f t="shared" si="228"/>
        <v>0</v>
      </c>
      <c r="BY125" s="515">
        <f t="shared" si="229"/>
        <v>0</v>
      </c>
      <c r="BZ125" s="515">
        <f t="shared" si="230"/>
        <v>0</v>
      </c>
      <c r="CA125" s="515">
        <f t="shared" si="231"/>
        <v>0</v>
      </c>
      <c r="CB125" s="515">
        <f t="shared" si="232"/>
        <v>0</v>
      </c>
      <c r="CC125" s="515">
        <f t="shared" si="233"/>
        <v>0</v>
      </c>
      <c r="CD125" s="515">
        <f t="shared" si="234"/>
        <v>0</v>
      </c>
      <c r="CE125" s="515">
        <f t="shared" si="235"/>
        <v>0</v>
      </c>
      <c r="CF125" s="515">
        <f t="shared" si="236"/>
        <v>0</v>
      </c>
      <c r="CG125" s="515">
        <f t="shared" si="237"/>
        <v>0</v>
      </c>
      <c r="CH125" s="515">
        <f t="shared" si="238"/>
        <v>0</v>
      </c>
      <c r="CI125" s="515">
        <f t="shared" si="239"/>
        <v>0</v>
      </c>
      <c r="CJ125" s="515">
        <f t="shared" si="253"/>
        <v>0</v>
      </c>
      <c r="CK125" s="515">
        <f t="shared" si="240"/>
        <v>0</v>
      </c>
      <c r="CL125" s="515">
        <f t="shared" si="241"/>
        <v>0</v>
      </c>
      <c r="CM125" s="515">
        <f t="shared" si="242"/>
        <v>0</v>
      </c>
      <c r="CN125" s="515">
        <f t="shared" si="243"/>
        <v>0</v>
      </c>
      <c r="CO125" s="515">
        <f t="shared" si="244"/>
        <v>0</v>
      </c>
      <c r="CP125" s="515">
        <f t="shared" si="245"/>
        <v>0</v>
      </c>
      <c r="CQ125" s="515">
        <f t="shared" si="246"/>
        <v>0</v>
      </c>
      <c r="CR125" s="515">
        <f t="shared" si="247"/>
        <v>0</v>
      </c>
      <c r="CS125" s="515">
        <f t="shared" si="248"/>
        <v>0</v>
      </c>
      <c r="CT125" s="515">
        <f t="shared" si="249"/>
        <v>0</v>
      </c>
      <c r="CU125" s="515">
        <f t="shared" si="250"/>
        <v>0</v>
      </c>
      <c r="CV125" s="515">
        <f t="shared" si="251"/>
        <v>0</v>
      </c>
      <c r="CW125" s="515">
        <f t="shared" si="252"/>
        <v>0</v>
      </c>
    </row>
    <row r="126" spans="2:101" x14ac:dyDescent="0.25">
      <c r="B126" s="509">
        <v>109</v>
      </c>
      <c r="C126" s="467">
        <f>'Student Entry'!C122</f>
        <v>211413205112</v>
      </c>
      <c r="D126" s="274" t="str">
        <f>'Student Entry'!D122</f>
        <v>SWETHA.R.V</v>
      </c>
      <c r="E126" s="468">
        <v>1</v>
      </c>
      <c r="F126" s="510">
        <v>2</v>
      </c>
      <c r="G126" s="510">
        <v>2</v>
      </c>
      <c r="H126" s="510">
        <v>2</v>
      </c>
      <c r="I126" s="510">
        <v>2</v>
      </c>
      <c r="J126" s="468">
        <v>1</v>
      </c>
      <c r="K126" s="510">
        <v>1</v>
      </c>
      <c r="L126" s="468">
        <v>2</v>
      </c>
      <c r="M126" s="468">
        <v>2</v>
      </c>
      <c r="N126" s="510">
        <v>1</v>
      </c>
      <c r="O126" s="511">
        <v>8</v>
      </c>
      <c r="P126" s="511">
        <v>8</v>
      </c>
      <c r="Q126" s="510"/>
      <c r="R126" s="510"/>
      <c r="S126" s="511">
        <v>6</v>
      </c>
      <c r="T126" s="511"/>
      <c r="U126" s="510"/>
      <c r="V126" s="510"/>
      <c r="W126" s="511">
        <v>7</v>
      </c>
      <c r="X126" s="511"/>
      <c r="Y126" s="510"/>
      <c r="Z126" s="510"/>
      <c r="AA126" s="511">
        <v>7</v>
      </c>
      <c r="AB126" s="511"/>
      <c r="AC126" s="510"/>
      <c r="AD126" s="510"/>
      <c r="AE126" s="511">
        <v>6</v>
      </c>
      <c r="AF126" s="511">
        <v>8</v>
      </c>
      <c r="AG126" s="447"/>
      <c r="AH126" s="512"/>
      <c r="AI126" s="513">
        <f t="shared" si="186"/>
        <v>9</v>
      </c>
      <c r="AJ126" s="513">
        <f t="shared" si="187"/>
        <v>10</v>
      </c>
      <c r="AK126" s="513">
        <f t="shared" si="188"/>
        <v>10</v>
      </c>
      <c r="AL126" s="513">
        <f t="shared" si="189"/>
        <v>9</v>
      </c>
      <c r="AM126" s="554">
        <f t="shared" si="190"/>
        <v>26</v>
      </c>
      <c r="AN126" s="554">
        <f t="shared" si="191"/>
        <v>2</v>
      </c>
      <c r="AO126" s="514">
        <f t="shared" si="193"/>
        <v>66</v>
      </c>
      <c r="AP126" s="515">
        <f t="shared" si="194"/>
        <v>0</v>
      </c>
      <c r="AQ126" s="515">
        <f t="shared" si="195"/>
        <v>0</v>
      </c>
      <c r="AR126" s="515">
        <f t="shared" si="196"/>
        <v>0</v>
      </c>
      <c r="AS126" s="515">
        <f t="shared" si="197"/>
        <v>0</v>
      </c>
      <c r="AT126" s="515">
        <f t="shared" si="198"/>
        <v>0</v>
      </c>
      <c r="AU126" s="515">
        <f t="shared" si="199"/>
        <v>0</v>
      </c>
      <c r="AV126" s="515">
        <f t="shared" si="200"/>
        <v>0</v>
      </c>
      <c r="AW126" s="515">
        <f t="shared" si="201"/>
        <v>0</v>
      </c>
      <c r="AX126" s="515">
        <f t="shared" si="202"/>
        <v>0</v>
      </c>
      <c r="AY126" s="515">
        <f t="shared" si="203"/>
        <v>0</v>
      </c>
      <c r="AZ126" s="515">
        <f t="shared" si="204"/>
        <v>0</v>
      </c>
      <c r="BA126" s="515">
        <f t="shared" si="205"/>
        <v>0</v>
      </c>
      <c r="BB126" s="515">
        <f t="shared" si="206"/>
        <v>0</v>
      </c>
      <c r="BC126" s="515">
        <f t="shared" si="207"/>
        <v>0</v>
      </c>
      <c r="BD126" s="515">
        <f t="shared" si="208"/>
        <v>0</v>
      </c>
      <c r="BE126" s="515">
        <f t="shared" si="209"/>
        <v>0</v>
      </c>
      <c r="BF126" s="515">
        <f t="shared" si="210"/>
        <v>0</v>
      </c>
      <c r="BG126" s="515">
        <f t="shared" si="211"/>
        <v>0</v>
      </c>
      <c r="BH126" s="515">
        <f t="shared" si="212"/>
        <v>0</v>
      </c>
      <c r="BI126" s="515">
        <f t="shared" si="213"/>
        <v>0</v>
      </c>
      <c r="BJ126" s="515">
        <f t="shared" si="214"/>
        <v>0</v>
      </c>
      <c r="BK126" s="515">
        <f t="shared" si="215"/>
        <v>0</v>
      </c>
      <c r="BL126" s="515">
        <f t="shared" si="216"/>
        <v>0</v>
      </c>
      <c r="BM126" s="515">
        <f t="shared" si="217"/>
        <v>0</v>
      </c>
      <c r="BN126" s="515">
        <f t="shared" si="218"/>
        <v>0</v>
      </c>
      <c r="BO126" s="515">
        <f t="shared" si="219"/>
        <v>0</v>
      </c>
      <c r="BP126" s="515">
        <f t="shared" si="220"/>
        <v>0</v>
      </c>
      <c r="BQ126" s="515">
        <f t="shared" si="221"/>
        <v>0</v>
      </c>
      <c r="BR126" s="515">
        <f t="shared" si="222"/>
        <v>0</v>
      </c>
      <c r="BS126" s="515">
        <f t="shared" si="223"/>
        <v>0</v>
      </c>
      <c r="BT126" s="515">
        <f t="shared" si="224"/>
        <v>0</v>
      </c>
      <c r="BU126" s="515">
        <f t="shared" si="225"/>
        <v>0</v>
      </c>
      <c r="BV126" s="515">
        <f t="shared" si="226"/>
        <v>0</v>
      </c>
      <c r="BW126" s="515">
        <f t="shared" si="227"/>
        <v>0</v>
      </c>
      <c r="BX126" s="515">
        <f t="shared" si="228"/>
        <v>0</v>
      </c>
      <c r="BY126" s="515">
        <f t="shared" si="229"/>
        <v>0</v>
      </c>
      <c r="BZ126" s="515">
        <f t="shared" si="230"/>
        <v>0</v>
      </c>
      <c r="CA126" s="515">
        <f t="shared" si="231"/>
        <v>0</v>
      </c>
      <c r="CB126" s="515">
        <f t="shared" si="232"/>
        <v>0</v>
      </c>
      <c r="CC126" s="515">
        <f t="shared" si="233"/>
        <v>0</v>
      </c>
      <c r="CD126" s="515">
        <f t="shared" si="234"/>
        <v>0</v>
      </c>
      <c r="CE126" s="515">
        <f t="shared" si="235"/>
        <v>0</v>
      </c>
      <c r="CF126" s="515">
        <f t="shared" si="236"/>
        <v>0</v>
      </c>
      <c r="CG126" s="515">
        <f t="shared" si="237"/>
        <v>0</v>
      </c>
      <c r="CH126" s="515">
        <f t="shared" si="238"/>
        <v>0</v>
      </c>
      <c r="CI126" s="515">
        <f t="shared" si="239"/>
        <v>0</v>
      </c>
      <c r="CJ126" s="515">
        <f t="shared" si="253"/>
        <v>0</v>
      </c>
      <c r="CK126" s="515">
        <f t="shared" si="240"/>
        <v>0</v>
      </c>
      <c r="CL126" s="515">
        <f t="shared" si="241"/>
        <v>0</v>
      </c>
      <c r="CM126" s="515">
        <f t="shared" si="242"/>
        <v>0</v>
      </c>
      <c r="CN126" s="515">
        <f t="shared" si="243"/>
        <v>0</v>
      </c>
      <c r="CO126" s="515">
        <f t="shared" si="244"/>
        <v>0</v>
      </c>
      <c r="CP126" s="515">
        <f t="shared" si="245"/>
        <v>0</v>
      </c>
      <c r="CQ126" s="515">
        <f t="shared" si="246"/>
        <v>0</v>
      </c>
      <c r="CR126" s="515">
        <f t="shared" si="247"/>
        <v>0</v>
      </c>
      <c r="CS126" s="515">
        <f t="shared" si="248"/>
        <v>0</v>
      </c>
      <c r="CT126" s="515">
        <f t="shared" si="249"/>
        <v>0</v>
      </c>
      <c r="CU126" s="515">
        <f t="shared" si="250"/>
        <v>0</v>
      </c>
      <c r="CV126" s="515">
        <f t="shared" si="251"/>
        <v>0</v>
      </c>
      <c r="CW126" s="515">
        <f t="shared" si="252"/>
        <v>0</v>
      </c>
    </row>
    <row r="127" spans="2:101" x14ac:dyDescent="0.25">
      <c r="B127" s="509">
        <v>110</v>
      </c>
      <c r="C127" s="467">
        <f>'Student Entry'!C123</f>
        <v>211413205113</v>
      </c>
      <c r="D127" s="274" t="str">
        <f>'Student Entry'!D123</f>
        <v>TAMILKANAL.S</v>
      </c>
      <c r="E127" s="468">
        <v>2</v>
      </c>
      <c r="F127" s="510">
        <v>2</v>
      </c>
      <c r="G127" s="510">
        <v>1</v>
      </c>
      <c r="H127" s="510">
        <v>2</v>
      </c>
      <c r="I127" s="510">
        <v>2</v>
      </c>
      <c r="J127" s="468">
        <v>1</v>
      </c>
      <c r="K127" s="510">
        <v>2</v>
      </c>
      <c r="L127" s="468">
        <v>2</v>
      </c>
      <c r="M127" s="468">
        <v>1</v>
      </c>
      <c r="N127" s="510">
        <v>2</v>
      </c>
      <c r="O127" s="511">
        <v>4</v>
      </c>
      <c r="P127" s="511">
        <v>8</v>
      </c>
      <c r="Q127" s="510"/>
      <c r="R127" s="510"/>
      <c r="S127" s="511" t="s">
        <v>937</v>
      </c>
      <c r="T127" s="511"/>
      <c r="U127" s="510">
        <v>9</v>
      </c>
      <c r="V127" s="510"/>
      <c r="W127" s="511">
        <v>6</v>
      </c>
      <c r="X127" s="511"/>
      <c r="Y127" s="510"/>
      <c r="Z127" s="510"/>
      <c r="AA127" s="511">
        <v>8</v>
      </c>
      <c r="AB127" s="511"/>
      <c r="AC127" s="510"/>
      <c r="AD127" s="510"/>
      <c r="AE127" s="511">
        <v>8</v>
      </c>
      <c r="AF127" s="511">
        <v>7</v>
      </c>
      <c r="AG127" s="447"/>
      <c r="AH127" s="512"/>
      <c r="AI127" s="513">
        <f t="shared" si="186"/>
        <v>6</v>
      </c>
      <c r="AJ127" s="513">
        <f t="shared" si="187"/>
        <v>10</v>
      </c>
      <c r="AK127" s="513">
        <f t="shared" si="188"/>
        <v>3</v>
      </c>
      <c r="AL127" s="513">
        <f t="shared" si="189"/>
        <v>20</v>
      </c>
      <c r="AM127" s="554">
        <f t="shared" si="190"/>
        <v>27</v>
      </c>
      <c r="AN127" s="554">
        <f t="shared" si="191"/>
        <v>1</v>
      </c>
      <c r="AO127" s="514">
        <f t="shared" si="193"/>
        <v>67</v>
      </c>
      <c r="AP127" s="515">
        <f t="shared" si="194"/>
        <v>0</v>
      </c>
      <c r="AQ127" s="515">
        <f t="shared" si="195"/>
        <v>0</v>
      </c>
      <c r="AR127" s="515">
        <f t="shared" si="196"/>
        <v>0</v>
      </c>
      <c r="AS127" s="515">
        <f t="shared" si="197"/>
        <v>0</v>
      </c>
      <c r="AT127" s="515">
        <f t="shared" si="198"/>
        <v>0</v>
      </c>
      <c r="AU127" s="515">
        <f t="shared" si="199"/>
        <v>0</v>
      </c>
      <c r="AV127" s="515">
        <f t="shared" si="200"/>
        <v>0</v>
      </c>
      <c r="AW127" s="515">
        <f t="shared" si="201"/>
        <v>0</v>
      </c>
      <c r="AX127" s="515">
        <f t="shared" si="202"/>
        <v>0</v>
      </c>
      <c r="AY127" s="515">
        <f t="shared" si="203"/>
        <v>0</v>
      </c>
      <c r="AZ127" s="515">
        <f t="shared" si="204"/>
        <v>0</v>
      </c>
      <c r="BA127" s="515">
        <f t="shared" si="205"/>
        <v>0</v>
      </c>
      <c r="BB127" s="515">
        <f t="shared" si="206"/>
        <v>0</v>
      </c>
      <c r="BC127" s="515">
        <f t="shared" si="207"/>
        <v>0</v>
      </c>
      <c r="BD127" s="515">
        <f t="shared" si="208"/>
        <v>0</v>
      </c>
      <c r="BE127" s="515">
        <f t="shared" si="209"/>
        <v>0</v>
      </c>
      <c r="BF127" s="515">
        <f t="shared" si="210"/>
        <v>0</v>
      </c>
      <c r="BG127" s="515">
        <f t="shared" si="211"/>
        <v>0</v>
      </c>
      <c r="BH127" s="515">
        <f t="shared" si="212"/>
        <v>0</v>
      </c>
      <c r="BI127" s="515">
        <f t="shared" si="213"/>
        <v>0</v>
      </c>
      <c r="BJ127" s="515">
        <f t="shared" si="214"/>
        <v>0</v>
      </c>
      <c r="BK127" s="515">
        <f t="shared" si="215"/>
        <v>0</v>
      </c>
      <c r="BL127" s="515">
        <f t="shared" si="216"/>
        <v>0</v>
      </c>
      <c r="BM127" s="515">
        <f t="shared" si="217"/>
        <v>0</v>
      </c>
      <c r="BN127" s="515">
        <f t="shared" si="218"/>
        <v>0</v>
      </c>
      <c r="BO127" s="515">
        <f t="shared" si="219"/>
        <v>0</v>
      </c>
      <c r="BP127" s="515">
        <f t="shared" si="220"/>
        <v>0</v>
      </c>
      <c r="BQ127" s="515">
        <f t="shared" si="221"/>
        <v>0</v>
      </c>
      <c r="BR127" s="515">
        <f t="shared" si="222"/>
        <v>0</v>
      </c>
      <c r="BS127" s="515">
        <f t="shared" si="223"/>
        <v>0</v>
      </c>
      <c r="BT127" s="515">
        <f t="shared" si="224"/>
        <v>0</v>
      </c>
      <c r="BU127" s="515">
        <f t="shared" si="225"/>
        <v>0</v>
      </c>
      <c r="BV127" s="515">
        <f t="shared" si="226"/>
        <v>0</v>
      </c>
      <c r="BW127" s="515">
        <f t="shared" si="227"/>
        <v>0</v>
      </c>
      <c r="BX127" s="515">
        <f t="shared" si="228"/>
        <v>0</v>
      </c>
      <c r="BY127" s="515">
        <f t="shared" si="229"/>
        <v>0</v>
      </c>
      <c r="BZ127" s="515">
        <f t="shared" si="230"/>
        <v>0</v>
      </c>
      <c r="CA127" s="515">
        <f t="shared" si="231"/>
        <v>0</v>
      </c>
      <c r="CB127" s="515">
        <f t="shared" si="232"/>
        <v>0</v>
      </c>
      <c r="CC127" s="515">
        <f t="shared" si="233"/>
        <v>0</v>
      </c>
      <c r="CD127" s="515">
        <f t="shared" si="234"/>
        <v>0</v>
      </c>
      <c r="CE127" s="515">
        <f t="shared" si="235"/>
        <v>0</v>
      </c>
      <c r="CF127" s="515">
        <f t="shared" si="236"/>
        <v>0</v>
      </c>
      <c r="CG127" s="515">
        <f t="shared" si="237"/>
        <v>0</v>
      </c>
      <c r="CH127" s="515">
        <f t="shared" si="238"/>
        <v>0</v>
      </c>
      <c r="CI127" s="515">
        <f t="shared" si="239"/>
        <v>0</v>
      </c>
      <c r="CJ127" s="515">
        <f t="shared" si="253"/>
        <v>0</v>
      </c>
      <c r="CK127" s="515">
        <f t="shared" si="240"/>
        <v>0</v>
      </c>
      <c r="CL127" s="515">
        <f t="shared" si="241"/>
        <v>0</v>
      </c>
      <c r="CM127" s="515">
        <f t="shared" si="242"/>
        <v>0</v>
      </c>
      <c r="CN127" s="515">
        <f t="shared" si="243"/>
        <v>0</v>
      </c>
      <c r="CO127" s="515">
        <f t="shared" si="244"/>
        <v>0</v>
      </c>
      <c r="CP127" s="515">
        <f t="shared" si="245"/>
        <v>0</v>
      </c>
      <c r="CQ127" s="515">
        <f t="shared" si="246"/>
        <v>0</v>
      </c>
      <c r="CR127" s="515">
        <f t="shared" si="247"/>
        <v>0</v>
      </c>
      <c r="CS127" s="515">
        <f t="shared" si="248"/>
        <v>0</v>
      </c>
      <c r="CT127" s="515">
        <f t="shared" si="249"/>
        <v>0</v>
      </c>
      <c r="CU127" s="515">
        <f t="shared" si="250"/>
        <v>0</v>
      </c>
      <c r="CV127" s="515">
        <f t="shared" si="251"/>
        <v>0</v>
      </c>
      <c r="CW127" s="515">
        <f t="shared" si="252"/>
        <v>0</v>
      </c>
    </row>
    <row r="128" spans="2:101" x14ac:dyDescent="0.25">
      <c r="B128" s="509">
        <v>111</v>
      </c>
      <c r="C128" s="467">
        <f>'Student Entry'!C124</f>
        <v>211413205114</v>
      </c>
      <c r="D128" s="274" t="str">
        <f>'Student Entry'!D124</f>
        <v>TAMIL SELVI.G</v>
      </c>
      <c r="E128" s="468">
        <v>1</v>
      </c>
      <c r="F128" s="510">
        <v>2</v>
      </c>
      <c r="G128" s="510" t="s">
        <v>937</v>
      </c>
      <c r="H128" s="510">
        <v>2</v>
      </c>
      <c r="I128" s="510">
        <v>2</v>
      </c>
      <c r="J128" s="468">
        <v>1</v>
      </c>
      <c r="K128" s="510">
        <v>2</v>
      </c>
      <c r="L128" s="468">
        <v>1</v>
      </c>
      <c r="M128" s="468">
        <v>2</v>
      </c>
      <c r="N128" s="510">
        <v>0</v>
      </c>
      <c r="O128" s="511" t="s">
        <v>937</v>
      </c>
      <c r="P128" s="511" t="s">
        <v>937</v>
      </c>
      <c r="Q128" s="510">
        <v>12</v>
      </c>
      <c r="R128" s="510">
        <v>3</v>
      </c>
      <c r="S128" s="511">
        <v>7</v>
      </c>
      <c r="T128" s="511"/>
      <c r="U128" s="510"/>
      <c r="V128" s="510"/>
      <c r="W128" s="511" t="s">
        <v>937</v>
      </c>
      <c r="X128" s="511"/>
      <c r="Y128" s="510">
        <v>6</v>
      </c>
      <c r="Z128" s="510"/>
      <c r="AA128" s="511" t="s">
        <v>937</v>
      </c>
      <c r="AB128" s="511"/>
      <c r="AC128" s="510">
        <v>6</v>
      </c>
      <c r="AD128" s="510">
        <v>6</v>
      </c>
      <c r="AE128" s="511">
        <v>8</v>
      </c>
      <c r="AF128" s="511">
        <v>6</v>
      </c>
      <c r="AG128" s="447"/>
      <c r="AH128" s="512"/>
      <c r="AI128" s="513">
        <f t="shared" si="186"/>
        <v>4</v>
      </c>
      <c r="AJ128" s="513">
        <f t="shared" si="187"/>
        <v>14</v>
      </c>
      <c r="AK128" s="513">
        <f t="shared" si="188"/>
        <v>15</v>
      </c>
      <c r="AL128" s="513">
        <f t="shared" si="189"/>
        <v>23</v>
      </c>
      <c r="AM128" s="554">
        <f t="shared" si="190"/>
        <v>9</v>
      </c>
      <c r="AN128" s="554">
        <f t="shared" si="191"/>
        <v>2</v>
      </c>
      <c r="AO128" s="514">
        <f t="shared" si="193"/>
        <v>67</v>
      </c>
      <c r="AP128" s="515">
        <f t="shared" si="194"/>
        <v>0</v>
      </c>
      <c r="AQ128" s="515">
        <f t="shared" si="195"/>
        <v>0</v>
      </c>
      <c r="AR128" s="515">
        <f t="shared" si="196"/>
        <v>0</v>
      </c>
      <c r="AS128" s="515">
        <f t="shared" si="197"/>
        <v>0</v>
      </c>
      <c r="AT128" s="515">
        <f t="shared" si="198"/>
        <v>0</v>
      </c>
      <c r="AU128" s="515">
        <f t="shared" si="199"/>
        <v>0</v>
      </c>
      <c r="AV128" s="515">
        <f t="shared" si="200"/>
        <v>0</v>
      </c>
      <c r="AW128" s="515">
        <f t="shared" si="201"/>
        <v>0</v>
      </c>
      <c r="AX128" s="515">
        <f t="shared" si="202"/>
        <v>0</v>
      </c>
      <c r="AY128" s="515">
        <f t="shared" si="203"/>
        <v>0</v>
      </c>
      <c r="AZ128" s="515">
        <f t="shared" si="204"/>
        <v>0</v>
      </c>
      <c r="BA128" s="515">
        <f t="shared" si="205"/>
        <v>0</v>
      </c>
      <c r="BB128" s="515">
        <f t="shared" si="206"/>
        <v>0</v>
      </c>
      <c r="BC128" s="515">
        <f t="shared" si="207"/>
        <v>0</v>
      </c>
      <c r="BD128" s="515">
        <f t="shared" si="208"/>
        <v>0</v>
      </c>
      <c r="BE128" s="515">
        <f t="shared" si="209"/>
        <v>0</v>
      </c>
      <c r="BF128" s="515">
        <f t="shared" si="210"/>
        <v>0</v>
      </c>
      <c r="BG128" s="515">
        <f t="shared" si="211"/>
        <v>0</v>
      </c>
      <c r="BH128" s="515">
        <f t="shared" si="212"/>
        <v>0</v>
      </c>
      <c r="BI128" s="515">
        <f t="shared" si="213"/>
        <v>0</v>
      </c>
      <c r="BJ128" s="515">
        <f t="shared" si="214"/>
        <v>0</v>
      </c>
      <c r="BK128" s="515">
        <f t="shared" si="215"/>
        <v>0</v>
      </c>
      <c r="BL128" s="515">
        <f t="shared" si="216"/>
        <v>0</v>
      </c>
      <c r="BM128" s="515">
        <f t="shared" si="217"/>
        <v>0</v>
      </c>
      <c r="BN128" s="515">
        <f t="shared" si="218"/>
        <v>0</v>
      </c>
      <c r="BO128" s="515">
        <f t="shared" si="219"/>
        <v>0</v>
      </c>
      <c r="BP128" s="515">
        <f t="shared" si="220"/>
        <v>0</v>
      </c>
      <c r="BQ128" s="515">
        <f t="shared" si="221"/>
        <v>0</v>
      </c>
      <c r="BR128" s="515">
        <f t="shared" si="222"/>
        <v>0</v>
      </c>
      <c r="BS128" s="515">
        <f t="shared" si="223"/>
        <v>0</v>
      </c>
      <c r="BT128" s="515">
        <f t="shared" si="224"/>
        <v>0</v>
      </c>
      <c r="BU128" s="515">
        <f t="shared" si="225"/>
        <v>0</v>
      </c>
      <c r="BV128" s="515">
        <f t="shared" si="226"/>
        <v>0</v>
      </c>
      <c r="BW128" s="515">
        <f t="shared" si="227"/>
        <v>0</v>
      </c>
      <c r="BX128" s="515">
        <f t="shared" si="228"/>
        <v>0</v>
      </c>
      <c r="BY128" s="515">
        <f t="shared" si="229"/>
        <v>0</v>
      </c>
      <c r="BZ128" s="515">
        <f t="shared" si="230"/>
        <v>0</v>
      </c>
      <c r="CA128" s="515">
        <f t="shared" si="231"/>
        <v>0</v>
      </c>
      <c r="CB128" s="515">
        <f t="shared" si="232"/>
        <v>0</v>
      </c>
      <c r="CC128" s="515">
        <f t="shared" si="233"/>
        <v>0</v>
      </c>
      <c r="CD128" s="515">
        <f t="shared" si="234"/>
        <v>0</v>
      </c>
      <c r="CE128" s="515">
        <f t="shared" si="235"/>
        <v>0</v>
      </c>
      <c r="CF128" s="515">
        <f t="shared" si="236"/>
        <v>0</v>
      </c>
      <c r="CG128" s="515">
        <f t="shared" si="237"/>
        <v>0</v>
      </c>
      <c r="CH128" s="515">
        <f t="shared" si="238"/>
        <v>0</v>
      </c>
      <c r="CI128" s="515">
        <f t="shared" si="239"/>
        <v>0</v>
      </c>
      <c r="CJ128" s="515">
        <f t="shared" si="253"/>
        <v>0</v>
      </c>
      <c r="CK128" s="515">
        <f t="shared" si="240"/>
        <v>0</v>
      </c>
      <c r="CL128" s="515">
        <f t="shared" si="241"/>
        <v>0</v>
      </c>
      <c r="CM128" s="515">
        <f t="shared" si="242"/>
        <v>0</v>
      </c>
      <c r="CN128" s="515">
        <f t="shared" si="243"/>
        <v>0</v>
      </c>
      <c r="CO128" s="515">
        <f t="shared" si="244"/>
        <v>0</v>
      </c>
      <c r="CP128" s="515">
        <f t="shared" si="245"/>
        <v>0</v>
      </c>
      <c r="CQ128" s="515">
        <f t="shared" si="246"/>
        <v>0</v>
      </c>
      <c r="CR128" s="515">
        <f t="shared" si="247"/>
        <v>0</v>
      </c>
      <c r="CS128" s="515">
        <f t="shared" si="248"/>
        <v>0</v>
      </c>
      <c r="CT128" s="515">
        <f t="shared" si="249"/>
        <v>0</v>
      </c>
      <c r="CU128" s="515">
        <f t="shared" si="250"/>
        <v>0</v>
      </c>
      <c r="CV128" s="515">
        <f t="shared" si="251"/>
        <v>0</v>
      </c>
      <c r="CW128" s="515">
        <f t="shared" si="252"/>
        <v>0</v>
      </c>
    </row>
    <row r="129" spans="2:101" x14ac:dyDescent="0.25">
      <c r="B129" s="509">
        <v>112</v>
      </c>
      <c r="C129" s="467">
        <f>'Student Entry'!C125</f>
        <v>211413205116</v>
      </c>
      <c r="D129" s="274" t="str">
        <f>'Student Entry'!D125</f>
        <v>VAJIHA.H</v>
      </c>
      <c r="E129" s="468">
        <v>2</v>
      </c>
      <c r="F129" s="510">
        <v>2</v>
      </c>
      <c r="G129" s="510">
        <v>2</v>
      </c>
      <c r="H129" s="510">
        <v>2</v>
      </c>
      <c r="I129" s="510">
        <v>2</v>
      </c>
      <c r="J129" s="468">
        <v>1</v>
      </c>
      <c r="K129" s="510">
        <v>1</v>
      </c>
      <c r="L129" s="468">
        <v>1</v>
      </c>
      <c r="M129" s="468">
        <v>2</v>
      </c>
      <c r="N129" s="510">
        <v>2</v>
      </c>
      <c r="O129" s="511">
        <v>5</v>
      </c>
      <c r="P129" s="511">
        <v>8</v>
      </c>
      <c r="Q129" s="510"/>
      <c r="R129" s="510"/>
      <c r="S129" s="511">
        <v>5</v>
      </c>
      <c r="T129" s="511"/>
      <c r="U129" s="510"/>
      <c r="V129" s="510"/>
      <c r="W129" s="511">
        <v>5</v>
      </c>
      <c r="X129" s="511"/>
      <c r="Y129" s="510"/>
      <c r="Z129" s="510"/>
      <c r="AA129" s="511">
        <v>7</v>
      </c>
      <c r="AB129" s="511"/>
      <c r="AC129" s="510"/>
      <c r="AD129" s="510"/>
      <c r="AE129" s="511">
        <v>6</v>
      </c>
      <c r="AF129" s="511">
        <v>7</v>
      </c>
      <c r="AG129" s="447"/>
      <c r="AH129" s="512"/>
      <c r="AI129" s="513">
        <f t="shared" si="186"/>
        <v>7</v>
      </c>
      <c r="AJ129" s="513">
        <f t="shared" si="187"/>
        <v>10</v>
      </c>
      <c r="AK129" s="513">
        <f t="shared" si="188"/>
        <v>9</v>
      </c>
      <c r="AL129" s="513">
        <f t="shared" si="189"/>
        <v>9</v>
      </c>
      <c r="AM129" s="554">
        <f t="shared" si="190"/>
        <v>23</v>
      </c>
      <c r="AN129" s="554">
        <f t="shared" si="191"/>
        <v>2</v>
      </c>
      <c r="AO129" s="514">
        <f t="shared" si="193"/>
        <v>60</v>
      </c>
      <c r="AP129" s="515">
        <f t="shared" si="194"/>
        <v>0</v>
      </c>
      <c r="AQ129" s="515">
        <f t="shared" si="195"/>
        <v>0</v>
      </c>
      <c r="AR129" s="515">
        <f t="shared" si="196"/>
        <v>0</v>
      </c>
      <c r="AS129" s="515">
        <f t="shared" si="197"/>
        <v>0</v>
      </c>
      <c r="AT129" s="515">
        <f t="shared" si="198"/>
        <v>0</v>
      </c>
      <c r="AU129" s="515">
        <f t="shared" si="199"/>
        <v>0</v>
      </c>
      <c r="AV129" s="515">
        <f t="shared" si="200"/>
        <v>0</v>
      </c>
      <c r="AW129" s="515">
        <f t="shared" si="201"/>
        <v>0</v>
      </c>
      <c r="AX129" s="515">
        <f t="shared" si="202"/>
        <v>0</v>
      </c>
      <c r="AY129" s="515">
        <f t="shared" si="203"/>
        <v>0</v>
      </c>
      <c r="AZ129" s="515">
        <f t="shared" si="204"/>
        <v>0</v>
      </c>
      <c r="BA129" s="515">
        <f t="shared" si="205"/>
        <v>0</v>
      </c>
      <c r="BB129" s="515">
        <f t="shared" si="206"/>
        <v>0</v>
      </c>
      <c r="BC129" s="515">
        <f t="shared" si="207"/>
        <v>0</v>
      </c>
      <c r="BD129" s="515">
        <f t="shared" si="208"/>
        <v>0</v>
      </c>
      <c r="BE129" s="515">
        <f t="shared" si="209"/>
        <v>0</v>
      </c>
      <c r="BF129" s="515">
        <f t="shared" si="210"/>
        <v>0</v>
      </c>
      <c r="BG129" s="515">
        <f t="shared" si="211"/>
        <v>0</v>
      </c>
      <c r="BH129" s="515">
        <f t="shared" si="212"/>
        <v>0</v>
      </c>
      <c r="BI129" s="515">
        <f t="shared" si="213"/>
        <v>0</v>
      </c>
      <c r="BJ129" s="515">
        <f t="shared" si="214"/>
        <v>0</v>
      </c>
      <c r="BK129" s="515">
        <f t="shared" si="215"/>
        <v>0</v>
      </c>
      <c r="BL129" s="515">
        <f t="shared" si="216"/>
        <v>0</v>
      </c>
      <c r="BM129" s="515">
        <f t="shared" si="217"/>
        <v>0</v>
      </c>
      <c r="BN129" s="515">
        <f t="shared" si="218"/>
        <v>0</v>
      </c>
      <c r="BO129" s="515">
        <f t="shared" si="219"/>
        <v>0</v>
      </c>
      <c r="BP129" s="515">
        <f t="shared" si="220"/>
        <v>0</v>
      </c>
      <c r="BQ129" s="515">
        <f t="shared" si="221"/>
        <v>0</v>
      </c>
      <c r="BR129" s="515">
        <f t="shared" si="222"/>
        <v>0</v>
      </c>
      <c r="BS129" s="515">
        <f t="shared" si="223"/>
        <v>0</v>
      </c>
      <c r="BT129" s="515">
        <f t="shared" si="224"/>
        <v>0</v>
      </c>
      <c r="BU129" s="515">
        <f t="shared" si="225"/>
        <v>0</v>
      </c>
      <c r="BV129" s="515">
        <f t="shared" si="226"/>
        <v>0</v>
      </c>
      <c r="BW129" s="515">
        <f t="shared" si="227"/>
        <v>0</v>
      </c>
      <c r="BX129" s="515">
        <f t="shared" si="228"/>
        <v>0</v>
      </c>
      <c r="BY129" s="515">
        <f t="shared" si="229"/>
        <v>0</v>
      </c>
      <c r="BZ129" s="515">
        <f t="shared" si="230"/>
        <v>0</v>
      </c>
      <c r="CA129" s="515">
        <f t="shared" si="231"/>
        <v>0</v>
      </c>
      <c r="CB129" s="515">
        <f t="shared" si="232"/>
        <v>0</v>
      </c>
      <c r="CC129" s="515">
        <f t="shared" si="233"/>
        <v>0</v>
      </c>
      <c r="CD129" s="515">
        <f t="shared" si="234"/>
        <v>0</v>
      </c>
      <c r="CE129" s="515">
        <f t="shared" si="235"/>
        <v>0</v>
      </c>
      <c r="CF129" s="515">
        <f t="shared" si="236"/>
        <v>0</v>
      </c>
      <c r="CG129" s="515">
        <f t="shared" si="237"/>
        <v>0</v>
      </c>
      <c r="CH129" s="515">
        <f t="shared" si="238"/>
        <v>0</v>
      </c>
      <c r="CI129" s="515">
        <f t="shared" si="239"/>
        <v>0</v>
      </c>
      <c r="CJ129" s="515">
        <f t="shared" si="253"/>
        <v>0</v>
      </c>
      <c r="CK129" s="515">
        <f t="shared" si="240"/>
        <v>0</v>
      </c>
      <c r="CL129" s="515">
        <f t="shared" si="241"/>
        <v>0</v>
      </c>
      <c r="CM129" s="515">
        <f t="shared" si="242"/>
        <v>0</v>
      </c>
      <c r="CN129" s="515">
        <f t="shared" si="243"/>
        <v>0</v>
      </c>
      <c r="CO129" s="515">
        <f t="shared" si="244"/>
        <v>0</v>
      </c>
      <c r="CP129" s="515">
        <f t="shared" si="245"/>
        <v>0</v>
      </c>
      <c r="CQ129" s="515">
        <f t="shared" si="246"/>
        <v>0</v>
      </c>
      <c r="CR129" s="515">
        <f t="shared" si="247"/>
        <v>0</v>
      </c>
      <c r="CS129" s="515">
        <f t="shared" si="248"/>
        <v>0</v>
      </c>
      <c r="CT129" s="515">
        <f t="shared" si="249"/>
        <v>0</v>
      </c>
      <c r="CU129" s="515">
        <f t="shared" si="250"/>
        <v>0</v>
      </c>
      <c r="CV129" s="515">
        <f t="shared" si="251"/>
        <v>0</v>
      </c>
      <c r="CW129" s="515">
        <f t="shared" si="252"/>
        <v>0</v>
      </c>
    </row>
    <row r="130" spans="2:101" x14ac:dyDescent="0.25">
      <c r="B130" s="509">
        <v>113</v>
      </c>
      <c r="C130" s="467">
        <f>'Student Entry'!C126</f>
        <v>211413205117</v>
      </c>
      <c r="D130" s="274" t="str">
        <f>'Student Entry'!D126</f>
        <v>VARTHINI.R</v>
      </c>
      <c r="E130" s="468">
        <v>2</v>
      </c>
      <c r="F130" s="510">
        <v>2</v>
      </c>
      <c r="G130" s="510">
        <v>2</v>
      </c>
      <c r="H130" s="510">
        <v>2</v>
      </c>
      <c r="I130" s="510">
        <v>2</v>
      </c>
      <c r="J130" s="468">
        <v>2</v>
      </c>
      <c r="K130" s="510">
        <v>2</v>
      </c>
      <c r="L130" s="468">
        <v>2</v>
      </c>
      <c r="M130" s="468">
        <v>1</v>
      </c>
      <c r="N130" s="510">
        <v>2</v>
      </c>
      <c r="O130" s="511" t="s">
        <v>937</v>
      </c>
      <c r="P130" s="511" t="s">
        <v>937</v>
      </c>
      <c r="Q130" s="510">
        <v>12</v>
      </c>
      <c r="R130" s="510">
        <v>3</v>
      </c>
      <c r="S130" s="511">
        <v>6</v>
      </c>
      <c r="T130" s="511"/>
      <c r="U130" s="510"/>
      <c r="V130" s="510"/>
      <c r="W130" s="511">
        <v>6</v>
      </c>
      <c r="X130" s="511"/>
      <c r="Y130" s="510"/>
      <c r="Z130" s="510"/>
      <c r="AA130" s="511">
        <v>4</v>
      </c>
      <c r="AB130" s="511"/>
      <c r="AC130" s="510"/>
      <c r="AD130" s="510"/>
      <c r="AE130" s="511">
        <v>8</v>
      </c>
      <c r="AF130" s="511">
        <v>7</v>
      </c>
      <c r="AG130" s="447"/>
      <c r="AH130" s="512"/>
      <c r="AI130" s="513">
        <f t="shared" si="186"/>
        <v>5</v>
      </c>
      <c r="AJ130" s="513">
        <f t="shared" si="187"/>
        <v>14</v>
      </c>
      <c r="AK130" s="513">
        <f t="shared" si="188"/>
        <v>10</v>
      </c>
      <c r="AL130" s="513">
        <f t="shared" si="189"/>
        <v>12</v>
      </c>
      <c r="AM130" s="554">
        <f t="shared" si="190"/>
        <v>23</v>
      </c>
      <c r="AN130" s="554">
        <f t="shared" si="191"/>
        <v>1</v>
      </c>
      <c r="AO130" s="514">
        <f t="shared" si="193"/>
        <v>65</v>
      </c>
      <c r="AP130" s="515">
        <f t="shared" si="194"/>
        <v>0</v>
      </c>
      <c r="AQ130" s="515">
        <f t="shared" si="195"/>
        <v>0</v>
      </c>
      <c r="AR130" s="515">
        <f t="shared" si="196"/>
        <v>0</v>
      </c>
      <c r="AS130" s="515">
        <f t="shared" si="197"/>
        <v>0</v>
      </c>
      <c r="AT130" s="515">
        <f t="shared" si="198"/>
        <v>0</v>
      </c>
      <c r="AU130" s="515">
        <f t="shared" si="199"/>
        <v>0</v>
      </c>
      <c r="AV130" s="515">
        <f t="shared" si="200"/>
        <v>0</v>
      </c>
      <c r="AW130" s="515">
        <f t="shared" si="201"/>
        <v>0</v>
      </c>
      <c r="AX130" s="515">
        <f t="shared" si="202"/>
        <v>0</v>
      </c>
      <c r="AY130" s="515">
        <f t="shared" si="203"/>
        <v>0</v>
      </c>
      <c r="AZ130" s="515">
        <f t="shared" si="204"/>
        <v>0</v>
      </c>
      <c r="BA130" s="515">
        <f t="shared" si="205"/>
        <v>0</v>
      </c>
      <c r="BB130" s="515">
        <f t="shared" si="206"/>
        <v>0</v>
      </c>
      <c r="BC130" s="515">
        <f t="shared" si="207"/>
        <v>0</v>
      </c>
      <c r="BD130" s="515">
        <f t="shared" si="208"/>
        <v>0</v>
      </c>
      <c r="BE130" s="515">
        <f t="shared" si="209"/>
        <v>0</v>
      </c>
      <c r="BF130" s="515">
        <f t="shared" si="210"/>
        <v>0</v>
      </c>
      <c r="BG130" s="515">
        <f t="shared" si="211"/>
        <v>0</v>
      </c>
      <c r="BH130" s="515">
        <f t="shared" si="212"/>
        <v>0</v>
      </c>
      <c r="BI130" s="515">
        <f t="shared" si="213"/>
        <v>0</v>
      </c>
      <c r="BJ130" s="515">
        <f t="shared" si="214"/>
        <v>0</v>
      </c>
      <c r="BK130" s="515">
        <f t="shared" si="215"/>
        <v>0</v>
      </c>
      <c r="BL130" s="515">
        <f t="shared" si="216"/>
        <v>0</v>
      </c>
      <c r="BM130" s="515">
        <f t="shared" si="217"/>
        <v>0</v>
      </c>
      <c r="BN130" s="515">
        <f t="shared" si="218"/>
        <v>0</v>
      </c>
      <c r="BO130" s="515">
        <f t="shared" si="219"/>
        <v>0</v>
      </c>
      <c r="BP130" s="515">
        <f t="shared" si="220"/>
        <v>0</v>
      </c>
      <c r="BQ130" s="515">
        <f t="shared" si="221"/>
        <v>0</v>
      </c>
      <c r="BR130" s="515">
        <f t="shared" si="222"/>
        <v>0</v>
      </c>
      <c r="BS130" s="515">
        <f t="shared" si="223"/>
        <v>0</v>
      </c>
      <c r="BT130" s="515">
        <f t="shared" si="224"/>
        <v>0</v>
      </c>
      <c r="BU130" s="515">
        <f t="shared" si="225"/>
        <v>0</v>
      </c>
      <c r="BV130" s="515">
        <f t="shared" si="226"/>
        <v>0</v>
      </c>
      <c r="BW130" s="515">
        <f t="shared" si="227"/>
        <v>0</v>
      </c>
      <c r="BX130" s="515">
        <f t="shared" si="228"/>
        <v>0</v>
      </c>
      <c r="BY130" s="515">
        <f t="shared" si="229"/>
        <v>0</v>
      </c>
      <c r="BZ130" s="515">
        <f t="shared" si="230"/>
        <v>0</v>
      </c>
      <c r="CA130" s="515">
        <f t="shared" si="231"/>
        <v>0</v>
      </c>
      <c r="CB130" s="515">
        <f t="shared" si="232"/>
        <v>0</v>
      </c>
      <c r="CC130" s="515">
        <f t="shared" si="233"/>
        <v>0</v>
      </c>
      <c r="CD130" s="515">
        <f t="shared" si="234"/>
        <v>0</v>
      </c>
      <c r="CE130" s="515">
        <f t="shared" si="235"/>
        <v>0</v>
      </c>
      <c r="CF130" s="515">
        <f t="shared" si="236"/>
        <v>0</v>
      </c>
      <c r="CG130" s="515">
        <f t="shared" si="237"/>
        <v>0</v>
      </c>
      <c r="CH130" s="515">
        <f t="shared" si="238"/>
        <v>0</v>
      </c>
      <c r="CI130" s="515">
        <f t="shared" si="239"/>
        <v>0</v>
      </c>
      <c r="CJ130" s="515">
        <f t="shared" si="253"/>
        <v>0</v>
      </c>
      <c r="CK130" s="515">
        <f t="shared" si="240"/>
        <v>0</v>
      </c>
      <c r="CL130" s="515">
        <f t="shared" si="241"/>
        <v>0</v>
      </c>
      <c r="CM130" s="515">
        <f t="shared" si="242"/>
        <v>0</v>
      </c>
      <c r="CN130" s="515">
        <f t="shared" si="243"/>
        <v>0</v>
      </c>
      <c r="CO130" s="515">
        <f t="shared" si="244"/>
        <v>0</v>
      </c>
      <c r="CP130" s="515">
        <f t="shared" si="245"/>
        <v>0</v>
      </c>
      <c r="CQ130" s="515">
        <f t="shared" si="246"/>
        <v>0</v>
      </c>
      <c r="CR130" s="515">
        <f t="shared" si="247"/>
        <v>0</v>
      </c>
      <c r="CS130" s="515">
        <f t="shared" si="248"/>
        <v>0</v>
      </c>
      <c r="CT130" s="515">
        <f t="shared" si="249"/>
        <v>0</v>
      </c>
      <c r="CU130" s="515">
        <f t="shared" si="250"/>
        <v>0</v>
      </c>
      <c r="CV130" s="515">
        <f t="shared" si="251"/>
        <v>0</v>
      </c>
      <c r="CW130" s="515">
        <f t="shared" si="252"/>
        <v>0</v>
      </c>
    </row>
    <row r="131" spans="2:101" x14ac:dyDescent="0.25">
      <c r="B131" s="509">
        <v>114</v>
      </c>
      <c r="C131" s="467">
        <f>'Student Entry'!C127</f>
        <v>211413205118</v>
      </c>
      <c r="D131" s="274" t="str">
        <f>'Student Entry'!D127</f>
        <v>VIDHYA.Y</v>
      </c>
      <c r="E131" s="468">
        <v>1</v>
      </c>
      <c r="F131" s="510">
        <v>1</v>
      </c>
      <c r="G131" s="510">
        <v>2</v>
      </c>
      <c r="H131" s="510" t="s">
        <v>937</v>
      </c>
      <c r="I131" s="510">
        <v>2</v>
      </c>
      <c r="J131" s="468">
        <v>2</v>
      </c>
      <c r="K131" s="510">
        <v>1</v>
      </c>
      <c r="L131" s="468">
        <v>2</v>
      </c>
      <c r="M131" s="468">
        <v>2</v>
      </c>
      <c r="N131" s="510">
        <v>2</v>
      </c>
      <c r="O131" s="511">
        <v>5</v>
      </c>
      <c r="P131" s="511">
        <v>8</v>
      </c>
      <c r="Q131" s="510"/>
      <c r="R131" s="510"/>
      <c r="S131" s="511">
        <v>4</v>
      </c>
      <c r="T131" s="511"/>
      <c r="U131" s="510"/>
      <c r="V131" s="510"/>
      <c r="W131" s="511">
        <v>5</v>
      </c>
      <c r="X131" s="511"/>
      <c r="Y131" s="510"/>
      <c r="Z131" s="510"/>
      <c r="AA131" s="511" t="s">
        <v>937</v>
      </c>
      <c r="AB131" s="511"/>
      <c r="AC131" s="510">
        <v>6</v>
      </c>
      <c r="AD131" s="510">
        <v>6</v>
      </c>
      <c r="AE131" s="511" t="s">
        <v>937</v>
      </c>
      <c r="AF131" s="511" t="s">
        <v>937</v>
      </c>
      <c r="AG131" s="447">
        <v>7</v>
      </c>
      <c r="AH131" s="512">
        <v>8</v>
      </c>
      <c r="AI131" s="513">
        <f t="shared" si="186"/>
        <v>6</v>
      </c>
      <c r="AJ131" s="513">
        <f t="shared" si="187"/>
        <v>9</v>
      </c>
      <c r="AK131" s="513">
        <f t="shared" si="188"/>
        <v>14</v>
      </c>
      <c r="AL131" s="513">
        <f t="shared" si="189"/>
        <v>16</v>
      </c>
      <c r="AM131" s="554">
        <f t="shared" si="190"/>
        <v>17</v>
      </c>
      <c r="AN131" s="554">
        <f t="shared" si="191"/>
        <v>2</v>
      </c>
      <c r="AO131" s="514">
        <f t="shared" si="193"/>
        <v>64</v>
      </c>
      <c r="AP131" s="515">
        <f t="shared" si="194"/>
        <v>0</v>
      </c>
      <c r="AQ131" s="515">
        <f t="shared" si="195"/>
        <v>0</v>
      </c>
      <c r="AR131" s="515">
        <f t="shared" si="196"/>
        <v>0</v>
      </c>
      <c r="AS131" s="515">
        <f t="shared" si="197"/>
        <v>0</v>
      </c>
      <c r="AT131" s="515">
        <f t="shared" si="198"/>
        <v>0</v>
      </c>
      <c r="AU131" s="515">
        <f t="shared" si="199"/>
        <v>0</v>
      </c>
      <c r="AV131" s="515">
        <f t="shared" si="200"/>
        <v>0</v>
      </c>
      <c r="AW131" s="515">
        <f t="shared" si="201"/>
        <v>0</v>
      </c>
      <c r="AX131" s="515">
        <f t="shared" si="202"/>
        <v>0</v>
      </c>
      <c r="AY131" s="515">
        <f t="shared" si="203"/>
        <v>0</v>
      </c>
      <c r="AZ131" s="515">
        <f t="shared" si="204"/>
        <v>0</v>
      </c>
      <c r="BA131" s="515">
        <f t="shared" si="205"/>
        <v>0</v>
      </c>
      <c r="BB131" s="515">
        <f t="shared" si="206"/>
        <v>0</v>
      </c>
      <c r="BC131" s="515">
        <f t="shared" si="207"/>
        <v>0</v>
      </c>
      <c r="BD131" s="515">
        <f t="shared" si="208"/>
        <v>0</v>
      </c>
      <c r="BE131" s="515">
        <f t="shared" si="209"/>
        <v>0</v>
      </c>
      <c r="BF131" s="515">
        <f t="shared" si="210"/>
        <v>0</v>
      </c>
      <c r="BG131" s="515">
        <f t="shared" si="211"/>
        <v>0</v>
      </c>
      <c r="BH131" s="515">
        <f t="shared" si="212"/>
        <v>0</v>
      </c>
      <c r="BI131" s="515">
        <f t="shared" si="213"/>
        <v>0</v>
      </c>
      <c r="BJ131" s="515">
        <f t="shared" si="214"/>
        <v>0</v>
      </c>
      <c r="BK131" s="515">
        <f t="shared" si="215"/>
        <v>0</v>
      </c>
      <c r="BL131" s="515">
        <f t="shared" si="216"/>
        <v>0</v>
      </c>
      <c r="BM131" s="515">
        <f t="shared" si="217"/>
        <v>0</v>
      </c>
      <c r="BN131" s="515">
        <f t="shared" si="218"/>
        <v>0</v>
      </c>
      <c r="BO131" s="515">
        <f t="shared" si="219"/>
        <v>0</v>
      </c>
      <c r="BP131" s="515">
        <f t="shared" si="220"/>
        <v>0</v>
      </c>
      <c r="BQ131" s="515">
        <f t="shared" si="221"/>
        <v>0</v>
      </c>
      <c r="BR131" s="515">
        <f t="shared" si="222"/>
        <v>0</v>
      </c>
      <c r="BS131" s="515">
        <f t="shared" si="223"/>
        <v>0</v>
      </c>
      <c r="BT131" s="515">
        <f t="shared" si="224"/>
        <v>0</v>
      </c>
      <c r="BU131" s="515">
        <f t="shared" si="225"/>
        <v>0</v>
      </c>
      <c r="BV131" s="515">
        <f t="shared" si="226"/>
        <v>0</v>
      </c>
      <c r="BW131" s="515">
        <f t="shared" si="227"/>
        <v>0</v>
      </c>
      <c r="BX131" s="515">
        <f t="shared" si="228"/>
        <v>0</v>
      </c>
      <c r="BY131" s="515">
        <f t="shared" si="229"/>
        <v>0</v>
      </c>
      <c r="BZ131" s="515">
        <f t="shared" si="230"/>
        <v>0</v>
      </c>
      <c r="CA131" s="515">
        <f t="shared" si="231"/>
        <v>0</v>
      </c>
      <c r="CB131" s="515">
        <f t="shared" si="232"/>
        <v>0</v>
      </c>
      <c r="CC131" s="515">
        <f t="shared" si="233"/>
        <v>0</v>
      </c>
      <c r="CD131" s="515">
        <f t="shared" si="234"/>
        <v>0</v>
      </c>
      <c r="CE131" s="515">
        <f t="shared" si="235"/>
        <v>0</v>
      </c>
      <c r="CF131" s="515">
        <f t="shared" si="236"/>
        <v>0</v>
      </c>
      <c r="CG131" s="515">
        <f t="shared" si="237"/>
        <v>0</v>
      </c>
      <c r="CH131" s="515">
        <f t="shared" si="238"/>
        <v>0</v>
      </c>
      <c r="CI131" s="515">
        <f t="shared" si="239"/>
        <v>0</v>
      </c>
      <c r="CJ131" s="515">
        <f t="shared" si="253"/>
        <v>0</v>
      </c>
      <c r="CK131" s="515">
        <f t="shared" si="240"/>
        <v>0</v>
      </c>
      <c r="CL131" s="515">
        <f t="shared" si="241"/>
        <v>0</v>
      </c>
      <c r="CM131" s="515">
        <f t="shared" si="242"/>
        <v>0</v>
      </c>
      <c r="CN131" s="515">
        <f t="shared" si="243"/>
        <v>0</v>
      </c>
      <c r="CO131" s="515">
        <f t="shared" si="244"/>
        <v>0</v>
      </c>
      <c r="CP131" s="515">
        <f t="shared" si="245"/>
        <v>0</v>
      </c>
      <c r="CQ131" s="515">
        <f t="shared" si="246"/>
        <v>0</v>
      </c>
      <c r="CR131" s="515">
        <f t="shared" si="247"/>
        <v>0</v>
      </c>
      <c r="CS131" s="515">
        <f t="shared" si="248"/>
        <v>0</v>
      </c>
      <c r="CT131" s="515">
        <f t="shared" si="249"/>
        <v>0</v>
      </c>
      <c r="CU131" s="515">
        <f t="shared" si="250"/>
        <v>0</v>
      </c>
      <c r="CV131" s="515">
        <f t="shared" si="251"/>
        <v>0</v>
      </c>
      <c r="CW131" s="515">
        <f t="shared" si="252"/>
        <v>0</v>
      </c>
    </row>
    <row r="132" spans="2:101" x14ac:dyDescent="0.25">
      <c r="B132" s="509">
        <v>115</v>
      </c>
      <c r="C132" s="467">
        <f>'Student Entry'!C128</f>
        <v>211413205119</v>
      </c>
      <c r="D132" s="274" t="str">
        <f>'Student Entry'!D128</f>
        <v>VIDYA RAMAMOORTHY</v>
      </c>
      <c r="E132" s="468">
        <v>2</v>
      </c>
      <c r="F132" s="510">
        <v>2</v>
      </c>
      <c r="G132" s="510">
        <v>2</v>
      </c>
      <c r="H132" s="510">
        <v>2</v>
      </c>
      <c r="I132" s="510">
        <v>2</v>
      </c>
      <c r="J132" s="468">
        <v>2</v>
      </c>
      <c r="K132" s="510">
        <v>2</v>
      </c>
      <c r="L132" s="468">
        <v>2</v>
      </c>
      <c r="M132" s="468">
        <v>2</v>
      </c>
      <c r="N132" s="510">
        <v>2</v>
      </c>
      <c r="O132" s="511" t="s">
        <v>937</v>
      </c>
      <c r="P132" s="511" t="s">
        <v>937</v>
      </c>
      <c r="Q132" s="510">
        <v>10</v>
      </c>
      <c r="R132" s="510">
        <v>3</v>
      </c>
      <c r="S132" s="511" t="s">
        <v>937</v>
      </c>
      <c r="T132" s="511"/>
      <c r="U132" s="510">
        <v>8</v>
      </c>
      <c r="V132" s="510"/>
      <c r="W132" s="511" t="s">
        <v>937</v>
      </c>
      <c r="X132" s="511"/>
      <c r="Y132" s="510">
        <v>7</v>
      </c>
      <c r="Z132" s="510"/>
      <c r="AA132" s="511">
        <v>6</v>
      </c>
      <c r="AB132" s="511"/>
      <c r="AC132" s="510"/>
      <c r="AD132" s="510"/>
      <c r="AE132" s="511">
        <v>5</v>
      </c>
      <c r="AF132" s="511">
        <v>8</v>
      </c>
      <c r="AG132" s="447"/>
      <c r="AH132" s="512"/>
      <c r="AI132" s="513">
        <f t="shared" si="186"/>
        <v>5</v>
      </c>
      <c r="AJ132" s="513">
        <f t="shared" si="187"/>
        <v>12</v>
      </c>
      <c r="AK132" s="513">
        <f t="shared" si="188"/>
        <v>4</v>
      </c>
      <c r="AL132" s="513">
        <f t="shared" si="189"/>
        <v>24</v>
      </c>
      <c r="AM132" s="554">
        <f t="shared" si="190"/>
        <v>20</v>
      </c>
      <c r="AN132" s="554">
        <f t="shared" si="191"/>
        <v>2</v>
      </c>
      <c r="AO132" s="514">
        <f t="shared" si="193"/>
        <v>67</v>
      </c>
      <c r="AP132" s="515">
        <f t="shared" si="194"/>
        <v>0</v>
      </c>
      <c r="AQ132" s="515">
        <f t="shared" si="195"/>
        <v>0</v>
      </c>
      <c r="AR132" s="515">
        <f t="shared" si="196"/>
        <v>0</v>
      </c>
      <c r="AS132" s="515">
        <f t="shared" si="197"/>
        <v>0</v>
      </c>
      <c r="AT132" s="515">
        <f t="shared" si="198"/>
        <v>0</v>
      </c>
      <c r="AU132" s="515">
        <f t="shared" si="199"/>
        <v>0</v>
      </c>
      <c r="AV132" s="515">
        <f t="shared" si="200"/>
        <v>0</v>
      </c>
      <c r="AW132" s="515">
        <f t="shared" si="201"/>
        <v>0</v>
      </c>
      <c r="AX132" s="515">
        <f t="shared" si="202"/>
        <v>0</v>
      </c>
      <c r="AY132" s="515">
        <f t="shared" si="203"/>
        <v>0</v>
      </c>
      <c r="AZ132" s="515">
        <f t="shared" si="204"/>
        <v>0</v>
      </c>
      <c r="BA132" s="515">
        <f t="shared" si="205"/>
        <v>0</v>
      </c>
      <c r="BB132" s="515">
        <f t="shared" si="206"/>
        <v>0</v>
      </c>
      <c r="BC132" s="515">
        <f t="shared" si="207"/>
        <v>0</v>
      </c>
      <c r="BD132" s="515">
        <f t="shared" si="208"/>
        <v>0</v>
      </c>
      <c r="BE132" s="515">
        <f t="shared" si="209"/>
        <v>0</v>
      </c>
      <c r="BF132" s="515">
        <f t="shared" si="210"/>
        <v>0</v>
      </c>
      <c r="BG132" s="515">
        <f t="shared" si="211"/>
        <v>0</v>
      </c>
      <c r="BH132" s="515">
        <f t="shared" si="212"/>
        <v>0</v>
      </c>
      <c r="BI132" s="515">
        <f t="shared" si="213"/>
        <v>0</v>
      </c>
      <c r="BJ132" s="515">
        <f t="shared" si="214"/>
        <v>0</v>
      </c>
      <c r="BK132" s="515">
        <f t="shared" si="215"/>
        <v>0</v>
      </c>
      <c r="BL132" s="515">
        <f t="shared" si="216"/>
        <v>0</v>
      </c>
      <c r="BM132" s="515">
        <f t="shared" si="217"/>
        <v>0</v>
      </c>
      <c r="BN132" s="515">
        <f t="shared" si="218"/>
        <v>0</v>
      </c>
      <c r="BO132" s="515">
        <f t="shared" si="219"/>
        <v>0</v>
      </c>
      <c r="BP132" s="515">
        <f t="shared" si="220"/>
        <v>0</v>
      </c>
      <c r="BQ132" s="515">
        <f t="shared" si="221"/>
        <v>0</v>
      </c>
      <c r="BR132" s="515">
        <f t="shared" si="222"/>
        <v>0</v>
      </c>
      <c r="BS132" s="515">
        <f t="shared" si="223"/>
        <v>0</v>
      </c>
      <c r="BT132" s="515">
        <f t="shared" si="224"/>
        <v>0</v>
      </c>
      <c r="BU132" s="515">
        <f t="shared" si="225"/>
        <v>0</v>
      </c>
      <c r="BV132" s="515">
        <f t="shared" si="226"/>
        <v>0</v>
      </c>
      <c r="BW132" s="515">
        <f t="shared" si="227"/>
        <v>0</v>
      </c>
      <c r="BX132" s="515">
        <f t="shared" si="228"/>
        <v>0</v>
      </c>
      <c r="BY132" s="515">
        <f t="shared" si="229"/>
        <v>0</v>
      </c>
      <c r="BZ132" s="515">
        <f t="shared" si="230"/>
        <v>0</v>
      </c>
      <c r="CA132" s="515">
        <f t="shared" si="231"/>
        <v>0</v>
      </c>
      <c r="CB132" s="515">
        <f t="shared" si="232"/>
        <v>0</v>
      </c>
      <c r="CC132" s="515">
        <f t="shared" si="233"/>
        <v>0</v>
      </c>
      <c r="CD132" s="515">
        <f t="shared" si="234"/>
        <v>0</v>
      </c>
      <c r="CE132" s="515">
        <f t="shared" si="235"/>
        <v>0</v>
      </c>
      <c r="CF132" s="515">
        <f t="shared" si="236"/>
        <v>0</v>
      </c>
      <c r="CG132" s="515">
        <f t="shared" si="237"/>
        <v>0</v>
      </c>
      <c r="CH132" s="515">
        <f t="shared" si="238"/>
        <v>0</v>
      </c>
      <c r="CI132" s="515">
        <f t="shared" si="239"/>
        <v>0</v>
      </c>
      <c r="CJ132" s="515">
        <f t="shared" si="253"/>
        <v>0</v>
      </c>
      <c r="CK132" s="515">
        <f t="shared" si="240"/>
        <v>0</v>
      </c>
      <c r="CL132" s="515">
        <f t="shared" si="241"/>
        <v>0</v>
      </c>
      <c r="CM132" s="515">
        <f t="shared" si="242"/>
        <v>0</v>
      </c>
      <c r="CN132" s="515">
        <f t="shared" si="243"/>
        <v>0</v>
      </c>
      <c r="CO132" s="515">
        <f t="shared" si="244"/>
        <v>0</v>
      </c>
      <c r="CP132" s="515">
        <f t="shared" si="245"/>
        <v>0</v>
      </c>
      <c r="CQ132" s="515">
        <f t="shared" si="246"/>
        <v>0</v>
      </c>
      <c r="CR132" s="515">
        <f t="shared" si="247"/>
        <v>0</v>
      </c>
      <c r="CS132" s="515">
        <f t="shared" si="248"/>
        <v>0</v>
      </c>
      <c r="CT132" s="515">
        <f t="shared" si="249"/>
        <v>0</v>
      </c>
      <c r="CU132" s="515">
        <f t="shared" si="250"/>
        <v>0</v>
      </c>
      <c r="CV132" s="515">
        <f t="shared" si="251"/>
        <v>0</v>
      </c>
      <c r="CW132" s="515">
        <f t="shared" si="252"/>
        <v>0</v>
      </c>
    </row>
    <row r="133" spans="2:101" x14ac:dyDescent="0.25">
      <c r="B133" s="509">
        <v>116</v>
      </c>
      <c r="C133" s="467">
        <f>'Student Entry'!C129</f>
        <v>211413205120</v>
      </c>
      <c r="D133" s="274" t="str">
        <f>'Student Entry'!D129</f>
        <v>VIGNESH.M.P</v>
      </c>
      <c r="E133" s="468">
        <v>2</v>
      </c>
      <c r="F133" s="510">
        <v>2</v>
      </c>
      <c r="G133" s="510">
        <v>1</v>
      </c>
      <c r="H133" s="510">
        <v>2</v>
      </c>
      <c r="I133" s="510">
        <v>2</v>
      </c>
      <c r="J133" s="468">
        <v>1</v>
      </c>
      <c r="K133" s="510">
        <v>1</v>
      </c>
      <c r="L133" s="468">
        <v>1</v>
      </c>
      <c r="M133" s="468">
        <v>2</v>
      </c>
      <c r="N133" s="510">
        <v>2</v>
      </c>
      <c r="O133" s="511">
        <v>5</v>
      </c>
      <c r="P133" s="511">
        <v>8</v>
      </c>
      <c r="Q133" s="510"/>
      <c r="R133" s="510"/>
      <c r="S133" s="511">
        <v>6</v>
      </c>
      <c r="T133" s="511"/>
      <c r="U133" s="510"/>
      <c r="V133" s="510"/>
      <c r="W133" s="511">
        <v>6</v>
      </c>
      <c r="X133" s="511"/>
      <c r="Y133" s="510"/>
      <c r="Z133" s="510"/>
      <c r="AA133" s="511">
        <v>6</v>
      </c>
      <c r="AB133" s="511"/>
      <c r="AC133" s="510"/>
      <c r="AD133" s="510"/>
      <c r="AE133" s="511">
        <v>6</v>
      </c>
      <c r="AF133" s="511">
        <v>7</v>
      </c>
      <c r="AG133" s="447"/>
      <c r="AH133" s="512"/>
      <c r="AI133" s="513">
        <f t="shared" si="186"/>
        <v>7</v>
      </c>
      <c r="AJ133" s="513">
        <f t="shared" si="187"/>
        <v>10</v>
      </c>
      <c r="AK133" s="513">
        <f t="shared" si="188"/>
        <v>9</v>
      </c>
      <c r="AL133" s="513">
        <f t="shared" si="189"/>
        <v>9</v>
      </c>
      <c r="AM133" s="554">
        <f t="shared" si="190"/>
        <v>23</v>
      </c>
      <c r="AN133" s="554">
        <f t="shared" si="191"/>
        <v>2</v>
      </c>
      <c r="AO133" s="514">
        <f t="shared" si="193"/>
        <v>60</v>
      </c>
      <c r="AP133" s="515">
        <f t="shared" si="194"/>
        <v>0</v>
      </c>
      <c r="AQ133" s="515">
        <f t="shared" si="195"/>
        <v>0</v>
      </c>
      <c r="AR133" s="515">
        <f t="shared" si="196"/>
        <v>0</v>
      </c>
      <c r="AS133" s="515">
        <f t="shared" si="197"/>
        <v>0</v>
      </c>
      <c r="AT133" s="515">
        <f t="shared" si="198"/>
        <v>0</v>
      </c>
      <c r="AU133" s="515">
        <f t="shared" si="199"/>
        <v>0</v>
      </c>
      <c r="AV133" s="515">
        <f t="shared" si="200"/>
        <v>0</v>
      </c>
      <c r="AW133" s="515">
        <f t="shared" si="201"/>
        <v>0</v>
      </c>
      <c r="AX133" s="515">
        <f t="shared" si="202"/>
        <v>0</v>
      </c>
      <c r="AY133" s="515">
        <f t="shared" si="203"/>
        <v>0</v>
      </c>
      <c r="AZ133" s="515">
        <f t="shared" si="204"/>
        <v>0</v>
      </c>
      <c r="BA133" s="515">
        <f t="shared" si="205"/>
        <v>0</v>
      </c>
      <c r="BB133" s="515">
        <f t="shared" si="206"/>
        <v>0</v>
      </c>
      <c r="BC133" s="515">
        <f t="shared" si="207"/>
        <v>0</v>
      </c>
      <c r="BD133" s="515">
        <f t="shared" si="208"/>
        <v>0</v>
      </c>
      <c r="BE133" s="515">
        <f t="shared" si="209"/>
        <v>0</v>
      </c>
      <c r="BF133" s="515">
        <f t="shared" si="210"/>
        <v>0</v>
      </c>
      <c r="BG133" s="515">
        <f t="shared" si="211"/>
        <v>0</v>
      </c>
      <c r="BH133" s="515">
        <f t="shared" si="212"/>
        <v>0</v>
      </c>
      <c r="BI133" s="515">
        <f t="shared" si="213"/>
        <v>0</v>
      </c>
      <c r="BJ133" s="515">
        <f t="shared" si="214"/>
        <v>0</v>
      </c>
      <c r="BK133" s="515">
        <f t="shared" si="215"/>
        <v>0</v>
      </c>
      <c r="BL133" s="515">
        <f t="shared" si="216"/>
        <v>0</v>
      </c>
      <c r="BM133" s="515">
        <f t="shared" si="217"/>
        <v>0</v>
      </c>
      <c r="BN133" s="515">
        <f t="shared" si="218"/>
        <v>0</v>
      </c>
      <c r="BO133" s="515">
        <f t="shared" si="219"/>
        <v>0</v>
      </c>
      <c r="BP133" s="515">
        <f t="shared" si="220"/>
        <v>0</v>
      </c>
      <c r="BQ133" s="515">
        <f t="shared" si="221"/>
        <v>0</v>
      </c>
      <c r="BR133" s="515">
        <f t="shared" si="222"/>
        <v>0</v>
      </c>
      <c r="BS133" s="515">
        <f t="shared" si="223"/>
        <v>0</v>
      </c>
      <c r="BT133" s="515">
        <f t="shared" si="224"/>
        <v>0</v>
      </c>
      <c r="BU133" s="515">
        <f t="shared" si="225"/>
        <v>0</v>
      </c>
      <c r="BV133" s="515">
        <f t="shared" si="226"/>
        <v>0</v>
      </c>
      <c r="BW133" s="515">
        <f t="shared" si="227"/>
        <v>0</v>
      </c>
      <c r="BX133" s="515">
        <f t="shared" si="228"/>
        <v>0</v>
      </c>
      <c r="BY133" s="515">
        <f t="shared" si="229"/>
        <v>0</v>
      </c>
      <c r="BZ133" s="515">
        <f t="shared" si="230"/>
        <v>0</v>
      </c>
      <c r="CA133" s="515">
        <f t="shared" si="231"/>
        <v>0</v>
      </c>
      <c r="CB133" s="515">
        <f t="shared" si="232"/>
        <v>0</v>
      </c>
      <c r="CC133" s="515">
        <f t="shared" si="233"/>
        <v>0</v>
      </c>
      <c r="CD133" s="515">
        <f t="shared" si="234"/>
        <v>0</v>
      </c>
      <c r="CE133" s="515">
        <f t="shared" si="235"/>
        <v>0</v>
      </c>
      <c r="CF133" s="515">
        <f t="shared" si="236"/>
        <v>0</v>
      </c>
      <c r="CG133" s="515">
        <f t="shared" si="237"/>
        <v>0</v>
      </c>
      <c r="CH133" s="515">
        <f t="shared" si="238"/>
        <v>0</v>
      </c>
      <c r="CI133" s="515">
        <f t="shared" si="239"/>
        <v>0</v>
      </c>
      <c r="CJ133" s="515">
        <f t="shared" si="253"/>
        <v>0</v>
      </c>
      <c r="CK133" s="515">
        <f t="shared" si="240"/>
        <v>0</v>
      </c>
      <c r="CL133" s="515">
        <f t="shared" si="241"/>
        <v>0</v>
      </c>
      <c r="CM133" s="515">
        <f t="shared" si="242"/>
        <v>0</v>
      </c>
      <c r="CN133" s="515">
        <f t="shared" si="243"/>
        <v>0</v>
      </c>
      <c r="CO133" s="515">
        <f t="shared" si="244"/>
        <v>0</v>
      </c>
      <c r="CP133" s="515">
        <f t="shared" si="245"/>
        <v>0</v>
      </c>
      <c r="CQ133" s="515">
        <f t="shared" si="246"/>
        <v>0</v>
      </c>
      <c r="CR133" s="515">
        <f t="shared" si="247"/>
        <v>0</v>
      </c>
      <c r="CS133" s="515">
        <f t="shared" si="248"/>
        <v>0</v>
      </c>
      <c r="CT133" s="515">
        <f t="shared" si="249"/>
        <v>0</v>
      </c>
      <c r="CU133" s="515">
        <f t="shared" si="250"/>
        <v>0</v>
      </c>
      <c r="CV133" s="515">
        <f t="shared" si="251"/>
        <v>0</v>
      </c>
      <c r="CW133" s="515">
        <f t="shared" si="252"/>
        <v>0</v>
      </c>
    </row>
    <row r="134" spans="2:101" x14ac:dyDescent="0.25">
      <c r="B134" s="509">
        <v>117</v>
      </c>
      <c r="C134" s="467">
        <f>'Student Entry'!C130</f>
        <v>211413205121</v>
      </c>
      <c r="D134" s="274" t="str">
        <f>'Student Entry'!D130</f>
        <v>VIGNESH.V.K</v>
      </c>
      <c r="E134" s="468">
        <v>1</v>
      </c>
      <c r="F134" s="510">
        <v>1</v>
      </c>
      <c r="G134" s="510">
        <v>2</v>
      </c>
      <c r="H134" s="510" t="s">
        <v>937</v>
      </c>
      <c r="I134" s="510">
        <v>2</v>
      </c>
      <c r="J134" s="468">
        <v>2</v>
      </c>
      <c r="K134" s="510">
        <v>2</v>
      </c>
      <c r="L134" s="468">
        <v>2</v>
      </c>
      <c r="M134" s="468">
        <v>2</v>
      </c>
      <c r="N134" s="510">
        <v>1</v>
      </c>
      <c r="O134" s="511">
        <v>6</v>
      </c>
      <c r="P134" s="511">
        <v>6</v>
      </c>
      <c r="Q134" s="510"/>
      <c r="R134" s="510"/>
      <c r="S134" s="511">
        <v>7</v>
      </c>
      <c r="T134" s="511"/>
      <c r="U134" s="510"/>
      <c r="V134" s="510"/>
      <c r="W134" s="511">
        <v>7</v>
      </c>
      <c r="X134" s="511"/>
      <c r="Y134" s="510"/>
      <c r="Z134" s="510"/>
      <c r="AA134" s="511">
        <v>6</v>
      </c>
      <c r="AB134" s="511"/>
      <c r="AC134" s="510"/>
      <c r="AD134" s="510"/>
      <c r="AE134" s="511">
        <v>7</v>
      </c>
      <c r="AF134" s="511">
        <v>6</v>
      </c>
      <c r="AG134" s="447"/>
      <c r="AH134" s="512"/>
      <c r="AI134" s="513">
        <f t="shared" si="186"/>
        <v>7</v>
      </c>
      <c r="AJ134" s="513">
        <f t="shared" si="187"/>
        <v>7</v>
      </c>
      <c r="AK134" s="513">
        <f t="shared" si="188"/>
        <v>11</v>
      </c>
      <c r="AL134" s="513">
        <f t="shared" si="189"/>
        <v>9</v>
      </c>
      <c r="AM134" s="554">
        <f t="shared" si="190"/>
        <v>24</v>
      </c>
      <c r="AN134" s="554">
        <f t="shared" si="191"/>
        <v>2</v>
      </c>
      <c r="AO134" s="514">
        <f t="shared" si="193"/>
        <v>60</v>
      </c>
      <c r="AP134" s="515">
        <f t="shared" si="194"/>
        <v>0</v>
      </c>
      <c r="AQ134" s="515">
        <f t="shared" si="195"/>
        <v>0</v>
      </c>
      <c r="AR134" s="515">
        <f t="shared" si="196"/>
        <v>0</v>
      </c>
      <c r="AS134" s="515">
        <f t="shared" si="197"/>
        <v>0</v>
      </c>
      <c r="AT134" s="515">
        <f t="shared" si="198"/>
        <v>0</v>
      </c>
      <c r="AU134" s="515">
        <f t="shared" si="199"/>
        <v>0</v>
      </c>
      <c r="AV134" s="515">
        <f t="shared" si="200"/>
        <v>0</v>
      </c>
      <c r="AW134" s="515">
        <f t="shared" si="201"/>
        <v>0</v>
      </c>
      <c r="AX134" s="515">
        <f t="shared" si="202"/>
        <v>0</v>
      </c>
      <c r="AY134" s="515">
        <f t="shared" si="203"/>
        <v>0</v>
      </c>
      <c r="AZ134" s="515">
        <f t="shared" si="204"/>
        <v>0</v>
      </c>
      <c r="BA134" s="515">
        <f t="shared" si="205"/>
        <v>0</v>
      </c>
      <c r="BB134" s="515">
        <f t="shared" si="206"/>
        <v>0</v>
      </c>
      <c r="BC134" s="515">
        <f t="shared" si="207"/>
        <v>0</v>
      </c>
      <c r="BD134" s="515">
        <f t="shared" si="208"/>
        <v>0</v>
      </c>
      <c r="BE134" s="515">
        <f t="shared" si="209"/>
        <v>0</v>
      </c>
      <c r="BF134" s="515">
        <f t="shared" si="210"/>
        <v>0</v>
      </c>
      <c r="BG134" s="515">
        <f t="shared" si="211"/>
        <v>0</v>
      </c>
      <c r="BH134" s="515">
        <f t="shared" si="212"/>
        <v>0</v>
      </c>
      <c r="BI134" s="515">
        <f t="shared" si="213"/>
        <v>0</v>
      </c>
      <c r="BJ134" s="515">
        <f t="shared" si="214"/>
        <v>0</v>
      </c>
      <c r="BK134" s="515">
        <f t="shared" si="215"/>
        <v>0</v>
      </c>
      <c r="BL134" s="515">
        <f t="shared" si="216"/>
        <v>0</v>
      </c>
      <c r="BM134" s="515">
        <f t="shared" si="217"/>
        <v>0</v>
      </c>
      <c r="BN134" s="515">
        <f t="shared" si="218"/>
        <v>0</v>
      </c>
      <c r="BO134" s="515">
        <f t="shared" si="219"/>
        <v>0</v>
      </c>
      <c r="BP134" s="515">
        <f t="shared" si="220"/>
        <v>0</v>
      </c>
      <c r="BQ134" s="515">
        <f t="shared" si="221"/>
        <v>0</v>
      </c>
      <c r="BR134" s="515">
        <f t="shared" si="222"/>
        <v>0</v>
      </c>
      <c r="BS134" s="515">
        <f t="shared" si="223"/>
        <v>0</v>
      </c>
      <c r="BT134" s="515">
        <f t="shared" si="224"/>
        <v>0</v>
      </c>
      <c r="BU134" s="515">
        <f t="shared" si="225"/>
        <v>0</v>
      </c>
      <c r="BV134" s="515">
        <f t="shared" si="226"/>
        <v>0</v>
      </c>
      <c r="BW134" s="515">
        <f t="shared" si="227"/>
        <v>0</v>
      </c>
      <c r="BX134" s="515">
        <f t="shared" si="228"/>
        <v>0</v>
      </c>
      <c r="BY134" s="515">
        <f t="shared" si="229"/>
        <v>0</v>
      </c>
      <c r="BZ134" s="515">
        <f t="shared" si="230"/>
        <v>0</v>
      </c>
      <c r="CA134" s="515">
        <f t="shared" si="231"/>
        <v>0</v>
      </c>
      <c r="CB134" s="515">
        <f t="shared" si="232"/>
        <v>0</v>
      </c>
      <c r="CC134" s="515">
        <f t="shared" si="233"/>
        <v>0</v>
      </c>
      <c r="CD134" s="515">
        <f t="shared" si="234"/>
        <v>0</v>
      </c>
      <c r="CE134" s="515">
        <f t="shared" si="235"/>
        <v>0</v>
      </c>
      <c r="CF134" s="515">
        <f t="shared" si="236"/>
        <v>0</v>
      </c>
      <c r="CG134" s="515">
        <f t="shared" si="237"/>
        <v>0</v>
      </c>
      <c r="CH134" s="515">
        <f t="shared" si="238"/>
        <v>0</v>
      </c>
      <c r="CI134" s="515">
        <f t="shared" si="239"/>
        <v>0</v>
      </c>
      <c r="CJ134" s="515">
        <f t="shared" si="253"/>
        <v>0</v>
      </c>
      <c r="CK134" s="515">
        <f t="shared" si="240"/>
        <v>0</v>
      </c>
      <c r="CL134" s="515">
        <f t="shared" si="241"/>
        <v>0</v>
      </c>
      <c r="CM134" s="515">
        <f t="shared" si="242"/>
        <v>0</v>
      </c>
      <c r="CN134" s="515">
        <f t="shared" si="243"/>
        <v>0</v>
      </c>
      <c r="CO134" s="515">
        <f t="shared" si="244"/>
        <v>0</v>
      </c>
      <c r="CP134" s="515">
        <f t="shared" si="245"/>
        <v>0</v>
      </c>
      <c r="CQ134" s="515">
        <f t="shared" si="246"/>
        <v>0</v>
      </c>
      <c r="CR134" s="515">
        <f t="shared" si="247"/>
        <v>0</v>
      </c>
      <c r="CS134" s="515">
        <f t="shared" si="248"/>
        <v>0</v>
      </c>
      <c r="CT134" s="515">
        <f t="shared" si="249"/>
        <v>0</v>
      </c>
      <c r="CU134" s="515">
        <f t="shared" si="250"/>
        <v>0</v>
      </c>
      <c r="CV134" s="515">
        <f t="shared" si="251"/>
        <v>0</v>
      </c>
      <c r="CW134" s="515">
        <f t="shared" si="252"/>
        <v>0</v>
      </c>
    </row>
    <row r="135" spans="2:101" x14ac:dyDescent="0.25">
      <c r="B135" s="509">
        <v>118</v>
      </c>
      <c r="C135" s="467">
        <f>'Student Entry'!C131</f>
        <v>211413205122</v>
      </c>
      <c r="D135" s="274" t="str">
        <f>'Student Entry'!D131</f>
        <v>VIJAYASHREE.J</v>
      </c>
      <c r="E135" s="468" t="s">
        <v>937</v>
      </c>
      <c r="F135" s="510">
        <v>2</v>
      </c>
      <c r="G135" s="510">
        <v>1</v>
      </c>
      <c r="H135" s="510">
        <v>0</v>
      </c>
      <c r="I135" s="510">
        <v>0</v>
      </c>
      <c r="J135" s="468">
        <v>2</v>
      </c>
      <c r="K135" s="510">
        <v>1</v>
      </c>
      <c r="L135" s="468">
        <v>2</v>
      </c>
      <c r="M135" s="468">
        <v>2</v>
      </c>
      <c r="N135" s="510">
        <v>2</v>
      </c>
      <c r="O135" s="511">
        <v>5</v>
      </c>
      <c r="P135" s="511">
        <v>5</v>
      </c>
      <c r="Q135" s="510"/>
      <c r="R135" s="510"/>
      <c r="S135" s="511">
        <v>6</v>
      </c>
      <c r="T135" s="511"/>
      <c r="U135" s="510"/>
      <c r="V135" s="510"/>
      <c r="W135" s="511">
        <v>6</v>
      </c>
      <c r="X135" s="511"/>
      <c r="Y135" s="510"/>
      <c r="Z135" s="510"/>
      <c r="AA135" s="511">
        <v>8</v>
      </c>
      <c r="AB135" s="511"/>
      <c r="AC135" s="510"/>
      <c r="AD135" s="510"/>
      <c r="AE135" s="511">
        <v>6</v>
      </c>
      <c r="AF135" s="511">
        <v>8</v>
      </c>
      <c r="AG135" s="447"/>
      <c r="AH135" s="512"/>
      <c r="AI135" s="513">
        <f t="shared" si="186"/>
        <v>5</v>
      </c>
      <c r="AJ135" s="513">
        <f t="shared" si="187"/>
        <v>7</v>
      </c>
      <c r="AK135" s="513">
        <f t="shared" si="188"/>
        <v>7</v>
      </c>
      <c r="AL135" s="513">
        <f t="shared" si="189"/>
        <v>8</v>
      </c>
      <c r="AM135" s="554">
        <f t="shared" si="190"/>
        <v>27</v>
      </c>
      <c r="AN135" s="554">
        <f t="shared" si="191"/>
        <v>2</v>
      </c>
      <c r="AO135" s="514">
        <f t="shared" si="193"/>
        <v>56</v>
      </c>
      <c r="AP135" s="515">
        <f t="shared" si="194"/>
        <v>0</v>
      </c>
      <c r="AQ135" s="515">
        <f t="shared" si="195"/>
        <v>0</v>
      </c>
      <c r="AR135" s="515">
        <f t="shared" si="196"/>
        <v>0</v>
      </c>
      <c r="AS135" s="515">
        <f t="shared" si="197"/>
        <v>0</v>
      </c>
      <c r="AT135" s="515">
        <f t="shared" si="198"/>
        <v>0</v>
      </c>
      <c r="AU135" s="515">
        <f t="shared" si="199"/>
        <v>0</v>
      </c>
      <c r="AV135" s="515">
        <f t="shared" si="200"/>
        <v>0</v>
      </c>
      <c r="AW135" s="515">
        <f t="shared" si="201"/>
        <v>0</v>
      </c>
      <c r="AX135" s="515">
        <f t="shared" si="202"/>
        <v>0</v>
      </c>
      <c r="AY135" s="515">
        <f t="shared" si="203"/>
        <v>0</v>
      </c>
      <c r="AZ135" s="515">
        <f t="shared" si="204"/>
        <v>0</v>
      </c>
      <c r="BA135" s="515">
        <f t="shared" si="205"/>
        <v>0</v>
      </c>
      <c r="BB135" s="515">
        <f t="shared" si="206"/>
        <v>0</v>
      </c>
      <c r="BC135" s="515">
        <f t="shared" si="207"/>
        <v>0</v>
      </c>
      <c r="BD135" s="515">
        <f t="shared" si="208"/>
        <v>0</v>
      </c>
      <c r="BE135" s="515">
        <f t="shared" si="209"/>
        <v>0</v>
      </c>
      <c r="BF135" s="515">
        <f t="shared" si="210"/>
        <v>0</v>
      </c>
      <c r="BG135" s="515">
        <f t="shared" si="211"/>
        <v>0</v>
      </c>
      <c r="BH135" s="515">
        <f t="shared" si="212"/>
        <v>0</v>
      </c>
      <c r="BI135" s="515">
        <f t="shared" si="213"/>
        <v>0</v>
      </c>
      <c r="BJ135" s="515">
        <f t="shared" si="214"/>
        <v>0</v>
      </c>
      <c r="BK135" s="515">
        <f t="shared" si="215"/>
        <v>0</v>
      </c>
      <c r="BL135" s="515">
        <f t="shared" si="216"/>
        <v>0</v>
      </c>
      <c r="BM135" s="515">
        <f t="shared" si="217"/>
        <v>0</v>
      </c>
      <c r="BN135" s="515">
        <f t="shared" si="218"/>
        <v>0</v>
      </c>
      <c r="BO135" s="515">
        <f t="shared" si="219"/>
        <v>0</v>
      </c>
      <c r="BP135" s="515">
        <f t="shared" si="220"/>
        <v>0</v>
      </c>
      <c r="BQ135" s="515">
        <f t="shared" si="221"/>
        <v>0</v>
      </c>
      <c r="BR135" s="515">
        <f t="shared" si="222"/>
        <v>0</v>
      </c>
      <c r="BS135" s="515">
        <f t="shared" si="223"/>
        <v>0</v>
      </c>
      <c r="BT135" s="515">
        <f t="shared" si="224"/>
        <v>0</v>
      </c>
      <c r="BU135" s="515">
        <f t="shared" si="225"/>
        <v>0</v>
      </c>
      <c r="BV135" s="515">
        <f t="shared" si="226"/>
        <v>0</v>
      </c>
      <c r="BW135" s="515">
        <f t="shared" si="227"/>
        <v>0</v>
      </c>
      <c r="BX135" s="515">
        <f t="shared" si="228"/>
        <v>0</v>
      </c>
      <c r="BY135" s="515">
        <f t="shared" si="229"/>
        <v>0</v>
      </c>
      <c r="BZ135" s="515">
        <f t="shared" si="230"/>
        <v>0</v>
      </c>
      <c r="CA135" s="515">
        <f t="shared" si="231"/>
        <v>0</v>
      </c>
      <c r="CB135" s="515">
        <f t="shared" si="232"/>
        <v>0</v>
      </c>
      <c r="CC135" s="515">
        <f t="shared" si="233"/>
        <v>0</v>
      </c>
      <c r="CD135" s="515">
        <f t="shared" si="234"/>
        <v>0</v>
      </c>
      <c r="CE135" s="515">
        <f t="shared" si="235"/>
        <v>0</v>
      </c>
      <c r="CF135" s="515">
        <f t="shared" si="236"/>
        <v>0</v>
      </c>
      <c r="CG135" s="515">
        <f t="shared" si="237"/>
        <v>0</v>
      </c>
      <c r="CH135" s="515">
        <f t="shared" si="238"/>
        <v>0</v>
      </c>
      <c r="CI135" s="515">
        <f t="shared" si="239"/>
        <v>0</v>
      </c>
      <c r="CJ135" s="515">
        <f t="shared" si="253"/>
        <v>0</v>
      </c>
      <c r="CK135" s="515">
        <f t="shared" si="240"/>
        <v>0</v>
      </c>
      <c r="CL135" s="515">
        <f t="shared" si="241"/>
        <v>0</v>
      </c>
      <c r="CM135" s="515">
        <f t="shared" si="242"/>
        <v>0</v>
      </c>
      <c r="CN135" s="515">
        <f t="shared" si="243"/>
        <v>0</v>
      </c>
      <c r="CO135" s="515">
        <f t="shared" si="244"/>
        <v>0</v>
      </c>
      <c r="CP135" s="515">
        <f t="shared" si="245"/>
        <v>0</v>
      </c>
      <c r="CQ135" s="515">
        <f t="shared" si="246"/>
        <v>0</v>
      </c>
      <c r="CR135" s="515">
        <f t="shared" si="247"/>
        <v>0</v>
      </c>
      <c r="CS135" s="515">
        <f t="shared" si="248"/>
        <v>0</v>
      </c>
      <c r="CT135" s="515">
        <f t="shared" si="249"/>
        <v>0</v>
      </c>
      <c r="CU135" s="515">
        <f t="shared" si="250"/>
        <v>0</v>
      </c>
      <c r="CV135" s="515">
        <f t="shared" si="251"/>
        <v>0</v>
      </c>
      <c r="CW135" s="515">
        <f t="shared" si="252"/>
        <v>0</v>
      </c>
    </row>
    <row r="136" spans="2:101" x14ac:dyDescent="0.25">
      <c r="B136" s="509">
        <v>119</v>
      </c>
      <c r="C136" s="467">
        <f>'Student Entry'!C132</f>
        <v>211413205123</v>
      </c>
      <c r="D136" s="274" t="str">
        <f>'Student Entry'!D132</f>
        <v>VIJITHA.K.M</v>
      </c>
      <c r="E136" s="468">
        <v>1</v>
      </c>
      <c r="F136" s="510">
        <v>2</v>
      </c>
      <c r="G136" s="510">
        <v>2</v>
      </c>
      <c r="H136" s="510">
        <v>1</v>
      </c>
      <c r="I136" s="510">
        <v>1</v>
      </c>
      <c r="J136" s="468">
        <v>1</v>
      </c>
      <c r="K136" s="510">
        <v>2</v>
      </c>
      <c r="L136" s="468">
        <v>2</v>
      </c>
      <c r="M136" s="468">
        <v>2</v>
      </c>
      <c r="N136" s="510">
        <v>1</v>
      </c>
      <c r="O136" s="511" t="s">
        <v>937</v>
      </c>
      <c r="P136" s="511" t="s">
        <v>937</v>
      </c>
      <c r="Q136" s="510"/>
      <c r="R136" s="510"/>
      <c r="S136" s="511" t="s">
        <v>937</v>
      </c>
      <c r="T136" s="511"/>
      <c r="U136" s="510">
        <v>13</v>
      </c>
      <c r="V136" s="510"/>
      <c r="W136" s="511" t="s">
        <v>937</v>
      </c>
      <c r="X136" s="511"/>
      <c r="Y136" s="510">
        <v>6</v>
      </c>
      <c r="Z136" s="510"/>
      <c r="AA136" s="511" t="s">
        <v>937</v>
      </c>
      <c r="AB136" s="511"/>
      <c r="AC136" s="510">
        <v>6</v>
      </c>
      <c r="AD136" s="510">
        <v>6</v>
      </c>
      <c r="AE136" s="511" t="s">
        <v>937</v>
      </c>
      <c r="AF136" s="511" t="s">
        <v>937</v>
      </c>
      <c r="AG136" s="447">
        <v>8</v>
      </c>
      <c r="AH136" s="512">
        <v>6</v>
      </c>
      <c r="AI136" s="513">
        <f t="shared" si="186"/>
        <v>1</v>
      </c>
      <c r="AJ136" s="513">
        <f t="shared" si="187"/>
        <v>2</v>
      </c>
      <c r="AK136" s="513">
        <f t="shared" si="188"/>
        <v>9</v>
      </c>
      <c r="AL136" s="513">
        <f t="shared" si="189"/>
        <v>33</v>
      </c>
      <c r="AM136" s="554">
        <f t="shared" si="190"/>
        <v>13</v>
      </c>
      <c r="AN136" s="554">
        <f t="shared" si="191"/>
        <v>2</v>
      </c>
      <c r="AO136" s="514">
        <f t="shared" si="193"/>
        <v>60</v>
      </c>
      <c r="AP136" s="515">
        <f t="shared" si="194"/>
        <v>0</v>
      </c>
      <c r="AQ136" s="515">
        <f t="shared" si="195"/>
        <v>0</v>
      </c>
      <c r="AR136" s="515">
        <f t="shared" si="196"/>
        <v>0</v>
      </c>
      <c r="AS136" s="515">
        <f t="shared" si="197"/>
        <v>0</v>
      </c>
      <c r="AT136" s="515">
        <f t="shared" si="198"/>
        <v>0</v>
      </c>
      <c r="AU136" s="515">
        <f t="shared" si="199"/>
        <v>0</v>
      </c>
      <c r="AV136" s="515">
        <f t="shared" si="200"/>
        <v>0</v>
      </c>
      <c r="AW136" s="515">
        <f t="shared" si="201"/>
        <v>0</v>
      </c>
      <c r="AX136" s="515">
        <f t="shared" si="202"/>
        <v>0</v>
      </c>
      <c r="AY136" s="515">
        <f t="shared" si="203"/>
        <v>0</v>
      </c>
      <c r="AZ136" s="515">
        <f t="shared" si="204"/>
        <v>0</v>
      </c>
      <c r="BA136" s="515">
        <f t="shared" si="205"/>
        <v>0</v>
      </c>
      <c r="BB136" s="515">
        <f t="shared" si="206"/>
        <v>0</v>
      </c>
      <c r="BC136" s="515">
        <f t="shared" si="207"/>
        <v>0</v>
      </c>
      <c r="BD136" s="515">
        <f t="shared" si="208"/>
        <v>0</v>
      </c>
      <c r="BE136" s="515">
        <f t="shared" si="209"/>
        <v>0</v>
      </c>
      <c r="BF136" s="515">
        <f t="shared" si="210"/>
        <v>0</v>
      </c>
      <c r="BG136" s="515">
        <f t="shared" si="211"/>
        <v>0</v>
      </c>
      <c r="BH136" s="515">
        <f t="shared" si="212"/>
        <v>0</v>
      </c>
      <c r="BI136" s="515">
        <f t="shared" si="213"/>
        <v>0</v>
      </c>
      <c r="BJ136" s="515">
        <f t="shared" si="214"/>
        <v>0</v>
      </c>
      <c r="BK136" s="515">
        <f t="shared" si="215"/>
        <v>0</v>
      </c>
      <c r="BL136" s="515">
        <f t="shared" si="216"/>
        <v>0</v>
      </c>
      <c r="BM136" s="515">
        <f t="shared" si="217"/>
        <v>0</v>
      </c>
      <c r="BN136" s="515">
        <f t="shared" si="218"/>
        <v>0</v>
      </c>
      <c r="BO136" s="515">
        <f t="shared" si="219"/>
        <v>0</v>
      </c>
      <c r="BP136" s="515">
        <f t="shared" si="220"/>
        <v>0</v>
      </c>
      <c r="BQ136" s="515">
        <f t="shared" si="221"/>
        <v>0</v>
      </c>
      <c r="BR136" s="515">
        <f t="shared" si="222"/>
        <v>0</v>
      </c>
      <c r="BS136" s="515">
        <f t="shared" si="223"/>
        <v>0</v>
      </c>
      <c r="BT136" s="515">
        <f t="shared" si="224"/>
        <v>0</v>
      </c>
      <c r="BU136" s="515">
        <f t="shared" si="225"/>
        <v>0</v>
      </c>
      <c r="BV136" s="515">
        <f t="shared" si="226"/>
        <v>0</v>
      </c>
      <c r="BW136" s="515">
        <f t="shared" si="227"/>
        <v>0</v>
      </c>
      <c r="BX136" s="515">
        <f t="shared" si="228"/>
        <v>0</v>
      </c>
      <c r="BY136" s="515">
        <f t="shared" si="229"/>
        <v>0</v>
      </c>
      <c r="BZ136" s="515">
        <f t="shared" si="230"/>
        <v>0</v>
      </c>
      <c r="CA136" s="515">
        <f t="shared" si="231"/>
        <v>0</v>
      </c>
      <c r="CB136" s="515">
        <f t="shared" si="232"/>
        <v>0</v>
      </c>
      <c r="CC136" s="515">
        <f t="shared" si="233"/>
        <v>0</v>
      </c>
      <c r="CD136" s="515">
        <f t="shared" si="234"/>
        <v>0</v>
      </c>
      <c r="CE136" s="515">
        <f t="shared" si="235"/>
        <v>0</v>
      </c>
      <c r="CF136" s="515">
        <f t="shared" si="236"/>
        <v>0</v>
      </c>
      <c r="CG136" s="515">
        <f t="shared" si="237"/>
        <v>0</v>
      </c>
      <c r="CH136" s="515">
        <f t="shared" si="238"/>
        <v>0</v>
      </c>
      <c r="CI136" s="515">
        <f t="shared" si="239"/>
        <v>0</v>
      </c>
      <c r="CJ136" s="515">
        <f t="shared" si="253"/>
        <v>0</v>
      </c>
      <c r="CK136" s="515">
        <f t="shared" si="240"/>
        <v>0</v>
      </c>
      <c r="CL136" s="515">
        <f t="shared" si="241"/>
        <v>0</v>
      </c>
      <c r="CM136" s="515">
        <f t="shared" si="242"/>
        <v>0</v>
      </c>
      <c r="CN136" s="515">
        <f t="shared" si="243"/>
        <v>0</v>
      </c>
      <c r="CO136" s="515">
        <f t="shared" si="244"/>
        <v>0</v>
      </c>
      <c r="CP136" s="515">
        <f t="shared" si="245"/>
        <v>0</v>
      </c>
      <c r="CQ136" s="515">
        <f t="shared" si="246"/>
        <v>0</v>
      </c>
      <c r="CR136" s="515">
        <f t="shared" si="247"/>
        <v>0</v>
      </c>
      <c r="CS136" s="515">
        <f t="shared" si="248"/>
        <v>0</v>
      </c>
      <c r="CT136" s="515">
        <f t="shared" si="249"/>
        <v>0</v>
      </c>
      <c r="CU136" s="515">
        <f t="shared" si="250"/>
        <v>0</v>
      </c>
      <c r="CV136" s="515">
        <f t="shared" si="251"/>
        <v>0</v>
      </c>
      <c r="CW136" s="515">
        <f t="shared" si="252"/>
        <v>0</v>
      </c>
    </row>
    <row r="137" spans="2:101" x14ac:dyDescent="0.25">
      <c r="B137" s="509">
        <v>120</v>
      </c>
      <c r="C137" s="467">
        <f>'Student Entry'!C133</f>
        <v>211413205125</v>
      </c>
      <c r="D137" s="274" t="str">
        <f>'Student Entry'!D133</f>
        <v>YASIKA.K</v>
      </c>
      <c r="E137" s="468">
        <v>2</v>
      </c>
      <c r="F137" s="510">
        <v>2</v>
      </c>
      <c r="G137" s="510">
        <v>1</v>
      </c>
      <c r="H137" s="510">
        <v>2</v>
      </c>
      <c r="I137" s="510">
        <v>2</v>
      </c>
      <c r="J137" s="468">
        <v>2</v>
      </c>
      <c r="K137" s="510">
        <v>1</v>
      </c>
      <c r="L137" s="468">
        <v>1</v>
      </c>
      <c r="M137" s="468">
        <v>2</v>
      </c>
      <c r="N137" s="510">
        <v>1</v>
      </c>
      <c r="O137" s="511">
        <v>3</v>
      </c>
      <c r="P137" s="511">
        <v>8</v>
      </c>
      <c r="Q137" s="510"/>
      <c r="R137" s="510"/>
      <c r="S137" s="511" t="s">
        <v>937</v>
      </c>
      <c r="T137" s="511"/>
      <c r="U137" s="510">
        <v>12</v>
      </c>
      <c r="V137" s="510"/>
      <c r="W137" s="511">
        <v>6</v>
      </c>
      <c r="X137" s="511"/>
      <c r="Y137" s="510"/>
      <c r="Z137" s="510"/>
      <c r="AA137" s="511">
        <v>7</v>
      </c>
      <c r="AB137" s="511"/>
      <c r="AC137" s="510"/>
      <c r="AD137" s="510"/>
      <c r="AE137" s="511">
        <v>5</v>
      </c>
      <c r="AF137" s="511">
        <v>7</v>
      </c>
      <c r="AG137" s="447"/>
      <c r="AH137" s="512"/>
      <c r="AI137" s="513">
        <f t="shared" si="186"/>
        <v>5</v>
      </c>
      <c r="AJ137" s="513">
        <f t="shared" si="187"/>
        <v>10</v>
      </c>
      <c r="AK137" s="513">
        <f t="shared" si="188"/>
        <v>3</v>
      </c>
      <c r="AL137" s="513">
        <f t="shared" si="189"/>
        <v>21</v>
      </c>
      <c r="AM137" s="554">
        <f t="shared" si="190"/>
        <v>23</v>
      </c>
      <c r="AN137" s="554">
        <f t="shared" si="191"/>
        <v>2</v>
      </c>
      <c r="AO137" s="514">
        <f t="shared" si="193"/>
        <v>64</v>
      </c>
      <c r="AP137" s="515">
        <f t="shared" si="194"/>
        <v>0</v>
      </c>
      <c r="AQ137" s="515">
        <f t="shared" si="195"/>
        <v>0</v>
      </c>
      <c r="AR137" s="515">
        <f t="shared" si="196"/>
        <v>0</v>
      </c>
      <c r="AS137" s="515">
        <f t="shared" si="197"/>
        <v>0</v>
      </c>
      <c r="AT137" s="515">
        <f t="shared" si="198"/>
        <v>0</v>
      </c>
      <c r="AU137" s="515">
        <f t="shared" si="199"/>
        <v>0</v>
      </c>
      <c r="AV137" s="515">
        <f t="shared" si="200"/>
        <v>0</v>
      </c>
      <c r="AW137" s="515">
        <f t="shared" si="201"/>
        <v>0</v>
      </c>
      <c r="AX137" s="515">
        <f t="shared" si="202"/>
        <v>0</v>
      </c>
      <c r="AY137" s="515">
        <f t="shared" si="203"/>
        <v>0</v>
      </c>
      <c r="AZ137" s="515">
        <f t="shared" si="204"/>
        <v>0</v>
      </c>
      <c r="BA137" s="515">
        <f t="shared" si="205"/>
        <v>0</v>
      </c>
      <c r="BB137" s="515">
        <f t="shared" si="206"/>
        <v>0</v>
      </c>
      <c r="BC137" s="515">
        <f t="shared" si="207"/>
        <v>0</v>
      </c>
      <c r="BD137" s="515">
        <f t="shared" si="208"/>
        <v>0</v>
      </c>
      <c r="BE137" s="515">
        <f t="shared" si="209"/>
        <v>0</v>
      </c>
      <c r="BF137" s="515">
        <f t="shared" si="210"/>
        <v>0</v>
      </c>
      <c r="BG137" s="515">
        <f t="shared" si="211"/>
        <v>0</v>
      </c>
      <c r="BH137" s="515">
        <f t="shared" si="212"/>
        <v>0</v>
      </c>
      <c r="BI137" s="515">
        <f t="shared" si="213"/>
        <v>0</v>
      </c>
      <c r="BJ137" s="515">
        <f t="shared" si="214"/>
        <v>0</v>
      </c>
      <c r="BK137" s="515">
        <f t="shared" si="215"/>
        <v>0</v>
      </c>
      <c r="BL137" s="515">
        <f t="shared" si="216"/>
        <v>0</v>
      </c>
      <c r="BM137" s="515">
        <f t="shared" si="217"/>
        <v>0</v>
      </c>
      <c r="BN137" s="515">
        <f t="shared" si="218"/>
        <v>0</v>
      </c>
      <c r="BO137" s="515">
        <f t="shared" si="219"/>
        <v>0</v>
      </c>
      <c r="BP137" s="515">
        <f t="shared" si="220"/>
        <v>0</v>
      </c>
      <c r="BQ137" s="515">
        <f t="shared" si="221"/>
        <v>0</v>
      </c>
      <c r="BR137" s="515">
        <f t="shared" si="222"/>
        <v>0</v>
      </c>
      <c r="BS137" s="515">
        <f t="shared" si="223"/>
        <v>0</v>
      </c>
      <c r="BT137" s="515">
        <f t="shared" si="224"/>
        <v>0</v>
      </c>
      <c r="BU137" s="515">
        <f t="shared" si="225"/>
        <v>0</v>
      </c>
      <c r="BV137" s="515">
        <f t="shared" si="226"/>
        <v>0</v>
      </c>
      <c r="BW137" s="515">
        <f t="shared" si="227"/>
        <v>0</v>
      </c>
      <c r="BX137" s="515">
        <f t="shared" si="228"/>
        <v>0</v>
      </c>
      <c r="BY137" s="515">
        <f t="shared" si="229"/>
        <v>0</v>
      </c>
      <c r="BZ137" s="515">
        <f t="shared" si="230"/>
        <v>0</v>
      </c>
      <c r="CA137" s="515">
        <f t="shared" si="231"/>
        <v>0</v>
      </c>
      <c r="CB137" s="515">
        <f t="shared" si="232"/>
        <v>0</v>
      </c>
      <c r="CC137" s="515">
        <f t="shared" si="233"/>
        <v>0</v>
      </c>
      <c r="CD137" s="515">
        <f t="shared" si="234"/>
        <v>0</v>
      </c>
      <c r="CE137" s="515">
        <f t="shared" si="235"/>
        <v>0</v>
      </c>
      <c r="CF137" s="515">
        <f t="shared" si="236"/>
        <v>0</v>
      </c>
      <c r="CG137" s="515">
        <f t="shared" si="237"/>
        <v>0</v>
      </c>
      <c r="CH137" s="515">
        <f t="shared" si="238"/>
        <v>0</v>
      </c>
      <c r="CI137" s="515">
        <f t="shared" si="239"/>
        <v>0</v>
      </c>
      <c r="CJ137" s="515">
        <f t="shared" si="253"/>
        <v>0</v>
      </c>
      <c r="CK137" s="515">
        <f t="shared" si="240"/>
        <v>0</v>
      </c>
      <c r="CL137" s="515">
        <f t="shared" si="241"/>
        <v>0</v>
      </c>
      <c r="CM137" s="515">
        <f t="shared" si="242"/>
        <v>0</v>
      </c>
      <c r="CN137" s="515">
        <f t="shared" si="243"/>
        <v>0</v>
      </c>
      <c r="CO137" s="515">
        <f t="shared" si="244"/>
        <v>0</v>
      </c>
      <c r="CP137" s="515">
        <f t="shared" si="245"/>
        <v>0</v>
      </c>
      <c r="CQ137" s="515">
        <f t="shared" si="246"/>
        <v>0</v>
      </c>
      <c r="CR137" s="515">
        <f t="shared" si="247"/>
        <v>0</v>
      </c>
      <c r="CS137" s="515">
        <f t="shared" si="248"/>
        <v>0</v>
      </c>
      <c r="CT137" s="515">
        <f t="shared" si="249"/>
        <v>0</v>
      </c>
      <c r="CU137" s="515">
        <f t="shared" si="250"/>
        <v>0</v>
      </c>
      <c r="CV137" s="515">
        <f t="shared" si="251"/>
        <v>0</v>
      </c>
      <c r="CW137" s="515">
        <f t="shared" si="252"/>
        <v>0</v>
      </c>
    </row>
    <row r="138" spans="2:101" x14ac:dyDescent="0.25">
      <c r="B138" s="509">
        <v>121</v>
      </c>
      <c r="C138" s="467">
        <f>'Student Entry'!C134</f>
        <v>211413205126</v>
      </c>
      <c r="D138" s="274" t="str">
        <f>'Student Entry'!D134</f>
        <v>YUVARAAJ.K.G</v>
      </c>
      <c r="E138" s="468">
        <v>1</v>
      </c>
      <c r="F138" s="510">
        <v>1</v>
      </c>
      <c r="G138" s="510">
        <v>1</v>
      </c>
      <c r="H138" s="510">
        <v>0</v>
      </c>
      <c r="I138" s="510">
        <v>1</v>
      </c>
      <c r="J138" s="468">
        <v>2</v>
      </c>
      <c r="K138" s="510">
        <v>2</v>
      </c>
      <c r="L138" s="468">
        <v>2</v>
      </c>
      <c r="M138" s="468">
        <v>2</v>
      </c>
      <c r="N138" s="510">
        <v>1</v>
      </c>
      <c r="O138" s="511">
        <v>5</v>
      </c>
      <c r="P138" s="511">
        <v>8</v>
      </c>
      <c r="Q138" s="510"/>
      <c r="R138" s="510"/>
      <c r="S138" s="511">
        <v>6</v>
      </c>
      <c r="T138" s="511"/>
      <c r="U138" s="510"/>
      <c r="V138" s="510"/>
      <c r="W138" s="511">
        <v>7</v>
      </c>
      <c r="X138" s="511"/>
      <c r="Y138" s="510"/>
      <c r="Z138" s="510"/>
      <c r="AA138" s="511">
        <v>8</v>
      </c>
      <c r="AB138" s="511"/>
      <c r="AC138" s="510"/>
      <c r="AD138" s="510"/>
      <c r="AE138" s="511">
        <v>0</v>
      </c>
      <c r="AF138" s="511">
        <v>7</v>
      </c>
      <c r="AG138" s="447"/>
      <c r="AH138" s="512"/>
      <c r="AI138" s="513">
        <f t="shared" si="186"/>
        <v>6</v>
      </c>
      <c r="AJ138" s="513">
        <f t="shared" si="187"/>
        <v>9</v>
      </c>
      <c r="AK138" s="513">
        <f t="shared" si="188"/>
        <v>8</v>
      </c>
      <c r="AL138" s="513">
        <f t="shared" si="189"/>
        <v>2</v>
      </c>
      <c r="AM138" s="554">
        <f t="shared" si="190"/>
        <v>27</v>
      </c>
      <c r="AN138" s="554">
        <f t="shared" si="191"/>
        <v>2</v>
      </c>
      <c r="AO138" s="514">
        <f t="shared" si="193"/>
        <v>54</v>
      </c>
      <c r="AP138" s="515">
        <f t="shared" si="194"/>
        <v>0</v>
      </c>
      <c r="AQ138" s="515">
        <f t="shared" si="195"/>
        <v>0</v>
      </c>
      <c r="AR138" s="515">
        <f t="shared" si="196"/>
        <v>0</v>
      </c>
      <c r="AS138" s="515">
        <f t="shared" si="197"/>
        <v>0</v>
      </c>
      <c r="AT138" s="515">
        <f t="shared" si="198"/>
        <v>0</v>
      </c>
      <c r="AU138" s="515">
        <f t="shared" si="199"/>
        <v>0</v>
      </c>
      <c r="AV138" s="515">
        <f t="shared" si="200"/>
        <v>0</v>
      </c>
      <c r="AW138" s="515">
        <f t="shared" si="201"/>
        <v>0</v>
      </c>
      <c r="AX138" s="515">
        <f t="shared" si="202"/>
        <v>0</v>
      </c>
      <c r="AY138" s="515">
        <f t="shared" si="203"/>
        <v>0</v>
      </c>
      <c r="AZ138" s="515">
        <f t="shared" si="204"/>
        <v>0</v>
      </c>
      <c r="BA138" s="515">
        <f t="shared" si="205"/>
        <v>0</v>
      </c>
      <c r="BB138" s="515">
        <f t="shared" si="206"/>
        <v>0</v>
      </c>
      <c r="BC138" s="515">
        <f t="shared" si="207"/>
        <v>0</v>
      </c>
      <c r="BD138" s="515">
        <f t="shared" si="208"/>
        <v>0</v>
      </c>
      <c r="BE138" s="515">
        <f t="shared" si="209"/>
        <v>0</v>
      </c>
      <c r="BF138" s="515">
        <f t="shared" si="210"/>
        <v>0</v>
      </c>
      <c r="BG138" s="515">
        <f t="shared" si="211"/>
        <v>0</v>
      </c>
      <c r="BH138" s="515">
        <f t="shared" si="212"/>
        <v>0</v>
      </c>
      <c r="BI138" s="515">
        <f t="shared" si="213"/>
        <v>0</v>
      </c>
      <c r="BJ138" s="515">
        <f t="shared" si="214"/>
        <v>0</v>
      </c>
      <c r="BK138" s="515">
        <f t="shared" si="215"/>
        <v>0</v>
      </c>
      <c r="BL138" s="515">
        <f t="shared" si="216"/>
        <v>0</v>
      </c>
      <c r="BM138" s="515">
        <f t="shared" si="217"/>
        <v>0</v>
      </c>
      <c r="BN138" s="515">
        <f t="shared" si="218"/>
        <v>0</v>
      </c>
      <c r="BO138" s="515">
        <f t="shared" si="219"/>
        <v>0</v>
      </c>
      <c r="BP138" s="515">
        <f t="shared" si="220"/>
        <v>0</v>
      </c>
      <c r="BQ138" s="515">
        <f t="shared" si="221"/>
        <v>0</v>
      </c>
      <c r="BR138" s="515">
        <f t="shared" si="222"/>
        <v>0</v>
      </c>
      <c r="BS138" s="515">
        <f t="shared" si="223"/>
        <v>0</v>
      </c>
      <c r="BT138" s="515">
        <f t="shared" si="224"/>
        <v>0</v>
      </c>
      <c r="BU138" s="515">
        <f t="shared" si="225"/>
        <v>0</v>
      </c>
      <c r="BV138" s="515">
        <f t="shared" si="226"/>
        <v>0</v>
      </c>
      <c r="BW138" s="515">
        <f t="shared" si="227"/>
        <v>0</v>
      </c>
      <c r="BX138" s="515">
        <f t="shared" si="228"/>
        <v>0</v>
      </c>
      <c r="BY138" s="515">
        <f t="shared" si="229"/>
        <v>0</v>
      </c>
      <c r="BZ138" s="515">
        <f t="shared" si="230"/>
        <v>0</v>
      </c>
      <c r="CA138" s="515">
        <f t="shared" si="231"/>
        <v>0</v>
      </c>
      <c r="CB138" s="515">
        <f t="shared" si="232"/>
        <v>0</v>
      </c>
      <c r="CC138" s="515">
        <f t="shared" si="233"/>
        <v>0</v>
      </c>
      <c r="CD138" s="515">
        <f t="shared" si="234"/>
        <v>0</v>
      </c>
      <c r="CE138" s="515">
        <f t="shared" si="235"/>
        <v>0</v>
      </c>
      <c r="CF138" s="515">
        <f t="shared" si="236"/>
        <v>0</v>
      </c>
      <c r="CG138" s="515">
        <f t="shared" si="237"/>
        <v>0</v>
      </c>
      <c r="CH138" s="515">
        <f t="shared" si="238"/>
        <v>0</v>
      </c>
      <c r="CI138" s="515">
        <f t="shared" si="239"/>
        <v>0</v>
      </c>
      <c r="CJ138" s="515">
        <f t="shared" si="253"/>
        <v>0</v>
      </c>
      <c r="CK138" s="515">
        <f t="shared" si="240"/>
        <v>0</v>
      </c>
      <c r="CL138" s="515">
        <f t="shared" si="241"/>
        <v>0</v>
      </c>
      <c r="CM138" s="515">
        <f t="shared" si="242"/>
        <v>0</v>
      </c>
      <c r="CN138" s="515">
        <f t="shared" si="243"/>
        <v>0</v>
      </c>
      <c r="CO138" s="515">
        <f t="shared" si="244"/>
        <v>0</v>
      </c>
      <c r="CP138" s="515">
        <f t="shared" si="245"/>
        <v>0</v>
      </c>
      <c r="CQ138" s="515">
        <f t="shared" si="246"/>
        <v>0</v>
      </c>
      <c r="CR138" s="515">
        <f t="shared" si="247"/>
        <v>0</v>
      </c>
      <c r="CS138" s="515">
        <f t="shared" si="248"/>
        <v>0</v>
      </c>
      <c r="CT138" s="515">
        <f t="shared" si="249"/>
        <v>0</v>
      </c>
      <c r="CU138" s="515">
        <f t="shared" si="250"/>
        <v>0</v>
      </c>
      <c r="CV138" s="515">
        <f t="shared" si="251"/>
        <v>0</v>
      </c>
      <c r="CW138" s="515">
        <f t="shared" si="252"/>
        <v>0</v>
      </c>
    </row>
    <row r="139" spans="2:101" x14ac:dyDescent="0.25">
      <c r="B139" s="509">
        <v>122</v>
      </c>
      <c r="C139" s="467">
        <f>'Student Entry'!C135</f>
        <v>211413205301</v>
      </c>
      <c r="D139" s="274" t="str">
        <f>'Student Entry'!D135</f>
        <v>AJITH KUMAR.R</v>
      </c>
      <c r="E139" s="468">
        <v>2</v>
      </c>
      <c r="F139" s="510">
        <v>0</v>
      </c>
      <c r="G139" s="510">
        <v>2</v>
      </c>
      <c r="H139" s="510">
        <v>2</v>
      </c>
      <c r="I139" s="510">
        <v>2</v>
      </c>
      <c r="J139" s="468">
        <v>1</v>
      </c>
      <c r="K139" s="510">
        <v>1</v>
      </c>
      <c r="L139" s="468">
        <v>2</v>
      </c>
      <c r="M139" s="468">
        <v>2</v>
      </c>
      <c r="N139" s="510">
        <v>2</v>
      </c>
      <c r="O139" s="511" t="s">
        <v>937</v>
      </c>
      <c r="P139" s="511" t="s">
        <v>937</v>
      </c>
      <c r="Q139" s="510">
        <v>12</v>
      </c>
      <c r="R139" s="510">
        <v>3</v>
      </c>
      <c r="S139" s="511">
        <v>6</v>
      </c>
      <c r="T139" s="511"/>
      <c r="U139" s="510"/>
      <c r="V139" s="510"/>
      <c r="W139" s="511">
        <v>6</v>
      </c>
      <c r="X139" s="511"/>
      <c r="Y139" s="510"/>
      <c r="Z139" s="510"/>
      <c r="AA139" s="511">
        <v>7</v>
      </c>
      <c r="AB139" s="511"/>
      <c r="AC139" s="510"/>
      <c r="AD139" s="510"/>
      <c r="AE139" s="511">
        <v>0</v>
      </c>
      <c r="AF139" s="511">
        <v>7</v>
      </c>
      <c r="AG139" s="447"/>
      <c r="AH139" s="512"/>
      <c r="AI139" s="513">
        <f t="shared" si="186"/>
        <v>5</v>
      </c>
      <c r="AJ139" s="513">
        <f t="shared" si="187"/>
        <v>12</v>
      </c>
      <c r="AK139" s="513">
        <f t="shared" si="188"/>
        <v>10</v>
      </c>
      <c r="AL139" s="513">
        <f t="shared" si="189"/>
        <v>3</v>
      </c>
      <c r="AM139" s="554">
        <f t="shared" si="190"/>
        <v>25</v>
      </c>
      <c r="AN139" s="554">
        <f t="shared" si="191"/>
        <v>2</v>
      </c>
      <c r="AO139" s="514">
        <f t="shared" si="193"/>
        <v>57</v>
      </c>
      <c r="AP139" s="515">
        <f t="shared" si="194"/>
        <v>0</v>
      </c>
      <c r="AQ139" s="515">
        <f t="shared" si="195"/>
        <v>0</v>
      </c>
      <c r="AR139" s="515">
        <f t="shared" si="196"/>
        <v>0</v>
      </c>
      <c r="AS139" s="515">
        <f t="shared" si="197"/>
        <v>0</v>
      </c>
      <c r="AT139" s="515">
        <f t="shared" si="198"/>
        <v>0</v>
      </c>
      <c r="AU139" s="515">
        <f t="shared" si="199"/>
        <v>0</v>
      </c>
      <c r="AV139" s="515">
        <f t="shared" si="200"/>
        <v>0</v>
      </c>
      <c r="AW139" s="515">
        <f t="shared" si="201"/>
        <v>0</v>
      </c>
      <c r="AX139" s="515">
        <f t="shared" si="202"/>
        <v>0</v>
      </c>
      <c r="AY139" s="515">
        <f t="shared" si="203"/>
        <v>0</v>
      </c>
      <c r="AZ139" s="515">
        <f t="shared" si="204"/>
        <v>0</v>
      </c>
      <c r="BA139" s="515">
        <f t="shared" si="205"/>
        <v>0</v>
      </c>
      <c r="BB139" s="515">
        <f t="shared" si="206"/>
        <v>0</v>
      </c>
      <c r="BC139" s="515">
        <f t="shared" si="207"/>
        <v>0</v>
      </c>
      <c r="BD139" s="515">
        <f t="shared" si="208"/>
        <v>0</v>
      </c>
      <c r="BE139" s="515">
        <f t="shared" si="209"/>
        <v>0</v>
      </c>
      <c r="BF139" s="515">
        <f t="shared" si="210"/>
        <v>0</v>
      </c>
      <c r="BG139" s="515">
        <f t="shared" si="211"/>
        <v>0</v>
      </c>
      <c r="BH139" s="515">
        <f t="shared" si="212"/>
        <v>0</v>
      </c>
      <c r="BI139" s="515">
        <f t="shared" si="213"/>
        <v>0</v>
      </c>
      <c r="BJ139" s="515">
        <f t="shared" si="214"/>
        <v>0</v>
      </c>
      <c r="BK139" s="515">
        <f t="shared" si="215"/>
        <v>0</v>
      </c>
      <c r="BL139" s="515">
        <f t="shared" si="216"/>
        <v>0</v>
      </c>
      <c r="BM139" s="515">
        <f t="shared" si="217"/>
        <v>0</v>
      </c>
      <c r="BN139" s="515">
        <f t="shared" si="218"/>
        <v>0</v>
      </c>
      <c r="BO139" s="515">
        <f t="shared" si="219"/>
        <v>0</v>
      </c>
      <c r="BP139" s="515">
        <f t="shared" si="220"/>
        <v>0</v>
      </c>
      <c r="BQ139" s="515">
        <f t="shared" si="221"/>
        <v>0</v>
      </c>
      <c r="BR139" s="515">
        <f t="shared" si="222"/>
        <v>0</v>
      </c>
      <c r="BS139" s="515">
        <f t="shared" si="223"/>
        <v>0</v>
      </c>
      <c r="BT139" s="515">
        <f t="shared" si="224"/>
        <v>0</v>
      </c>
      <c r="BU139" s="515">
        <f t="shared" si="225"/>
        <v>0</v>
      </c>
      <c r="BV139" s="515">
        <f t="shared" si="226"/>
        <v>0</v>
      </c>
      <c r="BW139" s="515">
        <f t="shared" si="227"/>
        <v>0</v>
      </c>
      <c r="BX139" s="515">
        <f t="shared" si="228"/>
        <v>0</v>
      </c>
      <c r="BY139" s="515">
        <f t="shared" si="229"/>
        <v>0</v>
      </c>
      <c r="BZ139" s="515">
        <f t="shared" si="230"/>
        <v>0</v>
      </c>
      <c r="CA139" s="515">
        <f t="shared" si="231"/>
        <v>0</v>
      </c>
      <c r="CB139" s="515">
        <f t="shared" si="232"/>
        <v>0</v>
      </c>
      <c r="CC139" s="515">
        <f t="shared" si="233"/>
        <v>0</v>
      </c>
      <c r="CD139" s="515">
        <f t="shared" si="234"/>
        <v>0</v>
      </c>
      <c r="CE139" s="515">
        <f t="shared" si="235"/>
        <v>0</v>
      </c>
      <c r="CF139" s="515">
        <f t="shared" si="236"/>
        <v>0</v>
      </c>
      <c r="CG139" s="515">
        <f t="shared" si="237"/>
        <v>0</v>
      </c>
      <c r="CH139" s="515">
        <f t="shared" si="238"/>
        <v>0</v>
      </c>
      <c r="CI139" s="515">
        <f t="shared" si="239"/>
        <v>0</v>
      </c>
      <c r="CJ139" s="515">
        <f t="shared" si="253"/>
        <v>0</v>
      </c>
      <c r="CK139" s="515">
        <f t="shared" si="240"/>
        <v>0</v>
      </c>
      <c r="CL139" s="515">
        <f t="shared" si="241"/>
        <v>0</v>
      </c>
      <c r="CM139" s="515">
        <f t="shared" si="242"/>
        <v>0</v>
      </c>
      <c r="CN139" s="515">
        <f t="shared" si="243"/>
        <v>0</v>
      </c>
      <c r="CO139" s="515">
        <f t="shared" si="244"/>
        <v>0</v>
      </c>
      <c r="CP139" s="515">
        <f t="shared" si="245"/>
        <v>0</v>
      </c>
      <c r="CQ139" s="515">
        <f t="shared" si="246"/>
        <v>0</v>
      </c>
      <c r="CR139" s="515">
        <f t="shared" si="247"/>
        <v>0</v>
      </c>
      <c r="CS139" s="515">
        <f t="shared" si="248"/>
        <v>0</v>
      </c>
      <c r="CT139" s="515">
        <f t="shared" si="249"/>
        <v>0</v>
      </c>
      <c r="CU139" s="515">
        <f t="shared" si="250"/>
        <v>0</v>
      </c>
      <c r="CV139" s="515">
        <f t="shared" si="251"/>
        <v>0</v>
      </c>
      <c r="CW139" s="515">
        <f t="shared" si="252"/>
        <v>0</v>
      </c>
    </row>
    <row r="140" spans="2:101" x14ac:dyDescent="0.25">
      <c r="B140" s="509">
        <v>123</v>
      </c>
      <c r="C140" s="467">
        <f>'Student Entry'!C136</f>
        <v>211413205302</v>
      </c>
      <c r="D140" s="274" t="str">
        <f>'Student Entry'!D136</f>
        <v>LALIETH KUMAR .N</v>
      </c>
      <c r="E140" s="468">
        <v>1</v>
      </c>
      <c r="F140" s="510">
        <v>2</v>
      </c>
      <c r="G140" s="510">
        <v>1</v>
      </c>
      <c r="H140" s="510">
        <v>2</v>
      </c>
      <c r="I140" s="510">
        <v>2</v>
      </c>
      <c r="J140" s="468">
        <v>2</v>
      </c>
      <c r="K140" s="510">
        <v>2</v>
      </c>
      <c r="L140" s="468">
        <v>1</v>
      </c>
      <c r="M140" s="468">
        <v>2</v>
      </c>
      <c r="N140" s="510">
        <v>1</v>
      </c>
      <c r="O140" s="511">
        <v>4</v>
      </c>
      <c r="P140" s="511">
        <v>8</v>
      </c>
      <c r="Q140" s="510"/>
      <c r="R140" s="510"/>
      <c r="S140" s="511">
        <v>4</v>
      </c>
      <c r="T140" s="511"/>
      <c r="U140" s="510"/>
      <c r="V140" s="510"/>
      <c r="W140" s="511">
        <v>2</v>
      </c>
      <c r="X140" s="511"/>
      <c r="Y140" s="510"/>
      <c r="Z140" s="510"/>
      <c r="AA140" s="511" t="s">
        <v>937</v>
      </c>
      <c r="AB140" s="511"/>
      <c r="AC140" s="510">
        <v>6</v>
      </c>
      <c r="AD140" s="510">
        <v>6</v>
      </c>
      <c r="AE140" s="511">
        <v>6</v>
      </c>
      <c r="AF140" s="511">
        <v>7</v>
      </c>
      <c r="AG140" s="447"/>
      <c r="AH140" s="512"/>
      <c r="AI140" s="513">
        <f t="shared" si="186"/>
        <v>5</v>
      </c>
      <c r="AJ140" s="513">
        <f t="shared" si="187"/>
        <v>10</v>
      </c>
      <c r="AK140" s="513">
        <f t="shared" si="188"/>
        <v>13</v>
      </c>
      <c r="AL140" s="513">
        <f t="shared" si="189"/>
        <v>16</v>
      </c>
      <c r="AM140" s="554">
        <f t="shared" si="190"/>
        <v>13</v>
      </c>
      <c r="AN140" s="554">
        <f t="shared" si="191"/>
        <v>2</v>
      </c>
      <c r="AO140" s="514">
        <f t="shared" si="193"/>
        <v>59</v>
      </c>
      <c r="AP140" s="515">
        <f t="shared" si="194"/>
        <v>0</v>
      </c>
      <c r="AQ140" s="515">
        <f t="shared" si="195"/>
        <v>0</v>
      </c>
      <c r="AR140" s="515">
        <f t="shared" si="196"/>
        <v>0</v>
      </c>
      <c r="AS140" s="515">
        <f t="shared" si="197"/>
        <v>0</v>
      </c>
      <c r="AT140" s="515">
        <f t="shared" si="198"/>
        <v>0</v>
      </c>
      <c r="AU140" s="515">
        <f t="shared" si="199"/>
        <v>0</v>
      </c>
      <c r="AV140" s="515">
        <f t="shared" si="200"/>
        <v>0</v>
      </c>
      <c r="AW140" s="515">
        <f t="shared" si="201"/>
        <v>0</v>
      </c>
      <c r="AX140" s="515">
        <f t="shared" si="202"/>
        <v>0</v>
      </c>
      <c r="AY140" s="515">
        <f t="shared" si="203"/>
        <v>0</v>
      </c>
      <c r="AZ140" s="515">
        <f t="shared" si="204"/>
        <v>0</v>
      </c>
      <c r="BA140" s="515">
        <f t="shared" si="205"/>
        <v>0</v>
      </c>
      <c r="BB140" s="515">
        <f t="shared" si="206"/>
        <v>0</v>
      </c>
      <c r="BC140" s="515">
        <f t="shared" si="207"/>
        <v>0</v>
      </c>
      <c r="BD140" s="515">
        <f t="shared" si="208"/>
        <v>0</v>
      </c>
      <c r="BE140" s="515">
        <f t="shared" si="209"/>
        <v>0</v>
      </c>
      <c r="BF140" s="515">
        <f t="shared" si="210"/>
        <v>0</v>
      </c>
      <c r="BG140" s="515">
        <f t="shared" si="211"/>
        <v>0</v>
      </c>
      <c r="BH140" s="515">
        <f t="shared" si="212"/>
        <v>0</v>
      </c>
      <c r="BI140" s="515">
        <f t="shared" si="213"/>
        <v>0</v>
      </c>
      <c r="BJ140" s="515">
        <f t="shared" si="214"/>
        <v>0</v>
      </c>
      <c r="BK140" s="515">
        <f t="shared" si="215"/>
        <v>0</v>
      </c>
      <c r="BL140" s="515">
        <f t="shared" si="216"/>
        <v>0</v>
      </c>
      <c r="BM140" s="515">
        <f t="shared" si="217"/>
        <v>0</v>
      </c>
      <c r="BN140" s="515">
        <f t="shared" si="218"/>
        <v>0</v>
      </c>
      <c r="BO140" s="515">
        <f t="shared" si="219"/>
        <v>0</v>
      </c>
      <c r="BP140" s="515">
        <f t="shared" si="220"/>
        <v>0</v>
      </c>
      <c r="BQ140" s="515">
        <f t="shared" si="221"/>
        <v>0</v>
      </c>
      <c r="BR140" s="515">
        <f t="shared" si="222"/>
        <v>0</v>
      </c>
      <c r="BS140" s="515">
        <f t="shared" si="223"/>
        <v>0</v>
      </c>
      <c r="BT140" s="515">
        <f t="shared" si="224"/>
        <v>0</v>
      </c>
      <c r="BU140" s="515">
        <f t="shared" si="225"/>
        <v>0</v>
      </c>
      <c r="BV140" s="515">
        <f t="shared" si="226"/>
        <v>0</v>
      </c>
      <c r="BW140" s="515">
        <f t="shared" si="227"/>
        <v>0</v>
      </c>
      <c r="BX140" s="515">
        <f t="shared" si="228"/>
        <v>0</v>
      </c>
      <c r="BY140" s="515">
        <f t="shared" si="229"/>
        <v>0</v>
      </c>
      <c r="BZ140" s="515">
        <f t="shared" si="230"/>
        <v>0</v>
      </c>
      <c r="CA140" s="515">
        <f t="shared" si="231"/>
        <v>0</v>
      </c>
      <c r="CB140" s="515">
        <f t="shared" si="232"/>
        <v>0</v>
      </c>
      <c r="CC140" s="515">
        <f t="shared" si="233"/>
        <v>0</v>
      </c>
      <c r="CD140" s="515">
        <f t="shared" si="234"/>
        <v>0</v>
      </c>
      <c r="CE140" s="515">
        <f t="shared" si="235"/>
        <v>0</v>
      </c>
      <c r="CF140" s="515">
        <f t="shared" si="236"/>
        <v>0</v>
      </c>
      <c r="CG140" s="515">
        <f t="shared" si="237"/>
        <v>0</v>
      </c>
      <c r="CH140" s="515">
        <f t="shared" si="238"/>
        <v>0</v>
      </c>
      <c r="CI140" s="515">
        <f t="shared" si="239"/>
        <v>0</v>
      </c>
      <c r="CJ140" s="515">
        <f t="shared" si="253"/>
        <v>0</v>
      </c>
      <c r="CK140" s="515">
        <f t="shared" si="240"/>
        <v>0</v>
      </c>
      <c r="CL140" s="515">
        <f t="shared" si="241"/>
        <v>0</v>
      </c>
      <c r="CM140" s="515">
        <f t="shared" si="242"/>
        <v>0</v>
      </c>
      <c r="CN140" s="515">
        <f t="shared" si="243"/>
        <v>0</v>
      </c>
      <c r="CO140" s="515">
        <f t="shared" si="244"/>
        <v>0</v>
      </c>
      <c r="CP140" s="515">
        <f t="shared" si="245"/>
        <v>0</v>
      </c>
      <c r="CQ140" s="515">
        <f t="shared" si="246"/>
        <v>0</v>
      </c>
      <c r="CR140" s="515">
        <f t="shared" si="247"/>
        <v>0</v>
      </c>
      <c r="CS140" s="515">
        <f t="shared" si="248"/>
        <v>0</v>
      </c>
      <c r="CT140" s="515">
        <f t="shared" si="249"/>
        <v>0</v>
      </c>
      <c r="CU140" s="515">
        <f t="shared" si="250"/>
        <v>0</v>
      </c>
      <c r="CV140" s="515">
        <f t="shared" si="251"/>
        <v>0</v>
      </c>
      <c r="CW140" s="515">
        <f t="shared" si="252"/>
        <v>0</v>
      </c>
    </row>
    <row r="141" spans="2:101" x14ac:dyDescent="0.25">
      <c r="B141" s="509">
        <v>124</v>
      </c>
      <c r="C141" s="467">
        <f>'Student Entry'!C137</f>
        <v>211413205303</v>
      </c>
      <c r="D141" s="274" t="str">
        <f>'Student Entry'!D137</f>
        <v>MARTHINI PRASANA .R</v>
      </c>
      <c r="E141" s="468">
        <v>2</v>
      </c>
      <c r="F141" s="510">
        <v>2</v>
      </c>
      <c r="G141" s="510">
        <v>2</v>
      </c>
      <c r="H141" s="510">
        <v>0</v>
      </c>
      <c r="I141" s="510">
        <v>2</v>
      </c>
      <c r="J141" s="468">
        <v>2</v>
      </c>
      <c r="K141" s="510">
        <v>1</v>
      </c>
      <c r="L141" s="468">
        <v>2</v>
      </c>
      <c r="M141" s="468">
        <v>2</v>
      </c>
      <c r="N141" s="510">
        <v>2</v>
      </c>
      <c r="O141" s="511">
        <v>7</v>
      </c>
      <c r="P141" s="511">
        <v>8</v>
      </c>
      <c r="Q141" s="510"/>
      <c r="R141" s="510"/>
      <c r="S141" s="511">
        <v>5</v>
      </c>
      <c r="T141" s="511"/>
      <c r="U141" s="510"/>
      <c r="V141" s="510"/>
      <c r="W141" s="511">
        <v>3</v>
      </c>
      <c r="X141" s="511"/>
      <c r="Y141" s="510"/>
      <c r="Z141" s="510"/>
      <c r="AA141" s="511">
        <v>5</v>
      </c>
      <c r="AB141" s="511"/>
      <c r="AC141" s="510"/>
      <c r="AD141" s="510"/>
      <c r="AE141" s="511">
        <v>2</v>
      </c>
      <c r="AF141" s="511">
        <v>5</v>
      </c>
      <c r="AG141" s="447"/>
      <c r="AH141" s="512"/>
      <c r="AI141" s="513">
        <f t="shared" si="186"/>
        <v>9</v>
      </c>
      <c r="AJ141" s="513">
        <f t="shared" si="187"/>
        <v>10</v>
      </c>
      <c r="AK141" s="513">
        <f t="shared" si="188"/>
        <v>9</v>
      </c>
      <c r="AL141" s="513">
        <f t="shared" si="189"/>
        <v>4</v>
      </c>
      <c r="AM141" s="554">
        <f t="shared" si="190"/>
        <v>18</v>
      </c>
      <c r="AN141" s="554">
        <f t="shared" si="191"/>
        <v>2</v>
      </c>
      <c r="AO141" s="514">
        <f t="shared" si="193"/>
        <v>52</v>
      </c>
      <c r="AP141" s="515">
        <f t="shared" si="194"/>
        <v>0</v>
      </c>
      <c r="AQ141" s="515">
        <f t="shared" si="195"/>
        <v>0</v>
      </c>
      <c r="AR141" s="515">
        <f t="shared" si="196"/>
        <v>0</v>
      </c>
      <c r="AS141" s="515">
        <f t="shared" si="197"/>
        <v>0</v>
      </c>
      <c r="AT141" s="515">
        <f t="shared" si="198"/>
        <v>0</v>
      </c>
      <c r="AU141" s="515">
        <f t="shared" si="199"/>
        <v>0</v>
      </c>
      <c r="AV141" s="515">
        <f t="shared" si="200"/>
        <v>0</v>
      </c>
      <c r="AW141" s="515">
        <f t="shared" si="201"/>
        <v>0</v>
      </c>
      <c r="AX141" s="515">
        <f t="shared" si="202"/>
        <v>0</v>
      </c>
      <c r="AY141" s="515">
        <f t="shared" si="203"/>
        <v>0</v>
      </c>
      <c r="AZ141" s="515">
        <f t="shared" si="204"/>
        <v>0</v>
      </c>
      <c r="BA141" s="515">
        <f t="shared" si="205"/>
        <v>0</v>
      </c>
      <c r="BB141" s="515">
        <f t="shared" si="206"/>
        <v>0</v>
      </c>
      <c r="BC141" s="515">
        <f t="shared" si="207"/>
        <v>0</v>
      </c>
      <c r="BD141" s="515">
        <f t="shared" si="208"/>
        <v>0</v>
      </c>
      <c r="BE141" s="515">
        <f t="shared" si="209"/>
        <v>0</v>
      </c>
      <c r="BF141" s="515">
        <f t="shared" si="210"/>
        <v>0</v>
      </c>
      <c r="BG141" s="515">
        <f t="shared" si="211"/>
        <v>0</v>
      </c>
      <c r="BH141" s="515">
        <f t="shared" si="212"/>
        <v>0</v>
      </c>
      <c r="BI141" s="515">
        <f t="shared" si="213"/>
        <v>0</v>
      </c>
      <c r="BJ141" s="515">
        <f t="shared" si="214"/>
        <v>0</v>
      </c>
      <c r="BK141" s="515">
        <f t="shared" si="215"/>
        <v>0</v>
      </c>
      <c r="BL141" s="515">
        <f t="shared" si="216"/>
        <v>0</v>
      </c>
      <c r="BM141" s="515">
        <f t="shared" si="217"/>
        <v>0</v>
      </c>
      <c r="BN141" s="515">
        <f t="shared" si="218"/>
        <v>0</v>
      </c>
      <c r="BO141" s="515">
        <f t="shared" si="219"/>
        <v>0</v>
      </c>
      <c r="BP141" s="515">
        <f t="shared" si="220"/>
        <v>0</v>
      </c>
      <c r="BQ141" s="515">
        <f t="shared" si="221"/>
        <v>0</v>
      </c>
      <c r="BR141" s="515">
        <f t="shared" si="222"/>
        <v>0</v>
      </c>
      <c r="BS141" s="515">
        <f t="shared" si="223"/>
        <v>0</v>
      </c>
      <c r="BT141" s="515">
        <f t="shared" si="224"/>
        <v>0</v>
      </c>
      <c r="BU141" s="515">
        <f t="shared" si="225"/>
        <v>0</v>
      </c>
      <c r="BV141" s="515">
        <f t="shared" si="226"/>
        <v>0</v>
      </c>
      <c r="BW141" s="515">
        <f t="shared" si="227"/>
        <v>0</v>
      </c>
      <c r="BX141" s="515">
        <f t="shared" si="228"/>
        <v>0</v>
      </c>
      <c r="BY141" s="515">
        <f t="shared" si="229"/>
        <v>0</v>
      </c>
      <c r="BZ141" s="515">
        <f t="shared" si="230"/>
        <v>0</v>
      </c>
      <c r="CA141" s="515">
        <f t="shared" si="231"/>
        <v>0</v>
      </c>
      <c r="CB141" s="515">
        <f t="shared" si="232"/>
        <v>0</v>
      </c>
      <c r="CC141" s="515">
        <f t="shared" si="233"/>
        <v>0</v>
      </c>
      <c r="CD141" s="515">
        <f t="shared" si="234"/>
        <v>0</v>
      </c>
      <c r="CE141" s="515">
        <f t="shared" si="235"/>
        <v>0</v>
      </c>
      <c r="CF141" s="515">
        <f t="shared" si="236"/>
        <v>0</v>
      </c>
      <c r="CG141" s="515">
        <f t="shared" si="237"/>
        <v>0</v>
      </c>
      <c r="CH141" s="515">
        <f t="shared" si="238"/>
        <v>0</v>
      </c>
      <c r="CI141" s="515">
        <f t="shared" si="239"/>
        <v>0</v>
      </c>
      <c r="CJ141" s="515">
        <f t="shared" si="253"/>
        <v>0</v>
      </c>
      <c r="CK141" s="515">
        <f t="shared" si="240"/>
        <v>0</v>
      </c>
      <c r="CL141" s="515">
        <f t="shared" si="241"/>
        <v>0</v>
      </c>
      <c r="CM141" s="515">
        <f t="shared" si="242"/>
        <v>0</v>
      </c>
      <c r="CN141" s="515">
        <f t="shared" si="243"/>
        <v>0</v>
      </c>
      <c r="CO141" s="515">
        <f t="shared" si="244"/>
        <v>0</v>
      </c>
      <c r="CP141" s="515">
        <f t="shared" si="245"/>
        <v>0</v>
      </c>
      <c r="CQ141" s="515">
        <f t="shared" si="246"/>
        <v>0</v>
      </c>
      <c r="CR141" s="515">
        <f t="shared" si="247"/>
        <v>0</v>
      </c>
      <c r="CS141" s="515">
        <f t="shared" si="248"/>
        <v>0</v>
      </c>
      <c r="CT141" s="515">
        <f t="shared" si="249"/>
        <v>0</v>
      </c>
      <c r="CU141" s="515">
        <f t="shared" si="250"/>
        <v>0</v>
      </c>
      <c r="CV141" s="515">
        <f t="shared" si="251"/>
        <v>0</v>
      </c>
      <c r="CW141" s="515">
        <f t="shared" si="252"/>
        <v>0</v>
      </c>
    </row>
    <row r="142" spans="2:101" x14ac:dyDescent="0.25">
      <c r="B142" s="509">
        <v>125</v>
      </c>
      <c r="C142" s="467">
        <f>'Student Entry'!C138</f>
        <v>211413205304</v>
      </c>
      <c r="D142" s="274" t="str">
        <f>'Student Entry'!D138</f>
        <v>RAJASUNDAR .K</v>
      </c>
      <c r="E142" s="468">
        <v>1</v>
      </c>
      <c r="F142" s="510">
        <v>2</v>
      </c>
      <c r="G142" s="510">
        <v>1</v>
      </c>
      <c r="H142" s="510">
        <v>1</v>
      </c>
      <c r="I142" s="510">
        <v>2</v>
      </c>
      <c r="J142" s="468">
        <v>0</v>
      </c>
      <c r="K142" s="510" t="s">
        <v>937</v>
      </c>
      <c r="L142" s="468">
        <v>2</v>
      </c>
      <c r="M142" s="468">
        <v>1</v>
      </c>
      <c r="N142" s="510">
        <v>0</v>
      </c>
      <c r="O142" s="511" t="s">
        <v>937</v>
      </c>
      <c r="P142" s="511" t="s">
        <v>937</v>
      </c>
      <c r="Q142" s="510">
        <v>10</v>
      </c>
      <c r="R142" s="510">
        <v>4</v>
      </c>
      <c r="S142" s="511">
        <v>6</v>
      </c>
      <c r="T142" s="511"/>
      <c r="U142" s="510"/>
      <c r="V142" s="510"/>
      <c r="W142" s="511">
        <v>5</v>
      </c>
      <c r="X142" s="511"/>
      <c r="Y142" s="510"/>
      <c r="Z142" s="510"/>
      <c r="AA142" s="511">
        <v>8</v>
      </c>
      <c r="AB142" s="511"/>
      <c r="AC142" s="510"/>
      <c r="AD142" s="510"/>
      <c r="AE142" s="511" t="s">
        <v>937</v>
      </c>
      <c r="AF142" s="511" t="s">
        <v>937</v>
      </c>
      <c r="AG142" s="447">
        <v>8</v>
      </c>
      <c r="AH142" s="512">
        <v>7</v>
      </c>
      <c r="AI142" s="513">
        <f t="shared" si="186"/>
        <v>5</v>
      </c>
      <c r="AJ142" s="513">
        <f t="shared" si="187"/>
        <v>12</v>
      </c>
      <c r="AK142" s="513">
        <f t="shared" si="188"/>
        <v>9</v>
      </c>
      <c r="AL142" s="513">
        <f t="shared" si="189"/>
        <v>8</v>
      </c>
      <c r="AM142" s="554">
        <f t="shared" si="190"/>
        <v>23</v>
      </c>
      <c r="AN142" s="554">
        <f t="shared" si="191"/>
        <v>1</v>
      </c>
      <c r="AO142" s="514">
        <f t="shared" si="193"/>
        <v>58</v>
      </c>
      <c r="AP142" s="515">
        <f t="shared" si="194"/>
        <v>0</v>
      </c>
      <c r="AQ142" s="515">
        <f t="shared" si="195"/>
        <v>0</v>
      </c>
      <c r="AR142" s="515">
        <f t="shared" si="196"/>
        <v>0</v>
      </c>
      <c r="AS142" s="515">
        <f t="shared" si="197"/>
        <v>0</v>
      </c>
      <c r="AT142" s="515">
        <f t="shared" si="198"/>
        <v>0</v>
      </c>
      <c r="AU142" s="515">
        <f t="shared" si="199"/>
        <v>0</v>
      </c>
      <c r="AV142" s="515">
        <f t="shared" si="200"/>
        <v>0</v>
      </c>
      <c r="AW142" s="515">
        <f t="shared" si="201"/>
        <v>0</v>
      </c>
      <c r="AX142" s="515">
        <f t="shared" si="202"/>
        <v>0</v>
      </c>
      <c r="AY142" s="515">
        <f t="shared" si="203"/>
        <v>0</v>
      </c>
      <c r="AZ142" s="515">
        <f t="shared" si="204"/>
        <v>0</v>
      </c>
      <c r="BA142" s="515">
        <f t="shared" si="205"/>
        <v>0</v>
      </c>
      <c r="BB142" s="515">
        <f t="shared" si="206"/>
        <v>0</v>
      </c>
      <c r="BC142" s="515">
        <f t="shared" si="207"/>
        <v>0</v>
      </c>
      <c r="BD142" s="515">
        <f t="shared" si="208"/>
        <v>0</v>
      </c>
      <c r="BE142" s="515">
        <f t="shared" si="209"/>
        <v>0</v>
      </c>
      <c r="BF142" s="515">
        <f t="shared" si="210"/>
        <v>0</v>
      </c>
      <c r="BG142" s="515">
        <f t="shared" si="211"/>
        <v>0</v>
      </c>
      <c r="BH142" s="515">
        <f t="shared" si="212"/>
        <v>0</v>
      </c>
      <c r="BI142" s="515">
        <f t="shared" si="213"/>
        <v>0</v>
      </c>
      <c r="BJ142" s="515">
        <f t="shared" si="214"/>
        <v>0</v>
      </c>
      <c r="BK142" s="515">
        <f t="shared" si="215"/>
        <v>0</v>
      </c>
      <c r="BL142" s="515">
        <f t="shared" si="216"/>
        <v>0</v>
      </c>
      <c r="BM142" s="515">
        <f t="shared" si="217"/>
        <v>0</v>
      </c>
      <c r="BN142" s="515">
        <f t="shared" si="218"/>
        <v>0</v>
      </c>
      <c r="BO142" s="515">
        <f t="shared" si="219"/>
        <v>0</v>
      </c>
      <c r="BP142" s="515">
        <f t="shared" si="220"/>
        <v>0</v>
      </c>
      <c r="BQ142" s="515">
        <f t="shared" si="221"/>
        <v>0</v>
      </c>
      <c r="BR142" s="515">
        <f t="shared" si="222"/>
        <v>0</v>
      </c>
      <c r="BS142" s="515">
        <f t="shared" si="223"/>
        <v>0</v>
      </c>
      <c r="BT142" s="515">
        <f t="shared" si="224"/>
        <v>0</v>
      </c>
      <c r="BU142" s="515">
        <f t="shared" si="225"/>
        <v>0</v>
      </c>
      <c r="BV142" s="515">
        <f t="shared" si="226"/>
        <v>0</v>
      </c>
      <c r="BW142" s="515">
        <f t="shared" si="227"/>
        <v>0</v>
      </c>
      <c r="BX142" s="515">
        <f t="shared" si="228"/>
        <v>0</v>
      </c>
      <c r="BY142" s="515">
        <f t="shared" si="229"/>
        <v>0</v>
      </c>
      <c r="BZ142" s="515">
        <f t="shared" si="230"/>
        <v>0</v>
      </c>
      <c r="CA142" s="515">
        <f t="shared" si="231"/>
        <v>0</v>
      </c>
      <c r="CB142" s="515">
        <f t="shared" si="232"/>
        <v>0</v>
      </c>
      <c r="CC142" s="515">
        <f t="shared" si="233"/>
        <v>0</v>
      </c>
      <c r="CD142" s="515">
        <f t="shared" si="234"/>
        <v>0</v>
      </c>
      <c r="CE142" s="515">
        <f t="shared" si="235"/>
        <v>0</v>
      </c>
      <c r="CF142" s="515">
        <f t="shared" si="236"/>
        <v>0</v>
      </c>
      <c r="CG142" s="515">
        <f t="shared" si="237"/>
        <v>0</v>
      </c>
      <c r="CH142" s="515">
        <f t="shared" si="238"/>
        <v>0</v>
      </c>
      <c r="CI142" s="515">
        <f t="shared" si="239"/>
        <v>0</v>
      </c>
      <c r="CJ142" s="515">
        <f t="shared" si="253"/>
        <v>0</v>
      </c>
      <c r="CK142" s="515">
        <f t="shared" si="240"/>
        <v>0</v>
      </c>
      <c r="CL142" s="515">
        <f t="shared" si="241"/>
        <v>0</v>
      </c>
      <c r="CM142" s="515">
        <f t="shared" si="242"/>
        <v>0</v>
      </c>
      <c r="CN142" s="515">
        <f t="shared" si="243"/>
        <v>0</v>
      </c>
      <c r="CO142" s="515">
        <f t="shared" si="244"/>
        <v>0</v>
      </c>
      <c r="CP142" s="515">
        <f t="shared" si="245"/>
        <v>0</v>
      </c>
      <c r="CQ142" s="515">
        <f t="shared" si="246"/>
        <v>0</v>
      </c>
      <c r="CR142" s="515">
        <f t="shared" si="247"/>
        <v>0</v>
      </c>
      <c r="CS142" s="515">
        <f t="shared" si="248"/>
        <v>0</v>
      </c>
      <c r="CT142" s="515">
        <f t="shared" si="249"/>
        <v>0</v>
      </c>
      <c r="CU142" s="515">
        <f t="shared" si="250"/>
        <v>0</v>
      </c>
      <c r="CV142" s="515">
        <f t="shared" si="251"/>
        <v>0</v>
      </c>
      <c r="CW142" s="515">
        <f t="shared" si="252"/>
        <v>0</v>
      </c>
    </row>
    <row r="143" spans="2:101" x14ac:dyDescent="0.25">
      <c r="B143" s="509">
        <v>126</v>
      </c>
      <c r="C143" s="467">
        <f>'Student Entry'!C139</f>
        <v>211413205305</v>
      </c>
      <c r="D143" s="274" t="str">
        <f>'Student Entry'!D139</f>
        <v>SOLOMON .D G</v>
      </c>
      <c r="E143" s="468">
        <v>2</v>
      </c>
      <c r="F143" s="510">
        <v>2</v>
      </c>
      <c r="G143" s="510">
        <v>0</v>
      </c>
      <c r="H143" s="510">
        <v>2</v>
      </c>
      <c r="I143" s="510">
        <v>0</v>
      </c>
      <c r="J143" s="468">
        <v>2</v>
      </c>
      <c r="K143" s="510">
        <v>2</v>
      </c>
      <c r="L143" s="468" t="s">
        <v>937</v>
      </c>
      <c r="M143" s="468">
        <v>2</v>
      </c>
      <c r="N143" s="510">
        <v>2</v>
      </c>
      <c r="O143" s="511">
        <v>4</v>
      </c>
      <c r="P143" s="511">
        <v>8</v>
      </c>
      <c r="Q143" s="510"/>
      <c r="R143" s="510"/>
      <c r="S143" s="511" t="s">
        <v>937</v>
      </c>
      <c r="T143" s="511"/>
      <c r="U143" s="510">
        <v>9</v>
      </c>
      <c r="V143" s="510"/>
      <c r="W143" s="511">
        <v>3</v>
      </c>
      <c r="X143" s="511"/>
      <c r="Y143" s="510"/>
      <c r="Z143" s="510"/>
      <c r="AA143" s="511" t="s">
        <v>937</v>
      </c>
      <c r="AB143" s="511"/>
      <c r="AC143" s="510">
        <v>5</v>
      </c>
      <c r="AD143" s="510">
        <v>6</v>
      </c>
      <c r="AE143" s="511">
        <v>6</v>
      </c>
      <c r="AF143" s="511">
        <v>7</v>
      </c>
      <c r="AG143" s="447"/>
      <c r="AH143" s="512"/>
      <c r="AI143" s="513">
        <f t="shared" si="186"/>
        <v>6</v>
      </c>
      <c r="AJ143" s="513">
        <f t="shared" si="187"/>
        <v>10</v>
      </c>
      <c r="AK143" s="513">
        <f t="shared" si="188"/>
        <v>5</v>
      </c>
      <c r="AL143" s="513">
        <f t="shared" si="189"/>
        <v>25</v>
      </c>
      <c r="AM143" s="554">
        <f t="shared" si="190"/>
        <v>14</v>
      </c>
      <c r="AN143" s="554">
        <f t="shared" si="191"/>
        <v>2</v>
      </c>
      <c r="AO143" s="514">
        <f t="shared" si="193"/>
        <v>62</v>
      </c>
      <c r="AP143" s="515">
        <f t="shared" si="194"/>
        <v>0</v>
      </c>
      <c r="AQ143" s="515">
        <f t="shared" si="195"/>
        <v>0</v>
      </c>
      <c r="AR143" s="515">
        <f t="shared" si="196"/>
        <v>0</v>
      </c>
      <c r="AS143" s="515">
        <f t="shared" si="197"/>
        <v>0</v>
      </c>
      <c r="AT143" s="515">
        <f t="shared" si="198"/>
        <v>0</v>
      </c>
      <c r="AU143" s="515">
        <f t="shared" si="199"/>
        <v>0</v>
      </c>
      <c r="AV143" s="515">
        <f t="shared" si="200"/>
        <v>0</v>
      </c>
      <c r="AW143" s="515">
        <f t="shared" si="201"/>
        <v>0</v>
      </c>
      <c r="AX143" s="515">
        <f t="shared" si="202"/>
        <v>0</v>
      </c>
      <c r="AY143" s="515">
        <f t="shared" si="203"/>
        <v>0</v>
      </c>
      <c r="AZ143" s="515">
        <f t="shared" si="204"/>
        <v>0</v>
      </c>
      <c r="BA143" s="515">
        <f t="shared" si="205"/>
        <v>0</v>
      </c>
      <c r="BB143" s="515">
        <f t="shared" si="206"/>
        <v>0</v>
      </c>
      <c r="BC143" s="515">
        <f t="shared" si="207"/>
        <v>0</v>
      </c>
      <c r="BD143" s="515">
        <f t="shared" si="208"/>
        <v>0</v>
      </c>
      <c r="BE143" s="515">
        <f t="shared" si="209"/>
        <v>0</v>
      </c>
      <c r="BF143" s="515">
        <f t="shared" si="210"/>
        <v>0</v>
      </c>
      <c r="BG143" s="515">
        <f t="shared" si="211"/>
        <v>0</v>
      </c>
      <c r="BH143" s="515">
        <f t="shared" si="212"/>
        <v>0</v>
      </c>
      <c r="BI143" s="515">
        <f t="shared" si="213"/>
        <v>0</v>
      </c>
      <c r="BJ143" s="515">
        <f t="shared" si="214"/>
        <v>0</v>
      </c>
      <c r="BK143" s="515">
        <f t="shared" si="215"/>
        <v>0</v>
      </c>
      <c r="BL143" s="515">
        <f t="shared" si="216"/>
        <v>0</v>
      </c>
      <c r="BM143" s="515">
        <f t="shared" si="217"/>
        <v>0</v>
      </c>
      <c r="BN143" s="515">
        <f t="shared" si="218"/>
        <v>0</v>
      </c>
      <c r="BO143" s="515">
        <f t="shared" si="219"/>
        <v>0</v>
      </c>
      <c r="BP143" s="515">
        <f t="shared" si="220"/>
        <v>0</v>
      </c>
      <c r="BQ143" s="515">
        <f t="shared" si="221"/>
        <v>0</v>
      </c>
      <c r="BR143" s="515">
        <f t="shared" si="222"/>
        <v>0</v>
      </c>
      <c r="BS143" s="515">
        <f t="shared" si="223"/>
        <v>0</v>
      </c>
      <c r="BT143" s="515">
        <f t="shared" si="224"/>
        <v>0</v>
      </c>
      <c r="BU143" s="515">
        <f t="shared" si="225"/>
        <v>0</v>
      </c>
      <c r="BV143" s="515">
        <f t="shared" si="226"/>
        <v>0</v>
      </c>
      <c r="BW143" s="515">
        <f t="shared" si="227"/>
        <v>0</v>
      </c>
      <c r="BX143" s="515">
        <f t="shared" si="228"/>
        <v>0</v>
      </c>
      <c r="BY143" s="515">
        <f t="shared" si="229"/>
        <v>0</v>
      </c>
      <c r="BZ143" s="515">
        <f t="shared" si="230"/>
        <v>0</v>
      </c>
      <c r="CA143" s="515">
        <f t="shared" si="231"/>
        <v>0</v>
      </c>
      <c r="CB143" s="515">
        <f t="shared" si="232"/>
        <v>0</v>
      </c>
      <c r="CC143" s="515">
        <f t="shared" si="233"/>
        <v>0</v>
      </c>
      <c r="CD143" s="515">
        <f t="shared" si="234"/>
        <v>0</v>
      </c>
      <c r="CE143" s="515">
        <f t="shared" si="235"/>
        <v>0</v>
      </c>
      <c r="CF143" s="515">
        <f t="shared" si="236"/>
        <v>0</v>
      </c>
      <c r="CG143" s="515">
        <f t="shared" si="237"/>
        <v>0</v>
      </c>
      <c r="CH143" s="515">
        <f t="shared" si="238"/>
        <v>0</v>
      </c>
      <c r="CI143" s="515">
        <f t="shared" si="239"/>
        <v>0</v>
      </c>
      <c r="CJ143" s="515">
        <f t="shared" si="253"/>
        <v>0</v>
      </c>
      <c r="CK143" s="515">
        <f t="shared" si="240"/>
        <v>0</v>
      </c>
      <c r="CL143" s="515">
        <f t="shared" si="241"/>
        <v>0</v>
      </c>
      <c r="CM143" s="515">
        <f t="shared" si="242"/>
        <v>0</v>
      </c>
      <c r="CN143" s="515">
        <f t="shared" si="243"/>
        <v>0</v>
      </c>
      <c r="CO143" s="515">
        <f t="shared" si="244"/>
        <v>0</v>
      </c>
      <c r="CP143" s="515">
        <f t="shared" si="245"/>
        <v>0</v>
      </c>
      <c r="CQ143" s="515">
        <f t="shared" si="246"/>
        <v>0</v>
      </c>
      <c r="CR143" s="515">
        <f t="shared" si="247"/>
        <v>0</v>
      </c>
      <c r="CS143" s="515">
        <f t="shared" si="248"/>
        <v>0</v>
      </c>
      <c r="CT143" s="515">
        <f t="shared" si="249"/>
        <v>0</v>
      </c>
      <c r="CU143" s="515">
        <f t="shared" si="250"/>
        <v>0</v>
      </c>
      <c r="CV143" s="515">
        <f t="shared" si="251"/>
        <v>0</v>
      </c>
      <c r="CW143" s="515">
        <f t="shared" si="252"/>
        <v>0</v>
      </c>
    </row>
    <row r="144" spans="2:101" x14ac:dyDescent="0.25">
      <c r="B144" s="509">
        <v>127</v>
      </c>
      <c r="C144" s="467">
        <f>'Student Entry'!C140</f>
        <v>211413205306</v>
      </c>
      <c r="D144" s="274" t="str">
        <f>'Student Entry'!D140</f>
        <v>VARUN .G</v>
      </c>
      <c r="E144" s="468">
        <v>2</v>
      </c>
      <c r="F144" s="510">
        <v>2</v>
      </c>
      <c r="G144" s="510">
        <v>2</v>
      </c>
      <c r="H144" s="510">
        <v>0</v>
      </c>
      <c r="I144" s="510">
        <v>2</v>
      </c>
      <c r="J144" s="468">
        <v>2</v>
      </c>
      <c r="K144" s="510">
        <v>0</v>
      </c>
      <c r="L144" s="468">
        <v>1</v>
      </c>
      <c r="M144" s="468" t="s">
        <v>937</v>
      </c>
      <c r="N144" s="510">
        <v>2</v>
      </c>
      <c r="O144" s="511">
        <v>3</v>
      </c>
      <c r="P144" s="511">
        <v>6</v>
      </c>
      <c r="Q144" s="510"/>
      <c r="R144" s="510"/>
      <c r="S144" s="511">
        <v>7</v>
      </c>
      <c r="T144" s="511"/>
      <c r="U144" s="510"/>
      <c r="V144" s="510"/>
      <c r="W144" s="511">
        <v>6</v>
      </c>
      <c r="X144" s="511"/>
      <c r="Y144" s="510"/>
      <c r="Z144" s="510"/>
      <c r="AA144" s="511">
        <v>7</v>
      </c>
      <c r="AB144" s="511"/>
      <c r="AC144" s="510"/>
      <c r="AD144" s="510"/>
      <c r="AE144" s="511">
        <v>3</v>
      </c>
      <c r="AF144" s="511">
        <v>8</v>
      </c>
      <c r="AG144" s="447"/>
      <c r="AH144" s="512"/>
      <c r="AI144" s="513">
        <f t="shared" si="186"/>
        <v>5</v>
      </c>
      <c r="AJ144" s="513">
        <f t="shared" si="187"/>
        <v>8</v>
      </c>
      <c r="AK144" s="513">
        <f t="shared" si="188"/>
        <v>11</v>
      </c>
      <c r="AL144" s="513">
        <f t="shared" si="189"/>
        <v>5</v>
      </c>
      <c r="AM144" s="554">
        <f t="shared" si="190"/>
        <v>24</v>
      </c>
      <c r="AN144" s="554">
        <f t="shared" si="191"/>
        <v>0</v>
      </c>
      <c r="AO144" s="514">
        <f t="shared" si="193"/>
        <v>53</v>
      </c>
      <c r="AP144" s="515">
        <f t="shared" si="194"/>
        <v>0</v>
      </c>
      <c r="AQ144" s="515">
        <f t="shared" si="195"/>
        <v>0</v>
      </c>
      <c r="AR144" s="515">
        <f t="shared" si="196"/>
        <v>0</v>
      </c>
      <c r="AS144" s="515">
        <f t="shared" si="197"/>
        <v>0</v>
      </c>
      <c r="AT144" s="515">
        <f t="shared" si="198"/>
        <v>0</v>
      </c>
      <c r="AU144" s="515">
        <f t="shared" si="199"/>
        <v>0</v>
      </c>
      <c r="AV144" s="515">
        <f t="shared" si="200"/>
        <v>0</v>
      </c>
      <c r="AW144" s="515">
        <f t="shared" si="201"/>
        <v>0</v>
      </c>
      <c r="AX144" s="515">
        <f t="shared" si="202"/>
        <v>0</v>
      </c>
      <c r="AY144" s="515">
        <f t="shared" si="203"/>
        <v>0</v>
      </c>
      <c r="AZ144" s="515">
        <f t="shared" si="204"/>
        <v>0</v>
      </c>
      <c r="BA144" s="515">
        <f t="shared" si="205"/>
        <v>0</v>
      </c>
      <c r="BB144" s="515">
        <f t="shared" si="206"/>
        <v>0</v>
      </c>
      <c r="BC144" s="515">
        <f t="shared" si="207"/>
        <v>0</v>
      </c>
      <c r="BD144" s="515">
        <f t="shared" si="208"/>
        <v>0</v>
      </c>
      <c r="BE144" s="515">
        <f t="shared" si="209"/>
        <v>0</v>
      </c>
      <c r="BF144" s="515">
        <f t="shared" si="210"/>
        <v>0</v>
      </c>
      <c r="BG144" s="515">
        <f t="shared" si="211"/>
        <v>0</v>
      </c>
      <c r="BH144" s="515">
        <f t="shared" si="212"/>
        <v>0</v>
      </c>
      <c r="BI144" s="515">
        <f t="shared" si="213"/>
        <v>0</v>
      </c>
      <c r="BJ144" s="515">
        <f t="shared" si="214"/>
        <v>0</v>
      </c>
      <c r="BK144" s="515">
        <f t="shared" si="215"/>
        <v>0</v>
      </c>
      <c r="BL144" s="515">
        <f t="shared" si="216"/>
        <v>0</v>
      </c>
      <c r="BM144" s="515">
        <f t="shared" si="217"/>
        <v>0</v>
      </c>
      <c r="BN144" s="515">
        <f t="shared" si="218"/>
        <v>0</v>
      </c>
      <c r="BO144" s="515">
        <f t="shared" si="219"/>
        <v>0</v>
      </c>
      <c r="BP144" s="515">
        <f t="shared" si="220"/>
        <v>0</v>
      </c>
      <c r="BQ144" s="515">
        <f t="shared" si="221"/>
        <v>0</v>
      </c>
      <c r="BR144" s="515">
        <f t="shared" si="222"/>
        <v>0</v>
      </c>
      <c r="BS144" s="515">
        <f t="shared" si="223"/>
        <v>0</v>
      </c>
      <c r="BT144" s="515">
        <f t="shared" si="224"/>
        <v>0</v>
      </c>
      <c r="BU144" s="515">
        <f t="shared" si="225"/>
        <v>0</v>
      </c>
      <c r="BV144" s="515">
        <f t="shared" si="226"/>
        <v>0</v>
      </c>
      <c r="BW144" s="515">
        <f t="shared" si="227"/>
        <v>0</v>
      </c>
      <c r="BX144" s="515">
        <f t="shared" si="228"/>
        <v>0</v>
      </c>
      <c r="BY144" s="515">
        <f t="shared" si="229"/>
        <v>0</v>
      </c>
      <c r="BZ144" s="515">
        <f t="shared" si="230"/>
        <v>0</v>
      </c>
      <c r="CA144" s="515">
        <f t="shared" si="231"/>
        <v>0</v>
      </c>
      <c r="CB144" s="515">
        <f t="shared" si="232"/>
        <v>0</v>
      </c>
      <c r="CC144" s="515">
        <f t="shared" si="233"/>
        <v>0</v>
      </c>
      <c r="CD144" s="515">
        <f t="shared" si="234"/>
        <v>0</v>
      </c>
      <c r="CE144" s="515">
        <f t="shared" si="235"/>
        <v>0</v>
      </c>
      <c r="CF144" s="515">
        <f t="shared" si="236"/>
        <v>0</v>
      </c>
      <c r="CG144" s="515">
        <f t="shared" si="237"/>
        <v>0</v>
      </c>
      <c r="CH144" s="515">
        <f t="shared" si="238"/>
        <v>0</v>
      </c>
      <c r="CI144" s="515">
        <f t="shared" si="239"/>
        <v>0</v>
      </c>
      <c r="CJ144" s="515">
        <f t="shared" si="253"/>
        <v>0</v>
      </c>
      <c r="CK144" s="515">
        <f t="shared" si="240"/>
        <v>0</v>
      </c>
      <c r="CL144" s="515">
        <f t="shared" si="241"/>
        <v>0</v>
      </c>
      <c r="CM144" s="515">
        <f t="shared" si="242"/>
        <v>0</v>
      </c>
      <c r="CN144" s="515">
        <f t="shared" si="243"/>
        <v>0</v>
      </c>
      <c r="CO144" s="515">
        <f t="shared" si="244"/>
        <v>0</v>
      </c>
      <c r="CP144" s="515">
        <f t="shared" si="245"/>
        <v>0</v>
      </c>
      <c r="CQ144" s="515">
        <f t="shared" si="246"/>
        <v>0</v>
      </c>
      <c r="CR144" s="515">
        <f t="shared" si="247"/>
        <v>0</v>
      </c>
      <c r="CS144" s="515">
        <f t="shared" si="248"/>
        <v>0</v>
      </c>
      <c r="CT144" s="515">
        <f t="shared" si="249"/>
        <v>0</v>
      </c>
      <c r="CU144" s="515">
        <f t="shared" si="250"/>
        <v>0</v>
      </c>
      <c r="CV144" s="515">
        <f t="shared" si="251"/>
        <v>0</v>
      </c>
      <c r="CW144" s="515">
        <f t="shared" si="252"/>
        <v>0</v>
      </c>
    </row>
    <row r="145" spans="2:101" x14ac:dyDescent="0.25">
      <c r="B145" s="509">
        <v>128</v>
      </c>
      <c r="C145" s="467">
        <f>'Student Entry'!C141</f>
        <v>211413205307</v>
      </c>
      <c r="D145" s="274" t="str">
        <f>'Student Entry'!D141</f>
        <v>VIGNESH.T</v>
      </c>
      <c r="E145" s="468">
        <v>1</v>
      </c>
      <c r="F145" s="510">
        <v>2</v>
      </c>
      <c r="G145" s="510">
        <v>2</v>
      </c>
      <c r="H145" s="510">
        <v>2</v>
      </c>
      <c r="I145" s="510">
        <v>2</v>
      </c>
      <c r="J145" s="468">
        <v>2</v>
      </c>
      <c r="K145" s="510">
        <v>1</v>
      </c>
      <c r="L145" s="468">
        <v>2</v>
      </c>
      <c r="M145" s="468">
        <v>2</v>
      </c>
      <c r="N145" s="510">
        <v>2</v>
      </c>
      <c r="O145" s="511">
        <v>7</v>
      </c>
      <c r="P145" s="511">
        <v>5</v>
      </c>
      <c r="Q145" s="510"/>
      <c r="R145" s="510"/>
      <c r="S145" s="511">
        <v>6</v>
      </c>
      <c r="T145" s="511"/>
      <c r="U145" s="510"/>
      <c r="V145" s="510"/>
      <c r="W145" s="511">
        <v>5</v>
      </c>
      <c r="X145" s="511"/>
      <c r="Y145" s="510"/>
      <c r="Z145" s="510"/>
      <c r="AA145" s="511">
        <v>7</v>
      </c>
      <c r="AB145" s="511"/>
      <c r="AC145" s="510"/>
      <c r="AD145" s="510"/>
      <c r="AE145" s="511" t="s">
        <v>937</v>
      </c>
      <c r="AF145" s="511" t="s">
        <v>937</v>
      </c>
      <c r="AG145" s="447">
        <v>6</v>
      </c>
      <c r="AH145" s="512">
        <v>6</v>
      </c>
      <c r="AI145" s="513">
        <f t="shared" si="186"/>
        <v>8</v>
      </c>
      <c r="AJ145" s="513">
        <f t="shared" si="187"/>
        <v>7</v>
      </c>
      <c r="AK145" s="513">
        <f t="shared" si="188"/>
        <v>10</v>
      </c>
      <c r="AL145" s="513">
        <f t="shared" si="189"/>
        <v>10</v>
      </c>
      <c r="AM145" s="554">
        <f t="shared" si="190"/>
        <v>23</v>
      </c>
      <c r="AN145" s="554">
        <f t="shared" si="191"/>
        <v>2</v>
      </c>
      <c r="AO145" s="514">
        <f t="shared" si="193"/>
        <v>60</v>
      </c>
      <c r="AP145" s="515">
        <f t="shared" si="194"/>
        <v>0</v>
      </c>
      <c r="AQ145" s="515">
        <f t="shared" si="195"/>
        <v>0</v>
      </c>
      <c r="AR145" s="515">
        <f t="shared" si="196"/>
        <v>0</v>
      </c>
      <c r="AS145" s="515">
        <f t="shared" si="197"/>
        <v>0</v>
      </c>
      <c r="AT145" s="515">
        <f t="shared" si="198"/>
        <v>0</v>
      </c>
      <c r="AU145" s="515">
        <f t="shared" si="199"/>
        <v>0</v>
      </c>
      <c r="AV145" s="515">
        <f t="shared" si="200"/>
        <v>0</v>
      </c>
      <c r="AW145" s="515">
        <f t="shared" si="201"/>
        <v>0</v>
      </c>
      <c r="AX145" s="515">
        <f t="shared" si="202"/>
        <v>0</v>
      </c>
      <c r="AY145" s="515">
        <f t="shared" si="203"/>
        <v>0</v>
      </c>
      <c r="AZ145" s="515">
        <f t="shared" si="204"/>
        <v>0</v>
      </c>
      <c r="BA145" s="515">
        <f t="shared" si="205"/>
        <v>0</v>
      </c>
      <c r="BB145" s="515">
        <f t="shared" si="206"/>
        <v>0</v>
      </c>
      <c r="BC145" s="515">
        <f t="shared" si="207"/>
        <v>0</v>
      </c>
      <c r="BD145" s="515">
        <f t="shared" si="208"/>
        <v>0</v>
      </c>
      <c r="BE145" s="515">
        <f t="shared" si="209"/>
        <v>0</v>
      </c>
      <c r="BF145" s="515">
        <f t="shared" si="210"/>
        <v>0</v>
      </c>
      <c r="BG145" s="515">
        <f t="shared" si="211"/>
        <v>0</v>
      </c>
      <c r="BH145" s="515">
        <f t="shared" si="212"/>
        <v>0</v>
      </c>
      <c r="BI145" s="515">
        <f t="shared" si="213"/>
        <v>0</v>
      </c>
      <c r="BJ145" s="515">
        <f t="shared" si="214"/>
        <v>0</v>
      </c>
      <c r="BK145" s="515">
        <f t="shared" si="215"/>
        <v>0</v>
      </c>
      <c r="BL145" s="515">
        <f t="shared" si="216"/>
        <v>0</v>
      </c>
      <c r="BM145" s="515">
        <f t="shared" si="217"/>
        <v>0</v>
      </c>
      <c r="BN145" s="515">
        <f t="shared" si="218"/>
        <v>0</v>
      </c>
      <c r="BO145" s="515">
        <f t="shared" si="219"/>
        <v>0</v>
      </c>
      <c r="BP145" s="515">
        <f t="shared" si="220"/>
        <v>0</v>
      </c>
      <c r="BQ145" s="515">
        <f t="shared" si="221"/>
        <v>0</v>
      </c>
      <c r="BR145" s="515">
        <f t="shared" si="222"/>
        <v>0</v>
      </c>
      <c r="BS145" s="515">
        <f t="shared" si="223"/>
        <v>0</v>
      </c>
      <c r="BT145" s="515">
        <f t="shared" si="224"/>
        <v>0</v>
      </c>
      <c r="BU145" s="515">
        <f t="shared" si="225"/>
        <v>0</v>
      </c>
      <c r="BV145" s="515">
        <f t="shared" si="226"/>
        <v>0</v>
      </c>
      <c r="BW145" s="515">
        <f t="shared" si="227"/>
        <v>0</v>
      </c>
      <c r="BX145" s="515">
        <f t="shared" si="228"/>
        <v>0</v>
      </c>
      <c r="BY145" s="515">
        <f t="shared" si="229"/>
        <v>0</v>
      </c>
      <c r="BZ145" s="515">
        <f t="shared" si="230"/>
        <v>0</v>
      </c>
      <c r="CA145" s="515">
        <f t="shared" si="231"/>
        <v>0</v>
      </c>
      <c r="CB145" s="515">
        <f t="shared" si="232"/>
        <v>0</v>
      </c>
      <c r="CC145" s="515">
        <f t="shared" si="233"/>
        <v>0</v>
      </c>
      <c r="CD145" s="515">
        <f t="shared" si="234"/>
        <v>0</v>
      </c>
      <c r="CE145" s="515">
        <f t="shared" si="235"/>
        <v>0</v>
      </c>
      <c r="CF145" s="515">
        <f t="shared" si="236"/>
        <v>0</v>
      </c>
      <c r="CG145" s="515">
        <f t="shared" si="237"/>
        <v>0</v>
      </c>
      <c r="CH145" s="515">
        <f t="shared" si="238"/>
        <v>0</v>
      </c>
      <c r="CI145" s="515">
        <f t="shared" si="239"/>
        <v>0</v>
      </c>
      <c r="CJ145" s="515">
        <f t="shared" si="253"/>
        <v>0</v>
      </c>
      <c r="CK145" s="515">
        <f t="shared" si="240"/>
        <v>0</v>
      </c>
      <c r="CL145" s="515">
        <f t="shared" si="241"/>
        <v>0</v>
      </c>
      <c r="CM145" s="515">
        <f t="shared" si="242"/>
        <v>0</v>
      </c>
      <c r="CN145" s="515">
        <f t="shared" si="243"/>
        <v>0</v>
      </c>
      <c r="CO145" s="515">
        <f t="shared" si="244"/>
        <v>0</v>
      </c>
      <c r="CP145" s="515">
        <f t="shared" si="245"/>
        <v>0</v>
      </c>
      <c r="CQ145" s="515">
        <f t="shared" si="246"/>
        <v>0</v>
      </c>
      <c r="CR145" s="515">
        <f t="shared" si="247"/>
        <v>0</v>
      </c>
      <c r="CS145" s="515">
        <f t="shared" si="248"/>
        <v>0</v>
      </c>
      <c r="CT145" s="515">
        <f t="shared" si="249"/>
        <v>0</v>
      </c>
      <c r="CU145" s="515">
        <f t="shared" si="250"/>
        <v>0</v>
      </c>
      <c r="CV145" s="515">
        <f t="shared" si="251"/>
        <v>0</v>
      </c>
      <c r="CW145" s="515">
        <f t="shared" si="252"/>
        <v>0</v>
      </c>
    </row>
    <row r="146" spans="2:101" x14ac:dyDescent="0.25">
      <c r="B146" s="516">
        <v>129</v>
      </c>
      <c r="C146" s="467">
        <f>'Student Entry'!C142</f>
        <v>211413205308</v>
      </c>
      <c r="D146" s="274" t="str">
        <f>'Student Entry'!D142</f>
        <v>VIJAY .A</v>
      </c>
      <c r="E146" s="468">
        <v>1</v>
      </c>
      <c r="F146" s="517">
        <v>1</v>
      </c>
      <c r="G146" s="517">
        <v>0</v>
      </c>
      <c r="H146" s="517">
        <v>2</v>
      </c>
      <c r="I146" s="517">
        <v>0</v>
      </c>
      <c r="J146" s="468">
        <v>2</v>
      </c>
      <c r="K146" s="517">
        <v>0</v>
      </c>
      <c r="L146" s="468">
        <v>2</v>
      </c>
      <c r="M146" s="468">
        <v>2</v>
      </c>
      <c r="N146" s="517">
        <v>0</v>
      </c>
      <c r="O146" s="518">
        <v>7</v>
      </c>
      <c r="P146" s="518">
        <v>6</v>
      </c>
      <c r="Q146" s="517"/>
      <c r="R146" s="517"/>
      <c r="S146" s="511">
        <v>4</v>
      </c>
      <c r="T146" s="518"/>
      <c r="U146" s="517"/>
      <c r="V146" s="517"/>
      <c r="W146" s="511">
        <v>7</v>
      </c>
      <c r="X146" s="518"/>
      <c r="Y146" s="517"/>
      <c r="Z146" s="517"/>
      <c r="AA146" s="518">
        <v>8</v>
      </c>
      <c r="AB146" s="518"/>
      <c r="AC146" s="517"/>
      <c r="AD146" s="517"/>
      <c r="AE146" s="518">
        <v>7</v>
      </c>
      <c r="AF146" s="518">
        <v>6</v>
      </c>
      <c r="AG146" s="519"/>
      <c r="AH146" s="520"/>
      <c r="AI146" s="513">
        <f t="shared" si="186"/>
        <v>8</v>
      </c>
      <c r="AJ146" s="513">
        <f t="shared" si="187"/>
        <v>7</v>
      </c>
      <c r="AK146" s="513">
        <f t="shared" si="188"/>
        <v>4</v>
      </c>
      <c r="AL146" s="513">
        <f t="shared" si="189"/>
        <v>11</v>
      </c>
      <c r="AM146" s="554">
        <f t="shared" si="190"/>
        <v>23</v>
      </c>
      <c r="AN146" s="554">
        <f t="shared" si="191"/>
        <v>2</v>
      </c>
      <c r="AO146" s="522">
        <f>SUM(E146:AH146)</f>
        <v>55</v>
      </c>
      <c r="AP146" s="523">
        <f t="shared" si="194"/>
        <v>0</v>
      </c>
      <c r="AQ146" s="523">
        <f t="shared" si="195"/>
        <v>0</v>
      </c>
      <c r="AR146" s="523">
        <f t="shared" si="196"/>
        <v>0</v>
      </c>
      <c r="AS146" s="523">
        <f t="shared" si="197"/>
        <v>0</v>
      </c>
      <c r="AT146" s="523">
        <f t="shared" si="198"/>
        <v>0</v>
      </c>
      <c r="AU146" s="523">
        <f t="shared" si="199"/>
        <v>0</v>
      </c>
      <c r="AV146" s="523">
        <f t="shared" si="200"/>
        <v>0</v>
      </c>
      <c r="AW146" s="523">
        <f t="shared" si="201"/>
        <v>0</v>
      </c>
      <c r="AX146" s="523">
        <f t="shared" si="202"/>
        <v>0</v>
      </c>
      <c r="AY146" s="523">
        <f t="shared" si="203"/>
        <v>0</v>
      </c>
      <c r="AZ146" s="523">
        <f t="shared" si="204"/>
        <v>0</v>
      </c>
      <c r="BA146" s="523">
        <f t="shared" si="205"/>
        <v>0</v>
      </c>
      <c r="BB146" s="523">
        <f t="shared" si="206"/>
        <v>0</v>
      </c>
      <c r="BC146" s="523">
        <f t="shared" si="207"/>
        <v>0</v>
      </c>
      <c r="BD146" s="523">
        <f t="shared" si="208"/>
        <v>0</v>
      </c>
      <c r="BE146" s="523">
        <f t="shared" si="209"/>
        <v>0</v>
      </c>
      <c r="BF146" s="523">
        <f t="shared" si="210"/>
        <v>0</v>
      </c>
      <c r="BG146" s="523">
        <f t="shared" si="211"/>
        <v>0</v>
      </c>
      <c r="BH146" s="523">
        <f t="shared" si="212"/>
        <v>0</v>
      </c>
      <c r="BI146" s="523">
        <f t="shared" si="213"/>
        <v>0</v>
      </c>
      <c r="BJ146" s="523">
        <f t="shared" si="214"/>
        <v>0</v>
      </c>
      <c r="BK146" s="523">
        <f t="shared" si="215"/>
        <v>0</v>
      </c>
      <c r="BL146" s="523">
        <f t="shared" si="216"/>
        <v>0</v>
      </c>
      <c r="BM146" s="523">
        <f t="shared" si="217"/>
        <v>0</v>
      </c>
      <c r="BN146" s="523">
        <f t="shared" si="218"/>
        <v>0</v>
      </c>
      <c r="BO146" s="523">
        <f t="shared" si="219"/>
        <v>0</v>
      </c>
      <c r="BP146" s="523">
        <f t="shared" si="220"/>
        <v>0</v>
      </c>
      <c r="BQ146" s="523">
        <f t="shared" si="221"/>
        <v>0</v>
      </c>
      <c r="BR146" s="523">
        <f t="shared" si="222"/>
        <v>0</v>
      </c>
      <c r="BS146" s="523">
        <f t="shared" si="223"/>
        <v>0</v>
      </c>
      <c r="BT146" s="523">
        <f t="shared" si="224"/>
        <v>0</v>
      </c>
      <c r="BU146" s="523">
        <f t="shared" si="225"/>
        <v>0</v>
      </c>
      <c r="BV146" s="523">
        <f t="shared" si="226"/>
        <v>0</v>
      </c>
      <c r="BW146" s="523">
        <f t="shared" si="227"/>
        <v>0</v>
      </c>
      <c r="BX146" s="523">
        <f t="shared" si="228"/>
        <v>0</v>
      </c>
      <c r="BY146" s="523">
        <f t="shared" si="229"/>
        <v>0</v>
      </c>
      <c r="BZ146" s="523">
        <f t="shared" si="230"/>
        <v>0</v>
      </c>
      <c r="CA146" s="523">
        <f t="shared" si="231"/>
        <v>0</v>
      </c>
      <c r="CB146" s="523">
        <f t="shared" si="232"/>
        <v>0</v>
      </c>
      <c r="CC146" s="523">
        <f t="shared" si="233"/>
        <v>0</v>
      </c>
      <c r="CD146" s="523">
        <f t="shared" si="234"/>
        <v>0</v>
      </c>
      <c r="CE146" s="523">
        <f t="shared" si="235"/>
        <v>0</v>
      </c>
      <c r="CF146" s="523">
        <f t="shared" si="236"/>
        <v>0</v>
      </c>
      <c r="CG146" s="523">
        <f t="shared" si="237"/>
        <v>0</v>
      </c>
      <c r="CH146" s="523">
        <f t="shared" si="238"/>
        <v>0</v>
      </c>
      <c r="CI146" s="523">
        <f t="shared" si="239"/>
        <v>0</v>
      </c>
      <c r="CJ146" s="523">
        <f t="shared" si="253"/>
        <v>0</v>
      </c>
      <c r="CK146" s="523">
        <f t="shared" si="240"/>
        <v>0</v>
      </c>
      <c r="CL146" s="523">
        <f t="shared" si="241"/>
        <v>0</v>
      </c>
      <c r="CM146" s="523">
        <f t="shared" si="242"/>
        <v>0</v>
      </c>
      <c r="CN146" s="523">
        <f t="shared" si="243"/>
        <v>0</v>
      </c>
      <c r="CO146" s="523">
        <f t="shared" si="244"/>
        <v>0</v>
      </c>
      <c r="CP146" s="523">
        <f t="shared" si="245"/>
        <v>0</v>
      </c>
      <c r="CQ146" s="523">
        <f t="shared" si="246"/>
        <v>0</v>
      </c>
      <c r="CR146" s="523">
        <f t="shared" si="247"/>
        <v>0</v>
      </c>
      <c r="CS146" s="523">
        <f t="shared" si="248"/>
        <v>0</v>
      </c>
      <c r="CT146" s="523">
        <f t="shared" si="249"/>
        <v>0</v>
      </c>
      <c r="CU146" s="523">
        <f t="shared" si="250"/>
        <v>0</v>
      </c>
      <c r="CV146" s="523">
        <f t="shared" si="251"/>
        <v>0</v>
      </c>
      <c r="CW146" s="523">
        <f t="shared" si="252"/>
        <v>0</v>
      </c>
    </row>
    <row r="147" spans="2:101" s="529" customFormat="1" x14ac:dyDescent="0.25">
      <c r="B147" s="524"/>
      <c r="C147" s="470"/>
      <c r="D147" s="338" t="s">
        <v>1123</v>
      </c>
      <c r="E147" s="525">
        <f>IFERROR(ROUND(AVERAGE(E18:E146),2),"-")</f>
        <v>1.6</v>
      </c>
      <c r="F147" s="525">
        <f t="shared" ref="F147:N147" si="254">IFERROR(ROUND(AVERAGE(F18:F146),2),"-")</f>
        <v>1.75</v>
      </c>
      <c r="G147" s="525">
        <f t="shared" si="254"/>
        <v>1.42</v>
      </c>
      <c r="H147" s="525">
        <f t="shared" si="254"/>
        <v>1.58</v>
      </c>
      <c r="I147" s="525">
        <f t="shared" si="254"/>
        <v>1.42</v>
      </c>
      <c r="J147" s="525">
        <f t="shared" si="254"/>
        <v>1.67</v>
      </c>
      <c r="K147" s="525">
        <f t="shared" si="254"/>
        <v>1.61</v>
      </c>
      <c r="L147" s="525">
        <f t="shared" si="254"/>
        <v>1.58</v>
      </c>
      <c r="M147" s="525">
        <f t="shared" si="254"/>
        <v>1.6</v>
      </c>
      <c r="N147" s="525">
        <f t="shared" si="254"/>
        <v>1.27</v>
      </c>
      <c r="O147" s="525">
        <f>IFERROR(ROUND(AVERAGE(O18:O146),2),"-")</f>
        <v>5.84</v>
      </c>
      <c r="P147" s="525">
        <f t="shared" ref="P147" si="255">IFERROR(ROUND(AVERAGE(P18:P146),2),"-")</f>
        <v>6.95</v>
      </c>
      <c r="Q147" s="525">
        <f t="shared" ref="Q147" si="256">IFERROR(ROUND(AVERAGE(Q18:Q146),2),"-")</f>
        <v>10.97</v>
      </c>
      <c r="R147" s="525">
        <f t="shared" ref="R147" si="257">IFERROR(ROUND(AVERAGE(R18:R146),2),"-")</f>
        <v>3.45</v>
      </c>
      <c r="S147" s="525">
        <f t="shared" ref="S147" si="258">IFERROR(ROUND(AVERAGE(S18:S146),2),"-")</f>
        <v>6.27</v>
      </c>
      <c r="T147" s="525" t="str">
        <f t="shared" ref="T147" si="259">IFERROR(ROUND(AVERAGE(T18:T146),2),"-")</f>
        <v>-</v>
      </c>
      <c r="U147" s="525">
        <f t="shared" ref="U147" si="260">IFERROR(ROUND(AVERAGE(U18:U146),2),"-")</f>
        <v>12.05</v>
      </c>
      <c r="V147" s="525" t="str">
        <f t="shared" ref="V147" si="261">IFERROR(ROUND(AVERAGE(V18:V146),2),"-")</f>
        <v>-</v>
      </c>
      <c r="W147" s="525">
        <f t="shared" ref="W147" si="262">IFERROR(ROUND(AVERAGE(W18:W146),2),"-")</f>
        <v>5.93</v>
      </c>
      <c r="X147" s="525" t="str">
        <f t="shared" ref="X147" si="263">IFERROR(ROUND(AVERAGE(X18:X146),2),"-")</f>
        <v>-</v>
      </c>
      <c r="Y147" s="525">
        <f t="shared" ref="Y147" si="264">IFERROR(ROUND(AVERAGE(Y18:Y146),2),"-")</f>
        <v>5.84</v>
      </c>
      <c r="Z147" s="525" t="str">
        <f t="shared" ref="Z147" si="265">IFERROR(ROUND(AVERAGE(Z18:Z146),2),"-")</f>
        <v>-</v>
      </c>
      <c r="AA147" s="525">
        <f t="shared" ref="AA147" si="266">IFERROR(ROUND(AVERAGE(AA18:AA146),2),"-")</f>
        <v>7.45</v>
      </c>
      <c r="AB147" s="525" t="str">
        <f t="shared" ref="AB147" si="267">IFERROR(ROUND(AVERAGE(AB18:AB146),2),"-")</f>
        <v>-</v>
      </c>
      <c r="AC147" s="525">
        <f t="shared" ref="AC147" si="268">IFERROR(ROUND(AVERAGE(AC18:AC146),2),"-")</f>
        <v>6.03</v>
      </c>
      <c r="AD147" s="525">
        <f t="shared" ref="AD147" si="269">IFERROR(ROUND(AVERAGE(AD18:AD146),2),"-")</f>
        <v>5.69</v>
      </c>
      <c r="AE147" s="525">
        <f t="shared" ref="AE147" si="270">IFERROR(ROUND(AVERAGE(AE18:AE146),2),"-")</f>
        <v>5.69</v>
      </c>
      <c r="AF147" s="525">
        <f t="shared" ref="AF147" si="271">IFERROR(ROUND(AVERAGE(AF18:AF146),2),"-")</f>
        <v>6.69</v>
      </c>
      <c r="AG147" s="525">
        <f t="shared" ref="AG147" si="272">IFERROR(ROUND(AVERAGE(AG18:AG146),2),"-")</f>
        <v>7.32</v>
      </c>
      <c r="AH147" s="525">
        <f t="shared" ref="AH147" si="273">IFERROR(ROUND(AVERAGE(AH18:AH146),2),"-")</f>
        <v>6.84</v>
      </c>
      <c r="AI147" s="525">
        <f>IFERROR(ROUND(AVERAGE(AI18:AI146),2),"-")</f>
        <v>6.78</v>
      </c>
      <c r="AJ147" s="525">
        <f t="shared" ref="AJ147:AN147" si="274">IFERROR(ROUND(AVERAGE(AJ18:AJ146),2),"-")</f>
        <v>9.64</v>
      </c>
      <c r="AK147" s="525">
        <f t="shared" si="274"/>
        <v>8.91</v>
      </c>
      <c r="AL147" s="525">
        <f t="shared" si="274"/>
        <v>15.8</v>
      </c>
      <c r="AM147" s="525">
        <f t="shared" si="274"/>
        <v>21.24</v>
      </c>
      <c r="AN147" s="525">
        <f t="shared" si="274"/>
        <v>1.56</v>
      </c>
      <c r="AO147" s="526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27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27"/>
      <c r="BV147" s="527"/>
      <c r="BW147" s="527"/>
      <c r="BX147" s="527"/>
      <c r="BY147" s="527"/>
      <c r="BZ147" s="527"/>
      <c r="CA147" s="527"/>
      <c r="CB147" s="527"/>
      <c r="CC147" s="527"/>
      <c r="CD147" s="527"/>
      <c r="CE147" s="527"/>
      <c r="CF147" s="527"/>
      <c r="CG147" s="527"/>
      <c r="CH147" s="527"/>
      <c r="CI147" s="527"/>
      <c r="CJ147" s="527"/>
      <c r="CK147" s="527"/>
      <c r="CL147" s="527"/>
      <c r="CM147" s="527"/>
      <c r="CN147" s="527"/>
      <c r="CO147" s="527"/>
      <c r="CP147" s="527"/>
      <c r="CQ147" s="527"/>
      <c r="CR147" s="527"/>
      <c r="CS147" s="527"/>
      <c r="CT147" s="527"/>
      <c r="CU147" s="527"/>
      <c r="CV147" s="527"/>
      <c r="CW147" s="527"/>
    </row>
    <row r="148" spans="2:101" s="529" customFormat="1" x14ac:dyDescent="0.25">
      <c r="B148" s="524"/>
      <c r="C148" s="470"/>
      <c r="D148" s="471"/>
      <c r="E148" s="525"/>
      <c r="F148" s="525"/>
      <c r="G148" s="525"/>
      <c r="H148" s="525"/>
      <c r="I148" s="525"/>
      <c r="J148" s="525"/>
      <c r="K148" s="525"/>
      <c r="L148" s="525"/>
      <c r="M148" s="525"/>
      <c r="N148" s="525"/>
      <c r="O148" s="540"/>
      <c r="P148" s="540"/>
      <c r="Q148" s="525"/>
      <c r="R148" s="525"/>
      <c r="S148" s="540"/>
      <c r="T148" s="540"/>
      <c r="U148" s="525"/>
      <c r="V148" s="525"/>
      <c r="W148" s="540"/>
      <c r="X148" s="540"/>
      <c r="Y148" s="525"/>
      <c r="Z148" s="525"/>
      <c r="AA148" s="540"/>
      <c r="AB148" s="540"/>
      <c r="AC148" s="525"/>
      <c r="AD148" s="525"/>
      <c r="AE148" s="540"/>
      <c r="AF148" s="540"/>
      <c r="AG148" s="541"/>
      <c r="AH148" s="542"/>
      <c r="AI148" s="555"/>
      <c r="AJ148" s="555"/>
      <c r="AK148" s="555"/>
      <c r="AL148" s="555"/>
      <c r="AM148" s="555"/>
      <c r="AN148" s="555"/>
      <c r="AO148" s="526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27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27"/>
      <c r="BV148" s="527"/>
      <c r="BW148" s="527"/>
      <c r="BX148" s="527"/>
      <c r="BY148" s="527"/>
      <c r="BZ148" s="527"/>
      <c r="CA148" s="527"/>
      <c r="CB148" s="527"/>
      <c r="CC148" s="527"/>
      <c r="CD148" s="527"/>
      <c r="CE148" s="527"/>
      <c r="CF148" s="527"/>
      <c r="CG148" s="527"/>
      <c r="CH148" s="527"/>
      <c r="CI148" s="527"/>
      <c r="CJ148" s="527"/>
      <c r="CK148" s="527"/>
      <c r="CL148" s="527"/>
      <c r="CM148" s="527"/>
      <c r="CN148" s="527"/>
      <c r="CO148" s="527"/>
      <c r="CP148" s="527"/>
      <c r="CQ148" s="527"/>
      <c r="CR148" s="527"/>
      <c r="CS148" s="527"/>
      <c r="CT148" s="527"/>
      <c r="CU148" s="527"/>
      <c r="CV148" s="527"/>
      <c r="CW148" s="527"/>
    </row>
    <row r="149" spans="2:101" s="529" customFormat="1" x14ac:dyDescent="0.25">
      <c r="B149" s="524"/>
      <c r="C149" s="470"/>
      <c r="D149" s="471" t="s">
        <v>965</v>
      </c>
      <c r="E149" s="525">
        <f>COUNTIF(E18:E146,"NA")</f>
        <v>1</v>
      </c>
      <c r="F149" s="525">
        <f t="shared" ref="F149:AH149" si="275">COUNTIF(F18:F146,"NA")</f>
        <v>2</v>
      </c>
      <c r="G149" s="525">
        <f t="shared" si="275"/>
        <v>1</v>
      </c>
      <c r="H149" s="525">
        <f t="shared" si="275"/>
        <v>7</v>
      </c>
      <c r="I149" s="525">
        <f t="shared" si="275"/>
        <v>2</v>
      </c>
      <c r="J149" s="525">
        <f t="shared" si="275"/>
        <v>3</v>
      </c>
      <c r="K149" s="525">
        <f t="shared" si="275"/>
        <v>2</v>
      </c>
      <c r="L149" s="525">
        <f t="shared" si="275"/>
        <v>1</v>
      </c>
      <c r="M149" s="525">
        <f t="shared" si="275"/>
        <v>3</v>
      </c>
      <c r="N149" s="525">
        <f t="shared" si="275"/>
        <v>0</v>
      </c>
      <c r="O149" s="525">
        <f t="shared" si="275"/>
        <v>34</v>
      </c>
      <c r="P149" s="525">
        <f t="shared" si="275"/>
        <v>34</v>
      </c>
      <c r="Q149" s="525">
        <f t="shared" si="275"/>
        <v>0</v>
      </c>
      <c r="R149" s="525">
        <f t="shared" si="275"/>
        <v>0</v>
      </c>
      <c r="S149" s="525">
        <f t="shared" si="275"/>
        <v>37</v>
      </c>
      <c r="T149" s="525">
        <f t="shared" si="275"/>
        <v>0</v>
      </c>
      <c r="U149" s="525">
        <f t="shared" si="275"/>
        <v>0</v>
      </c>
      <c r="V149" s="525">
        <f t="shared" si="275"/>
        <v>0</v>
      </c>
      <c r="W149" s="525">
        <f t="shared" si="275"/>
        <v>32</v>
      </c>
      <c r="X149" s="525">
        <f t="shared" si="275"/>
        <v>0</v>
      </c>
      <c r="Y149" s="525">
        <f t="shared" si="275"/>
        <v>0</v>
      </c>
      <c r="Z149" s="525">
        <f t="shared" si="275"/>
        <v>0</v>
      </c>
      <c r="AA149" s="525">
        <f t="shared" si="275"/>
        <v>34</v>
      </c>
      <c r="AB149" s="525">
        <f t="shared" si="275"/>
        <v>0</v>
      </c>
      <c r="AC149" s="525">
        <f t="shared" si="275"/>
        <v>0</v>
      </c>
      <c r="AD149" s="525">
        <f t="shared" si="275"/>
        <v>0</v>
      </c>
      <c r="AE149" s="525">
        <f t="shared" si="275"/>
        <v>38</v>
      </c>
      <c r="AF149" s="525">
        <f t="shared" si="275"/>
        <v>38</v>
      </c>
      <c r="AG149" s="525">
        <f t="shared" si="275"/>
        <v>0</v>
      </c>
      <c r="AH149" s="525">
        <f t="shared" si="275"/>
        <v>0</v>
      </c>
      <c r="AI149" s="531">
        <f>ROUND((AI147/180)*100,2)</f>
        <v>3.77</v>
      </c>
      <c r="AJ149" s="531">
        <f t="shared" ref="AJ149:AN149" si="276">ROUND((AJ147/180)*100,2)</f>
        <v>5.36</v>
      </c>
      <c r="AK149" s="531">
        <f t="shared" si="276"/>
        <v>4.95</v>
      </c>
      <c r="AL149" s="531">
        <f t="shared" si="276"/>
        <v>8.7799999999999994</v>
      </c>
      <c r="AM149" s="531">
        <f t="shared" si="276"/>
        <v>11.8</v>
      </c>
      <c r="AN149" s="531">
        <f t="shared" si="276"/>
        <v>0.87</v>
      </c>
      <c r="AO149" s="526"/>
      <c r="AP149" s="527"/>
      <c r="AQ149" s="527"/>
      <c r="AR149" s="527"/>
      <c r="AS149" s="527"/>
      <c r="AT149" s="527"/>
      <c r="AU149" s="527"/>
      <c r="AV149" s="527"/>
      <c r="AW149" s="527"/>
      <c r="AX149" s="527"/>
      <c r="AY149" s="527"/>
      <c r="AZ149" s="527"/>
      <c r="BA149" s="527"/>
      <c r="BB149" s="527"/>
      <c r="BC149" s="527"/>
      <c r="BD149" s="527"/>
      <c r="BE149" s="527"/>
      <c r="BF149" s="527"/>
      <c r="BG149" s="527"/>
      <c r="BH149" s="527"/>
      <c r="BI149" s="527"/>
      <c r="BJ149" s="527"/>
      <c r="BK149" s="527"/>
      <c r="BL149" s="527"/>
      <c r="BM149" s="527"/>
      <c r="BN149" s="527"/>
      <c r="BO149" s="527"/>
      <c r="BP149" s="527"/>
      <c r="BQ149" s="527"/>
      <c r="BR149" s="527"/>
      <c r="BS149" s="527"/>
      <c r="BT149" s="527"/>
      <c r="BU149" s="527"/>
      <c r="BV149" s="527"/>
      <c r="BW149" s="527"/>
      <c r="BX149" s="527"/>
      <c r="BY149" s="527"/>
      <c r="BZ149" s="527"/>
      <c r="CA149" s="527"/>
      <c r="CB149" s="527"/>
      <c r="CC149" s="527"/>
      <c r="CD149" s="527"/>
      <c r="CE149" s="527"/>
      <c r="CF149" s="527"/>
      <c r="CG149" s="527"/>
      <c r="CH149" s="527"/>
      <c r="CI149" s="527"/>
      <c r="CJ149" s="527"/>
      <c r="CK149" s="527"/>
      <c r="CL149" s="527"/>
      <c r="CM149" s="527"/>
      <c r="CN149" s="527"/>
      <c r="CO149" s="527"/>
      <c r="CP149" s="527"/>
      <c r="CQ149" s="527"/>
      <c r="CR149" s="527"/>
      <c r="CS149" s="527"/>
      <c r="CT149" s="527"/>
      <c r="CU149" s="527"/>
      <c r="CV149" s="527"/>
      <c r="CW149" s="527"/>
    </row>
    <row r="150" spans="2:101" ht="16.5" thickBot="1" x14ac:dyDescent="0.3">
      <c r="D150" s="471" t="s">
        <v>966</v>
      </c>
      <c r="E150" s="546">
        <f>COUNTIFS(E18:E146,"&lt;&gt;NA",E18:E146,"&lt;&gt; ""  ")</f>
        <v>128</v>
      </c>
      <c r="F150" s="546">
        <f t="shared" ref="F150:AH150" si="277">COUNTIFS(F18:F146,"&lt;&gt;NA",F18:F146,"&lt;&gt; ""  ")</f>
        <v>127</v>
      </c>
      <c r="G150" s="546">
        <f t="shared" si="277"/>
        <v>128</v>
      </c>
      <c r="H150" s="546">
        <f t="shared" si="277"/>
        <v>122</v>
      </c>
      <c r="I150" s="546">
        <f t="shared" si="277"/>
        <v>127</v>
      </c>
      <c r="J150" s="546">
        <f t="shared" si="277"/>
        <v>126</v>
      </c>
      <c r="K150" s="546">
        <f t="shared" si="277"/>
        <v>127</v>
      </c>
      <c r="L150" s="546">
        <f t="shared" si="277"/>
        <v>128</v>
      </c>
      <c r="M150" s="546">
        <f t="shared" si="277"/>
        <v>126</v>
      </c>
      <c r="N150" s="546">
        <f t="shared" si="277"/>
        <v>129</v>
      </c>
      <c r="O150" s="546">
        <f t="shared" si="277"/>
        <v>95</v>
      </c>
      <c r="P150" s="546">
        <f t="shared" si="277"/>
        <v>95</v>
      </c>
      <c r="Q150" s="546">
        <f t="shared" si="277"/>
        <v>129</v>
      </c>
      <c r="R150" s="546">
        <f t="shared" si="277"/>
        <v>129</v>
      </c>
      <c r="S150" s="546">
        <f t="shared" si="277"/>
        <v>92</v>
      </c>
      <c r="T150" s="546">
        <f t="shared" si="277"/>
        <v>129</v>
      </c>
      <c r="U150" s="546">
        <f t="shared" si="277"/>
        <v>129</v>
      </c>
      <c r="V150" s="546">
        <f t="shared" si="277"/>
        <v>129</v>
      </c>
      <c r="W150" s="546">
        <f t="shared" si="277"/>
        <v>97</v>
      </c>
      <c r="X150" s="546">
        <f t="shared" si="277"/>
        <v>129</v>
      </c>
      <c r="Y150" s="546">
        <f t="shared" si="277"/>
        <v>129</v>
      </c>
      <c r="Z150" s="546">
        <f t="shared" si="277"/>
        <v>129</v>
      </c>
      <c r="AA150" s="546">
        <f t="shared" si="277"/>
        <v>95</v>
      </c>
      <c r="AB150" s="546">
        <f t="shared" si="277"/>
        <v>129</v>
      </c>
      <c r="AC150" s="546">
        <f t="shared" si="277"/>
        <v>129</v>
      </c>
      <c r="AD150" s="546">
        <f t="shared" si="277"/>
        <v>129</v>
      </c>
      <c r="AE150" s="546">
        <f t="shared" si="277"/>
        <v>91</v>
      </c>
      <c r="AF150" s="546">
        <f t="shared" si="277"/>
        <v>91</v>
      </c>
      <c r="AG150" s="546">
        <f t="shared" si="277"/>
        <v>129</v>
      </c>
      <c r="AH150" s="546">
        <f t="shared" si="277"/>
        <v>129</v>
      </c>
      <c r="AI150" s="526">
        <f>COUNTIFS(AI18:AI146,"&lt;&gt;"&amp;"AB",AI18:AI146,"&lt;&gt; ""  ",AI18:AI146,"&lt;&gt;"&amp;"NIL")</f>
        <v>129</v>
      </c>
      <c r="AJ150" s="526">
        <f t="shared" ref="AJ150:AN150" si="278">COUNTIFS(AJ18:AJ146,"&lt;&gt;"&amp;"AB",AJ18:AJ146,"&lt;&gt; ""  ",AJ18:AJ146,"&lt;&gt;"&amp;"NIL")</f>
        <v>129</v>
      </c>
      <c r="AK150" s="526">
        <f t="shared" si="278"/>
        <v>129</v>
      </c>
      <c r="AL150" s="526">
        <f t="shared" si="278"/>
        <v>129</v>
      </c>
      <c r="AM150" s="526">
        <f t="shared" si="278"/>
        <v>129</v>
      </c>
      <c r="AN150" s="526">
        <f t="shared" si="278"/>
        <v>129</v>
      </c>
    </row>
    <row r="151" spans="2:101" ht="32.25" thickBot="1" x14ac:dyDescent="0.3">
      <c r="D151" s="576" t="s">
        <v>1193</v>
      </c>
      <c r="E151" s="497">
        <f>COUNTIF(E18:E146,"&gt;="&amp;E147)</f>
        <v>77</v>
      </c>
      <c r="F151" s="497">
        <f t="shared" ref="F151:AH151" si="279">COUNTIF(F18:F146,"&gt;="&amp;F147)</f>
        <v>102</v>
      </c>
      <c r="G151" s="497">
        <f t="shared" si="279"/>
        <v>76</v>
      </c>
      <c r="H151" s="497">
        <f t="shared" si="279"/>
        <v>78</v>
      </c>
      <c r="I151" s="497">
        <f t="shared" si="279"/>
        <v>81</v>
      </c>
      <c r="J151" s="497">
        <f t="shared" si="279"/>
        <v>86</v>
      </c>
      <c r="K151" s="497">
        <f t="shared" si="279"/>
        <v>82</v>
      </c>
      <c r="L151" s="497">
        <f t="shared" si="279"/>
        <v>74</v>
      </c>
      <c r="M151" s="497">
        <f t="shared" si="279"/>
        <v>75</v>
      </c>
      <c r="N151" s="497">
        <f t="shared" si="279"/>
        <v>74</v>
      </c>
      <c r="O151" s="497">
        <f t="shared" si="279"/>
        <v>64</v>
      </c>
      <c r="P151" s="497">
        <f t="shared" si="279"/>
        <v>60</v>
      </c>
      <c r="Q151" s="497">
        <f t="shared" si="279"/>
        <v>18</v>
      </c>
      <c r="R151" s="497">
        <f t="shared" si="279"/>
        <v>15</v>
      </c>
      <c r="S151" s="497">
        <f t="shared" si="279"/>
        <v>38</v>
      </c>
      <c r="T151" s="497">
        <f t="shared" si="279"/>
        <v>0</v>
      </c>
      <c r="U151" s="497">
        <f t="shared" si="279"/>
        <v>18</v>
      </c>
      <c r="V151" s="497">
        <f t="shared" si="279"/>
        <v>0</v>
      </c>
      <c r="W151" s="497">
        <f t="shared" si="279"/>
        <v>68</v>
      </c>
      <c r="X151" s="497">
        <f t="shared" si="279"/>
        <v>0</v>
      </c>
      <c r="Y151" s="497">
        <f t="shared" si="279"/>
        <v>21</v>
      </c>
      <c r="Z151" s="497">
        <f t="shared" si="279"/>
        <v>0</v>
      </c>
      <c r="AA151" s="497">
        <f t="shared" si="279"/>
        <v>38</v>
      </c>
      <c r="AB151" s="497">
        <f t="shared" si="279"/>
        <v>0</v>
      </c>
      <c r="AC151" s="497">
        <f t="shared" si="279"/>
        <v>6</v>
      </c>
      <c r="AD151" s="497">
        <f t="shared" si="279"/>
        <v>22</v>
      </c>
      <c r="AE151" s="497">
        <f t="shared" si="279"/>
        <v>60</v>
      </c>
      <c r="AF151" s="497">
        <f t="shared" si="279"/>
        <v>53</v>
      </c>
      <c r="AG151" s="497">
        <f t="shared" si="279"/>
        <v>20</v>
      </c>
      <c r="AH151" s="497">
        <f t="shared" si="279"/>
        <v>27</v>
      </c>
      <c r="AI151" s="497">
        <f>COUNTIF(AI18:AI146,"&gt;="&amp;AI147)</f>
        <v>73</v>
      </c>
      <c r="AJ151" s="497">
        <f t="shared" ref="AJ151:AN151" si="280">COUNTIF(AJ18:AJ146,"&gt;="&amp;AJ147)</f>
        <v>67</v>
      </c>
      <c r="AK151" s="497">
        <f t="shared" si="280"/>
        <v>72</v>
      </c>
      <c r="AL151" s="497">
        <f t="shared" si="280"/>
        <v>59</v>
      </c>
      <c r="AM151" s="497">
        <f t="shared" si="280"/>
        <v>70</v>
      </c>
      <c r="AN151" s="497">
        <f t="shared" si="280"/>
        <v>75</v>
      </c>
    </row>
    <row r="152" spans="2:101" ht="31.5" x14ac:dyDescent="0.25">
      <c r="D152" s="455" t="s">
        <v>1194</v>
      </c>
      <c r="E152" s="497">
        <f>ROUND((E151/E150)*100,0)</f>
        <v>60</v>
      </c>
      <c r="F152" s="497">
        <f t="shared" ref="F152:AH152" si="281">ROUND((F151/F150)*100,0)</f>
        <v>80</v>
      </c>
      <c r="G152" s="497">
        <f t="shared" si="281"/>
        <v>59</v>
      </c>
      <c r="H152" s="497">
        <f t="shared" si="281"/>
        <v>64</v>
      </c>
      <c r="I152" s="497">
        <f t="shared" si="281"/>
        <v>64</v>
      </c>
      <c r="J152" s="497">
        <f t="shared" si="281"/>
        <v>68</v>
      </c>
      <c r="K152" s="497">
        <f t="shared" si="281"/>
        <v>65</v>
      </c>
      <c r="L152" s="497">
        <f t="shared" si="281"/>
        <v>58</v>
      </c>
      <c r="M152" s="497">
        <f t="shared" si="281"/>
        <v>60</v>
      </c>
      <c r="N152" s="497">
        <f t="shared" si="281"/>
        <v>57</v>
      </c>
      <c r="O152" s="497">
        <f t="shared" si="281"/>
        <v>67</v>
      </c>
      <c r="P152" s="497">
        <f t="shared" si="281"/>
        <v>63</v>
      </c>
      <c r="Q152" s="497">
        <f t="shared" si="281"/>
        <v>14</v>
      </c>
      <c r="R152" s="497">
        <f t="shared" si="281"/>
        <v>12</v>
      </c>
      <c r="S152" s="497">
        <f t="shared" si="281"/>
        <v>41</v>
      </c>
      <c r="T152" s="497">
        <f t="shared" si="281"/>
        <v>0</v>
      </c>
      <c r="U152" s="497">
        <f t="shared" si="281"/>
        <v>14</v>
      </c>
      <c r="V152" s="497">
        <f t="shared" si="281"/>
        <v>0</v>
      </c>
      <c r="W152" s="497">
        <f t="shared" si="281"/>
        <v>70</v>
      </c>
      <c r="X152" s="497">
        <f t="shared" si="281"/>
        <v>0</v>
      </c>
      <c r="Y152" s="497">
        <f t="shared" si="281"/>
        <v>16</v>
      </c>
      <c r="Z152" s="497">
        <f t="shared" si="281"/>
        <v>0</v>
      </c>
      <c r="AA152" s="497">
        <f t="shared" si="281"/>
        <v>40</v>
      </c>
      <c r="AB152" s="497">
        <f t="shared" si="281"/>
        <v>0</v>
      </c>
      <c r="AC152" s="497">
        <f t="shared" si="281"/>
        <v>5</v>
      </c>
      <c r="AD152" s="497">
        <f t="shared" si="281"/>
        <v>17</v>
      </c>
      <c r="AE152" s="497">
        <f t="shared" si="281"/>
        <v>66</v>
      </c>
      <c r="AF152" s="497">
        <f t="shared" si="281"/>
        <v>58</v>
      </c>
      <c r="AG152" s="497">
        <f t="shared" si="281"/>
        <v>16</v>
      </c>
      <c r="AH152" s="497">
        <f t="shared" si="281"/>
        <v>21</v>
      </c>
      <c r="AI152" s="497">
        <f>IFERROR(ROUND((AI151/AI150)*100,0),"-")</f>
        <v>57</v>
      </c>
      <c r="AJ152" s="497">
        <f t="shared" ref="AJ152:AN152" si="282">IFERROR(ROUND((AJ151/AJ150)*100,0),"-")</f>
        <v>52</v>
      </c>
      <c r="AK152" s="497">
        <f t="shared" si="282"/>
        <v>56</v>
      </c>
      <c r="AL152" s="497">
        <f t="shared" si="282"/>
        <v>46</v>
      </c>
      <c r="AM152" s="497">
        <f t="shared" si="282"/>
        <v>54</v>
      </c>
      <c r="AN152" s="497">
        <f t="shared" si="282"/>
        <v>58</v>
      </c>
    </row>
    <row r="156" spans="2:101" x14ac:dyDescent="0.25">
      <c r="D156" s="534"/>
      <c r="E156" s="535"/>
      <c r="F156" s="535"/>
      <c r="G156" s="536" t="s">
        <v>1122</v>
      </c>
      <c r="H156" s="535"/>
      <c r="I156" s="535"/>
      <c r="J156" s="535"/>
    </row>
    <row r="157" spans="2:101" x14ac:dyDescent="0.25">
      <c r="D157" s="534"/>
      <c r="E157" s="535"/>
      <c r="F157" s="535"/>
      <c r="G157" s="535"/>
      <c r="H157" s="535"/>
      <c r="I157" s="535"/>
      <c r="J157" s="535"/>
    </row>
    <row r="158" spans="2:101" x14ac:dyDescent="0.25">
      <c r="D158" s="537"/>
      <c r="E158" s="538" t="s">
        <v>309</v>
      </c>
      <c r="F158" s="538" t="s">
        <v>305</v>
      </c>
      <c r="G158" s="538" t="s">
        <v>306</v>
      </c>
      <c r="H158" s="538" t="s">
        <v>307</v>
      </c>
      <c r="I158" s="538" t="s">
        <v>308</v>
      </c>
      <c r="J158" s="538" t="s">
        <v>570</v>
      </c>
    </row>
    <row r="159" spans="2:101" x14ac:dyDescent="0.25">
      <c r="D159" s="537" t="s">
        <v>1060</v>
      </c>
      <c r="E159" s="538">
        <f>IFERROR(ROUND((AI17/180)*100,2),"-")</f>
        <v>7.78</v>
      </c>
      <c r="F159" s="538">
        <f t="shared" ref="F159:J159" si="283">IFERROR(ROUND((AJ17/180)*100,2),"-")</f>
        <v>12.22</v>
      </c>
      <c r="G159" s="538">
        <f t="shared" si="283"/>
        <v>11.11</v>
      </c>
      <c r="H159" s="538">
        <f t="shared" si="283"/>
        <v>33.33</v>
      </c>
      <c r="I159" s="538">
        <f t="shared" si="283"/>
        <v>25.56</v>
      </c>
      <c r="J159" s="538">
        <f t="shared" si="283"/>
        <v>10</v>
      </c>
    </row>
    <row r="160" spans="2:101" x14ac:dyDescent="0.25">
      <c r="D160" s="537" t="s">
        <v>1123</v>
      </c>
      <c r="E160" s="538">
        <f>AI149</f>
        <v>3.77</v>
      </c>
      <c r="F160" s="538">
        <f t="shared" ref="F160:J160" si="284">AJ149</f>
        <v>5.36</v>
      </c>
      <c r="G160" s="538">
        <f t="shared" si="284"/>
        <v>4.95</v>
      </c>
      <c r="H160" s="538">
        <f t="shared" si="284"/>
        <v>8.7799999999999994</v>
      </c>
      <c r="I160" s="538">
        <f t="shared" si="284"/>
        <v>11.8</v>
      </c>
      <c r="J160" s="538">
        <f t="shared" si="284"/>
        <v>0.87</v>
      </c>
    </row>
    <row r="161" spans="4:10" x14ac:dyDescent="0.25">
      <c r="D161" s="537" t="s">
        <v>966</v>
      </c>
      <c r="E161" s="538">
        <f>AI150</f>
        <v>129</v>
      </c>
      <c r="F161" s="538">
        <f t="shared" ref="F161:J161" si="285">AJ150</f>
        <v>129</v>
      </c>
      <c r="G161" s="538">
        <f t="shared" si="285"/>
        <v>129</v>
      </c>
      <c r="H161" s="538">
        <f t="shared" si="285"/>
        <v>129</v>
      </c>
      <c r="I161" s="538">
        <f t="shared" si="285"/>
        <v>129</v>
      </c>
      <c r="J161" s="538">
        <f t="shared" si="285"/>
        <v>129</v>
      </c>
    </row>
    <row r="162" spans="4:10" ht="31.5" x14ac:dyDescent="0.25">
      <c r="D162" s="539" t="s">
        <v>1124</v>
      </c>
      <c r="E162" s="538">
        <f>AI151</f>
        <v>73</v>
      </c>
      <c r="F162" s="538">
        <f t="shared" ref="F162:J162" si="286">AJ151</f>
        <v>67</v>
      </c>
      <c r="G162" s="538">
        <f t="shared" si="286"/>
        <v>72</v>
      </c>
      <c r="H162" s="538">
        <f t="shared" si="286"/>
        <v>59</v>
      </c>
      <c r="I162" s="538">
        <f t="shared" si="286"/>
        <v>70</v>
      </c>
      <c r="J162" s="538">
        <f t="shared" si="286"/>
        <v>75</v>
      </c>
    </row>
    <row r="163" spans="4:10" ht="31.5" x14ac:dyDescent="0.25">
      <c r="D163" s="539" t="s">
        <v>1124</v>
      </c>
      <c r="E163" s="538">
        <f>IFERROR(ROUNDUP((E162/E161)*100,2),"-")</f>
        <v>56.589999999999996</v>
      </c>
      <c r="F163" s="538">
        <f t="shared" ref="F163:J163" si="287">IFERROR(ROUNDUP((F162/F161)*100,2),"-")</f>
        <v>51.94</v>
      </c>
      <c r="G163" s="538">
        <f t="shared" si="287"/>
        <v>55.82</v>
      </c>
      <c r="H163" s="538">
        <f t="shared" si="287"/>
        <v>45.739999999999995</v>
      </c>
      <c r="I163" s="538">
        <f t="shared" si="287"/>
        <v>54.269999999999996</v>
      </c>
      <c r="J163" s="538">
        <f t="shared" si="287"/>
        <v>58.14</v>
      </c>
    </row>
  </sheetData>
  <mergeCells count="20">
    <mergeCell ref="O14:P14"/>
    <mergeCell ref="Q14:R14"/>
    <mergeCell ref="S14:T14"/>
    <mergeCell ref="U14:V14"/>
    <mergeCell ref="W14:X14"/>
    <mergeCell ref="O13:R13"/>
    <mergeCell ref="S13:V13"/>
    <mergeCell ref="W13:Z13"/>
    <mergeCell ref="AA13:AD13"/>
    <mergeCell ref="AE13:AH13"/>
    <mergeCell ref="Y14:Z14"/>
    <mergeCell ref="AA14:AB14"/>
    <mergeCell ref="AC14:AD14"/>
    <mergeCell ref="AG14:AH14"/>
    <mergeCell ref="CL11:CW11"/>
    <mergeCell ref="AP11:BA11"/>
    <mergeCell ref="BB11:BM11"/>
    <mergeCell ref="BN11:BY11"/>
    <mergeCell ref="BZ11:CK11"/>
    <mergeCell ref="AP13:CW15"/>
  </mergeCells>
  <phoneticPr fontId="106" type="noConversion"/>
  <conditionalFormatting sqref="AM18:AN146 E18:E108">
    <cfRule type="cellIs" dxfId="2" priority="8" operator="equal">
      <formula>"ua"</formula>
    </cfRule>
    <cfRule type="cellIs" dxfId="1" priority="9" operator="equal">
      <formula>"u"</formula>
    </cfRule>
  </conditionalFormatting>
  <conditionalFormatting sqref="C18:C149">
    <cfRule type="containsText" dxfId="0" priority="7" operator="containsText" text="U">
      <formula>NOT(ISERROR(SEARCH("U",C18)))</formula>
    </cfRule>
  </conditionalFormatting>
  <pageMargins left="0.7" right="0.7" top="0.75" bottom="0.75" header="0.3" footer="0.3"/>
  <pageSetup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B2:AR184"/>
  <sheetViews>
    <sheetView topLeftCell="A4" workbookViewId="0">
      <selection activeCell="I12" sqref="I12"/>
    </sheetView>
  </sheetViews>
  <sheetFormatPr defaultRowHeight="15.75" x14ac:dyDescent="0.25"/>
  <cols>
    <col min="1" max="2" width="9.140625" style="22"/>
    <col min="3" max="3" width="11.28515625" style="22" customWidth="1"/>
    <col min="4" max="4" width="9.140625" style="22"/>
    <col min="5" max="5" width="4.42578125" style="22" customWidth="1"/>
    <col min="6" max="6" width="8.28515625" style="22" customWidth="1"/>
    <col min="7" max="7" width="15.42578125" style="568" customWidth="1"/>
    <col min="8" max="8" width="27.85546875" style="22" customWidth="1"/>
    <col min="9" max="9" width="4.42578125" style="22" customWidth="1"/>
    <col min="10" max="11" width="4.28515625" style="22" customWidth="1"/>
    <col min="12" max="24" width="4.42578125" style="22" customWidth="1"/>
    <col min="25" max="25" width="4.140625" style="22" customWidth="1"/>
    <col min="26" max="26" width="3.85546875" style="22" customWidth="1"/>
    <col min="27" max="27" width="4.42578125" style="22" customWidth="1"/>
    <col min="28" max="29" width="4.28515625" style="22" customWidth="1"/>
    <col min="30" max="32" width="4.42578125" style="22" customWidth="1"/>
    <col min="33" max="33" width="5" style="22" customWidth="1"/>
    <col min="34" max="34" width="5.28515625" style="22" customWidth="1"/>
    <col min="35" max="35" width="5.5703125" style="22" customWidth="1"/>
    <col min="36" max="37" width="5.140625" style="22" customWidth="1"/>
    <col min="38" max="38" width="4.7109375" style="22" customWidth="1"/>
    <col min="39" max="39" width="5" style="22" customWidth="1"/>
    <col min="40" max="40" width="5.28515625" style="22" customWidth="1"/>
    <col min="41" max="41" width="5.5703125" style="22" customWidth="1"/>
    <col min="42" max="43" width="5.140625" style="22" customWidth="1"/>
    <col min="44" max="44" width="4.7109375" style="22" customWidth="1"/>
    <col min="45" max="16384" width="9.140625" style="22"/>
  </cols>
  <sheetData>
    <row r="2" spans="2:44" x14ac:dyDescent="0.25">
      <c r="B2" s="22" t="str">
        <f>'Student Entry'!A2</f>
        <v>Subject code</v>
      </c>
      <c r="C2" s="22" t="str">
        <f>'Student Entry'!B2</f>
        <v>IT6601</v>
      </c>
    </row>
    <row r="3" spans="2:44" x14ac:dyDescent="0.25">
      <c r="B3" s="22" t="str">
        <f>'Student Entry'!A3</f>
        <v>Subject Name</v>
      </c>
      <c r="C3" s="22" t="str">
        <f>'Student Entry'!B3</f>
        <v xml:space="preserve">Mobile Computing </v>
      </c>
    </row>
    <row r="4" spans="2:44" x14ac:dyDescent="0.25">
      <c r="B4" s="22" t="str">
        <f>'Student Entry'!A4</f>
        <v>Year &amp; Semester</v>
      </c>
      <c r="C4" s="22" t="str">
        <f>'Student Entry'!B4</f>
        <v>III   Yr.  &amp;  VI Sem.</v>
      </c>
    </row>
    <row r="5" spans="2:44" x14ac:dyDescent="0.25">
      <c r="B5" s="22" t="str">
        <f>'Student Entry'!A5</f>
        <v>Academic  Year</v>
      </c>
      <c r="C5" s="22" t="str">
        <f>'Student Entry'!B5</f>
        <v>2016-2017</v>
      </c>
    </row>
    <row r="6" spans="2:44" x14ac:dyDescent="0.25">
      <c r="B6" s="22" t="str">
        <f>'Student Entry'!A6</f>
        <v>Name of Faculty</v>
      </c>
      <c r="C6" s="22" t="str">
        <f>'Student Entry'!B6</f>
        <v>Mr.K.Sridharan</v>
      </c>
    </row>
    <row r="7" spans="2:44" x14ac:dyDescent="0.25">
      <c r="B7" s="22" t="str">
        <f>'Student Entry'!A7</f>
        <v xml:space="preserve">Total No.of Students </v>
      </c>
      <c r="C7" s="22">
        <f>'Student Entry'!B7</f>
        <v>129</v>
      </c>
    </row>
    <row r="8" spans="2:44" x14ac:dyDescent="0.25">
      <c r="B8" s="22" t="s">
        <v>1105</v>
      </c>
      <c r="C8" s="22">
        <f>ROUNDUP(C7*0.6,0)</f>
        <v>78</v>
      </c>
    </row>
    <row r="9" spans="2:44" x14ac:dyDescent="0.25">
      <c r="H9" s="558" t="s">
        <v>1053</v>
      </c>
      <c r="I9" s="559" t="s">
        <v>942</v>
      </c>
      <c r="J9" s="559" t="s">
        <v>943</v>
      </c>
      <c r="K9" s="559" t="s">
        <v>944</v>
      </c>
      <c r="L9" s="559" t="s">
        <v>945</v>
      </c>
      <c r="M9" s="559" t="s">
        <v>946</v>
      </c>
      <c r="N9" s="559" t="s">
        <v>947</v>
      </c>
      <c r="O9" s="560" t="s">
        <v>942</v>
      </c>
      <c r="P9" s="560" t="s">
        <v>943</v>
      </c>
      <c r="Q9" s="560" t="s">
        <v>944</v>
      </c>
      <c r="R9" s="560" t="s">
        <v>945</v>
      </c>
      <c r="S9" s="560" t="s">
        <v>946</v>
      </c>
      <c r="T9" s="560" t="s">
        <v>947</v>
      </c>
      <c r="U9" s="561" t="s">
        <v>942</v>
      </c>
      <c r="V9" s="561" t="s">
        <v>943</v>
      </c>
      <c r="W9" s="561" t="s">
        <v>944</v>
      </c>
      <c r="X9" s="561" t="s">
        <v>945</v>
      </c>
      <c r="Y9" s="561" t="s">
        <v>946</v>
      </c>
      <c r="Z9" s="561" t="s">
        <v>947</v>
      </c>
      <c r="AA9" s="775" t="s">
        <v>1198</v>
      </c>
      <c r="AB9" s="775"/>
      <c r="AC9" s="775"/>
      <c r="AD9" s="775"/>
      <c r="AE9" s="775"/>
      <c r="AF9" s="775"/>
      <c r="AG9" s="775" t="s">
        <v>1196</v>
      </c>
      <c r="AH9" s="775"/>
      <c r="AI9" s="775"/>
      <c r="AJ9" s="775"/>
      <c r="AK9" s="775"/>
      <c r="AL9" s="775"/>
      <c r="AM9" s="775" t="s">
        <v>1197</v>
      </c>
      <c r="AN9" s="775"/>
      <c r="AO9" s="775"/>
      <c r="AP9" s="775"/>
      <c r="AQ9" s="775"/>
      <c r="AR9" s="775"/>
    </row>
    <row r="10" spans="2:44" x14ac:dyDescent="0.25">
      <c r="H10" s="558" t="s">
        <v>1052</v>
      </c>
      <c r="I10" s="559">
        <f>Tests!Q12</f>
        <v>10</v>
      </c>
      <c r="J10" s="559">
        <f>Tests!Q13</f>
        <v>10</v>
      </c>
      <c r="K10" s="559" t="str">
        <f>Tests!Q14</f>
        <v>-</v>
      </c>
      <c r="L10" s="559" t="str">
        <f>Tests!Q15</f>
        <v>-</v>
      </c>
      <c r="M10" s="559" t="str">
        <f>Tests!Q16</f>
        <v>-</v>
      </c>
      <c r="N10" s="559" t="str">
        <f>Tests!Q17</f>
        <v>-</v>
      </c>
      <c r="O10" s="560">
        <f>Tests!$Q22</f>
        <v>10</v>
      </c>
      <c r="P10" s="560">
        <f>Tests!$Q23</f>
        <v>10</v>
      </c>
      <c r="Q10" s="560" t="str">
        <f>Tests!$Q24</f>
        <v>-</v>
      </c>
      <c r="R10" s="560" t="str">
        <f>Tests!$Q25</f>
        <v>-</v>
      </c>
      <c r="S10" s="560" t="str">
        <f>Tests!$Q26</f>
        <v>-</v>
      </c>
      <c r="T10" s="560" t="str">
        <f>Tests!$Q27</f>
        <v>-</v>
      </c>
      <c r="U10" s="561">
        <f>Tests!Q32</f>
        <v>10</v>
      </c>
      <c r="V10" s="561">
        <f>Tests!Q33</f>
        <v>10</v>
      </c>
      <c r="W10" s="561" t="str">
        <f>Tests!Q34</f>
        <v>-</v>
      </c>
      <c r="X10" s="561" t="str">
        <f>Tests!Q35</f>
        <v>-</v>
      </c>
      <c r="Y10" s="561" t="str">
        <f>Tests!Q36</f>
        <v>-</v>
      </c>
      <c r="Z10" s="561" t="str">
        <f>Tests!Q37</f>
        <v>-</v>
      </c>
      <c r="AA10" s="538">
        <f>IF((SUMIF($I$11:$N$11,"=CO1",$I$10:$N$10)),SUMIF($I$11:$N$11,"=CO1",$I$10:$N$10),"NIL")</f>
        <v>10</v>
      </c>
      <c r="AB10" s="538">
        <f>IF((SUMIF($I$11:$N$11,"=CO2",$I$10:$N$10)),SUMIF($I$11:$N$11,"=CO2",$I$10:$N$10),"NIL")</f>
        <v>10</v>
      </c>
      <c r="AC10" s="538" t="str">
        <f>IF((SUMIF($I$11:$N$11,"=CO3",$I$10:$N$10)),SUMIF($I$11:$N$11,"=CO3",$I$10:$N$10),"NIL")</f>
        <v>NIL</v>
      </c>
      <c r="AD10" s="538" t="str">
        <f>IF((SUMIF($I$11:$N$11,"=CO4",$I$10:$N$10)),SUMIF($I$11:$N$11,"=CO4",$I$10:$N$10),"NIL")</f>
        <v>NIL</v>
      </c>
      <c r="AE10" s="538" t="str">
        <f>IF((SUMIF($I$11:$N$11,"=CO5",$I$10:$N$10)),SUMIF($I$11:$N$11,"=CO5",$I$10:$N$10),"NIL")</f>
        <v>NIL</v>
      </c>
      <c r="AF10" s="538" t="str">
        <f>IF((SUMIF($I$11:$N$11,"=CO6",$I$10:$N$10)),SUMIF($I$11:$N$11,"=CO6",$I$10:$N$10),"NIL")</f>
        <v>NIL</v>
      </c>
      <c r="AG10" s="538" t="str">
        <f>IF((SUMIF($O$11:$T$11,"=CO1",$O$10:$T$10)),SUMIF($O$11:$T$11,"=CO1",$O$10:$T$10),"NIL")</f>
        <v>NIL</v>
      </c>
      <c r="AH10" s="538" t="str">
        <f>IF((SUMIF($O$11:$T$11,"=CO2",$O$10:$T$10)),SUMIF($O$11:$T$11,"=CO2",$O$10:$T$10),"NIL")</f>
        <v>NIL</v>
      </c>
      <c r="AI10" s="538">
        <f>IF((SUMIF($O$11:$T$11,"=CO3",$O$10:$T$10)),SUMIF($O$11:$T$11,"=CO3",$O$10:$T$10),"NIL")</f>
        <v>10</v>
      </c>
      <c r="AJ10" s="538">
        <f>IF((SUMIF($O$11:$T$11,"=CO4",$O$10:$T$10)),SUMIF($O$11:$T$11,"=CO4",$O$10:$T$10),"NIL")</f>
        <v>10</v>
      </c>
      <c r="AK10" s="538" t="str">
        <f>IF((SUMIF($O$11:$T$11,"=CO5",$O$10:$T$10)),SUMIF($O$11:$T$11,"=CO5",$O$10:$T$10),"NIL")</f>
        <v>NIL</v>
      </c>
      <c r="AL10" s="538" t="str">
        <f>IF((SUMIF($O$11:$T$11,"=CO6",$O$10:$T$10)),SUMIF($O$11:$T$11,"=CO6",$O$10:$T$10),"NIL")</f>
        <v>NIL</v>
      </c>
      <c r="AM10" s="538" t="str">
        <f>IF((SUMIF($U$11:$Z$11,"=CO1",$U$10:$Z$10)),SUMIF($U$11:$Z$11,"=CO1",$U$10:$Z$10),"NIL")</f>
        <v>NIL</v>
      </c>
      <c r="AN10" s="538" t="str">
        <f>IF((SUMIF($U$11:$Z$11,"=CO2",$U$10:$Z$10)),SUMIF($U$11:$Z$11,"=CO2",$U$10:$Z$10),"NIL")</f>
        <v>NIL</v>
      </c>
      <c r="AO10" s="538" t="str">
        <f>IF((SUMIF($U$11:$Z$11,"=CO3",$U$10:$Z$10)),SUMIF($U$11:$Z$11,"=CO3",$U$10:$Z$10),"NIL")</f>
        <v>NIL</v>
      </c>
      <c r="AP10" s="538" t="str">
        <f>IF((SUMIF($U$11:$Z$11,"=CO4",$U$10:$Z$10)),SUMIF($U$11:$Z$11,"=CO4",$U$10:$Z$10),"NIL")</f>
        <v>NIL</v>
      </c>
      <c r="AQ10" s="538">
        <f>IF((SUMIF($U$11:$Z$11,"=CO5",$U$10:$Z$10)),SUMIF($U$11:$Z$11,"=CO5",$U$10:$Z$10),"NIL")</f>
        <v>10</v>
      </c>
      <c r="AR10" s="538">
        <f>IF((SUMIF($U$11:$Z$11,"=CO6",$U$10:$Z$10)),SUMIF($U$11:$Z$11,"=CO6",$U$10:$Z$10),"NIL")</f>
        <v>10</v>
      </c>
    </row>
    <row r="11" spans="2:44" x14ac:dyDescent="0.25">
      <c r="H11" s="558" t="s">
        <v>796</v>
      </c>
      <c r="I11" s="559" t="str">
        <f>Tests!R12</f>
        <v>CO1</v>
      </c>
      <c r="J11" s="559" t="str">
        <f>Tests!$R13</f>
        <v>CO2</v>
      </c>
      <c r="K11" s="559" t="str">
        <f>Tests!$R14</f>
        <v>-</v>
      </c>
      <c r="L11" s="559" t="str">
        <f>Tests!$R15</f>
        <v>-</v>
      </c>
      <c r="M11" s="559" t="str">
        <f>Tests!$R16</f>
        <v>-</v>
      </c>
      <c r="N11" s="559" t="str">
        <f>Tests!$R17</f>
        <v>-</v>
      </c>
      <c r="O11" s="560" t="str">
        <f>Tests!$R22</f>
        <v>CO4</v>
      </c>
      <c r="P11" s="560" t="str">
        <f>Tests!$R23</f>
        <v>CO3</v>
      </c>
      <c r="Q11" s="560" t="str">
        <f>Tests!$R24</f>
        <v>-</v>
      </c>
      <c r="R11" s="560" t="str">
        <f>Tests!$R25</f>
        <v>-</v>
      </c>
      <c r="S11" s="560" t="str">
        <f>Tests!$R26</f>
        <v>-</v>
      </c>
      <c r="T11" s="560" t="str">
        <f>Tests!$R27</f>
        <v>-</v>
      </c>
      <c r="U11" s="561" t="str">
        <f>Tests!$R32</f>
        <v>CO5</v>
      </c>
      <c r="V11" s="561" t="str">
        <f>Tests!$R33</f>
        <v>CO6</v>
      </c>
      <c r="W11" s="561" t="str">
        <f>Tests!$R34</f>
        <v>-</v>
      </c>
      <c r="X11" s="561" t="str">
        <f>Tests!$R35</f>
        <v>-</v>
      </c>
      <c r="Y11" s="561" t="str">
        <f>Tests!$R36</f>
        <v>-</v>
      </c>
      <c r="Z11" s="561" t="str">
        <f>Tests!$R37</f>
        <v>-</v>
      </c>
      <c r="AA11" s="22" t="s">
        <v>309</v>
      </c>
      <c r="AB11" s="22" t="s">
        <v>305</v>
      </c>
      <c r="AC11" s="22" t="s">
        <v>306</v>
      </c>
      <c r="AD11" s="22" t="s">
        <v>307</v>
      </c>
      <c r="AE11" s="22" t="s">
        <v>308</v>
      </c>
      <c r="AF11" s="22" t="s">
        <v>570</v>
      </c>
      <c r="AG11" s="22" t="s">
        <v>309</v>
      </c>
      <c r="AH11" s="22" t="s">
        <v>305</v>
      </c>
      <c r="AI11" s="22" t="s">
        <v>306</v>
      </c>
      <c r="AJ11" s="22" t="s">
        <v>307</v>
      </c>
      <c r="AK11" s="22" t="s">
        <v>308</v>
      </c>
      <c r="AL11" s="22" t="s">
        <v>570</v>
      </c>
      <c r="AM11" s="22" t="s">
        <v>309</v>
      </c>
      <c r="AN11" s="22" t="s">
        <v>305</v>
      </c>
      <c r="AO11" s="22" t="s">
        <v>306</v>
      </c>
      <c r="AP11" s="22" t="s">
        <v>307</v>
      </c>
      <c r="AQ11" s="22" t="s">
        <v>308</v>
      </c>
      <c r="AR11" s="22" t="s">
        <v>570</v>
      </c>
    </row>
    <row r="12" spans="2:44" x14ac:dyDescent="0.25">
      <c r="H12" s="562" t="s">
        <v>276</v>
      </c>
      <c r="I12" s="569">
        <f>I10*'Course Assessment'!$D$59</f>
        <v>6</v>
      </c>
      <c r="J12" s="569">
        <f>J10*'Course Assessment'!$D$59</f>
        <v>6</v>
      </c>
      <c r="K12" s="569" t="e">
        <f>K10*'Course Assessment'!$D$59</f>
        <v>#VALUE!</v>
      </c>
      <c r="L12" s="569" t="e">
        <f>L10*'Course Assessment'!$D$59</f>
        <v>#VALUE!</v>
      </c>
      <c r="M12" s="569" t="e">
        <f>M10*'Course Assessment'!$D$59</f>
        <v>#VALUE!</v>
      </c>
      <c r="N12" s="569" t="e">
        <f>N10*'Course Assessment'!$D$59</f>
        <v>#VALUE!</v>
      </c>
      <c r="O12" s="569">
        <f>O10*'Course Assessment'!$D$59</f>
        <v>6</v>
      </c>
      <c r="P12" s="569">
        <f>P10*'Course Assessment'!$D$59</f>
        <v>6</v>
      </c>
      <c r="Q12" s="569" t="e">
        <f>Q10*'Course Assessment'!$D$59</f>
        <v>#VALUE!</v>
      </c>
      <c r="R12" s="569" t="e">
        <f>R10*'Course Assessment'!$D$59</f>
        <v>#VALUE!</v>
      </c>
      <c r="S12" s="569" t="e">
        <f>S10*'Course Assessment'!$D$59</f>
        <v>#VALUE!</v>
      </c>
      <c r="T12" s="569" t="e">
        <f>T10*'Course Assessment'!$D$59</f>
        <v>#VALUE!</v>
      </c>
      <c r="U12" s="569">
        <f>U10*'Course Assessment'!$D$59</f>
        <v>6</v>
      </c>
      <c r="V12" s="569">
        <f>V10*'Course Assessment'!$D$59</f>
        <v>6</v>
      </c>
      <c r="W12" s="569" t="e">
        <f>W10*'Course Assessment'!$D$59</f>
        <v>#VALUE!</v>
      </c>
      <c r="X12" s="569" t="e">
        <f>X10*'Course Assessment'!$D$59</f>
        <v>#VALUE!</v>
      </c>
      <c r="Y12" s="569" t="e">
        <f>Y10*'Course Assessment'!$D$59</f>
        <v>#VALUE!</v>
      </c>
      <c r="Z12" s="569" t="e">
        <f>Z10*'Course Assessment'!$D$59</f>
        <v>#VALUE!</v>
      </c>
      <c r="AA12" s="569">
        <f>AA10*'Course Assessment'!$D$59</f>
        <v>6</v>
      </c>
      <c r="AB12" s="569">
        <f>AB10*'Course Assessment'!$D$59</f>
        <v>6</v>
      </c>
      <c r="AC12" s="569" t="e">
        <f>AC10*'Course Assessment'!$D$59</f>
        <v>#VALUE!</v>
      </c>
      <c r="AD12" s="569" t="e">
        <f>AD10*'Course Assessment'!$D$59</f>
        <v>#VALUE!</v>
      </c>
      <c r="AE12" s="569" t="e">
        <f>AE10*'Course Assessment'!$D$59</f>
        <v>#VALUE!</v>
      </c>
      <c r="AF12" s="569" t="e">
        <f>AF10*'Course Assessment'!$D$59</f>
        <v>#VALUE!</v>
      </c>
      <c r="AG12" s="569" t="e">
        <f>AG10*'Course Assessment'!$D$59</f>
        <v>#VALUE!</v>
      </c>
      <c r="AH12" s="569" t="e">
        <f>AH10*'Course Assessment'!$D$59</f>
        <v>#VALUE!</v>
      </c>
      <c r="AI12" s="569">
        <f>AI10*'Course Assessment'!$D$59</f>
        <v>6</v>
      </c>
      <c r="AJ12" s="569">
        <f>AJ10*'Course Assessment'!$D$59</f>
        <v>6</v>
      </c>
      <c r="AK12" s="569" t="e">
        <f>AK10*'Course Assessment'!$D$59</f>
        <v>#VALUE!</v>
      </c>
      <c r="AL12" s="569" t="e">
        <f>AL10*'Course Assessment'!$D$59</f>
        <v>#VALUE!</v>
      </c>
      <c r="AM12" s="569" t="e">
        <f>AM10*'Course Assessment'!$D$59</f>
        <v>#VALUE!</v>
      </c>
      <c r="AN12" s="569" t="e">
        <f>AN10*'Course Assessment'!$D$59</f>
        <v>#VALUE!</v>
      </c>
      <c r="AO12" s="569" t="e">
        <f>AO10*'Course Assessment'!$D$59</f>
        <v>#VALUE!</v>
      </c>
      <c r="AP12" s="569" t="e">
        <f>AP10*'Course Assessment'!$D$59</f>
        <v>#VALUE!</v>
      </c>
      <c r="AQ12" s="569">
        <f>AQ10*'Course Assessment'!$D$59</f>
        <v>6</v>
      </c>
      <c r="AR12" s="569">
        <f>AR10*'Course Assessment'!$D$59</f>
        <v>6</v>
      </c>
    </row>
    <row r="14" spans="2:44" x14ac:dyDescent="0.25">
      <c r="F14" s="512" t="str">
        <f>'Student Entry'!B13</f>
        <v>Sl.NO</v>
      </c>
      <c r="G14" s="567" t="str">
        <f>'Student Entry'!C13</f>
        <v>Register No.</v>
      </c>
      <c r="H14" s="512" t="str">
        <f>'Student Entry'!D13</f>
        <v>Student Name</v>
      </c>
      <c r="I14" s="274"/>
      <c r="J14" s="274"/>
      <c r="K14" s="274"/>
      <c r="L14" s="274"/>
      <c r="M14" s="274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  <c r="AR14" s="274"/>
    </row>
    <row r="15" spans="2:44" x14ac:dyDescent="0.25">
      <c r="F15" s="512">
        <f>'Student Entry'!B14</f>
        <v>1</v>
      </c>
      <c r="G15" s="567">
        <f>'Student Entry'!C14</f>
        <v>211413205001</v>
      </c>
      <c r="H15" s="274" t="str">
        <f>'Student Entry'!D14</f>
        <v>ABINAV.M</v>
      </c>
      <c r="I15" s="512">
        <v>10</v>
      </c>
      <c r="J15" s="512">
        <v>6</v>
      </c>
      <c r="K15" s="512"/>
      <c r="L15" s="512"/>
      <c r="M15" s="512"/>
      <c r="N15" s="512"/>
      <c r="O15" s="512">
        <v>8</v>
      </c>
      <c r="P15" s="512">
        <v>6</v>
      </c>
      <c r="Q15" s="512"/>
      <c r="R15" s="512"/>
      <c r="S15" s="512"/>
      <c r="T15" s="512"/>
      <c r="U15" s="512">
        <v>7</v>
      </c>
      <c r="V15" s="512">
        <v>6</v>
      </c>
      <c r="W15" s="274"/>
      <c r="X15" s="512"/>
      <c r="Y15" s="512"/>
      <c r="Z15" s="512"/>
      <c r="AA15" s="538">
        <f>IF((SUMIF($I$11:$N$11,"=CO1",I15:N15)),SUMIF($I$11:$N$11,"=CO1",I15:N15),"NIL")</f>
        <v>10</v>
      </c>
      <c r="AB15" s="538">
        <f>IF((SUMIF($I$11:$N$11,"=CO1",J15:O15)),SUMIF($I$11:$N$11,"=CO1",J15:O15),"NIL")</f>
        <v>6</v>
      </c>
      <c r="AC15" s="538" t="str">
        <f t="shared" ref="AC15:AF15" si="0">IF((SUMIF($I$11:$N$11,"=CO1",K15:P15)),SUMIF($I$11:$N$11,"=CO1",K15:P15),"NIL")</f>
        <v>NIL</v>
      </c>
      <c r="AD15" s="538" t="str">
        <f t="shared" si="0"/>
        <v>NIL</v>
      </c>
      <c r="AE15" s="538" t="str">
        <f t="shared" si="0"/>
        <v>NIL</v>
      </c>
      <c r="AF15" s="538" t="str">
        <f t="shared" si="0"/>
        <v>NIL</v>
      </c>
      <c r="AG15" s="538" t="str">
        <f>IF((SUMIF($O$11:$T$11,"=CO1",O15:T15)),SUMIF($O$11:$T$11,"=CO1",O15:T15),"NIL")</f>
        <v>NIL</v>
      </c>
      <c r="AH15" s="538" t="str">
        <f>IF((SUMIF($O$11:$T$11,"=CO2",O15:T15)),SUMIF($O$11:$T$11,"=CO2",O15:T15),"NIL")</f>
        <v>NIL</v>
      </c>
      <c r="AI15" s="538">
        <f>IF((SUMIF($O$11:$T$11,"=CO3",O15:T15)),SUMIF($O$11:$T$11,"=CO3",O15:T15),"NIL")</f>
        <v>6</v>
      </c>
      <c r="AJ15" s="538">
        <f>IF((SUMIF($O$11:$T$11,"=CO4",O15:T15)),SUMIF($O$11:$T$11,"=CO4",O15:T15),"NIL")</f>
        <v>8</v>
      </c>
      <c r="AK15" s="538" t="str">
        <f>IF((SUMIF($O$11:$T$11,"=CO5",O15:T15)),SUMIF($O$11:$T$11,"=CO5",O15:T15),"NIL")</f>
        <v>NIL</v>
      </c>
      <c r="AL15" s="538" t="str">
        <f>IF((SUMIF($O$11:$T$11,"=CO6",O15:T15)),SUMIF($O$11:$T$11,"=CO6",O15:T15),"NIL")</f>
        <v>NIL</v>
      </c>
      <c r="AM15" s="538" t="str">
        <f>IF((SUMIF($U$11:$Z$11,"=CO1",U15:Z15)),SUMIF($U$11:$Z$11,"=CO1",U15:Z15),"NIL")</f>
        <v>NIL</v>
      </c>
      <c r="AN15" s="538" t="str">
        <f>IF((SUMIF($U$11:$Z$11,"=CO2",U15:Z15)),SUMIF($U$11:$Z$11,"=CO2",U15:Z15),"NIL")</f>
        <v>NIL</v>
      </c>
      <c r="AO15" s="538" t="str">
        <f>IF((SUMIF($U$11:$Z$11,"=CO1",U15:Z15)),SUMIF($U$11:$Z$11,"=CO1",U15:Z15),"NIL")</f>
        <v>NIL</v>
      </c>
      <c r="AP15" s="538" t="str">
        <f>IF((SUMIF($U$11:$Z$11,"=CO4",U15:Z15)),SUMIF($U$11:$Z$11,"=CO4",U15:Z15),"NIL")</f>
        <v>NIL</v>
      </c>
      <c r="AQ15" s="538">
        <f>IF((SUMIF($U$11:$Z$11,"=CO5",U15:Z15)),SUMIF($U$11:$Z$11,"=CO5",U15:Z15),"NIL")</f>
        <v>7</v>
      </c>
      <c r="AR15" s="538">
        <f>IF((SUMIF($U$11:$Z$11,"=CO6",U15:Z15)),SUMIF($U$11:$Z$11,"=CO6",U15:Z15),"NIL")</f>
        <v>6</v>
      </c>
    </row>
    <row r="16" spans="2:44" x14ac:dyDescent="0.25">
      <c r="F16" s="512">
        <f>'Student Entry'!B15</f>
        <v>2</v>
      </c>
      <c r="G16" s="567">
        <f>'Student Entry'!C15</f>
        <v>211413205002</v>
      </c>
      <c r="H16" s="274" t="str">
        <f>'Student Entry'!D15</f>
        <v>ABINAYA.S</v>
      </c>
      <c r="I16" s="512">
        <v>8</v>
      </c>
      <c r="J16" s="512">
        <v>4</v>
      </c>
      <c r="K16" s="512"/>
      <c r="L16" s="512"/>
      <c r="M16" s="512"/>
      <c r="N16" s="512"/>
      <c r="O16" s="512">
        <v>6</v>
      </c>
      <c r="P16" s="512">
        <v>7</v>
      </c>
      <c r="Q16" s="512"/>
      <c r="R16" s="512"/>
      <c r="S16" s="512"/>
      <c r="T16" s="512"/>
      <c r="U16" s="512">
        <v>4</v>
      </c>
      <c r="V16" s="512" t="s">
        <v>937</v>
      </c>
      <c r="W16" s="274"/>
      <c r="X16" s="512"/>
      <c r="Y16" s="512"/>
      <c r="Z16" s="512"/>
      <c r="AA16" s="538">
        <f t="shared" ref="AA16:AA79" si="1">IF((SUMIF($I$11:$N$11,"=CO1",I16:N16)),SUMIF($I$11:$N$11,"=CO1",I16:N16),"NIL")</f>
        <v>8</v>
      </c>
      <c r="AB16" s="538">
        <f t="shared" ref="AB16:AB22" si="2">IF((SUMIF($I$11:$N$11,"=CO1",J16:O16)),SUMIF($I$11:$N$11,"=CO1",J16:O16),"NIL")</f>
        <v>4</v>
      </c>
      <c r="AC16" s="538" t="str">
        <f t="shared" ref="AC16:AC22" si="3">IF((SUMIF($I$11:$N$11,"=CO1",K16:P16)),SUMIF($I$11:$N$11,"=CO1",K16:P16),"NIL")</f>
        <v>NIL</v>
      </c>
      <c r="AD16" s="538" t="str">
        <f t="shared" ref="AD16:AD22" si="4">IF((SUMIF($I$11:$N$11,"=CO1",L16:Q16)),SUMIF($I$11:$N$11,"=CO1",L16:Q16),"NIL")</f>
        <v>NIL</v>
      </c>
      <c r="AE16" s="538" t="str">
        <f t="shared" ref="AE16:AE22" si="5">IF((SUMIF($I$11:$N$11,"=CO1",M16:R16)),SUMIF($I$11:$N$11,"=CO1",M16:R16),"NIL")</f>
        <v>NIL</v>
      </c>
      <c r="AF16" s="538" t="str">
        <f t="shared" ref="AF16:AF22" si="6">IF((SUMIF($I$11:$N$11,"=CO1",N16:S16)),SUMIF($I$11:$N$11,"=CO1",N16:S16),"NIL")</f>
        <v>NIL</v>
      </c>
      <c r="AG16" s="538" t="str">
        <f t="shared" ref="AG16:AG21" si="7">IF((SUMIF($O$11:$T$11,"=CO1",O16:T16)),SUMIF($O$11:$T$11,"=CO1",O16:T16),"NIL")</f>
        <v>NIL</v>
      </c>
      <c r="AH16" s="538" t="str">
        <f t="shared" ref="AH16:AH21" si="8">IF((SUMIF($O$11:$T$11,"=CO2",O16:T16)),SUMIF($O$11:$T$11,"=CO2",O16:T16),"NIL")</f>
        <v>NIL</v>
      </c>
      <c r="AI16" s="538">
        <f t="shared" ref="AI16:AI21" si="9">IF((SUMIF($O$11:$T$11,"=CO3",O16:T16)),SUMIF($O$11:$T$11,"=CO3",O16:T16),"NIL")</f>
        <v>7</v>
      </c>
      <c r="AJ16" s="538">
        <f t="shared" ref="AJ16:AJ21" si="10">IF((SUMIF($O$11:$T$11,"=CO4",O16:T16)),SUMIF($O$11:$T$11,"=CO4",O16:T16),"NIL")</f>
        <v>6</v>
      </c>
      <c r="AK16" s="538" t="str">
        <f t="shared" ref="AK16:AK21" si="11">IF((SUMIF($O$11:$T$11,"=CO5",O16:T16)),SUMIF($O$11:$T$11,"=CO5",O16:T16),"NIL")</f>
        <v>NIL</v>
      </c>
      <c r="AL16" s="538" t="str">
        <f t="shared" ref="AL16:AL21" si="12">IF((SUMIF($O$11:$T$11,"=CO6",O16:T16)),SUMIF($O$11:$T$11,"=CO6",O16:T16),"NIL")</f>
        <v>NIL</v>
      </c>
      <c r="AM16" s="538" t="str">
        <f t="shared" ref="AM16:AM23" si="13">IF((SUMIF($U$11:$Z$11,"=CO1",U16:Z16)),SUMIF($U$11:$Z$11,"=CO1",U16:Z16),"NIL")</f>
        <v>NIL</v>
      </c>
      <c r="AN16" s="538" t="str">
        <f t="shared" ref="AN16:AN23" si="14">IF((SUMIF($U$11:$Z$11,"=CO2",U16:Z16)),SUMIF($U$11:$Z$11,"=CO2",U16:Z16),"NIL")</f>
        <v>NIL</v>
      </c>
      <c r="AO16" s="538" t="str">
        <f t="shared" ref="AO16:AO23" si="15">IF((SUMIF($U$11:$Z$11,"=CO1",U16:Z16)),SUMIF($U$11:$Z$11,"=CO1",U16:Z16),"NIL")</f>
        <v>NIL</v>
      </c>
      <c r="AP16" s="538" t="str">
        <f t="shared" ref="AP16:AP23" si="16">IF((SUMIF($U$11:$Z$11,"=CO4",U16:Z16)),SUMIF($U$11:$Z$11,"=CO4",U16:Z16),"NIL")</f>
        <v>NIL</v>
      </c>
      <c r="AQ16" s="538">
        <f t="shared" ref="AQ16:AQ23" si="17">IF((SUMIF($U$11:$Z$11,"=CO5",U16:Z16)),SUMIF($U$11:$Z$11,"=CO5",U16:Z16),"NIL")</f>
        <v>4</v>
      </c>
      <c r="AR16" s="538" t="str">
        <f t="shared" ref="AR16:AR23" si="18">IF((SUMIF($U$11:$Z$11,"=CO6",U16:Z16)),SUMIF($U$11:$Z$11,"=CO6",U16:Z16),"NIL")</f>
        <v>NIL</v>
      </c>
    </row>
    <row r="17" spans="6:44" x14ac:dyDescent="0.25">
      <c r="F17" s="512">
        <f>'Student Entry'!B16</f>
        <v>3</v>
      </c>
      <c r="G17" s="567">
        <f>'Student Entry'!C16</f>
        <v>211413205003</v>
      </c>
      <c r="H17" s="274" t="str">
        <f>'Student Entry'!D16</f>
        <v>AFSAL.P.P</v>
      </c>
      <c r="I17" s="512">
        <v>9</v>
      </c>
      <c r="J17" s="512">
        <v>6</v>
      </c>
      <c r="K17" s="512"/>
      <c r="L17" s="512"/>
      <c r="M17" s="512"/>
      <c r="N17" s="512"/>
      <c r="O17" s="512">
        <v>6</v>
      </c>
      <c r="P17" s="512">
        <v>3</v>
      </c>
      <c r="Q17" s="512"/>
      <c r="R17" s="512"/>
      <c r="S17" s="512"/>
      <c r="T17" s="512"/>
      <c r="U17" s="512">
        <v>10</v>
      </c>
      <c r="V17" s="512">
        <v>6</v>
      </c>
      <c r="W17" s="274"/>
      <c r="X17" s="512"/>
      <c r="Y17" s="512"/>
      <c r="Z17" s="512"/>
      <c r="AA17" s="538">
        <f t="shared" si="1"/>
        <v>9</v>
      </c>
      <c r="AB17" s="538">
        <f t="shared" si="2"/>
        <v>6</v>
      </c>
      <c r="AC17" s="538" t="str">
        <f t="shared" si="3"/>
        <v>NIL</v>
      </c>
      <c r="AD17" s="538" t="str">
        <f t="shared" si="4"/>
        <v>NIL</v>
      </c>
      <c r="AE17" s="538" t="str">
        <f t="shared" si="5"/>
        <v>NIL</v>
      </c>
      <c r="AF17" s="538" t="str">
        <f t="shared" si="6"/>
        <v>NIL</v>
      </c>
      <c r="AG17" s="538" t="str">
        <f t="shared" si="7"/>
        <v>NIL</v>
      </c>
      <c r="AH17" s="538" t="str">
        <f t="shared" si="8"/>
        <v>NIL</v>
      </c>
      <c r="AI17" s="538">
        <f t="shared" si="9"/>
        <v>3</v>
      </c>
      <c r="AJ17" s="538">
        <f t="shared" si="10"/>
        <v>6</v>
      </c>
      <c r="AK17" s="538" t="str">
        <f t="shared" si="11"/>
        <v>NIL</v>
      </c>
      <c r="AL17" s="538" t="str">
        <f t="shared" si="12"/>
        <v>NIL</v>
      </c>
      <c r="AM17" s="538" t="str">
        <f t="shared" si="13"/>
        <v>NIL</v>
      </c>
      <c r="AN17" s="538" t="str">
        <f t="shared" si="14"/>
        <v>NIL</v>
      </c>
      <c r="AO17" s="538" t="str">
        <f t="shared" si="15"/>
        <v>NIL</v>
      </c>
      <c r="AP17" s="538" t="str">
        <f t="shared" si="16"/>
        <v>NIL</v>
      </c>
      <c r="AQ17" s="538">
        <f t="shared" si="17"/>
        <v>10</v>
      </c>
      <c r="AR17" s="538">
        <f t="shared" si="18"/>
        <v>6</v>
      </c>
    </row>
    <row r="18" spans="6:44" x14ac:dyDescent="0.25">
      <c r="F18" s="512">
        <f>'Student Entry'!B17</f>
        <v>4</v>
      </c>
      <c r="G18" s="567">
        <f>'Student Entry'!C17</f>
        <v>211413205004</v>
      </c>
      <c r="H18" s="274" t="str">
        <f>'Student Entry'!D17</f>
        <v>AISHWARYA.G</v>
      </c>
      <c r="I18" s="512">
        <v>7</v>
      </c>
      <c r="J18" s="512">
        <v>8</v>
      </c>
      <c r="K18" s="512"/>
      <c r="L18" s="512"/>
      <c r="M18" s="512"/>
      <c r="N18" s="512"/>
      <c r="O18" s="512">
        <v>5</v>
      </c>
      <c r="P18" s="512" t="s">
        <v>937</v>
      </c>
      <c r="Q18" s="512"/>
      <c r="R18" s="512"/>
      <c r="S18" s="512"/>
      <c r="T18" s="512"/>
      <c r="U18" s="512">
        <v>7</v>
      </c>
      <c r="V18" s="512">
        <v>6</v>
      </c>
      <c r="W18" s="274"/>
      <c r="X18" s="512"/>
      <c r="Y18" s="512"/>
      <c r="Z18" s="512"/>
      <c r="AA18" s="538">
        <f t="shared" si="1"/>
        <v>7</v>
      </c>
      <c r="AB18" s="538">
        <f t="shared" si="2"/>
        <v>8</v>
      </c>
      <c r="AC18" s="538" t="str">
        <f t="shared" si="3"/>
        <v>NIL</v>
      </c>
      <c r="AD18" s="538" t="str">
        <f t="shared" si="4"/>
        <v>NIL</v>
      </c>
      <c r="AE18" s="538" t="str">
        <f t="shared" si="5"/>
        <v>NIL</v>
      </c>
      <c r="AF18" s="538" t="str">
        <f t="shared" si="6"/>
        <v>NIL</v>
      </c>
      <c r="AG18" s="538" t="str">
        <f t="shared" si="7"/>
        <v>NIL</v>
      </c>
      <c r="AH18" s="538" t="str">
        <f t="shared" si="8"/>
        <v>NIL</v>
      </c>
      <c r="AI18" s="538" t="str">
        <f t="shared" si="9"/>
        <v>NIL</v>
      </c>
      <c r="AJ18" s="538">
        <f t="shared" si="10"/>
        <v>5</v>
      </c>
      <c r="AK18" s="538" t="str">
        <f t="shared" si="11"/>
        <v>NIL</v>
      </c>
      <c r="AL18" s="538" t="str">
        <f t="shared" si="12"/>
        <v>NIL</v>
      </c>
      <c r="AM18" s="538" t="str">
        <f t="shared" si="13"/>
        <v>NIL</v>
      </c>
      <c r="AN18" s="538" t="str">
        <f t="shared" si="14"/>
        <v>NIL</v>
      </c>
      <c r="AO18" s="538" t="str">
        <f t="shared" si="15"/>
        <v>NIL</v>
      </c>
      <c r="AP18" s="538" t="str">
        <f t="shared" si="16"/>
        <v>NIL</v>
      </c>
      <c r="AQ18" s="538">
        <f t="shared" si="17"/>
        <v>7</v>
      </c>
      <c r="AR18" s="538">
        <f t="shared" si="18"/>
        <v>6</v>
      </c>
    </row>
    <row r="19" spans="6:44" x14ac:dyDescent="0.25">
      <c r="F19" s="512">
        <f>'Student Entry'!B18</f>
        <v>5</v>
      </c>
      <c r="G19" s="567">
        <f>'Student Entry'!C18</f>
        <v>211413205005</v>
      </c>
      <c r="H19" s="274" t="str">
        <f>'Student Entry'!D18</f>
        <v>AKSHAYA.R</v>
      </c>
      <c r="I19" s="512">
        <v>8</v>
      </c>
      <c r="J19" s="512">
        <v>6</v>
      </c>
      <c r="K19" s="512"/>
      <c r="L19" s="512"/>
      <c r="M19" s="512"/>
      <c r="N19" s="512"/>
      <c r="O19" s="512">
        <v>3</v>
      </c>
      <c r="P19" s="512">
        <v>6</v>
      </c>
      <c r="Q19" s="512"/>
      <c r="R19" s="512"/>
      <c r="S19" s="512"/>
      <c r="T19" s="512"/>
      <c r="U19" s="512">
        <v>8</v>
      </c>
      <c r="V19" s="512">
        <v>5</v>
      </c>
      <c r="W19" s="274"/>
      <c r="X19" s="512"/>
      <c r="Y19" s="512"/>
      <c r="Z19" s="512"/>
      <c r="AA19" s="538">
        <f t="shared" si="1"/>
        <v>8</v>
      </c>
      <c r="AB19" s="538">
        <f t="shared" si="2"/>
        <v>6</v>
      </c>
      <c r="AC19" s="538" t="str">
        <f t="shared" si="3"/>
        <v>NIL</v>
      </c>
      <c r="AD19" s="538" t="str">
        <f t="shared" si="4"/>
        <v>NIL</v>
      </c>
      <c r="AE19" s="538" t="str">
        <f t="shared" si="5"/>
        <v>NIL</v>
      </c>
      <c r="AF19" s="538" t="str">
        <f t="shared" si="6"/>
        <v>NIL</v>
      </c>
      <c r="AG19" s="538" t="str">
        <f t="shared" si="7"/>
        <v>NIL</v>
      </c>
      <c r="AH19" s="538" t="str">
        <f t="shared" si="8"/>
        <v>NIL</v>
      </c>
      <c r="AI19" s="538">
        <f t="shared" si="9"/>
        <v>6</v>
      </c>
      <c r="AJ19" s="538">
        <f t="shared" si="10"/>
        <v>3</v>
      </c>
      <c r="AK19" s="538" t="str">
        <f t="shared" si="11"/>
        <v>NIL</v>
      </c>
      <c r="AL19" s="538" t="str">
        <f t="shared" si="12"/>
        <v>NIL</v>
      </c>
      <c r="AM19" s="538" t="str">
        <f t="shared" si="13"/>
        <v>NIL</v>
      </c>
      <c r="AN19" s="538" t="str">
        <f t="shared" si="14"/>
        <v>NIL</v>
      </c>
      <c r="AO19" s="538" t="str">
        <f t="shared" si="15"/>
        <v>NIL</v>
      </c>
      <c r="AP19" s="538" t="str">
        <f t="shared" si="16"/>
        <v>NIL</v>
      </c>
      <c r="AQ19" s="538">
        <f t="shared" si="17"/>
        <v>8</v>
      </c>
      <c r="AR19" s="538">
        <f t="shared" si="18"/>
        <v>5</v>
      </c>
    </row>
    <row r="20" spans="6:44" x14ac:dyDescent="0.25">
      <c r="F20" s="512">
        <f>'Student Entry'!B19</f>
        <v>6</v>
      </c>
      <c r="G20" s="567">
        <f>'Student Entry'!C19</f>
        <v>211413205006</v>
      </c>
      <c r="H20" s="274" t="str">
        <f>'Student Entry'!D19</f>
        <v>AMBUJASHI.N</v>
      </c>
      <c r="I20" s="512">
        <v>6</v>
      </c>
      <c r="J20" s="512">
        <v>6</v>
      </c>
      <c r="K20" s="512"/>
      <c r="L20" s="512"/>
      <c r="M20" s="512"/>
      <c r="N20" s="512"/>
      <c r="O20" s="512">
        <v>5</v>
      </c>
      <c r="P20" s="512">
        <v>4</v>
      </c>
      <c r="Q20" s="512"/>
      <c r="R20" s="512"/>
      <c r="S20" s="512"/>
      <c r="T20" s="512"/>
      <c r="U20" s="512">
        <v>6</v>
      </c>
      <c r="V20" s="512">
        <v>3</v>
      </c>
      <c r="W20" s="274"/>
      <c r="X20" s="512"/>
      <c r="Y20" s="512"/>
      <c r="Z20" s="512"/>
      <c r="AA20" s="538">
        <f t="shared" si="1"/>
        <v>6</v>
      </c>
      <c r="AB20" s="538">
        <f t="shared" si="2"/>
        <v>6</v>
      </c>
      <c r="AC20" s="538" t="str">
        <f t="shared" si="3"/>
        <v>NIL</v>
      </c>
      <c r="AD20" s="538" t="str">
        <f t="shared" si="4"/>
        <v>NIL</v>
      </c>
      <c r="AE20" s="538" t="str">
        <f t="shared" si="5"/>
        <v>NIL</v>
      </c>
      <c r="AF20" s="538" t="str">
        <f t="shared" si="6"/>
        <v>NIL</v>
      </c>
      <c r="AG20" s="538" t="str">
        <f t="shared" si="7"/>
        <v>NIL</v>
      </c>
      <c r="AH20" s="538" t="str">
        <f t="shared" si="8"/>
        <v>NIL</v>
      </c>
      <c r="AI20" s="538">
        <f t="shared" si="9"/>
        <v>4</v>
      </c>
      <c r="AJ20" s="538">
        <f t="shared" si="10"/>
        <v>5</v>
      </c>
      <c r="AK20" s="538" t="str">
        <f t="shared" si="11"/>
        <v>NIL</v>
      </c>
      <c r="AL20" s="538" t="str">
        <f t="shared" si="12"/>
        <v>NIL</v>
      </c>
      <c r="AM20" s="538" t="str">
        <f t="shared" si="13"/>
        <v>NIL</v>
      </c>
      <c r="AN20" s="538" t="str">
        <f t="shared" si="14"/>
        <v>NIL</v>
      </c>
      <c r="AO20" s="538" t="str">
        <f t="shared" si="15"/>
        <v>NIL</v>
      </c>
      <c r="AP20" s="538" t="str">
        <f t="shared" si="16"/>
        <v>NIL</v>
      </c>
      <c r="AQ20" s="538">
        <f t="shared" si="17"/>
        <v>6</v>
      </c>
      <c r="AR20" s="538">
        <f t="shared" si="18"/>
        <v>3</v>
      </c>
    </row>
    <row r="21" spans="6:44" x14ac:dyDescent="0.25">
      <c r="F21" s="512">
        <f>'Student Entry'!B20</f>
        <v>7</v>
      </c>
      <c r="G21" s="567">
        <f>'Student Entry'!C20</f>
        <v>211413205007</v>
      </c>
      <c r="H21" s="274" t="str">
        <f>'Student Entry'!D20</f>
        <v>AMUDHUSWAMATHI.M</v>
      </c>
      <c r="I21" s="512">
        <v>4</v>
      </c>
      <c r="J21" s="512">
        <v>5</v>
      </c>
      <c r="K21" s="512"/>
      <c r="L21" s="512"/>
      <c r="M21" s="512"/>
      <c r="N21" s="512"/>
      <c r="O21" s="512">
        <v>9</v>
      </c>
      <c r="P21" s="512">
        <v>2</v>
      </c>
      <c r="Q21" s="512"/>
      <c r="R21" s="512"/>
      <c r="S21" s="512"/>
      <c r="T21" s="512"/>
      <c r="U21" s="512">
        <v>4</v>
      </c>
      <c r="V21" s="512">
        <v>5</v>
      </c>
      <c r="W21" s="274"/>
      <c r="X21" s="512"/>
      <c r="Y21" s="512"/>
      <c r="Z21" s="512"/>
      <c r="AA21" s="538">
        <f t="shared" si="1"/>
        <v>4</v>
      </c>
      <c r="AB21" s="538">
        <f t="shared" si="2"/>
        <v>5</v>
      </c>
      <c r="AC21" s="538" t="str">
        <f t="shared" si="3"/>
        <v>NIL</v>
      </c>
      <c r="AD21" s="538" t="str">
        <f t="shared" si="4"/>
        <v>NIL</v>
      </c>
      <c r="AE21" s="538" t="str">
        <f t="shared" si="5"/>
        <v>NIL</v>
      </c>
      <c r="AF21" s="538" t="str">
        <f t="shared" si="6"/>
        <v>NIL</v>
      </c>
      <c r="AG21" s="538" t="str">
        <f t="shared" si="7"/>
        <v>NIL</v>
      </c>
      <c r="AH21" s="538" t="str">
        <f t="shared" si="8"/>
        <v>NIL</v>
      </c>
      <c r="AI21" s="538">
        <f t="shared" si="9"/>
        <v>2</v>
      </c>
      <c r="AJ21" s="538">
        <f t="shared" si="10"/>
        <v>9</v>
      </c>
      <c r="AK21" s="538" t="str">
        <f t="shared" si="11"/>
        <v>NIL</v>
      </c>
      <c r="AL21" s="538" t="str">
        <f t="shared" si="12"/>
        <v>NIL</v>
      </c>
      <c r="AM21" s="538" t="str">
        <f t="shared" si="13"/>
        <v>NIL</v>
      </c>
      <c r="AN21" s="538" t="str">
        <f t="shared" si="14"/>
        <v>NIL</v>
      </c>
      <c r="AO21" s="538" t="str">
        <f t="shared" si="15"/>
        <v>NIL</v>
      </c>
      <c r="AP21" s="538" t="str">
        <f t="shared" si="16"/>
        <v>NIL</v>
      </c>
      <c r="AQ21" s="538">
        <f t="shared" si="17"/>
        <v>4</v>
      </c>
      <c r="AR21" s="538">
        <f t="shared" si="18"/>
        <v>5</v>
      </c>
    </row>
    <row r="22" spans="6:44" x14ac:dyDescent="0.25">
      <c r="F22" s="512">
        <f>'Student Entry'!B21</f>
        <v>8</v>
      </c>
      <c r="G22" s="567">
        <f>'Student Entry'!C21</f>
        <v>211413205008</v>
      </c>
      <c r="H22" s="274" t="str">
        <f>'Student Entry'!D21</f>
        <v>ANAND.KM</v>
      </c>
      <c r="I22" s="512">
        <v>6</v>
      </c>
      <c r="J22" s="512">
        <v>3</v>
      </c>
      <c r="K22" s="512"/>
      <c r="L22" s="512"/>
      <c r="M22" s="512"/>
      <c r="N22" s="512"/>
      <c r="O22" s="512">
        <v>8</v>
      </c>
      <c r="P22" s="512">
        <v>8</v>
      </c>
      <c r="Q22" s="512"/>
      <c r="R22" s="512"/>
      <c r="S22" s="512"/>
      <c r="T22" s="512"/>
      <c r="U22" s="512">
        <v>6</v>
      </c>
      <c r="V22" s="512">
        <v>9</v>
      </c>
      <c r="W22" s="274"/>
      <c r="X22" s="512"/>
      <c r="Y22" s="512"/>
      <c r="Z22" s="512"/>
      <c r="AA22" s="538">
        <f t="shared" si="1"/>
        <v>6</v>
      </c>
      <c r="AB22" s="538">
        <f t="shared" si="2"/>
        <v>3</v>
      </c>
      <c r="AC22" s="538" t="str">
        <f t="shared" si="3"/>
        <v>NIL</v>
      </c>
      <c r="AD22" s="538" t="str">
        <f t="shared" si="4"/>
        <v>NIL</v>
      </c>
      <c r="AE22" s="538" t="str">
        <f t="shared" si="5"/>
        <v>NIL</v>
      </c>
      <c r="AF22" s="538" t="str">
        <f t="shared" si="6"/>
        <v>NIL</v>
      </c>
      <c r="AG22" s="538" t="str">
        <f t="shared" ref="AG22:AG85" si="19">IF((SUMIF($O$11:$T$11,"=CO1",O22:T22)),SUMIF($O$11:$T$11,"=CO1",O22:T22),"NIL")</f>
        <v>NIL</v>
      </c>
      <c r="AH22" s="538" t="str">
        <f t="shared" ref="AH22:AH85" si="20">IF((SUMIF($O$11:$T$11,"=CO2",O22:T22)),SUMIF($O$11:$T$11,"=CO2",O22:T22),"NIL")</f>
        <v>NIL</v>
      </c>
      <c r="AI22" s="538">
        <f t="shared" ref="AI22:AI85" si="21">IF((SUMIF($O$11:$T$11,"=CO3",O22:T22)),SUMIF($O$11:$T$11,"=CO3",O22:T22),"NIL")</f>
        <v>8</v>
      </c>
      <c r="AJ22" s="538">
        <f t="shared" ref="AJ22:AJ85" si="22">IF((SUMIF($O$11:$T$11,"=CO4",O22:T22)),SUMIF($O$11:$T$11,"=CO4",O22:T22),"NIL")</f>
        <v>8</v>
      </c>
      <c r="AK22" s="538" t="str">
        <f t="shared" ref="AK22:AK85" si="23">IF((SUMIF($O$11:$T$11,"=CO5",O22:T22)),SUMIF($O$11:$T$11,"=CO5",O22:T22),"NIL")</f>
        <v>NIL</v>
      </c>
      <c r="AL22" s="538" t="str">
        <f t="shared" ref="AL22:AL85" si="24">IF((SUMIF($O$11:$T$11,"=CO6",O22:T22)),SUMIF($O$11:$T$11,"=CO6",O22:T22),"NIL")</f>
        <v>NIL</v>
      </c>
      <c r="AM22" s="538" t="str">
        <f t="shared" si="13"/>
        <v>NIL</v>
      </c>
      <c r="AN22" s="538" t="str">
        <f t="shared" si="14"/>
        <v>NIL</v>
      </c>
      <c r="AO22" s="538" t="str">
        <f t="shared" si="15"/>
        <v>NIL</v>
      </c>
      <c r="AP22" s="538" t="str">
        <f t="shared" si="16"/>
        <v>NIL</v>
      </c>
      <c r="AQ22" s="538">
        <f t="shared" si="17"/>
        <v>6</v>
      </c>
      <c r="AR22" s="538">
        <f t="shared" si="18"/>
        <v>9</v>
      </c>
    </row>
    <row r="23" spans="6:44" x14ac:dyDescent="0.25">
      <c r="F23" s="512">
        <f>'Student Entry'!B22</f>
        <v>9</v>
      </c>
      <c r="G23" s="567">
        <f>'Student Entry'!C22</f>
        <v>211413205009</v>
      </c>
      <c r="H23" s="274" t="str">
        <f>'Student Entry'!D22</f>
        <v>ANJANA.K</v>
      </c>
      <c r="I23" s="512">
        <v>8</v>
      </c>
      <c r="J23" s="512">
        <v>5</v>
      </c>
      <c r="K23" s="512"/>
      <c r="L23" s="512"/>
      <c r="M23" s="512"/>
      <c r="N23" s="512"/>
      <c r="O23" s="512">
        <v>6</v>
      </c>
      <c r="P23" s="512">
        <v>9</v>
      </c>
      <c r="Q23" s="512"/>
      <c r="R23" s="512"/>
      <c r="S23" s="512"/>
      <c r="T23" s="512"/>
      <c r="U23" s="512">
        <v>8</v>
      </c>
      <c r="V23" s="512">
        <v>8</v>
      </c>
      <c r="W23" s="274"/>
      <c r="X23" s="512"/>
      <c r="Y23" s="512"/>
      <c r="Z23" s="512"/>
      <c r="AA23" s="538">
        <f t="shared" si="1"/>
        <v>8</v>
      </c>
      <c r="AB23" s="538">
        <f t="shared" ref="AB23:AB86" si="25">IF((SUMIF($I$11:$N$11,"=CO1",J23:O23)),SUMIF($I$11:$N$11,"=CO1",J23:O23),"NIL")</f>
        <v>5</v>
      </c>
      <c r="AC23" s="538" t="str">
        <f t="shared" ref="AC23:AC86" si="26">IF((SUMIF($I$11:$N$11,"=CO1",K23:P23)),SUMIF($I$11:$N$11,"=CO1",K23:P23),"NIL")</f>
        <v>NIL</v>
      </c>
      <c r="AD23" s="538" t="str">
        <f t="shared" ref="AD23:AD86" si="27">IF((SUMIF($I$11:$N$11,"=CO1",L23:Q23)),SUMIF($I$11:$N$11,"=CO1",L23:Q23),"NIL")</f>
        <v>NIL</v>
      </c>
      <c r="AE23" s="538" t="str">
        <f t="shared" ref="AE23:AE86" si="28">IF((SUMIF($I$11:$N$11,"=CO1",M23:R23)),SUMIF($I$11:$N$11,"=CO1",M23:R23),"NIL")</f>
        <v>NIL</v>
      </c>
      <c r="AF23" s="538" t="str">
        <f t="shared" ref="AF23:AF86" si="29">IF((SUMIF($I$11:$N$11,"=CO1",N23:S23)),SUMIF($I$11:$N$11,"=CO1",N23:S23),"NIL")</f>
        <v>NIL</v>
      </c>
      <c r="AG23" s="538" t="str">
        <f t="shared" si="19"/>
        <v>NIL</v>
      </c>
      <c r="AH23" s="538" t="str">
        <f t="shared" si="20"/>
        <v>NIL</v>
      </c>
      <c r="AI23" s="538">
        <f t="shared" si="21"/>
        <v>9</v>
      </c>
      <c r="AJ23" s="538">
        <f t="shared" si="22"/>
        <v>6</v>
      </c>
      <c r="AK23" s="538" t="str">
        <f t="shared" si="23"/>
        <v>NIL</v>
      </c>
      <c r="AL23" s="538" t="str">
        <f t="shared" si="24"/>
        <v>NIL</v>
      </c>
      <c r="AM23" s="538" t="str">
        <f t="shared" si="13"/>
        <v>NIL</v>
      </c>
      <c r="AN23" s="538" t="str">
        <f t="shared" si="14"/>
        <v>NIL</v>
      </c>
      <c r="AO23" s="538" t="str">
        <f t="shared" si="15"/>
        <v>NIL</v>
      </c>
      <c r="AP23" s="538" t="str">
        <f t="shared" si="16"/>
        <v>NIL</v>
      </c>
      <c r="AQ23" s="538">
        <f t="shared" si="17"/>
        <v>8</v>
      </c>
      <c r="AR23" s="538">
        <f t="shared" si="18"/>
        <v>8</v>
      </c>
    </row>
    <row r="24" spans="6:44" x14ac:dyDescent="0.25">
      <c r="F24" s="512">
        <f>'Student Entry'!B23</f>
        <v>10</v>
      </c>
      <c r="G24" s="567">
        <f>'Student Entry'!C23</f>
        <v>211413205010</v>
      </c>
      <c r="H24" s="274" t="str">
        <f>'Student Entry'!D23</f>
        <v>ANTO CRESCENTIA.A</v>
      </c>
      <c r="I24" s="512">
        <v>6</v>
      </c>
      <c r="J24" s="512">
        <v>9</v>
      </c>
      <c r="K24" s="512"/>
      <c r="L24" s="512"/>
      <c r="M24" s="512"/>
      <c r="N24" s="512"/>
      <c r="O24" s="512">
        <v>10</v>
      </c>
      <c r="P24" s="512">
        <v>9</v>
      </c>
      <c r="Q24" s="512"/>
      <c r="R24" s="512"/>
      <c r="S24" s="512"/>
      <c r="T24" s="512"/>
      <c r="U24" s="512">
        <v>6</v>
      </c>
      <c r="V24" s="512">
        <v>6</v>
      </c>
      <c r="W24" s="274"/>
      <c r="X24" s="512"/>
      <c r="Y24" s="512"/>
      <c r="Z24" s="512"/>
      <c r="AA24" s="538">
        <f t="shared" si="1"/>
        <v>6</v>
      </c>
      <c r="AB24" s="538">
        <f t="shared" si="25"/>
        <v>9</v>
      </c>
      <c r="AC24" s="538" t="str">
        <f t="shared" si="26"/>
        <v>NIL</v>
      </c>
      <c r="AD24" s="538" t="str">
        <f t="shared" si="27"/>
        <v>NIL</v>
      </c>
      <c r="AE24" s="538" t="str">
        <f t="shared" si="28"/>
        <v>NIL</v>
      </c>
      <c r="AF24" s="538" t="str">
        <f t="shared" si="29"/>
        <v>NIL</v>
      </c>
      <c r="AG24" s="538" t="str">
        <f t="shared" si="19"/>
        <v>NIL</v>
      </c>
      <c r="AH24" s="538" t="str">
        <f t="shared" si="20"/>
        <v>NIL</v>
      </c>
      <c r="AI24" s="538">
        <f t="shared" si="21"/>
        <v>9</v>
      </c>
      <c r="AJ24" s="538">
        <f t="shared" si="22"/>
        <v>10</v>
      </c>
      <c r="AK24" s="538" t="str">
        <f t="shared" si="23"/>
        <v>NIL</v>
      </c>
      <c r="AL24" s="538" t="str">
        <f t="shared" si="24"/>
        <v>NIL</v>
      </c>
      <c r="AM24" s="538" t="str">
        <f t="shared" ref="AM24:AM87" si="30">IF((SUMIF($U$11:$Z$11,"=CO1",U24:Z24)),SUMIF($U$11:$Z$11,"=CO1",U24:Z24),"NIL")</f>
        <v>NIL</v>
      </c>
      <c r="AN24" s="538" t="str">
        <f t="shared" ref="AN24:AN87" si="31">IF((SUMIF($U$11:$Z$11,"=CO2",U24:Z24)),SUMIF($U$11:$Z$11,"=CO2",U24:Z24),"NIL")</f>
        <v>NIL</v>
      </c>
      <c r="AO24" s="538" t="str">
        <f t="shared" ref="AO24:AO87" si="32">IF((SUMIF($U$11:$Z$11,"=CO1",U24:Z24)),SUMIF($U$11:$Z$11,"=CO1",U24:Z24),"NIL")</f>
        <v>NIL</v>
      </c>
      <c r="AP24" s="538" t="str">
        <f t="shared" ref="AP24:AP87" si="33">IF((SUMIF($U$11:$Z$11,"=CO4",U24:Z24)),SUMIF($U$11:$Z$11,"=CO4",U24:Z24),"NIL")</f>
        <v>NIL</v>
      </c>
      <c r="AQ24" s="538">
        <f t="shared" ref="AQ24:AQ87" si="34">IF((SUMIF($U$11:$Z$11,"=CO5",U24:Z24)),SUMIF($U$11:$Z$11,"=CO5",U24:Z24),"NIL")</f>
        <v>6</v>
      </c>
      <c r="AR24" s="538">
        <f t="shared" ref="AR24:AR87" si="35">IF((SUMIF($U$11:$Z$11,"=CO6",U24:Z24)),SUMIF($U$11:$Z$11,"=CO6",U24:Z24),"NIL")</f>
        <v>6</v>
      </c>
    </row>
    <row r="25" spans="6:44" x14ac:dyDescent="0.25">
      <c r="F25" s="512">
        <f>'Student Entry'!B24</f>
        <v>11</v>
      </c>
      <c r="G25" s="567">
        <f>'Student Entry'!C24</f>
        <v>211413205011</v>
      </c>
      <c r="H25" s="274" t="str">
        <f>'Student Entry'!D24</f>
        <v>ANUPALLAVI.K</v>
      </c>
      <c r="I25" s="512">
        <v>6</v>
      </c>
      <c r="J25" s="512">
        <v>8</v>
      </c>
      <c r="K25" s="512"/>
      <c r="L25" s="512"/>
      <c r="M25" s="512"/>
      <c r="N25" s="512"/>
      <c r="O25" s="512">
        <v>10</v>
      </c>
      <c r="P25" s="512">
        <v>7</v>
      </c>
      <c r="Q25" s="512"/>
      <c r="R25" s="512"/>
      <c r="S25" s="512"/>
      <c r="T25" s="512"/>
      <c r="U25" s="512">
        <v>6</v>
      </c>
      <c r="V25" s="512">
        <v>10</v>
      </c>
      <c r="W25" s="274"/>
      <c r="X25" s="512"/>
      <c r="Y25" s="512"/>
      <c r="Z25" s="512"/>
      <c r="AA25" s="538">
        <f t="shared" si="1"/>
        <v>6</v>
      </c>
      <c r="AB25" s="538">
        <f t="shared" si="25"/>
        <v>8</v>
      </c>
      <c r="AC25" s="538" t="str">
        <f t="shared" si="26"/>
        <v>NIL</v>
      </c>
      <c r="AD25" s="538" t="str">
        <f t="shared" si="27"/>
        <v>NIL</v>
      </c>
      <c r="AE25" s="538" t="str">
        <f t="shared" si="28"/>
        <v>NIL</v>
      </c>
      <c r="AF25" s="538" t="str">
        <f t="shared" si="29"/>
        <v>NIL</v>
      </c>
      <c r="AG25" s="538" t="str">
        <f t="shared" si="19"/>
        <v>NIL</v>
      </c>
      <c r="AH25" s="538" t="str">
        <f t="shared" si="20"/>
        <v>NIL</v>
      </c>
      <c r="AI25" s="538">
        <f t="shared" si="21"/>
        <v>7</v>
      </c>
      <c r="AJ25" s="538">
        <f t="shared" si="22"/>
        <v>10</v>
      </c>
      <c r="AK25" s="538" t="str">
        <f t="shared" si="23"/>
        <v>NIL</v>
      </c>
      <c r="AL25" s="538" t="str">
        <f t="shared" si="24"/>
        <v>NIL</v>
      </c>
      <c r="AM25" s="538" t="str">
        <f t="shared" si="30"/>
        <v>NIL</v>
      </c>
      <c r="AN25" s="538" t="str">
        <f t="shared" si="31"/>
        <v>NIL</v>
      </c>
      <c r="AO25" s="538" t="str">
        <f t="shared" si="32"/>
        <v>NIL</v>
      </c>
      <c r="AP25" s="538" t="str">
        <f t="shared" si="33"/>
        <v>NIL</v>
      </c>
      <c r="AQ25" s="538">
        <f t="shared" si="34"/>
        <v>6</v>
      </c>
      <c r="AR25" s="538">
        <f t="shared" si="35"/>
        <v>10</v>
      </c>
    </row>
    <row r="26" spans="6:44" x14ac:dyDescent="0.25">
      <c r="F26" s="512">
        <f>'Student Entry'!B25</f>
        <v>12</v>
      </c>
      <c r="G26" s="567">
        <f>'Student Entry'!C25</f>
        <v>211413205012</v>
      </c>
      <c r="H26" s="274" t="str">
        <f>'Student Entry'!D25</f>
        <v>ARAVIND.PL</v>
      </c>
      <c r="I26" s="512">
        <v>5</v>
      </c>
      <c r="J26" s="512">
        <v>6</v>
      </c>
      <c r="K26" s="512"/>
      <c r="L26" s="512"/>
      <c r="M26" s="512"/>
      <c r="N26" s="512"/>
      <c r="O26" s="512">
        <v>10</v>
      </c>
      <c r="P26" s="512">
        <v>5</v>
      </c>
      <c r="Q26" s="512"/>
      <c r="R26" s="512"/>
      <c r="S26" s="512"/>
      <c r="T26" s="512"/>
      <c r="U26" s="512">
        <v>5</v>
      </c>
      <c r="V26" s="512">
        <v>10</v>
      </c>
      <c r="W26" s="274"/>
      <c r="X26" s="512"/>
      <c r="Y26" s="512"/>
      <c r="Z26" s="512"/>
      <c r="AA26" s="538">
        <f t="shared" si="1"/>
        <v>5</v>
      </c>
      <c r="AB26" s="538">
        <f t="shared" si="25"/>
        <v>6</v>
      </c>
      <c r="AC26" s="538" t="str">
        <f t="shared" si="26"/>
        <v>NIL</v>
      </c>
      <c r="AD26" s="538" t="str">
        <f t="shared" si="27"/>
        <v>NIL</v>
      </c>
      <c r="AE26" s="538" t="str">
        <f t="shared" si="28"/>
        <v>NIL</v>
      </c>
      <c r="AF26" s="538" t="str">
        <f t="shared" si="29"/>
        <v>NIL</v>
      </c>
      <c r="AG26" s="538" t="str">
        <f t="shared" si="19"/>
        <v>NIL</v>
      </c>
      <c r="AH26" s="538" t="str">
        <f t="shared" si="20"/>
        <v>NIL</v>
      </c>
      <c r="AI26" s="538">
        <f t="shared" si="21"/>
        <v>5</v>
      </c>
      <c r="AJ26" s="538">
        <f t="shared" si="22"/>
        <v>10</v>
      </c>
      <c r="AK26" s="538" t="str">
        <f t="shared" si="23"/>
        <v>NIL</v>
      </c>
      <c r="AL26" s="538" t="str">
        <f t="shared" si="24"/>
        <v>NIL</v>
      </c>
      <c r="AM26" s="538" t="str">
        <f t="shared" si="30"/>
        <v>NIL</v>
      </c>
      <c r="AN26" s="538" t="str">
        <f t="shared" si="31"/>
        <v>NIL</v>
      </c>
      <c r="AO26" s="538" t="str">
        <f t="shared" si="32"/>
        <v>NIL</v>
      </c>
      <c r="AP26" s="538" t="str">
        <f t="shared" si="33"/>
        <v>NIL</v>
      </c>
      <c r="AQ26" s="538">
        <f t="shared" si="34"/>
        <v>5</v>
      </c>
      <c r="AR26" s="538">
        <f t="shared" si="35"/>
        <v>10</v>
      </c>
    </row>
    <row r="27" spans="6:44" x14ac:dyDescent="0.25">
      <c r="F27" s="512">
        <f>'Student Entry'!B26</f>
        <v>13</v>
      </c>
      <c r="G27" s="567">
        <f>'Student Entry'!C26</f>
        <v>211413205013</v>
      </c>
      <c r="H27" s="274" t="str">
        <f>'Student Entry'!D26</f>
        <v>ARAVINDAN.B</v>
      </c>
      <c r="I27" s="512">
        <v>3</v>
      </c>
      <c r="J27" s="512">
        <v>10</v>
      </c>
      <c r="K27" s="512"/>
      <c r="L27" s="512"/>
      <c r="M27" s="512"/>
      <c r="N27" s="512"/>
      <c r="O27" s="512">
        <v>6</v>
      </c>
      <c r="P27" s="512">
        <v>8</v>
      </c>
      <c r="Q27" s="512"/>
      <c r="R27" s="512"/>
      <c r="S27" s="512"/>
      <c r="T27" s="512"/>
      <c r="U27" s="512">
        <v>3</v>
      </c>
      <c r="V27" s="512">
        <v>5</v>
      </c>
      <c r="W27" s="274"/>
      <c r="X27" s="512"/>
      <c r="Y27" s="512"/>
      <c r="Z27" s="512"/>
      <c r="AA27" s="538">
        <f t="shared" si="1"/>
        <v>3</v>
      </c>
      <c r="AB27" s="538">
        <f t="shared" si="25"/>
        <v>10</v>
      </c>
      <c r="AC27" s="538" t="str">
        <f t="shared" si="26"/>
        <v>NIL</v>
      </c>
      <c r="AD27" s="538" t="str">
        <f t="shared" si="27"/>
        <v>NIL</v>
      </c>
      <c r="AE27" s="538" t="str">
        <f t="shared" si="28"/>
        <v>NIL</v>
      </c>
      <c r="AF27" s="538" t="str">
        <f t="shared" si="29"/>
        <v>NIL</v>
      </c>
      <c r="AG27" s="538" t="str">
        <f t="shared" si="19"/>
        <v>NIL</v>
      </c>
      <c r="AH27" s="538" t="str">
        <f t="shared" si="20"/>
        <v>NIL</v>
      </c>
      <c r="AI27" s="538">
        <f t="shared" si="21"/>
        <v>8</v>
      </c>
      <c r="AJ27" s="538">
        <f t="shared" si="22"/>
        <v>6</v>
      </c>
      <c r="AK27" s="538" t="str">
        <f t="shared" si="23"/>
        <v>NIL</v>
      </c>
      <c r="AL27" s="538" t="str">
        <f t="shared" si="24"/>
        <v>NIL</v>
      </c>
      <c r="AM27" s="538" t="str">
        <f t="shared" si="30"/>
        <v>NIL</v>
      </c>
      <c r="AN27" s="538" t="str">
        <f t="shared" si="31"/>
        <v>NIL</v>
      </c>
      <c r="AO27" s="538" t="str">
        <f t="shared" si="32"/>
        <v>NIL</v>
      </c>
      <c r="AP27" s="538" t="str">
        <f t="shared" si="33"/>
        <v>NIL</v>
      </c>
      <c r="AQ27" s="538">
        <f t="shared" si="34"/>
        <v>3</v>
      </c>
      <c r="AR27" s="538">
        <f t="shared" si="35"/>
        <v>5</v>
      </c>
    </row>
    <row r="28" spans="6:44" x14ac:dyDescent="0.25">
      <c r="F28" s="512">
        <f>'Student Entry'!B27</f>
        <v>14</v>
      </c>
      <c r="G28" s="567">
        <f>'Student Entry'!C27</f>
        <v>211413205014</v>
      </c>
      <c r="H28" s="274" t="str">
        <f>'Student Entry'!D27</f>
        <v>ARCHANA.K</v>
      </c>
      <c r="I28" s="512">
        <v>5</v>
      </c>
      <c r="J28" s="512">
        <v>10</v>
      </c>
      <c r="K28" s="512"/>
      <c r="L28" s="512"/>
      <c r="M28" s="512"/>
      <c r="N28" s="512"/>
      <c r="O28" s="512">
        <v>8</v>
      </c>
      <c r="P28" s="512">
        <v>6</v>
      </c>
      <c r="Q28" s="512"/>
      <c r="R28" s="512"/>
      <c r="S28" s="512"/>
      <c r="T28" s="512"/>
      <c r="U28" s="512">
        <v>5</v>
      </c>
      <c r="V28" s="512">
        <v>6</v>
      </c>
      <c r="W28" s="274"/>
      <c r="X28" s="512"/>
      <c r="Y28" s="512"/>
      <c r="Z28" s="512"/>
      <c r="AA28" s="538">
        <f t="shared" si="1"/>
        <v>5</v>
      </c>
      <c r="AB28" s="538">
        <f t="shared" si="25"/>
        <v>10</v>
      </c>
      <c r="AC28" s="538" t="str">
        <f t="shared" si="26"/>
        <v>NIL</v>
      </c>
      <c r="AD28" s="538" t="str">
        <f t="shared" si="27"/>
        <v>NIL</v>
      </c>
      <c r="AE28" s="538" t="str">
        <f t="shared" si="28"/>
        <v>NIL</v>
      </c>
      <c r="AF28" s="538" t="str">
        <f t="shared" si="29"/>
        <v>NIL</v>
      </c>
      <c r="AG28" s="538" t="str">
        <f t="shared" si="19"/>
        <v>NIL</v>
      </c>
      <c r="AH28" s="538" t="str">
        <f t="shared" si="20"/>
        <v>NIL</v>
      </c>
      <c r="AI28" s="538">
        <f t="shared" si="21"/>
        <v>6</v>
      </c>
      <c r="AJ28" s="538">
        <f t="shared" si="22"/>
        <v>8</v>
      </c>
      <c r="AK28" s="538" t="str">
        <f t="shared" si="23"/>
        <v>NIL</v>
      </c>
      <c r="AL28" s="538" t="str">
        <f t="shared" si="24"/>
        <v>NIL</v>
      </c>
      <c r="AM28" s="538" t="str">
        <f t="shared" si="30"/>
        <v>NIL</v>
      </c>
      <c r="AN28" s="538" t="str">
        <f t="shared" si="31"/>
        <v>NIL</v>
      </c>
      <c r="AO28" s="538" t="str">
        <f t="shared" si="32"/>
        <v>NIL</v>
      </c>
      <c r="AP28" s="538" t="str">
        <f t="shared" si="33"/>
        <v>NIL</v>
      </c>
      <c r="AQ28" s="538">
        <f t="shared" si="34"/>
        <v>5</v>
      </c>
      <c r="AR28" s="538">
        <f t="shared" si="35"/>
        <v>6</v>
      </c>
    </row>
    <row r="29" spans="6:44" x14ac:dyDescent="0.25">
      <c r="F29" s="512">
        <f>'Student Entry'!B28</f>
        <v>15</v>
      </c>
      <c r="G29" s="567">
        <f>'Student Entry'!C28</f>
        <v>211413205015</v>
      </c>
      <c r="H29" s="274" t="str">
        <f>'Student Entry'!D28</f>
        <v>ASHOK KUMAR.S.D</v>
      </c>
      <c r="I29" s="512">
        <v>9</v>
      </c>
      <c r="J29" s="512">
        <v>10</v>
      </c>
      <c r="K29" s="512"/>
      <c r="L29" s="512"/>
      <c r="M29" s="512"/>
      <c r="N29" s="512"/>
      <c r="O29" s="512">
        <v>4</v>
      </c>
      <c r="P29" s="512">
        <v>8</v>
      </c>
      <c r="Q29" s="512"/>
      <c r="R29" s="512"/>
      <c r="S29" s="512"/>
      <c r="T29" s="512"/>
      <c r="U29" s="512">
        <v>9</v>
      </c>
      <c r="V29" s="512">
        <v>8</v>
      </c>
      <c r="W29" s="274"/>
      <c r="X29" s="512"/>
      <c r="Y29" s="512"/>
      <c r="Z29" s="512"/>
      <c r="AA29" s="538">
        <f t="shared" si="1"/>
        <v>9</v>
      </c>
      <c r="AB29" s="538">
        <f t="shared" si="25"/>
        <v>10</v>
      </c>
      <c r="AC29" s="538" t="str">
        <f t="shared" si="26"/>
        <v>NIL</v>
      </c>
      <c r="AD29" s="538" t="str">
        <f t="shared" si="27"/>
        <v>NIL</v>
      </c>
      <c r="AE29" s="538" t="str">
        <f t="shared" si="28"/>
        <v>NIL</v>
      </c>
      <c r="AF29" s="538" t="str">
        <f t="shared" si="29"/>
        <v>NIL</v>
      </c>
      <c r="AG29" s="538" t="str">
        <f t="shared" si="19"/>
        <v>NIL</v>
      </c>
      <c r="AH29" s="538" t="str">
        <f t="shared" si="20"/>
        <v>NIL</v>
      </c>
      <c r="AI29" s="538">
        <f t="shared" si="21"/>
        <v>8</v>
      </c>
      <c r="AJ29" s="538">
        <f t="shared" si="22"/>
        <v>4</v>
      </c>
      <c r="AK29" s="538" t="str">
        <f t="shared" si="23"/>
        <v>NIL</v>
      </c>
      <c r="AL29" s="538" t="str">
        <f t="shared" si="24"/>
        <v>NIL</v>
      </c>
      <c r="AM29" s="538" t="str">
        <f t="shared" si="30"/>
        <v>NIL</v>
      </c>
      <c r="AN29" s="538" t="str">
        <f t="shared" si="31"/>
        <v>NIL</v>
      </c>
      <c r="AO29" s="538" t="str">
        <f t="shared" si="32"/>
        <v>NIL</v>
      </c>
      <c r="AP29" s="538" t="str">
        <f t="shared" si="33"/>
        <v>NIL</v>
      </c>
      <c r="AQ29" s="538">
        <f t="shared" si="34"/>
        <v>9</v>
      </c>
      <c r="AR29" s="538">
        <f t="shared" si="35"/>
        <v>8</v>
      </c>
    </row>
    <row r="30" spans="6:44" x14ac:dyDescent="0.25">
      <c r="F30" s="512">
        <f>'Student Entry'!B29</f>
        <v>16</v>
      </c>
      <c r="G30" s="567">
        <f>'Student Entry'!C29</f>
        <v>211413205016</v>
      </c>
      <c r="H30" s="274" t="str">
        <f>'Student Entry'!D29</f>
        <v>ATCHAYA PRABHA.M</v>
      </c>
      <c r="I30" s="512">
        <v>8</v>
      </c>
      <c r="J30" s="512">
        <v>6</v>
      </c>
      <c r="K30" s="512"/>
      <c r="L30" s="512"/>
      <c r="M30" s="512"/>
      <c r="N30" s="512"/>
      <c r="O30" s="512">
        <v>9</v>
      </c>
      <c r="P30" s="512">
        <v>6</v>
      </c>
      <c r="Q30" s="512"/>
      <c r="R30" s="512"/>
      <c r="S30" s="512"/>
      <c r="T30" s="512"/>
      <c r="U30" s="512">
        <v>8</v>
      </c>
      <c r="V30" s="512">
        <v>6</v>
      </c>
      <c r="W30" s="274"/>
      <c r="X30" s="512"/>
      <c r="Y30" s="512"/>
      <c r="Z30" s="512"/>
      <c r="AA30" s="538">
        <f t="shared" si="1"/>
        <v>8</v>
      </c>
      <c r="AB30" s="538">
        <f t="shared" si="25"/>
        <v>6</v>
      </c>
      <c r="AC30" s="538" t="str">
        <f t="shared" si="26"/>
        <v>NIL</v>
      </c>
      <c r="AD30" s="538" t="str">
        <f t="shared" si="27"/>
        <v>NIL</v>
      </c>
      <c r="AE30" s="538" t="str">
        <f t="shared" si="28"/>
        <v>NIL</v>
      </c>
      <c r="AF30" s="538" t="str">
        <f t="shared" si="29"/>
        <v>NIL</v>
      </c>
      <c r="AG30" s="538" t="str">
        <f t="shared" si="19"/>
        <v>NIL</v>
      </c>
      <c r="AH30" s="538" t="str">
        <f t="shared" si="20"/>
        <v>NIL</v>
      </c>
      <c r="AI30" s="538">
        <f t="shared" si="21"/>
        <v>6</v>
      </c>
      <c r="AJ30" s="538">
        <f t="shared" si="22"/>
        <v>9</v>
      </c>
      <c r="AK30" s="538" t="str">
        <f t="shared" si="23"/>
        <v>NIL</v>
      </c>
      <c r="AL30" s="538" t="str">
        <f t="shared" si="24"/>
        <v>NIL</v>
      </c>
      <c r="AM30" s="538" t="str">
        <f t="shared" si="30"/>
        <v>NIL</v>
      </c>
      <c r="AN30" s="538" t="str">
        <f t="shared" si="31"/>
        <v>NIL</v>
      </c>
      <c r="AO30" s="538" t="str">
        <f t="shared" si="32"/>
        <v>NIL</v>
      </c>
      <c r="AP30" s="538" t="str">
        <f t="shared" si="33"/>
        <v>NIL</v>
      </c>
      <c r="AQ30" s="538">
        <f t="shared" si="34"/>
        <v>8</v>
      </c>
      <c r="AR30" s="538">
        <f t="shared" si="35"/>
        <v>6</v>
      </c>
    </row>
    <row r="31" spans="6:44" x14ac:dyDescent="0.25">
      <c r="F31" s="512">
        <f>'Student Entry'!B30</f>
        <v>17</v>
      </c>
      <c r="G31" s="567">
        <f>'Student Entry'!C30</f>
        <v>211413205017</v>
      </c>
      <c r="H31" s="274" t="str">
        <f>'Student Entry'!D30</f>
        <v>BALASRIMATHI.S</v>
      </c>
      <c r="I31" s="512">
        <v>6</v>
      </c>
      <c r="J31" s="512">
        <v>8</v>
      </c>
      <c r="K31" s="512"/>
      <c r="L31" s="512"/>
      <c r="M31" s="512"/>
      <c r="N31" s="512"/>
      <c r="O31" s="512">
        <v>2</v>
      </c>
      <c r="P31" s="512">
        <v>9</v>
      </c>
      <c r="Q31" s="512"/>
      <c r="R31" s="512"/>
      <c r="S31" s="512"/>
      <c r="T31" s="512"/>
      <c r="U31" s="512">
        <v>6</v>
      </c>
      <c r="V31" s="512">
        <v>8</v>
      </c>
      <c r="W31" s="274"/>
      <c r="X31" s="512"/>
      <c r="Y31" s="512"/>
      <c r="Z31" s="512"/>
      <c r="AA31" s="538">
        <f t="shared" si="1"/>
        <v>6</v>
      </c>
      <c r="AB31" s="538">
        <f t="shared" si="25"/>
        <v>8</v>
      </c>
      <c r="AC31" s="538" t="str">
        <f t="shared" si="26"/>
        <v>NIL</v>
      </c>
      <c r="AD31" s="538" t="str">
        <f t="shared" si="27"/>
        <v>NIL</v>
      </c>
      <c r="AE31" s="538" t="str">
        <f t="shared" si="28"/>
        <v>NIL</v>
      </c>
      <c r="AF31" s="538" t="str">
        <f t="shared" si="29"/>
        <v>NIL</v>
      </c>
      <c r="AG31" s="538" t="str">
        <f t="shared" si="19"/>
        <v>NIL</v>
      </c>
      <c r="AH31" s="538" t="str">
        <f t="shared" si="20"/>
        <v>NIL</v>
      </c>
      <c r="AI31" s="538">
        <f t="shared" si="21"/>
        <v>9</v>
      </c>
      <c r="AJ31" s="538">
        <f t="shared" si="22"/>
        <v>2</v>
      </c>
      <c r="AK31" s="538" t="str">
        <f t="shared" si="23"/>
        <v>NIL</v>
      </c>
      <c r="AL31" s="538" t="str">
        <f t="shared" si="24"/>
        <v>NIL</v>
      </c>
      <c r="AM31" s="538" t="str">
        <f t="shared" si="30"/>
        <v>NIL</v>
      </c>
      <c r="AN31" s="538" t="str">
        <f t="shared" si="31"/>
        <v>NIL</v>
      </c>
      <c r="AO31" s="538" t="str">
        <f t="shared" si="32"/>
        <v>NIL</v>
      </c>
      <c r="AP31" s="538" t="str">
        <f t="shared" si="33"/>
        <v>NIL</v>
      </c>
      <c r="AQ31" s="538">
        <f t="shared" si="34"/>
        <v>6</v>
      </c>
      <c r="AR31" s="538">
        <f t="shared" si="35"/>
        <v>8</v>
      </c>
    </row>
    <row r="32" spans="6:44" x14ac:dyDescent="0.25">
      <c r="F32" s="512">
        <f>'Student Entry'!B31</f>
        <v>18</v>
      </c>
      <c r="G32" s="567">
        <f>'Student Entry'!C31</f>
        <v>211413205018</v>
      </c>
      <c r="H32" s="274" t="str">
        <f>'Student Entry'!D31</f>
        <v>BERNO RAJ.A</v>
      </c>
      <c r="I32" s="512">
        <v>10</v>
      </c>
      <c r="J32" s="512">
        <v>4</v>
      </c>
      <c r="K32" s="512"/>
      <c r="L32" s="512"/>
      <c r="M32" s="512"/>
      <c r="N32" s="512"/>
      <c r="O32" s="512">
        <v>5</v>
      </c>
      <c r="P32" s="512">
        <v>7</v>
      </c>
      <c r="Q32" s="512"/>
      <c r="R32" s="512"/>
      <c r="S32" s="512"/>
      <c r="T32" s="512"/>
      <c r="U32" s="512">
        <v>10</v>
      </c>
      <c r="V32" s="512">
        <v>7</v>
      </c>
      <c r="W32" s="274"/>
      <c r="X32" s="512"/>
      <c r="Y32" s="512"/>
      <c r="Z32" s="512"/>
      <c r="AA32" s="538">
        <f t="shared" si="1"/>
        <v>10</v>
      </c>
      <c r="AB32" s="538">
        <f t="shared" si="25"/>
        <v>4</v>
      </c>
      <c r="AC32" s="538" t="str">
        <f t="shared" si="26"/>
        <v>NIL</v>
      </c>
      <c r="AD32" s="538" t="str">
        <f t="shared" si="27"/>
        <v>NIL</v>
      </c>
      <c r="AE32" s="538" t="str">
        <f t="shared" si="28"/>
        <v>NIL</v>
      </c>
      <c r="AF32" s="538" t="str">
        <f t="shared" si="29"/>
        <v>NIL</v>
      </c>
      <c r="AG32" s="538" t="str">
        <f t="shared" si="19"/>
        <v>NIL</v>
      </c>
      <c r="AH32" s="538" t="str">
        <f t="shared" si="20"/>
        <v>NIL</v>
      </c>
      <c r="AI32" s="538">
        <f t="shared" si="21"/>
        <v>7</v>
      </c>
      <c r="AJ32" s="538">
        <f t="shared" si="22"/>
        <v>5</v>
      </c>
      <c r="AK32" s="538" t="str">
        <f t="shared" si="23"/>
        <v>NIL</v>
      </c>
      <c r="AL32" s="538" t="str">
        <f t="shared" si="24"/>
        <v>NIL</v>
      </c>
      <c r="AM32" s="538" t="str">
        <f t="shared" si="30"/>
        <v>NIL</v>
      </c>
      <c r="AN32" s="538" t="str">
        <f t="shared" si="31"/>
        <v>NIL</v>
      </c>
      <c r="AO32" s="538" t="str">
        <f t="shared" si="32"/>
        <v>NIL</v>
      </c>
      <c r="AP32" s="538" t="str">
        <f t="shared" si="33"/>
        <v>NIL</v>
      </c>
      <c r="AQ32" s="538">
        <f t="shared" si="34"/>
        <v>10</v>
      </c>
      <c r="AR32" s="538">
        <f t="shared" si="35"/>
        <v>7</v>
      </c>
    </row>
    <row r="33" spans="6:44" x14ac:dyDescent="0.25">
      <c r="F33" s="512">
        <f>'Student Entry'!B32</f>
        <v>19</v>
      </c>
      <c r="G33" s="567">
        <f>'Student Entry'!C32</f>
        <v>211413205019</v>
      </c>
      <c r="H33" s="274" t="str">
        <f>'Student Entry'!D32</f>
        <v>BHARATH.D.P</v>
      </c>
      <c r="I33" s="512">
        <v>10</v>
      </c>
      <c r="J33" s="512">
        <v>9</v>
      </c>
      <c r="K33" s="512"/>
      <c r="L33" s="512"/>
      <c r="M33" s="512"/>
      <c r="N33" s="512"/>
      <c r="O33" s="512">
        <v>8</v>
      </c>
      <c r="P33" s="512">
        <v>6</v>
      </c>
      <c r="Q33" s="512"/>
      <c r="R33" s="512"/>
      <c r="S33" s="512"/>
      <c r="T33" s="512"/>
      <c r="U33" s="512">
        <v>10</v>
      </c>
      <c r="V33" s="512">
        <v>6</v>
      </c>
      <c r="W33" s="274"/>
      <c r="X33" s="512"/>
      <c r="Y33" s="512"/>
      <c r="Z33" s="512"/>
      <c r="AA33" s="538">
        <f t="shared" si="1"/>
        <v>10</v>
      </c>
      <c r="AB33" s="538">
        <f t="shared" si="25"/>
        <v>9</v>
      </c>
      <c r="AC33" s="538" t="str">
        <f t="shared" si="26"/>
        <v>NIL</v>
      </c>
      <c r="AD33" s="538" t="str">
        <f t="shared" si="27"/>
        <v>NIL</v>
      </c>
      <c r="AE33" s="538" t="str">
        <f t="shared" si="28"/>
        <v>NIL</v>
      </c>
      <c r="AF33" s="538" t="str">
        <f t="shared" si="29"/>
        <v>NIL</v>
      </c>
      <c r="AG33" s="538" t="str">
        <f t="shared" si="19"/>
        <v>NIL</v>
      </c>
      <c r="AH33" s="538" t="str">
        <f t="shared" si="20"/>
        <v>NIL</v>
      </c>
      <c r="AI33" s="538">
        <f t="shared" si="21"/>
        <v>6</v>
      </c>
      <c r="AJ33" s="538">
        <f t="shared" si="22"/>
        <v>8</v>
      </c>
      <c r="AK33" s="538" t="str">
        <f t="shared" si="23"/>
        <v>NIL</v>
      </c>
      <c r="AL33" s="538" t="str">
        <f t="shared" si="24"/>
        <v>NIL</v>
      </c>
      <c r="AM33" s="538" t="str">
        <f t="shared" si="30"/>
        <v>NIL</v>
      </c>
      <c r="AN33" s="538" t="str">
        <f t="shared" si="31"/>
        <v>NIL</v>
      </c>
      <c r="AO33" s="538" t="str">
        <f t="shared" si="32"/>
        <v>NIL</v>
      </c>
      <c r="AP33" s="538" t="str">
        <f t="shared" si="33"/>
        <v>NIL</v>
      </c>
      <c r="AQ33" s="538">
        <f t="shared" si="34"/>
        <v>10</v>
      </c>
      <c r="AR33" s="538">
        <f t="shared" si="35"/>
        <v>6</v>
      </c>
    </row>
    <row r="34" spans="6:44" x14ac:dyDescent="0.25">
      <c r="F34" s="512">
        <f>'Student Entry'!B33</f>
        <v>20</v>
      </c>
      <c r="G34" s="567">
        <f>'Student Entry'!C33</f>
        <v>211413205020</v>
      </c>
      <c r="H34" s="274" t="str">
        <f>'Student Entry'!D33</f>
        <v>BHAVANI.B</v>
      </c>
      <c r="I34" s="512">
        <v>5</v>
      </c>
      <c r="J34" s="512">
        <v>2</v>
      </c>
      <c r="K34" s="512"/>
      <c r="L34" s="512"/>
      <c r="M34" s="512"/>
      <c r="N34" s="512"/>
      <c r="O34" s="512">
        <v>9</v>
      </c>
      <c r="P34" s="512">
        <v>9</v>
      </c>
      <c r="Q34" s="512"/>
      <c r="R34" s="512"/>
      <c r="S34" s="512"/>
      <c r="T34" s="512"/>
      <c r="U34" s="512">
        <v>10</v>
      </c>
      <c r="V34" s="512">
        <v>9</v>
      </c>
      <c r="W34" s="274"/>
      <c r="X34" s="512"/>
      <c r="Y34" s="512"/>
      <c r="Z34" s="512"/>
      <c r="AA34" s="538">
        <f t="shared" si="1"/>
        <v>5</v>
      </c>
      <c r="AB34" s="538">
        <f t="shared" si="25"/>
        <v>2</v>
      </c>
      <c r="AC34" s="538" t="str">
        <f t="shared" si="26"/>
        <v>NIL</v>
      </c>
      <c r="AD34" s="538" t="str">
        <f t="shared" si="27"/>
        <v>NIL</v>
      </c>
      <c r="AE34" s="538" t="str">
        <f t="shared" si="28"/>
        <v>NIL</v>
      </c>
      <c r="AF34" s="538" t="str">
        <f t="shared" si="29"/>
        <v>NIL</v>
      </c>
      <c r="AG34" s="538" t="str">
        <f t="shared" si="19"/>
        <v>NIL</v>
      </c>
      <c r="AH34" s="538" t="str">
        <f t="shared" si="20"/>
        <v>NIL</v>
      </c>
      <c r="AI34" s="538">
        <f t="shared" si="21"/>
        <v>9</v>
      </c>
      <c r="AJ34" s="538">
        <f t="shared" si="22"/>
        <v>9</v>
      </c>
      <c r="AK34" s="538" t="str">
        <f t="shared" si="23"/>
        <v>NIL</v>
      </c>
      <c r="AL34" s="538" t="str">
        <f t="shared" si="24"/>
        <v>NIL</v>
      </c>
      <c r="AM34" s="538" t="str">
        <f t="shared" si="30"/>
        <v>NIL</v>
      </c>
      <c r="AN34" s="538" t="str">
        <f t="shared" si="31"/>
        <v>NIL</v>
      </c>
      <c r="AO34" s="538" t="str">
        <f t="shared" si="32"/>
        <v>NIL</v>
      </c>
      <c r="AP34" s="538" t="str">
        <f t="shared" si="33"/>
        <v>NIL</v>
      </c>
      <c r="AQ34" s="538">
        <f t="shared" si="34"/>
        <v>10</v>
      </c>
      <c r="AR34" s="538">
        <f t="shared" si="35"/>
        <v>9</v>
      </c>
    </row>
    <row r="35" spans="6:44" x14ac:dyDescent="0.25">
      <c r="F35" s="512">
        <f>'Student Entry'!B34</f>
        <v>21</v>
      </c>
      <c r="G35" s="567">
        <f>'Student Entry'!C34</f>
        <v>211413205021</v>
      </c>
      <c r="H35" s="274" t="str">
        <f>'Student Entry'!D34</f>
        <v>BINCY IMMACULATE.M</v>
      </c>
      <c r="I35" s="512">
        <v>6</v>
      </c>
      <c r="J35" s="512">
        <v>5</v>
      </c>
      <c r="K35" s="512"/>
      <c r="L35" s="512"/>
      <c r="M35" s="512"/>
      <c r="N35" s="512"/>
      <c r="O35" s="512">
        <v>6</v>
      </c>
      <c r="P35" s="512">
        <v>5</v>
      </c>
      <c r="Q35" s="512"/>
      <c r="R35" s="512"/>
      <c r="S35" s="512"/>
      <c r="T35" s="512"/>
      <c r="U35" s="512">
        <v>6</v>
      </c>
      <c r="V35" s="512">
        <v>8</v>
      </c>
      <c r="W35" s="274"/>
      <c r="X35" s="512"/>
      <c r="Y35" s="512"/>
      <c r="Z35" s="512"/>
      <c r="AA35" s="538">
        <f t="shared" si="1"/>
        <v>6</v>
      </c>
      <c r="AB35" s="538">
        <f t="shared" si="25"/>
        <v>5</v>
      </c>
      <c r="AC35" s="538" t="str">
        <f t="shared" si="26"/>
        <v>NIL</v>
      </c>
      <c r="AD35" s="538" t="str">
        <f t="shared" si="27"/>
        <v>NIL</v>
      </c>
      <c r="AE35" s="538" t="str">
        <f t="shared" si="28"/>
        <v>NIL</v>
      </c>
      <c r="AF35" s="538" t="str">
        <f t="shared" si="29"/>
        <v>NIL</v>
      </c>
      <c r="AG35" s="538" t="str">
        <f t="shared" si="19"/>
        <v>NIL</v>
      </c>
      <c r="AH35" s="538" t="str">
        <f t="shared" si="20"/>
        <v>NIL</v>
      </c>
      <c r="AI35" s="538">
        <f t="shared" si="21"/>
        <v>5</v>
      </c>
      <c r="AJ35" s="538">
        <f t="shared" si="22"/>
        <v>6</v>
      </c>
      <c r="AK35" s="538" t="str">
        <f t="shared" si="23"/>
        <v>NIL</v>
      </c>
      <c r="AL35" s="538" t="str">
        <f t="shared" si="24"/>
        <v>NIL</v>
      </c>
      <c r="AM35" s="538" t="str">
        <f t="shared" si="30"/>
        <v>NIL</v>
      </c>
      <c r="AN35" s="538" t="str">
        <f t="shared" si="31"/>
        <v>NIL</v>
      </c>
      <c r="AO35" s="538" t="str">
        <f t="shared" si="32"/>
        <v>NIL</v>
      </c>
      <c r="AP35" s="538" t="str">
        <f t="shared" si="33"/>
        <v>NIL</v>
      </c>
      <c r="AQ35" s="538">
        <f t="shared" si="34"/>
        <v>6</v>
      </c>
      <c r="AR35" s="538">
        <f t="shared" si="35"/>
        <v>8</v>
      </c>
    </row>
    <row r="36" spans="6:44" x14ac:dyDescent="0.25">
      <c r="F36" s="512">
        <f>'Student Entry'!B35</f>
        <v>22</v>
      </c>
      <c r="G36" s="567">
        <f>'Student Entry'!C35</f>
        <v>211413205022</v>
      </c>
      <c r="H36" s="274" t="str">
        <f>'Student Entry'!D35</f>
        <v>BOVILLA KRISHNA PRIYA.B</v>
      </c>
      <c r="I36" s="512">
        <v>8</v>
      </c>
      <c r="J36" s="512">
        <v>8</v>
      </c>
      <c r="K36" s="512"/>
      <c r="L36" s="512"/>
      <c r="M36" s="512"/>
      <c r="N36" s="512"/>
      <c r="O36" s="512">
        <v>8</v>
      </c>
      <c r="P36" s="512">
        <v>6</v>
      </c>
      <c r="Q36" s="512"/>
      <c r="R36" s="512"/>
      <c r="S36" s="512"/>
      <c r="T36" s="512"/>
      <c r="U36" s="512">
        <v>8</v>
      </c>
      <c r="V36" s="512">
        <v>6</v>
      </c>
      <c r="W36" s="274"/>
      <c r="X36" s="512"/>
      <c r="Y36" s="512"/>
      <c r="Z36" s="512"/>
      <c r="AA36" s="538">
        <f t="shared" si="1"/>
        <v>8</v>
      </c>
      <c r="AB36" s="538">
        <f t="shared" si="25"/>
        <v>8</v>
      </c>
      <c r="AC36" s="538" t="str">
        <f t="shared" si="26"/>
        <v>NIL</v>
      </c>
      <c r="AD36" s="538" t="str">
        <f t="shared" si="27"/>
        <v>NIL</v>
      </c>
      <c r="AE36" s="538" t="str">
        <f t="shared" si="28"/>
        <v>NIL</v>
      </c>
      <c r="AF36" s="538" t="str">
        <f t="shared" si="29"/>
        <v>NIL</v>
      </c>
      <c r="AG36" s="538" t="str">
        <f t="shared" si="19"/>
        <v>NIL</v>
      </c>
      <c r="AH36" s="538" t="str">
        <f t="shared" si="20"/>
        <v>NIL</v>
      </c>
      <c r="AI36" s="538">
        <f t="shared" si="21"/>
        <v>6</v>
      </c>
      <c r="AJ36" s="538">
        <f t="shared" si="22"/>
        <v>8</v>
      </c>
      <c r="AK36" s="538" t="str">
        <f t="shared" si="23"/>
        <v>NIL</v>
      </c>
      <c r="AL36" s="538" t="str">
        <f t="shared" si="24"/>
        <v>NIL</v>
      </c>
      <c r="AM36" s="538" t="str">
        <f t="shared" si="30"/>
        <v>NIL</v>
      </c>
      <c r="AN36" s="538" t="str">
        <f t="shared" si="31"/>
        <v>NIL</v>
      </c>
      <c r="AO36" s="538" t="str">
        <f t="shared" si="32"/>
        <v>NIL</v>
      </c>
      <c r="AP36" s="538" t="str">
        <f t="shared" si="33"/>
        <v>NIL</v>
      </c>
      <c r="AQ36" s="538">
        <f t="shared" si="34"/>
        <v>8</v>
      </c>
      <c r="AR36" s="538">
        <f t="shared" si="35"/>
        <v>6</v>
      </c>
    </row>
    <row r="37" spans="6:44" x14ac:dyDescent="0.25">
      <c r="F37" s="512">
        <f>'Student Entry'!B36</f>
        <v>23</v>
      </c>
      <c r="G37" s="567">
        <f>'Student Entry'!C36</f>
        <v>211413205023</v>
      </c>
      <c r="H37" s="274" t="str">
        <f>'Student Entry'!D36</f>
        <v>CHARAN.R</v>
      </c>
      <c r="I37" s="512">
        <v>2</v>
      </c>
      <c r="J37" s="512">
        <v>9</v>
      </c>
      <c r="K37" s="512"/>
      <c r="L37" s="512"/>
      <c r="M37" s="512"/>
      <c r="N37" s="512"/>
      <c r="O37" s="512">
        <v>6</v>
      </c>
      <c r="P37" s="512">
        <v>8</v>
      </c>
      <c r="Q37" s="512"/>
      <c r="R37" s="512"/>
      <c r="S37" s="512"/>
      <c r="T37" s="512"/>
      <c r="U37" s="512">
        <v>4</v>
      </c>
      <c r="V37" s="512">
        <v>7</v>
      </c>
      <c r="W37" s="274"/>
      <c r="X37" s="512"/>
      <c r="Y37" s="512"/>
      <c r="Z37" s="512"/>
      <c r="AA37" s="538">
        <f t="shared" si="1"/>
        <v>2</v>
      </c>
      <c r="AB37" s="538">
        <f t="shared" si="25"/>
        <v>9</v>
      </c>
      <c r="AC37" s="538" t="str">
        <f t="shared" si="26"/>
        <v>NIL</v>
      </c>
      <c r="AD37" s="538" t="str">
        <f t="shared" si="27"/>
        <v>NIL</v>
      </c>
      <c r="AE37" s="538" t="str">
        <f t="shared" si="28"/>
        <v>NIL</v>
      </c>
      <c r="AF37" s="538" t="str">
        <f t="shared" si="29"/>
        <v>NIL</v>
      </c>
      <c r="AG37" s="538" t="str">
        <f t="shared" si="19"/>
        <v>NIL</v>
      </c>
      <c r="AH37" s="538" t="str">
        <f t="shared" si="20"/>
        <v>NIL</v>
      </c>
      <c r="AI37" s="538">
        <f t="shared" si="21"/>
        <v>8</v>
      </c>
      <c r="AJ37" s="538">
        <f t="shared" si="22"/>
        <v>6</v>
      </c>
      <c r="AK37" s="538" t="str">
        <f t="shared" si="23"/>
        <v>NIL</v>
      </c>
      <c r="AL37" s="538" t="str">
        <f t="shared" si="24"/>
        <v>NIL</v>
      </c>
      <c r="AM37" s="538" t="str">
        <f t="shared" si="30"/>
        <v>NIL</v>
      </c>
      <c r="AN37" s="538" t="str">
        <f t="shared" si="31"/>
        <v>NIL</v>
      </c>
      <c r="AO37" s="538" t="str">
        <f t="shared" si="32"/>
        <v>NIL</v>
      </c>
      <c r="AP37" s="538" t="str">
        <f t="shared" si="33"/>
        <v>NIL</v>
      </c>
      <c r="AQ37" s="538">
        <f t="shared" si="34"/>
        <v>4</v>
      </c>
      <c r="AR37" s="538">
        <f t="shared" si="35"/>
        <v>7</v>
      </c>
    </row>
    <row r="38" spans="6:44" x14ac:dyDescent="0.25">
      <c r="F38" s="512">
        <f>'Student Entry'!B37</f>
        <v>24</v>
      </c>
      <c r="G38" s="567">
        <f>'Student Entry'!C37</f>
        <v>211413205024</v>
      </c>
      <c r="H38" s="274" t="str">
        <f>'Student Entry'!D37</f>
        <v>CHARUPREETHA.L</v>
      </c>
      <c r="I38" s="512">
        <v>8</v>
      </c>
      <c r="J38" s="512">
        <v>6</v>
      </c>
      <c r="K38" s="512"/>
      <c r="L38" s="512"/>
      <c r="M38" s="512"/>
      <c r="N38" s="512"/>
      <c r="O38" s="512">
        <v>7</v>
      </c>
      <c r="P38" s="512">
        <v>6</v>
      </c>
      <c r="Q38" s="512"/>
      <c r="R38" s="512"/>
      <c r="S38" s="512"/>
      <c r="T38" s="512"/>
      <c r="U38" s="512">
        <v>9</v>
      </c>
      <c r="V38" s="512">
        <v>3</v>
      </c>
      <c r="W38" s="274"/>
      <c r="X38" s="512"/>
      <c r="Y38" s="512"/>
      <c r="Z38" s="512"/>
      <c r="AA38" s="538">
        <f t="shared" si="1"/>
        <v>8</v>
      </c>
      <c r="AB38" s="538">
        <f t="shared" si="25"/>
        <v>6</v>
      </c>
      <c r="AC38" s="538" t="str">
        <f t="shared" si="26"/>
        <v>NIL</v>
      </c>
      <c r="AD38" s="538" t="str">
        <f t="shared" si="27"/>
        <v>NIL</v>
      </c>
      <c r="AE38" s="538" t="str">
        <f t="shared" si="28"/>
        <v>NIL</v>
      </c>
      <c r="AF38" s="538" t="str">
        <f t="shared" si="29"/>
        <v>NIL</v>
      </c>
      <c r="AG38" s="538" t="str">
        <f t="shared" si="19"/>
        <v>NIL</v>
      </c>
      <c r="AH38" s="538" t="str">
        <f t="shared" si="20"/>
        <v>NIL</v>
      </c>
      <c r="AI38" s="538">
        <f t="shared" si="21"/>
        <v>6</v>
      </c>
      <c r="AJ38" s="538">
        <f t="shared" si="22"/>
        <v>7</v>
      </c>
      <c r="AK38" s="538" t="str">
        <f t="shared" si="23"/>
        <v>NIL</v>
      </c>
      <c r="AL38" s="538" t="str">
        <f t="shared" si="24"/>
        <v>NIL</v>
      </c>
      <c r="AM38" s="538" t="str">
        <f t="shared" si="30"/>
        <v>NIL</v>
      </c>
      <c r="AN38" s="538" t="str">
        <f t="shared" si="31"/>
        <v>NIL</v>
      </c>
      <c r="AO38" s="538" t="str">
        <f t="shared" si="32"/>
        <v>NIL</v>
      </c>
      <c r="AP38" s="538" t="str">
        <f t="shared" si="33"/>
        <v>NIL</v>
      </c>
      <c r="AQ38" s="538">
        <f t="shared" si="34"/>
        <v>9</v>
      </c>
      <c r="AR38" s="538">
        <f t="shared" si="35"/>
        <v>3</v>
      </c>
    </row>
    <row r="39" spans="6:44" x14ac:dyDescent="0.25">
      <c r="F39" s="512">
        <f>'Student Entry'!B38</f>
        <v>25</v>
      </c>
      <c r="G39" s="567">
        <f>'Student Entry'!C38</f>
        <v>211413205025</v>
      </c>
      <c r="H39" s="274" t="str">
        <f>'Student Entry'!D38</f>
        <v>CHELLAMMAI.M</v>
      </c>
      <c r="I39" s="512">
        <v>9</v>
      </c>
      <c r="J39" s="512">
        <v>8</v>
      </c>
      <c r="K39" s="512"/>
      <c r="L39" s="512"/>
      <c r="M39" s="512"/>
      <c r="N39" s="512"/>
      <c r="O39" s="512">
        <v>3</v>
      </c>
      <c r="P39" s="512">
        <v>9</v>
      </c>
      <c r="Q39" s="512"/>
      <c r="R39" s="512"/>
      <c r="S39" s="512"/>
      <c r="T39" s="512"/>
      <c r="U39" s="512">
        <v>2</v>
      </c>
      <c r="V39" s="512" t="s">
        <v>937</v>
      </c>
      <c r="W39" s="274"/>
      <c r="X39" s="512"/>
      <c r="Y39" s="512"/>
      <c r="Z39" s="512"/>
      <c r="AA39" s="538">
        <f t="shared" si="1"/>
        <v>9</v>
      </c>
      <c r="AB39" s="538">
        <f t="shared" si="25"/>
        <v>8</v>
      </c>
      <c r="AC39" s="538" t="str">
        <f t="shared" si="26"/>
        <v>NIL</v>
      </c>
      <c r="AD39" s="538" t="str">
        <f t="shared" si="27"/>
        <v>NIL</v>
      </c>
      <c r="AE39" s="538" t="str">
        <f t="shared" si="28"/>
        <v>NIL</v>
      </c>
      <c r="AF39" s="538" t="str">
        <f t="shared" si="29"/>
        <v>NIL</v>
      </c>
      <c r="AG39" s="538" t="str">
        <f t="shared" si="19"/>
        <v>NIL</v>
      </c>
      <c r="AH39" s="538" t="str">
        <f t="shared" si="20"/>
        <v>NIL</v>
      </c>
      <c r="AI39" s="538">
        <f t="shared" si="21"/>
        <v>9</v>
      </c>
      <c r="AJ39" s="538">
        <f t="shared" si="22"/>
        <v>3</v>
      </c>
      <c r="AK39" s="538" t="str">
        <f t="shared" si="23"/>
        <v>NIL</v>
      </c>
      <c r="AL39" s="538" t="str">
        <f t="shared" si="24"/>
        <v>NIL</v>
      </c>
      <c r="AM39" s="538" t="str">
        <f t="shared" si="30"/>
        <v>NIL</v>
      </c>
      <c r="AN39" s="538" t="str">
        <f t="shared" si="31"/>
        <v>NIL</v>
      </c>
      <c r="AO39" s="538" t="str">
        <f t="shared" si="32"/>
        <v>NIL</v>
      </c>
      <c r="AP39" s="538" t="str">
        <f t="shared" si="33"/>
        <v>NIL</v>
      </c>
      <c r="AQ39" s="538">
        <f t="shared" si="34"/>
        <v>2</v>
      </c>
      <c r="AR39" s="538" t="str">
        <f t="shared" si="35"/>
        <v>NIL</v>
      </c>
    </row>
    <row r="40" spans="6:44" x14ac:dyDescent="0.25">
      <c r="F40" s="512">
        <f>'Student Entry'!B39</f>
        <v>26</v>
      </c>
      <c r="G40" s="567">
        <f>'Student Entry'!C39</f>
        <v>211413205026</v>
      </c>
      <c r="H40" s="274" t="str">
        <f>'Student Entry'!D39</f>
        <v>DIVYA.S</v>
      </c>
      <c r="I40" s="512">
        <v>7</v>
      </c>
      <c r="J40" s="512">
        <v>6</v>
      </c>
      <c r="K40" s="512"/>
      <c r="L40" s="512"/>
      <c r="M40" s="512"/>
      <c r="N40" s="512"/>
      <c r="O40" s="512">
        <v>4</v>
      </c>
      <c r="P40" s="512">
        <v>6</v>
      </c>
      <c r="Q40" s="512"/>
      <c r="R40" s="512"/>
      <c r="S40" s="512"/>
      <c r="T40" s="512"/>
      <c r="U40" s="512" t="s">
        <v>937</v>
      </c>
      <c r="V40" s="512">
        <v>8</v>
      </c>
      <c r="W40" s="274"/>
      <c r="X40" s="512"/>
      <c r="Y40" s="512"/>
      <c r="Z40" s="512"/>
      <c r="AA40" s="538">
        <f t="shared" si="1"/>
        <v>7</v>
      </c>
      <c r="AB40" s="538">
        <f t="shared" si="25"/>
        <v>6</v>
      </c>
      <c r="AC40" s="538" t="str">
        <f t="shared" si="26"/>
        <v>NIL</v>
      </c>
      <c r="AD40" s="538" t="str">
        <f t="shared" si="27"/>
        <v>NIL</v>
      </c>
      <c r="AE40" s="538" t="str">
        <f t="shared" si="28"/>
        <v>NIL</v>
      </c>
      <c r="AF40" s="538" t="str">
        <f t="shared" si="29"/>
        <v>NIL</v>
      </c>
      <c r="AG40" s="538" t="str">
        <f t="shared" si="19"/>
        <v>NIL</v>
      </c>
      <c r="AH40" s="538" t="str">
        <f t="shared" si="20"/>
        <v>NIL</v>
      </c>
      <c r="AI40" s="538">
        <f t="shared" si="21"/>
        <v>6</v>
      </c>
      <c r="AJ40" s="538">
        <f t="shared" si="22"/>
        <v>4</v>
      </c>
      <c r="AK40" s="538" t="str">
        <f t="shared" si="23"/>
        <v>NIL</v>
      </c>
      <c r="AL40" s="538" t="str">
        <f t="shared" si="24"/>
        <v>NIL</v>
      </c>
      <c r="AM40" s="538" t="str">
        <f t="shared" si="30"/>
        <v>NIL</v>
      </c>
      <c r="AN40" s="538" t="str">
        <f t="shared" si="31"/>
        <v>NIL</v>
      </c>
      <c r="AO40" s="538" t="str">
        <f t="shared" si="32"/>
        <v>NIL</v>
      </c>
      <c r="AP40" s="538" t="str">
        <f t="shared" si="33"/>
        <v>NIL</v>
      </c>
      <c r="AQ40" s="538" t="str">
        <f t="shared" si="34"/>
        <v>NIL</v>
      </c>
      <c r="AR40" s="538">
        <f t="shared" si="35"/>
        <v>8</v>
      </c>
    </row>
    <row r="41" spans="6:44" x14ac:dyDescent="0.25">
      <c r="F41" s="512">
        <f>'Student Entry'!B40</f>
        <v>27</v>
      </c>
      <c r="G41" s="567">
        <f>'Student Entry'!C40</f>
        <v>211413205027</v>
      </c>
      <c r="H41" s="274" t="str">
        <f>'Student Entry'!D40</f>
        <v>DIVYAKRITI</v>
      </c>
      <c r="I41" s="512">
        <v>5</v>
      </c>
      <c r="J41" s="512">
        <v>7</v>
      </c>
      <c r="K41" s="512"/>
      <c r="L41" s="512"/>
      <c r="M41" s="512"/>
      <c r="N41" s="512"/>
      <c r="O41" s="512">
        <v>6</v>
      </c>
      <c r="P41" s="512">
        <v>9</v>
      </c>
      <c r="Q41" s="512"/>
      <c r="R41" s="512"/>
      <c r="S41" s="512"/>
      <c r="T41" s="512"/>
      <c r="U41" s="512">
        <v>8</v>
      </c>
      <c r="V41" s="512">
        <v>7</v>
      </c>
      <c r="W41" s="274"/>
      <c r="X41" s="512"/>
      <c r="Y41" s="512"/>
      <c r="Z41" s="512"/>
      <c r="AA41" s="538">
        <f t="shared" si="1"/>
        <v>5</v>
      </c>
      <c r="AB41" s="538">
        <f t="shared" si="25"/>
        <v>7</v>
      </c>
      <c r="AC41" s="538" t="str">
        <f t="shared" si="26"/>
        <v>NIL</v>
      </c>
      <c r="AD41" s="538" t="str">
        <f t="shared" si="27"/>
        <v>NIL</v>
      </c>
      <c r="AE41" s="538" t="str">
        <f t="shared" si="28"/>
        <v>NIL</v>
      </c>
      <c r="AF41" s="538" t="str">
        <f t="shared" si="29"/>
        <v>NIL</v>
      </c>
      <c r="AG41" s="538" t="str">
        <f t="shared" si="19"/>
        <v>NIL</v>
      </c>
      <c r="AH41" s="538" t="str">
        <f t="shared" si="20"/>
        <v>NIL</v>
      </c>
      <c r="AI41" s="538">
        <f t="shared" si="21"/>
        <v>9</v>
      </c>
      <c r="AJ41" s="538">
        <f t="shared" si="22"/>
        <v>6</v>
      </c>
      <c r="AK41" s="538" t="str">
        <f t="shared" si="23"/>
        <v>NIL</v>
      </c>
      <c r="AL41" s="538" t="str">
        <f t="shared" si="24"/>
        <v>NIL</v>
      </c>
      <c r="AM41" s="538" t="str">
        <f t="shared" si="30"/>
        <v>NIL</v>
      </c>
      <c r="AN41" s="538" t="str">
        <f t="shared" si="31"/>
        <v>NIL</v>
      </c>
      <c r="AO41" s="538" t="str">
        <f t="shared" si="32"/>
        <v>NIL</v>
      </c>
      <c r="AP41" s="538" t="str">
        <f t="shared" si="33"/>
        <v>NIL</v>
      </c>
      <c r="AQ41" s="538">
        <f t="shared" si="34"/>
        <v>8</v>
      </c>
      <c r="AR41" s="538">
        <f t="shared" si="35"/>
        <v>7</v>
      </c>
    </row>
    <row r="42" spans="6:44" x14ac:dyDescent="0.25">
      <c r="F42" s="512">
        <f>'Student Entry'!B41</f>
        <v>28</v>
      </c>
      <c r="G42" s="567">
        <f>'Student Entry'!C41</f>
        <v>211413205028</v>
      </c>
      <c r="H42" s="274" t="str">
        <f>'Student Entry'!D41</f>
        <v>ELIZA PAULIN.S</v>
      </c>
      <c r="I42" s="512">
        <v>6</v>
      </c>
      <c r="J42" s="512" t="s">
        <v>937</v>
      </c>
      <c r="K42" s="512"/>
      <c r="L42" s="512"/>
      <c r="M42" s="512"/>
      <c r="N42" s="512"/>
      <c r="O42" s="512">
        <v>4</v>
      </c>
      <c r="P42" s="512">
        <v>9</v>
      </c>
      <c r="Q42" s="512"/>
      <c r="R42" s="512"/>
      <c r="S42" s="512"/>
      <c r="T42" s="512"/>
      <c r="U42" s="512">
        <v>9</v>
      </c>
      <c r="V42" s="512">
        <v>5</v>
      </c>
      <c r="W42" s="274"/>
      <c r="X42" s="512"/>
      <c r="Y42" s="512"/>
      <c r="Z42" s="512"/>
      <c r="AA42" s="538">
        <f t="shared" si="1"/>
        <v>6</v>
      </c>
      <c r="AB42" s="538" t="str">
        <f t="shared" si="25"/>
        <v>NIL</v>
      </c>
      <c r="AC42" s="538" t="str">
        <f t="shared" si="26"/>
        <v>NIL</v>
      </c>
      <c r="AD42" s="538" t="str">
        <f t="shared" si="27"/>
        <v>NIL</v>
      </c>
      <c r="AE42" s="538" t="str">
        <f t="shared" si="28"/>
        <v>NIL</v>
      </c>
      <c r="AF42" s="538" t="str">
        <f t="shared" si="29"/>
        <v>NIL</v>
      </c>
      <c r="AG42" s="538" t="str">
        <f t="shared" si="19"/>
        <v>NIL</v>
      </c>
      <c r="AH42" s="538" t="str">
        <f t="shared" si="20"/>
        <v>NIL</v>
      </c>
      <c r="AI42" s="538">
        <f t="shared" si="21"/>
        <v>9</v>
      </c>
      <c r="AJ42" s="538">
        <f t="shared" si="22"/>
        <v>4</v>
      </c>
      <c r="AK42" s="538" t="str">
        <f t="shared" si="23"/>
        <v>NIL</v>
      </c>
      <c r="AL42" s="538" t="str">
        <f t="shared" si="24"/>
        <v>NIL</v>
      </c>
      <c r="AM42" s="538" t="str">
        <f t="shared" si="30"/>
        <v>NIL</v>
      </c>
      <c r="AN42" s="538" t="str">
        <f t="shared" si="31"/>
        <v>NIL</v>
      </c>
      <c r="AO42" s="538" t="str">
        <f t="shared" si="32"/>
        <v>NIL</v>
      </c>
      <c r="AP42" s="538" t="str">
        <f t="shared" si="33"/>
        <v>NIL</v>
      </c>
      <c r="AQ42" s="538">
        <f t="shared" si="34"/>
        <v>9</v>
      </c>
      <c r="AR42" s="538">
        <f t="shared" si="35"/>
        <v>5</v>
      </c>
    </row>
    <row r="43" spans="6:44" x14ac:dyDescent="0.25">
      <c r="F43" s="512">
        <f>'Student Entry'!B42</f>
        <v>29</v>
      </c>
      <c r="G43" s="567">
        <f>'Student Entry'!C42</f>
        <v>211413205029</v>
      </c>
      <c r="H43" s="274" t="str">
        <f>'Student Entry'!D42</f>
        <v>GANAPATHY.L</v>
      </c>
      <c r="I43" s="512">
        <v>8</v>
      </c>
      <c r="J43" s="512">
        <v>4</v>
      </c>
      <c r="K43" s="512"/>
      <c r="L43" s="512"/>
      <c r="M43" s="512"/>
      <c r="N43" s="512"/>
      <c r="O43" s="512">
        <v>2</v>
      </c>
      <c r="P43" s="512">
        <v>8</v>
      </c>
      <c r="Q43" s="512"/>
      <c r="R43" s="512"/>
      <c r="S43" s="512"/>
      <c r="T43" s="512"/>
      <c r="U43" s="512">
        <v>6</v>
      </c>
      <c r="V43" s="512">
        <v>6</v>
      </c>
      <c r="W43" s="274"/>
      <c r="X43" s="512"/>
      <c r="Y43" s="512"/>
      <c r="Z43" s="512"/>
      <c r="AA43" s="538">
        <f t="shared" si="1"/>
        <v>8</v>
      </c>
      <c r="AB43" s="538">
        <f t="shared" si="25"/>
        <v>4</v>
      </c>
      <c r="AC43" s="538" t="str">
        <f t="shared" si="26"/>
        <v>NIL</v>
      </c>
      <c r="AD43" s="538" t="str">
        <f t="shared" si="27"/>
        <v>NIL</v>
      </c>
      <c r="AE43" s="538" t="str">
        <f t="shared" si="28"/>
        <v>NIL</v>
      </c>
      <c r="AF43" s="538" t="str">
        <f t="shared" si="29"/>
        <v>NIL</v>
      </c>
      <c r="AG43" s="538" t="str">
        <f t="shared" si="19"/>
        <v>NIL</v>
      </c>
      <c r="AH43" s="538" t="str">
        <f t="shared" si="20"/>
        <v>NIL</v>
      </c>
      <c r="AI43" s="538">
        <f t="shared" si="21"/>
        <v>8</v>
      </c>
      <c r="AJ43" s="538">
        <f t="shared" si="22"/>
        <v>2</v>
      </c>
      <c r="AK43" s="538" t="str">
        <f t="shared" si="23"/>
        <v>NIL</v>
      </c>
      <c r="AL43" s="538" t="str">
        <f t="shared" si="24"/>
        <v>NIL</v>
      </c>
      <c r="AM43" s="538" t="str">
        <f t="shared" si="30"/>
        <v>NIL</v>
      </c>
      <c r="AN43" s="538" t="str">
        <f t="shared" si="31"/>
        <v>NIL</v>
      </c>
      <c r="AO43" s="538" t="str">
        <f t="shared" si="32"/>
        <v>NIL</v>
      </c>
      <c r="AP43" s="538" t="str">
        <f t="shared" si="33"/>
        <v>NIL</v>
      </c>
      <c r="AQ43" s="538">
        <f t="shared" si="34"/>
        <v>6</v>
      </c>
      <c r="AR43" s="538">
        <f t="shared" si="35"/>
        <v>6</v>
      </c>
    </row>
    <row r="44" spans="6:44" x14ac:dyDescent="0.25">
      <c r="F44" s="512">
        <f>'Student Entry'!B43</f>
        <v>30</v>
      </c>
      <c r="G44" s="567">
        <f>'Student Entry'!C43</f>
        <v>211413205030</v>
      </c>
      <c r="H44" s="274" t="str">
        <f>'Student Entry'!D43</f>
        <v>GOBUVIKNESH.J</v>
      </c>
      <c r="I44" s="512">
        <v>4</v>
      </c>
      <c r="J44" s="512">
        <v>8</v>
      </c>
      <c r="K44" s="512"/>
      <c r="L44" s="512"/>
      <c r="M44" s="512"/>
      <c r="N44" s="512"/>
      <c r="O44" s="512">
        <v>8</v>
      </c>
      <c r="P44" s="512">
        <v>9</v>
      </c>
      <c r="Q44" s="512"/>
      <c r="R44" s="512"/>
      <c r="S44" s="512"/>
      <c r="T44" s="512"/>
      <c r="U44" s="512">
        <v>8</v>
      </c>
      <c r="V44" s="512">
        <v>8</v>
      </c>
      <c r="W44" s="274"/>
      <c r="X44" s="512"/>
      <c r="Y44" s="512"/>
      <c r="Z44" s="512"/>
      <c r="AA44" s="538">
        <f t="shared" si="1"/>
        <v>4</v>
      </c>
      <c r="AB44" s="538">
        <f t="shared" si="25"/>
        <v>8</v>
      </c>
      <c r="AC44" s="538" t="str">
        <f t="shared" si="26"/>
        <v>NIL</v>
      </c>
      <c r="AD44" s="538" t="str">
        <f t="shared" si="27"/>
        <v>NIL</v>
      </c>
      <c r="AE44" s="538" t="str">
        <f t="shared" si="28"/>
        <v>NIL</v>
      </c>
      <c r="AF44" s="538" t="str">
        <f t="shared" si="29"/>
        <v>NIL</v>
      </c>
      <c r="AG44" s="538" t="str">
        <f t="shared" si="19"/>
        <v>NIL</v>
      </c>
      <c r="AH44" s="538" t="str">
        <f t="shared" si="20"/>
        <v>NIL</v>
      </c>
      <c r="AI44" s="538">
        <f t="shared" si="21"/>
        <v>9</v>
      </c>
      <c r="AJ44" s="538">
        <f t="shared" si="22"/>
        <v>8</v>
      </c>
      <c r="AK44" s="538" t="str">
        <f t="shared" si="23"/>
        <v>NIL</v>
      </c>
      <c r="AL44" s="538" t="str">
        <f t="shared" si="24"/>
        <v>NIL</v>
      </c>
      <c r="AM44" s="538" t="str">
        <f t="shared" si="30"/>
        <v>NIL</v>
      </c>
      <c r="AN44" s="538" t="str">
        <f t="shared" si="31"/>
        <v>NIL</v>
      </c>
      <c r="AO44" s="538" t="str">
        <f t="shared" si="32"/>
        <v>NIL</v>
      </c>
      <c r="AP44" s="538" t="str">
        <f t="shared" si="33"/>
        <v>NIL</v>
      </c>
      <c r="AQ44" s="538">
        <f t="shared" si="34"/>
        <v>8</v>
      </c>
      <c r="AR44" s="538">
        <f t="shared" si="35"/>
        <v>8</v>
      </c>
    </row>
    <row r="45" spans="6:44" x14ac:dyDescent="0.25">
      <c r="F45" s="512">
        <f>'Student Entry'!B44</f>
        <v>31</v>
      </c>
      <c r="G45" s="567">
        <f>'Student Entry'!C44</f>
        <v>211413205031</v>
      </c>
      <c r="H45" s="274" t="str">
        <f>'Student Entry'!D44</f>
        <v>GOKULSARATHY.P</v>
      </c>
      <c r="I45" s="512">
        <v>9</v>
      </c>
      <c r="J45" s="512">
        <v>6</v>
      </c>
      <c r="K45" s="512"/>
      <c r="L45" s="512"/>
      <c r="M45" s="512"/>
      <c r="N45" s="512"/>
      <c r="O45" s="512">
        <v>9</v>
      </c>
      <c r="P45" s="512">
        <v>9</v>
      </c>
      <c r="Q45" s="512"/>
      <c r="R45" s="512"/>
      <c r="S45" s="512"/>
      <c r="T45" s="512"/>
      <c r="U45" s="512">
        <v>6</v>
      </c>
      <c r="V45" s="512">
        <v>6</v>
      </c>
      <c r="W45" s="274"/>
      <c r="X45" s="512"/>
      <c r="Y45" s="512"/>
      <c r="Z45" s="512"/>
      <c r="AA45" s="538">
        <f t="shared" si="1"/>
        <v>9</v>
      </c>
      <c r="AB45" s="538">
        <f t="shared" si="25"/>
        <v>6</v>
      </c>
      <c r="AC45" s="538" t="str">
        <f t="shared" si="26"/>
        <v>NIL</v>
      </c>
      <c r="AD45" s="538" t="str">
        <f t="shared" si="27"/>
        <v>NIL</v>
      </c>
      <c r="AE45" s="538" t="str">
        <f t="shared" si="28"/>
        <v>NIL</v>
      </c>
      <c r="AF45" s="538" t="str">
        <f t="shared" si="29"/>
        <v>NIL</v>
      </c>
      <c r="AG45" s="538" t="str">
        <f t="shared" si="19"/>
        <v>NIL</v>
      </c>
      <c r="AH45" s="538" t="str">
        <f t="shared" si="20"/>
        <v>NIL</v>
      </c>
      <c r="AI45" s="538">
        <f t="shared" si="21"/>
        <v>9</v>
      </c>
      <c r="AJ45" s="538">
        <f t="shared" si="22"/>
        <v>9</v>
      </c>
      <c r="AK45" s="538" t="str">
        <f t="shared" si="23"/>
        <v>NIL</v>
      </c>
      <c r="AL45" s="538" t="str">
        <f t="shared" si="24"/>
        <v>NIL</v>
      </c>
      <c r="AM45" s="538" t="str">
        <f t="shared" si="30"/>
        <v>NIL</v>
      </c>
      <c r="AN45" s="538" t="str">
        <f t="shared" si="31"/>
        <v>NIL</v>
      </c>
      <c r="AO45" s="538" t="str">
        <f t="shared" si="32"/>
        <v>NIL</v>
      </c>
      <c r="AP45" s="538" t="str">
        <f t="shared" si="33"/>
        <v>NIL</v>
      </c>
      <c r="AQ45" s="538">
        <f t="shared" si="34"/>
        <v>6</v>
      </c>
      <c r="AR45" s="538">
        <f t="shared" si="35"/>
        <v>6</v>
      </c>
    </row>
    <row r="46" spans="6:44" x14ac:dyDescent="0.25">
      <c r="F46" s="512">
        <f>'Student Entry'!B45</f>
        <v>32</v>
      </c>
      <c r="G46" s="567">
        <f>'Student Entry'!C45</f>
        <v>211413205032</v>
      </c>
      <c r="H46" s="274" t="str">
        <f>'Student Entry'!D45</f>
        <v>GOPINATH.J</v>
      </c>
      <c r="I46" s="512">
        <v>2</v>
      </c>
      <c r="J46" s="512">
        <v>9</v>
      </c>
      <c r="K46" s="512"/>
      <c r="L46" s="512"/>
      <c r="M46" s="512"/>
      <c r="N46" s="512"/>
      <c r="O46" s="512">
        <v>9</v>
      </c>
      <c r="P46" s="512">
        <v>8</v>
      </c>
      <c r="Q46" s="512"/>
      <c r="R46" s="512"/>
      <c r="S46" s="512"/>
      <c r="T46" s="512"/>
      <c r="U46" s="512">
        <v>8</v>
      </c>
      <c r="V46" s="512">
        <v>9</v>
      </c>
      <c r="W46" s="274"/>
      <c r="X46" s="512"/>
      <c r="Y46" s="512"/>
      <c r="Z46" s="512"/>
      <c r="AA46" s="538">
        <f t="shared" si="1"/>
        <v>2</v>
      </c>
      <c r="AB46" s="538">
        <f t="shared" si="25"/>
        <v>9</v>
      </c>
      <c r="AC46" s="538" t="str">
        <f t="shared" si="26"/>
        <v>NIL</v>
      </c>
      <c r="AD46" s="538" t="str">
        <f t="shared" si="27"/>
        <v>NIL</v>
      </c>
      <c r="AE46" s="538" t="str">
        <f t="shared" si="28"/>
        <v>NIL</v>
      </c>
      <c r="AF46" s="538" t="str">
        <f t="shared" si="29"/>
        <v>NIL</v>
      </c>
      <c r="AG46" s="538" t="str">
        <f t="shared" si="19"/>
        <v>NIL</v>
      </c>
      <c r="AH46" s="538" t="str">
        <f t="shared" si="20"/>
        <v>NIL</v>
      </c>
      <c r="AI46" s="538">
        <f t="shared" si="21"/>
        <v>8</v>
      </c>
      <c r="AJ46" s="538">
        <f t="shared" si="22"/>
        <v>9</v>
      </c>
      <c r="AK46" s="538" t="str">
        <f t="shared" si="23"/>
        <v>NIL</v>
      </c>
      <c r="AL46" s="538" t="str">
        <f t="shared" si="24"/>
        <v>NIL</v>
      </c>
      <c r="AM46" s="538" t="str">
        <f t="shared" si="30"/>
        <v>NIL</v>
      </c>
      <c r="AN46" s="538" t="str">
        <f t="shared" si="31"/>
        <v>NIL</v>
      </c>
      <c r="AO46" s="538" t="str">
        <f t="shared" si="32"/>
        <v>NIL</v>
      </c>
      <c r="AP46" s="538" t="str">
        <f t="shared" si="33"/>
        <v>NIL</v>
      </c>
      <c r="AQ46" s="538">
        <f t="shared" si="34"/>
        <v>8</v>
      </c>
      <c r="AR46" s="538">
        <f t="shared" si="35"/>
        <v>9</v>
      </c>
    </row>
    <row r="47" spans="6:44" x14ac:dyDescent="0.25">
      <c r="F47" s="512">
        <f>'Student Entry'!B46</f>
        <v>33</v>
      </c>
      <c r="G47" s="567">
        <f>'Student Entry'!C46</f>
        <v>211413205033</v>
      </c>
      <c r="H47" s="274" t="str">
        <f>'Student Entry'!D46</f>
        <v>HARINI.S</v>
      </c>
      <c r="I47" s="512">
        <v>5</v>
      </c>
      <c r="J47" s="512">
        <v>6</v>
      </c>
      <c r="K47" s="512"/>
      <c r="L47" s="512"/>
      <c r="M47" s="512"/>
      <c r="N47" s="512"/>
      <c r="O47" s="512">
        <v>5</v>
      </c>
      <c r="P47" s="512">
        <v>7</v>
      </c>
      <c r="Q47" s="512"/>
      <c r="R47" s="512"/>
      <c r="S47" s="512"/>
      <c r="T47" s="512"/>
      <c r="U47" s="512">
        <v>6</v>
      </c>
      <c r="V47" s="512">
        <v>9</v>
      </c>
      <c r="W47" s="274"/>
      <c r="X47" s="512"/>
      <c r="Y47" s="512"/>
      <c r="Z47" s="512"/>
      <c r="AA47" s="538">
        <f t="shared" si="1"/>
        <v>5</v>
      </c>
      <c r="AB47" s="538">
        <f t="shared" si="25"/>
        <v>6</v>
      </c>
      <c r="AC47" s="538" t="str">
        <f t="shared" si="26"/>
        <v>NIL</v>
      </c>
      <c r="AD47" s="538" t="str">
        <f t="shared" si="27"/>
        <v>NIL</v>
      </c>
      <c r="AE47" s="538" t="str">
        <f t="shared" si="28"/>
        <v>NIL</v>
      </c>
      <c r="AF47" s="538" t="str">
        <f t="shared" si="29"/>
        <v>NIL</v>
      </c>
      <c r="AG47" s="538" t="str">
        <f t="shared" si="19"/>
        <v>NIL</v>
      </c>
      <c r="AH47" s="538" t="str">
        <f t="shared" si="20"/>
        <v>NIL</v>
      </c>
      <c r="AI47" s="538">
        <f t="shared" si="21"/>
        <v>7</v>
      </c>
      <c r="AJ47" s="538">
        <f t="shared" si="22"/>
        <v>5</v>
      </c>
      <c r="AK47" s="538" t="str">
        <f t="shared" si="23"/>
        <v>NIL</v>
      </c>
      <c r="AL47" s="538" t="str">
        <f t="shared" si="24"/>
        <v>NIL</v>
      </c>
      <c r="AM47" s="538" t="str">
        <f t="shared" si="30"/>
        <v>NIL</v>
      </c>
      <c r="AN47" s="538" t="str">
        <f t="shared" si="31"/>
        <v>NIL</v>
      </c>
      <c r="AO47" s="538" t="str">
        <f t="shared" si="32"/>
        <v>NIL</v>
      </c>
      <c r="AP47" s="538" t="str">
        <f t="shared" si="33"/>
        <v>NIL</v>
      </c>
      <c r="AQ47" s="538">
        <f t="shared" si="34"/>
        <v>6</v>
      </c>
      <c r="AR47" s="538">
        <f t="shared" si="35"/>
        <v>9</v>
      </c>
    </row>
    <row r="48" spans="6:44" x14ac:dyDescent="0.25">
      <c r="F48" s="512">
        <f>'Student Entry'!B47</f>
        <v>34</v>
      </c>
      <c r="G48" s="567">
        <f>'Student Entry'!C47</f>
        <v>211413205034</v>
      </c>
      <c r="H48" s="274" t="str">
        <f>'Student Entry'!D47</f>
        <v>HARITA CHANDINI.B</v>
      </c>
      <c r="I48" s="512">
        <v>8</v>
      </c>
      <c r="J48" s="512">
        <v>9</v>
      </c>
      <c r="K48" s="512"/>
      <c r="L48" s="512"/>
      <c r="M48" s="512"/>
      <c r="N48" s="512"/>
      <c r="O48" s="512">
        <v>6</v>
      </c>
      <c r="P48" s="512">
        <v>7</v>
      </c>
      <c r="Q48" s="512"/>
      <c r="R48" s="512"/>
      <c r="S48" s="512"/>
      <c r="T48" s="512"/>
      <c r="U48" s="512">
        <v>10</v>
      </c>
      <c r="V48" s="512">
        <v>9</v>
      </c>
      <c r="W48" s="274"/>
      <c r="X48" s="512"/>
      <c r="Y48" s="512"/>
      <c r="Z48" s="512"/>
      <c r="AA48" s="538">
        <f t="shared" si="1"/>
        <v>8</v>
      </c>
      <c r="AB48" s="538">
        <f t="shared" si="25"/>
        <v>9</v>
      </c>
      <c r="AC48" s="538" t="str">
        <f t="shared" si="26"/>
        <v>NIL</v>
      </c>
      <c r="AD48" s="538" t="str">
        <f t="shared" si="27"/>
        <v>NIL</v>
      </c>
      <c r="AE48" s="538" t="str">
        <f t="shared" si="28"/>
        <v>NIL</v>
      </c>
      <c r="AF48" s="538" t="str">
        <f t="shared" si="29"/>
        <v>NIL</v>
      </c>
      <c r="AG48" s="538" t="str">
        <f t="shared" si="19"/>
        <v>NIL</v>
      </c>
      <c r="AH48" s="538" t="str">
        <f t="shared" si="20"/>
        <v>NIL</v>
      </c>
      <c r="AI48" s="538">
        <f t="shared" si="21"/>
        <v>7</v>
      </c>
      <c r="AJ48" s="538">
        <f t="shared" si="22"/>
        <v>6</v>
      </c>
      <c r="AK48" s="538" t="str">
        <f t="shared" si="23"/>
        <v>NIL</v>
      </c>
      <c r="AL48" s="538" t="str">
        <f t="shared" si="24"/>
        <v>NIL</v>
      </c>
      <c r="AM48" s="538" t="str">
        <f t="shared" si="30"/>
        <v>NIL</v>
      </c>
      <c r="AN48" s="538" t="str">
        <f t="shared" si="31"/>
        <v>NIL</v>
      </c>
      <c r="AO48" s="538" t="str">
        <f t="shared" si="32"/>
        <v>NIL</v>
      </c>
      <c r="AP48" s="538" t="str">
        <f t="shared" si="33"/>
        <v>NIL</v>
      </c>
      <c r="AQ48" s="538">
        <f t="shared" si="34"/>
        <v>10</v>
      </c>
      <c r="AR48" s="538">
        <f t="shared" si="35"/>
        <v>9</v>
      </c>
    </row>
    <row r="49" spans="6:44" x14ac:dyDescent="0.25">
      <c r="F49" s="512">
        <f>'Student Entry'!B48</f>
        <v>35</v>
      </c>
      <c r="G49" s="567">
        <f>'Student Entry'!C48</f>
        <v>211413205035</v>
      </c>
      <c r="H49" s="274" t="str">
        <f>'Student Entry'!D48</f>
        <v>HEMALATHA.V</v>
      </c>
      <c r="I49" s="512">
        <v>9</v>
      </c>
      <c r="J49" s="512">
        <v>9</v>
      </c>
      <c r="K49" s="512"/>
      <c r="L49" s="512"/>
      <c r="M49" s="512"/>
      <c r="N49" s="512"/>
      <c r="O49" s="512">
        <v>8</v>
      </c>
      <c r="P49" s="512">
        <v>5</v>
      </c>
      <c r="Q49" s="512"/>
      <c r="R49" s="512"/>
      <c r="S49" s="512"/>
      <c r="T49" s="512"/>
      <c r="U49" s="512">
        <v>10</v>
      </c>
      <c r="V49" s="512">
        <v>7</v>
      </c>
      <c r="W49" s="274"/>
      <c r="X49" s="512"/>
      <c r="Y49" s="512"/>
      <c r="Z49" s="512"/>
      <c r="AA49" s="538">
        <f t="shared" si="1"/>
        <v>9</v>
      </c>
      <c r="AB49" s="538">
        <f t="shared" si="25"/>
        <v>9</v>
      </c>
      <c r="AC49" s="538" t="str">
        <f t="shared" si="26"/>
        <v>NIL</v>
      </c>
      <c r="AD49" s="538" t="str">
        <f t="shared" si="27"/>
        <v>NIL</v>
      </c>
      <c r="AE49" s="538" t="str">
        <f t="shared" si="28"/>
        <v>NIL</v>
      </c>
      <c r="AF49" s="538" t="str">
        <f t="shared" si="29"/>
        <v>NIL</v>
      </c>
      <c r="AG49" s="538" t="str">
        <f t="shared" si="19"/>
        <v>NIL</v>
      </c>
      <c r="AH49" s="538" t="str">
        <f t="shared" si="20"/>
        <v>NIL</v>
      </c>
      <c r="AI49" s="538">
        <f t="shared" si="21"/>
        <v>5</v>
      </c>
      <c r="AJ49" s="538">
        <f t="shared" si="22"/>
        <v>8</v>
      </c>
      <c r="AK49" s="538" t="str">
        <f t="shared" si="23"/>
        <v>NIL</v>
      </c>
      <c r="AL49" s="538" t="str">
        <f t="shared" si="24"/>
        <v>NIL</v>
      </c>
      <c r="AM49" s="538" t="str">
        <f t="shared" si="30"/>
        <v>NIL</v>
      </c>
      <c r="AN49" s="538" t="str">
        <f t="shared" si="31"/>
        <v>NIL</v>
      </c>
      <c r="AO49" s="538" t="str">
        <f t="shared" si="32"/>
        <v>NIL</v>
      </c>
      <c r="AP49" s="538" t="str">
        <f t="shared" si="33"/>
        <v>NIL</v>
      </c>
      <c r="AQ49" s="538">
        <f t="shared" si="34"/>
        <v>10</v>
      </c>
      <c r="AR49" s="538">
        <f t="shared" si="35"/>
        <v>7</v>
      </c>
    </row>
    <row r="50" spans="6:44" x14ac:dyDescent="0.25">
      <c r="F50" s="512">
        <f>'Student Entry'!B49</f>
        <v>36</v>
      </c>
      <c r="G50" s="567">
        <f>'Student Entry'!C49</f>
        <v>211413205036</v>
      </c>
      <c r="H50" s="274" t="str">
        <f>'Student Entry'!D49</f>
        <v>HEMAMALINI.M</v>
      </c>
      <c r="I50" s="512">
        <v>6</v>
      </c>
      <c r="J50" s="512">
        <v>8</v>
      </c>
      <c r="K50" s="512"/>
      <c r="L50" s="512"/>
      <c r="M50" s="512"/>
      <c r="N50" s="512"/>
      <c r="O50" s="512">
        <v>4</v>
      </c>
      <c r="P50" s="512">
        <v>6</v>
      </c>
      <c r="Q50" s="512"/>
      <c r="R50" s="512"/>
      <c r="S50" s="512"/>
      <c r="T50" s="512"/>
      <c r="U50" s="512">
        <v>10</v>
      </c>
      <c r="V50" s="512">
        <v>5</v>
      </c>
      <c r="W50" s="274"/>
      <c r="X50" s="512"/>
      <c r="Y50" s="512"/>
      <c r="Z50" s="512"/>
      <c r="AA50" s="538">
        <f t="shared" si="1"/>
        <v>6</v>
      </c>
      <c r="AB50" s="538">
        <f t="shared" si="25"/>
        <v>8</v>
      </c>
      <c r="AC50" s="538" t="str">
        <f t="shared" si="26"/>
        <v>NIL</v>
      </c>
      <c r="AD50" s="538" t="str">
        <f t="shared" si="27"/>
        <v>NIL</v>
      </c>
      <c r="AE50" s="538" t="str">
        <f t="shared" si="28"/>
        <v>NIL</v>
      </c>
      <c r="AF50" s="538" t="str">
        <f t="shared" si="29"/>
        <v>NIL</v>
      </c>
      <c r="AG50" s="538" t="str">
        <f t="shared" si="19"/>
        <v>NIL</v>
      </c>
      <c r="AH50" s="538" t="str">
        <f t="shared" si="20"/>
        <v>NIL</v>
      </c>
      <c r="AI50" s="538">
        <f t="shared" si="21"/>
        <v>6</v>
      </c>
      <c r="AJ50" s="538">
        <f t="shared" si="22"/>
        <v>4</v>
      </c>
      <c r="AK50" s="538" t="str">
        <f t="shared" si="23"/>
        <v>NIL</v>
      </c>
      <c r="AL50" s="538" t="str">
        <f t="shared" si="24"/>
        <v>NIL</v>
      </c>
      <c r="AM50" s="538" t="str">
        <f t="shared" si="30"/>
        <v>NIL</v>
      </c>
      <c r="AN50" s="538" t="str">
        <f t="shared" si="31"/>
        <v>NIL</v>
      </c>
      <c r="AO50" s="538" t="str">
        <f t="shared" si="32"/>
        <v>NIL</v>
      </c>
      <c r="AP50" s="538" t="str">
        <f t="shared" si="33"/>
        <v>NIL</v>
      </c>
      <c r="AQ50" s="538">
        <f t="shared" si="34"/>
        <v>10</v>
      </c>
      <c r="AR50" s="538">
        <f t="shared" si="35"/>
        <v>5</v>
      </c>
    </row>
    <row r="51" spans="6:44" x14ac:dyDescent="0.25">
      <c r="F51" s="512">
        <f>'Student Entry'!B50</f>
        <v>37</v>
      </c>
      <c r="G51" s="567">
        <f>'Student Entry'!C50</f>
        <v>211413205037</v>
      </c>
      <c r="H51" s="274" t="str">
        <f>'Student Entry'!D50</f>
        <v>ILAVARASAN.S</v>
      </c>
      <c r="I51" s="512">
        <v>8</v>
      </c>
      <c r="J51" s="512">
        <v>7</v>
      </c>
      <c r="K51" s="512"/>
      <c r="L51" s="512"/>
      <c r="M51" s="512"/>
      <c r="N51" s="512"/>
      <c r="O51" s="512">
        <v>9</v>
      </c>
      <c r="P51" s="512">
        <v>8</v>
      </c>
      <c r="Q51" s="512"/>
      <c r="R51" s="512"/>
      <c r="S51" s="512"/>
      <c r="T51" s="512"/>
      <c r="U51" s="512">
        <v>6</v>
      </c>
      <c r="V51" s="512" t="s">
        <v>937</v>
      </c>
      <c r="W51" s="274"/>
      <c r="X51" s="512"/>
      <c r="Y51" s="512"/>
      <c r="Z51" s="512"/>
      <c r="AA51" s="538">
        <f t="shared" si="1"/>
        <v>8</v>
      </c>
      <c r="AB51" s="538">
        <f t="shared" si="25"/>
        <v>7</v>
      </c>
      <c r="AC51" s="538" t="str">
        <f t="shared" si="26"/>
        <v>NIL</v>
      </c>
      <c r="AD51" s="538" t="str">
        <f t="shared" si="27"/>
        <v>NIL</v>
      </c>
      <c r="AE51" s="538" t="str">
        <f t="shared" si="28"/>
        <v>NIL</v>
      </c>
      <c r="AF51" s="538" t="str">
        <f t="shared" si="29"/>
        <v>NIL</v>
      </c>
      <c r="AG51" s="538" t="str">
        <f t="shared" si="19"/>
        <v>NIL</v>
      </c>
      <c r="AH51" s="538" t="str">
        <f t="shared" si="20"/>
        <v>NIL</v>
      </c>
      <c r="AI51" s="538">
        <f t="shared" si="21"/>
        <v>8</v>
      </c>
      <c r="AJ51" s="538">
        <f t="shared" si="22"/>
        <v>9</v>
      </c>
      <c r="AK51" s="538" t="str">
        <f t="shared" si="23"/>
        <v>NIL</v>
      </c>
      <c r="AL51" s="538" t="str">
        <f t="shared" si="24"/>
        <v>NIL</v>
      </c>
      <c r="AM51" s="538" t="str">
        <f t="shared" si="30"/>
        <v>NIL</v>
      </c>
      <c r="AN51" s="538" t="str">
        <f t="shared" si="31"/>
        <v>NIL</v>
      </c>
      <c r="AO51" s="538" t="str">
        <f t="shared" si="32"/>
        <v>NIL</v>
      </c>
      <c r="AP51" s="538" t="str">
        <f t="shared" si="33"/>
        <v>NIL</v>
      </c>
      <c r="AQ51" s="538">
        <f t="shared" si="34"/>
        <v>6</v>
      </c>
      <c r="AR51" s="538" t="str">
        <f t="shared" si="35"/>
        <v>NIL</v>
      </c>
    </row>
    <row r="52" spans="6:44" x14ac:dyDescent="0.25">
      <c r="F52" s="512">
        <f>'Student Entry'!B51</f>
        <v>38</v>
      </c>
      <c r="G52" s="567">
        <f>'Student Entry'!C51</f>
        <v>211413205039</v>
      </c>
      <c r="H52" s="274" t="str">
        <f>'Student Entry'!D51</f>
        <v>ISAIPRIYA.R</v>
      </c>
      <c r="I52" s="512">
        <v>6</v>
      </c>
      <c r="J52" s="512">
        <v>5</v>
      </c>
      <c r="K52" s="512"/>
      <c r="L52" s="512"/>
      <c r="M52" s="512"/>
      <c r="N52" s="512"/>
      <c r="O52" s="512">
        <v>2</v>
      </c>
      <c r="P52" s="512">
        <v>4</v>
      </c>
      <c r="Q52" s="512"/>
      <c r="R52" s="512"/>
      <c r="S52" s="512"/>
      <c r="T52" s="512"/>
      <c r="U52" s="512">
        <v>8</v>
      </c>
      <c r="V52" s="512">
        <v>6</v>
      </c>
      <c r="W52" s="274"/>
      <c r="X52" s="512"/>
      <c r="Y52" s="512"/>
      <c r="Z52" s="512"/>
      <c r="AA52" s="538">
        <f t="shared" si="1"/>
        <v>6</v>
      </c>
      <c r="AB52" s="538">
        <f t="shared" si="25"/>
        <v>5</v>
      </c>
      <c r="AC52" s="538" t="str">
        <f t="shared" si="26"/>
        <v>NIL</v>
      </c>
      <c r="AD52" s="538" t="str">
        <f t="shared" si="27"/>
        <v>NIL</v>
      </c>
      <c r="AE52" s="538" t="str">
        <f t="shared" si="28"/>
        <v>NIL</v>
      </c>
      <c r="AF52" s="538" t="str">
        <f t="shared" si="29"/>
        <v>NIL</v>
      </c>
      <c r="AG52" s="538" t="str">
        <f t="shared" si="19"/>
        <v>NIL</v>
      </c>
      <c r="AH52" s="538" t="str">
        <f t="shared" si="20"/>
        <v>NIL</v>
      </c>
      <c r="AI52" s="538">
        <f t="shared" si="21"/>
        <v>4</v>
      </c>
      <c r="AJ52" s="538">
        <f t="shared" si="22"/>
        <v>2</v>
      </c>
      <c r="AK52" s="538" t="str">
        <f t="shared" si="23"/>
        <v>NIL</v>
      </c>
      <c r="AL52" s="538" t="str">
        <f t="shared" si="24"/>
        <v>NIL</v>
      </c>
      <c r="AM52" s="538" t="str">
        <f t="shared" si="30"/>
        <v>NIL</v>
      </c>
      <c r="AN52" s="538" t="str">
        <f t="shared" si="31"/>
        <v>NIL</v>
      </c>
      <c r="AO52" s="538" t="str">
        <f t="shared" si="32"/>
        <v>NIL</v>
      </c>
      <c r="AP52" s="538" t="str">
        <f t="shared" si="33"/>
        <v>NIL</v>
      </c>
      <c r="AQ52" s="538">
        <f t="shared" si="34"/>
        <v>8</v>
      </c>
      <c r="AR52" s="538">
        <f t="shared" si="35"/>
        <v>6</v>
      </c>
    </row>
    <row r="53" spans="6:44" x14ac:dyDescent="0.25">
      <c r="F53" s="512">
        <f>'Student Entry'!B52</f>
        <v>39</v>
      </c>
      <c r="G53" s="567">
        <f>'Student Entry'!C52</f>
        <v>211413205040</v>
      </c>
      <c r="H53" s="274" t="str">
        <f>'Student Entry'!D52</f>
        <v>JEISEELAN.R</v>
      </c>
      <c r="I53" s="512">
        <v>7</v>
      </c>
      <c r="J53" s="512">
        <v>6</v>
      </c>
      <c r="K53" s="512"/>
      <c r="L53" s="512"/>
      <c r="M53" s="512"/>
      <c r="N53" s="512"/>
      <c r="O53" s="512">
        <v>10</v>
      </c>
      <c r="P53" s="512">
        <v>9</v>
      </c>
      <c r="Q53" s="512"/>
      <c r="R53" s="512"/>
      <c r="S53" s="512"/>
      <c r="T53" s="512"/>
      <c r="U53" s="512">
        <v>4</v>
      </c>
      <c r="V53" s="512">
        <v>8</v>
      </c>
      <c r="W53" s="274"/>
      <c r="X53" s="512"/>
      <c r="Y53" s="512"/>
      <c r="Z53" s="512"/>
      <c r="AA53" s="538">
        <f t="shared" si="1"/>
        <v>7</v>
      </c>
      <c r="AB53" s="538">
        <f t="shared" si="25"/>
        <v>6</v>
      </c>
      <c r="AC53" s="538" t="str">
        <f t="shared" si="26"/>
        <v>NIL</v>
      </c>
      <c r="AD53" s="538" t="str">
        <f t="shared" si="27"/>
        <v>NIL</v>
      </c>
      <c r="AE53" s="538" t="str">
        <f t="shared" si="28"/>
        <v>NIL</v>
      </c>
      <c r="AF53" s="538" t="str">
        <f t="shared" si="29"/>
        <v>NIL</v>
      </c>
      <c r="AG53" s="538" t="str">
        <f t="shared" si="19"/>
        <v>NIL</v>
      </c>
      <c r="AH53" s="538" t="str">
        <f t="shared" si="20"/>
        <v>NIL</v>
      </c>
      <c r="AI53" s="538">
        <f t="shared" si="21"/>
        <v>9</v>
      </c>
      <c r="AJ53" s="538">
        <f t="shared" si="22"/>
        <v>10</v>
      </c>
      <c r="AK53" s="538" t="str">
        <f t="shared" si="23"/>
        <v>NIL</v>
      </c>
      <c r="AL53" s="538" t="str">
        <f t="shared" si="24"/>
        <v>NIL</v>
      </c>
      <c r="AM53" s="538" t="str">
        <f t="shared" si="30"/>
        <v>NIL</v>
      </c>
      <c r="AN53" s="538" t="str">
        <f t="shared" si="31"/>
        <v>NIL</v>
      </c>
      <c r="AO53" s="538" t="str">
        <f t="shared" si="32"/>
        <v>NIL</v>
      </c>
      <c r="AP53" s="538" t="str">
        <f t="shared" si="33"/>
        <v>NIL</v>
      </c>
      <c r="AQ53" s="538">
        <f t="shared" si="34"/>
        <v>4</v>
      </c>
      <c r="AR53" s="538">
        <f t="shared" si="35"/>
        <v>8</v>
      </c>
    </row>
    <row r="54" spans="6:44" x14ac:dyDescent="0.25">
      <c r="F54" s="512">
        <f>'Student Entry'!B53</f>
        <v>40</v>
      </c>
      <c r="G54" s="567">
        <f>'Student Entry'!C53</f>
        <v>211413205041</v>
      </c>
      <c r="H54" s="274" t="str">
        <f>'Student Entry'!D53</f>
        <v>JENIE MARIAM ZACHARIAH</v>
      </c>
      <c r="I54" s="512">
        <v>3</v>
      </c>
      <c r="J54" s="512">
        <v>8</v>
      </c>
      <c r="K54" s="512"/>
      <c r="L54" s="512"/>
      <c r="M54" s="512"/>
      <c r="N54" s="512"/>
      <c r="O54" s="512">
        <v>6</v>
      </c>
      <c r="P54" s="512">
        <v>2</v>
      </c>
      <c r="Q54" s="512"/>
      <c r="R54" s="512"/>
      <c r="S54" s="512"/>
      <c r="T54" s="512"/>
      <c r="U54" s="512">
        <v>9</v>
      </c>
      <c r="V54" s="512">
        <v>6</v>
      </c>
      <c r="W54" s="274"/>
      <c r="X54" s="512"/>
      <c r="Y54" s="512"/>
      <c r="Z54" s="512"/>
      <c r="AA54" s="538">
        <f t="shared" si="1"/>
        <v>3</v>
      </c>
      <c r="AB54" s="538">
        <f t="shared" si="25"/>
        <v>8</v>
      </c>
      <c r="AC54" s="538" t="str">
        <f t="shared" si="26"/>
        <v>NIL</v>
      </c>
      <c r="AD54" s="538" t="str">
        <f t="shared" si="27"/>
        <v>NIL</v>
      </c>
      <c r="AE54" s="538" t="str">
        <f t="shared" si="28"/>
        <v>NIL</v>
      </c>
      <c r="AF54" s="538" t="str">
        <f t="shared" si="29"/>
        <v>NIL</v>
      </c>
      <c r="AG54" s="538" t="str">
        <f t="shared" si="19"/>
        <v>NIL</v>
      </c>
      <c r="AH54" s="538" t="str">
        <f t="shared" si="20"/>
        <v>NIL</v>
      </c>
      <c r="AI54" s="538">
        <f t="shared" si="21"/>
        <v>2</v>
      </c>
      <c r="AJ54" s="538">
        <f t="shared" si="22"/>
        <v>6</v>
      </c>
      <c r="AK54" s="538" t="str">
        <f t="shared" si="23"/>
        <v>NIL</v>
      </c>
      <c r="AL54" s="538" t="str">
        <f t="shared" si="24"/>
        <v>NIL</v>
      </c>
      <c r="AM54" s="538" t="str">
        <f t="shared" si="30"/>
        <v>NIL</v>
      </c>
      <c r="AN54" s="538" t="str">
        <f t="shared" si="31"/>
        <v>NIL</v>
      </c>
      <c r="AO54" s="538" t="str">
        <f t="shared" si="32"/>
        <v>NIL</v>
      </c>
      <c r="AP54" s="538" t="str">
        <f t="shared" si="33"/>
        <v>NIL</v>
      </c>
      <c r="AQ54" s="538">
        <f t="shared" si="34"/>
        <v>9</v>
      </c>
      <c r="AR54" s="538">
        <f t="shared" si="35"/>
        <v>6</v>
      </c>
    </row>
    <row r="55" spans="6:44" x14ac:dyDescent="0.25">
      <c r="F55" s="512">
        <f>'Student Entry'!B54</f>
        <v>41</v>
      </c>
      <c r="G55" s="567">
        <f>'Student Entry'!C54</f>
        <v>211413205042</v>
      </c>
      <c r="H55" s="274" t="str">
        <f>'Student Entry'!D54</f>
        <v>JOTHI.P</v>
      </c>
      <c r="I55" s="512">
        <v>4</v>
      </c>
      <c r="J55" s="512" t="s">
        <v>937</v>
      </c>
      <c r="K55" s="512"/>
      <c r="L55" s="512"/>
      <c r="M55" s="512"/>
      <c r="N55" s="512"/>
      <c r="O55" s="512">
        <v>8</v>
      </c>
      <c r="P55" s="512">
        <v>10</v>
      </c>
      <c r="Q55" s="512"/>
      <c r="R55" s="512"/>
      <c r="S55" s="512"/>
      <c r="T55" s="512"/>
      <c r="U55" s="512">
        <v>2</v>
      </c>
      <c r="V55" s="512">
        <v>9</v>
      </c>
      <c r="W55" s="274"/>
      <c r="X55" s="512"/>
      <c r="Y55" s="512"/>
      <c r="Z55" s="512"/>
      <c r="AA55" s="538">
        <f t="shared" si="1"/>
        <v>4</v>
      </c>
      <c r="AB55" s="538" t="str">
        <f t="shared" si="25"/>
        <v>NIL</v>
      </c>
      <c r="AC55" s="538" t="str">
        <f t="shared" si="26"/>
        <v>NIL</v>
      </c>
      <c r="AD55" s="538" t="str">
        <f t="shared" si="27"/>
        <v>NIL</v>
      </c>
      <c r="AE55" s="538" t="str">
        <f t="shared" si="28"/>
        <v>NIL</v>
      </c>
      <c r="AF55" s="538" t="str">
        <f t="shared" si="29"/>
        <v>NIL</v>
      </c>
      <c r="AG55" s="538" t="str">
        <f t="shared" si="19"/>
        <v>NIL</v>
      </c>
      <c r="AH55" s="538" t="str">
        <f t="shared" si="20"/>
        <v>NIL</v>
      </c>
      <c r="AI55" s="538">
        <f t="shared" si="21"/>
        <v>10</v>
      </c>
      <c r="AJ55" s="538">
        <f t="shared" si="22"/>
        <v>8</v>
      </c>
      <c r="AK55" s="538" t="str">
        <f t="shared" si="23"/>
        <v>NIL</v>
      </c>
      <c r="AL55" s="538" t="str">
        <f t="shared" si="24"/>
        <v>NIL</v>
      </c>
      <c r="AM55" s="538" t="str">
        <f t="shared" si="30"/>
        <v>NIL</v>
      </c>
      <c r="AN55" s="538" t="str">
        <f t="shared" si="31"/>
        <v>NIL</v>
      </c>
      <c r="AO55" s="538" t="str">
        <f t="shared" si="32"/>
        <v>NIL</v>
      </c>
      <c r="AP55" s="538" t="str">
        <f t="shared" si="33"/>
        <v>NIL</v>
      </c>
      <c r="AQ55" s="538">
        <f t="shared" si="34"/>
        <v>2</v>
      </c>
      <c r="AR55" s="538">
        <f t="shared" si="35"/>
        <v>9</v>
      </c>
    </row>
    <row r="56" spans="6:44" x14ac:dyDescent="0.25">
      <c r="F56" s="512">
        <f>'Student Entry'!B55</f>
        <v>42</v>
      </c>
      <c r="G56" s="567">
        <f>'Student Entry'!C55</f>
        <v>211413205043</v>
      </c>
      <c r="H56" s="274" t="str">
        <f>'Student Entry'!D55</f>
        <v>KALAIMANI.P</v>
      </c>
      <c r="I56" s="512">
        <v>6</v>
      </c>
      <c r="J56" s="512">
        <v>9</v>
      </c>
      <c r="K56" s="512"/>
      <c r="L56" s="512"/>
      <c r="M56" s="512"/>
      <c r="N56" s="512"/>
      <c r="O56" s="512">
        <v>4</v>
      </c>
      <c r="P56" s="512">
        <v>6</v>
      </c>
      <c r="Q56" s="512"/>
      <c r="R56" s="512"/>
      <c r="S56" s="512"/>
      <c r="T56" s="512"/>
      <c r="U56" s="512">
        <v>5</v>
      </c>
      <c r="V56" s="512">
        <v>7</v>
      </c>
      <c r="W56" s="274"/>
      <c r="X56" s="512"/>
      <c r="Y56" s="512"/>
      <c r="Z56" s="512"/>
      <c r="AA56" s="538">
        <f t="shared" si="1"/>
        <v>6</v>
      </c>
      <c r="AB56" s="538">
        <f t="shared" si="25"/>
        <v>9</v>
      </c>
      <c r="AC56" s="538" t="str">
        <f t="shared" si="26"/>
        <v>NIL</v>
      </c>
      <c r="AD56" s="538" t="str">
        <f t="shared" si="27"/>
        <v>NIL</v>
      </c>
      <c r="AE56" s="538" t="str">
        <f t="shared" si="28"/>
        <v>NIL</v>
      </c>
      <c r="AF56" s="538" t="str">
        <f t="shared" si="29"/>
        <v>NIL</v>
      </c>
      <c r="AG56" s="538" t="str">
        <f t="shared" si="19"/>
        <v>NIL</v>
      </c>
      <c r="AH56" s="538" t="str">
        <f t="shared" si="20"/>
        <v>NIL</v>
      </c>
      <c r="AI56" s="538">
        <f t="shared" si="21"/>
        <v>6</v>
      </c>
      <c r="AJ56" s="538">
        <f t="shared" si="22"/>
        <v>4</v>
      </c>
      <c r="AK56" s="538" t="str">
        <f t="shared" si="23"/>
        <v>NIL</v>
      </c>
      <c r="AL56" s="538" t="str">
        <f t="shared" si="24"/>
        <v>NIL</v>
      </c>
      <c r="AM56" s="538" t="str">
        <f t="shared" si="30"/>
        <v>NIL</v>
      </c>
      <c r="AN56" s="538" t="str">
        <f t="shared" si="31"/>
        <v>NIL</v>
      </c>
      <c r="AO56" s="538" t="str">
        <f t="shared" si="32"/>
        <v>NIL</v>
      </c>
      <c r="AP56" s="538" t="str">
        <f t="shared" si="33"/>
        <v>NIL</v>
      </c>
      <c r="AQ56" s="538">
        <f t="shared" si="34"/>
        <v>5</v>
      </c>
      <c r="AR56" s="538">
        <f t="shared" si="35"/>
        <v>7</v>
      </c>
    </row>
    <row r="57" spans="6:44" x14ac:dyDescent="0.25">
      <c r="F57" s="512">
        <f>'Student Entry'!B56</f>
        <v>43</v>
      </c>
      <c r="G57" s="567">
        <f>'Student Entry'!C56</f>
        <v>211413205044</v>
      </c>
      <c r="H57" s="274" t="str">
        <f>'Student Entry'!D56</f>
        <v>KALAIVANI.N</v>
      </c>
      <c r="I57" s="512">
        <v>4</v>
      </c>
      <c r="J57" s="512">
        <v>6</v>
      </c>
      <c r="K57" s="512"/>
      <c r="L57" s="512"/>
      <c r="M57" s="512"/>
      <c r="N57" s="512"/>
      <c r="O57" s="512">
        <v>9</v>
      </c>
      <c r="P57" s="512">
        <v>8</v>
      </c>
      <c r="Q57" s="512"/>
      <c r="R57" s="512"/>
      <c r="S57" s="512"/>
      <c r="T57" s="512"/>
      <c r="U57" s="512">
        <v>8</v>
      </c>
      <c r="V57" s="512">
        <v>6</v>
      </c>
      <c r="W57" s="274"/>
      <c r="X57" s="512"/>
      <c r="Y57" s="512"/>
      <c r="Z57" s="512"/>
      <c r="AA57" s="538">
        <f t="shared" si="1"/>
        <v>4</v>
      </c>
      <c r="AB57" s="538">
        <f t="shared" si="25"/>
        <v>6</v>
      </c>
      <c r="AC57" s="538" t="str">
        <f t="shared" si="26"/>
        <v>NIL</v>
      </c>
      <c r="AD57" s="538" t="str">
        <f t="shared" si="27"/>
        <v>NIL</v>
      </c>
      <c r="AE57" s="538" t="str">
        <f t="shared" si="28"/>
        <v>NIL</v>
      </c>
      <c r="AF57" s="538" t="str">
        <f t="shared" si="29"/>
        <v>NIL</v>
      </c>
      <c r="AG57" s="538" t="str">
        <f t="shared" si="19"/>
        <v>NIL</v>
      </c>
      <c r="AH57" s="538" t="str">
        <f t="shared" si="20"/>
        <v>NIL</v>
      </c>
      <c r="AI57" s="538">
        <f t="shared" si="21"/>
        <v>8</v>
      </c>
      <c r="AJ57" s="538">
        <f t="shared" si="22"/>
        <v>9</v>
      </c>
      <c r="AK57" s="538" t="str">
        <f t="shared" si="23"/>
        <v>NIL</v>
      </c>
      <c r="AL57" s="538" t="str">
        <f t="shared" si="24"/>
        <v>NIL</v>
      </c>
      <c r="AM57" s="538" t="str">
        <f t="shared" si="30"/>
        <v>NIL</v>
      </c>
      <c r="AN57" s="538" t="str">
        <f t="shared" si="31"/>
        <v>NIL</v>
      </c>
      <c r="AO57" s="538" t="str">
        <f t="shared" si="32"/>
        <v>NIL</v>
      </c>
      <c r="AP57" s="538" t="str">
        <f t="shared" si="33"/>
        <v>NIL</v>
      </c>
      <c r="AQ57" s="538">
        <f t="shared" si="34"/>
        <v>8</v>
      </c>
      <c r="AR57" s="538">
        <f t="shared" si="35"/>
        <v>6</v>
      </c>
    </row>
    <row r="58" spans="6:44" x14ac:dyDescent="0.25">
      <c r="F58" s="512">
        <f>'Student Entry'!B57</f>
        <v>44</v>
      </c>
      <c r="G58" s="567">
        <f>'Student Entry'!C57</f>
        <v>211413205045</v>
      </c>
      <c r="H58" s="274" t="str">
        <f>'Student Entry'!D57</f>
        <v>KARTHI.N.G</v>
      </c>
      <c r="I58" s="512">
        <v>2</v>
      </c>
      <c r="J58" s="512">
        <v>9</v>
      </c>
      <c r="K58" s="512"/>
      <c r="L58" s="512"/>
      <c r="M58" s="512"/>
      <c r="N58" s="512"/>
      <c r="O58" s="512">
        <v>2</v>
      </c>
      <c r="P58" s="512">
        <v>4</v>
      </c>
      <c r="Q58" s="512"/>
      <c r="R58" s="512"/>
      <c r="S58" s="512"/>
      <c r="T58" s="512"/>
      <c r="U58" s="512">
        <v>6</v>
      </c>
      <c r="V58" s="512">
        <v>9</v>
      </c>
      <c r="W58" s="274"/>
      <c r="X58" s="512"/>
      <c r="Y58" s="512"/>
      <c r="Z58" s="512"/>
      <c r="AA58" s="538">
        <f t="shared" si="1"/>
        <v>2</v>
      </c>
      <c r="AB58" s="538">
        <f t="shared" si="25"/>
        <v>9</v>
      </c>
      <c r="AC58" s="538" t="str">
        <f t="shared" si="26"/>
        <v>NIL</v>
      </c>
      <c r="AD58" s="538" t="str">
        <f t="shared" si="27"/>
        <v>NIL</v>
      </c>
      <c r="AE58" s="538" t="str">
        <f t="shared" si="28"/>
        <v>NIL</v>
      </c>
      <c r="AF58" s="538" t="str">
        <f t="shared" si="29"/>
        <v>NIL</v>
      </c>
      <c r="AG58" s="538" t="str">
        <f t="shared" si="19"/>
        <v>NIL</v>
      </c>
      <c r="AH58" s="538" t="str">
        <f t="shared" si="20"/>
        <v>NIL</v>
      </c>
      <c r="AI58" s="538">
        <f t="shared" si="21"/>
        <v>4</v>
      </c>
      <c r="AJ58" s="538">
        <f t="shared" si="22"/>
        <v>2</v>
      </c>
      <c r="AK58" s="538" t="str">
        <f t="shared" si="23"/>
        <v>NIL</v>
      </c>
      <c r="AL58" s="538" t="str">
        <f t="shared" si="24"/>
        <v>NIL</v>
      </c>
      <c r="AM58" s="538" t="str">
        <f t="shared" si="30"/>
        <v>NIL</v>
      </c>
      <c r="AN58" s="538" t="str">
        <f t="shared" si="31"/>
        <v>NIL</v>
      </c>
      <c r="AO58" s="538" t="str">
        <f t="shared" si="32"/>
        <v>NIL</v>
      </c>
      <c r="AP58" s="538" t="str">
        <f t="shared" si="33"/>
        <v>NIL</v>
      </c>
      <c r="AQ58" s="538">
        <f t="shared" si="34"/>
        <v>6</v>
      </c>
      <c r="AR58" s="538">
        <f t="shared" si="35"/>
        <v>9</v>
      </c>
    </row>
    <row r="59" spans="6:44" x14ac:dyDescent="0.25">
      <c r="F59" s="512">
        <f>'Student Entry'!B58</f>
        <v>45</v>
      </c>
      <c r="G59" s="567">
        <f>'Student Entry'!C58</f>
        <v>211413205046</v>
      </c>
      <c r="H59" s="274" t="str">
        <f>'Student Entry'!D58</f>
        <v>KARTHICK .B</v>
      </c>
      <c r="I59" s="512">
        <v>8</v>
      </c>
      <c r="J59" s="512">
        <v>9</v>
      </c>
      <c r="K59" s="512"/>
      <c r="L59" s="512"/>
      <c r="M59" s="512"/>
      <c r="N59" s="512"/>
      <c r="O59" s="512">
        <v>5</v>
      </c>
      <c r="P59" s="512">
        <v>9</v>
      </c>
      <c r="Q59" s="512"/>
      <c r="R59" s="512"/>
      <c r="S59" s="512"/>
      <c r="T59" s="512"/>
      <c r="U59" s="512">
        <v>9</v>
      </c>
      <c r="V59" s="512">
        <v>10</v>
      </c>
      <c r="W59" s="274"/>
      <c r="X59" s="512"/>
      <c r="Y59" s="512"/>
      <c r="Z59" s="512"/>
      <c r="AA59" s="538">
        <f t="shared" si="1"/>
        <v>8</v>
      </c>
      <c r="AB59" s="538">
        <f t="shared" si="25"/>
        <v>9</v>
      </c>
      <c r="AC59" s="538" t="str">
        <f t="shared" si="26"/>
        <v>NIL</v>
      </c>
      <c r="AD59" s="538" t="str">
        <f t="shared" si="27"/>
        <v>NIL</v>
      </c>
      <c r="AE59" s="538" t="str">
        <f t="shared" si="28"/>
        <v>NIL</v>
      </c>
      <c r="AF59" s="538" t="str">
        <f t="shared" si="29"/>
        <v>NIL</v>
      </c>
      <c r="AG59" s="538" t="str">
        <f t="shared" si="19"/>
        <v>NIL</v>
      </c>
      <c r="AH59" s="538" t="str">
        <f t="shared" si="20"/>
        <v>NIL</v>
      </c>
      <c r="AI59" s="538">
        <f t="shared" si="21"/>
        <v>9</v>
      </c>
      <c r="AJ59" s="538">
        <f t="shared" si="22"/>
        <v>5</v>
      </c>
      <c r="AK59" s="538" t="str">
        <f t="shared" si="23"/>
        <v>NIL</v>
      </c>
      <c r="AL59" s="538" t="str">
        <f t="shared" si="24"/>
        <v>NIL</v>
      </c>
      <c r="AM59" s="538" t="str">
        <f t="shared" si="30"/>
        <v>NIL</v>
      </c>
      <c r="AN59" s="538" t="str">
        <f t="shared" si="31"/>
        <v>NIL</v>
      </c>
      <c r="AO59" s="538" t="str">
        <f t="shared" si="32"/>
        <v>NIL</v>
      </c>
      <c r="AP59" s="538" t="str">
        <f t="shared" si="33"/>
        <v>NIL</v>
      </c>
      <c r="AQ59" s="538">
        <f t="shared" si="34"/>
        <v>9</v>
      </c>
      <c r="AR59" s="538">
        <f t="shared" si="35"/>
        <v>10</v>
      </c>
    </row>
    <row r="60" spans="6:44" x14ac:dyDescent="0.25">
      <c r="F60" s="512">
        <f>'Student Entry'!B59</f>
        <v>46</v>
      </c>
      <c r="G60" s="567">
        <f>'Student Entry'!C59</f>
        <v>211413205047</v>
      </c>
      <c r="H60" s="274" t="str">
        <f>'Student Entry'!D59</f>
        <v>KAVIPRIYA.S</v>
      </c>
      <c r="I60" s="512">
        <v>9</v>
      </c>
      <c r="J60" s="512">
        <v>8</v>
      </c>
      <c r="K60" s="512"/>
      <c r="L60" s="512"/>
      <c r="M60" s="512"/>
      <c r="N60" s="512"/>
      <c r="O60" s="512">
        <v>8</v>
      </c>
      <c r="P60" s="512">
        <v>2</v>
      </c>
      <c r="Q60" s="512"/>
      <c r="R60" s="512"/>
      <c r="S60" s="512"/>
      <c r="T60" s="512"/>
      <c r="U60" s="512">
        <v>5</v>
      </c>
      <c r="V60" s="512">
        <v>8</v>
      </c>
      <c r="W60" s="274"/>
      <c r="X60" s="512"/>
      <c r="Y60" s="512"/>
      <c r="Z60" s="512"/>
      <c r="AA60" s="538">
        <f t="shared" si="1"/>
        <v>9</v>
      </c>
      <c r="AB60" s="538">
        <f t="shared" si="25"/>
        <v>8</v>
      </c>
      <c r="AC60" s="538" t="str">
        <f t="shared" si="26"/>
        <v>NIL</v>
      </c>
      <c r="AD60" s="538" t="str">
        <f t="shared" si="27"/>
        <v>NIL</v>
      </c>
      <c r="AE60" s="538" t="str">
        <f t="shared" si="28"/>
        <v>NIL</v>
      </c>
      <c r="AF60" s="538" t="str">
        <f t="shared" si="29"/>
        <v>NIL</v>
      </c>
      <c r="AG60" s="538" t="str">
        <f t="shared" si="19"/>
        <v>NIL</v>
      </c>
      <c r="AH60" s="538" t="str">
        <f t="shared" si="20"/>
        <v>NIL</v>
      </c>
      <c r="AI60" s="538">
        <f t="shared" si="21"/>
        <v>2</v>
      </c>
      <c r="AJ60" s="538">
        <f t="shared" si="22"/>
        <v>8</v>
      </c>
      <c r="AK60" s="538" t="str">
        <f t="shared" si="23"/>
        <v>NIL</v>
      </c>
      <c r="AL60" s="538" t="str">
        <f t="shared" si="24"/>
        <v>NIL</v>
      </c>
      <c r="AM60" s="538" t="str">
        <f t="shared" si="30"/>
        <v>NIL</v>
      </c>
      <c r="AN60" s="538" t="str">
        <f t="shared" si="31"/>
        <v>NIL</v>
      </c>
      <c r="AO60" s="538" t="str">
        <f t="shared" si="32"/>
        <v>NIL</v>
      </c>
      <c r="AP60" s="538" t="str">
        <f t="shared" si="33"/>
        <v>NIL</v>
      </c>
      <c r="AQ60" s="538">
        <f t="shared" si="34"/>
        <v>5</v>
      </c>
      <c r="AR60" s="538">
        <f t="shared" si="35"/>
        <v>8</v>
      </c>
    </row>
    <row r="61" spans="6:44" x14ac:dyDescent="0.25">
      <c r="F61" s="512">
        <f>'Student Entry'!B60</f>
        <v>47</v>
      </c>
      <c r="G61" s="567">
        <f>'Student Entry'!C60</f>
        <v>211413205048</v>
      </c>
      <c r="H61" s="274" t="str">
        <f>'Student Entry'!D60</f>
        <v>KEERTHANA BALAJI</v>
      </c>
      <c r="I61" s="512">
        <v>9</v>
      </c>
      <c r="J61" s="512">
        <v>7</v>
      </c>
      <c r="K61" s="512"/>
      <c r="L61" s="512"/>
      <c r="M61" s="512"/>
      <c r="N61" s="512"/>
      <c r="O61" s="512">
        <v>9</v>
      </c>
      <c r="P61" s="512">
        <v>10</v>
      </c>
      <c r="Q61" s="512"/>
      <c r="R61" s="512"/>
      <c r="S61" s="512"/>
      <c r="T61" s="512"/>
      <c r="U61" s="512">
        <v>7</v>
      </c>
      <c r="V61" s="512">
        <v>5</v>
      </c>
      <c r="W61" s="274"/>
      <c r="X61" s="512"/>
      <c r="Y61" s="512"/>
      <c r="Z61" s="512"/>
      <c r="AA61" s="538">
        <f t="shared" si="1"/>
        <v>9</v>
      </c>
      <c r="AB61" s="538">
        <f t="shared" si="25"/>
        <v>7</v>
      </c>
      <c r="AC61" s="538" t="str">
        <f t="shared" si="26"/>
        <v>NIL</v>
      </c>
      <c r="AD61" s="538" t="str">
        <f t="shared" si="27"/>
        <v>NIL</v>
      </c>
      <c r="AE61" s="538" t="str">
        <f t="shared" si="28"/>
        <v>NIL</v>
      </c>
      <c r="AF61" s="538" t="str">
        <f t="shared" si="29"/>
        <v>NIL</v>
      </c>
      <c r="AG61" s="538" t="str">
        <f t="shared" si="19"/>
        <v>NIL</v>
      </c>
      <c r="AH61" s="538" t="str">
        <f t="shared" si="20"/>
        <v>NIL</v>
      </c>
      <c r="AI61" s="538">
        <f t="shared" si="21"/>
        <v>10</v>
      </c>
      <c r="AJ61" s="538">
        <f t="shared" si="22"/>
        <v>9</v>
      </c>
      <c r="AK61" s="538" t="str">
        <f t="shared" si="23"/>
        <v>NIL</v>
      </c>
      <c r="AL61" s="538" t="str">
        <f t="shared" si="24"/>
        <v>NIL</v>
      </c>
      <c r="AM61" s="538" t="str">
        <f t="shared" si="30"/>
        <v>NIL</v>
      </c>
      <c r="AN61" s="538" t="str">
        <f t="shared" si="31"/>
        <v>NIL</v>
      </c>
      <c r="AO61" s="538" t="str">
        <f t="shared" si="32"/>
        <v>NIL</v>
      </c>
      <c r="AP61" s="538" t="str">
        <f t="shared" si="33"/>
        <v>NIL</v>
      </c>
      <c r="AQ61" s="538">
        <f t="shared" si="34"/>
        <v>7</v>
      </c>
      <c r="AR61" s="538">
        <f t="shared" si="35"/>
        <v>5</v>
      </c>
    </row>
    <row r="62" spans="6:44" x14ac:dyDescent="0.25">
      <c r="F62" s="512">
        <f>'Student Entry'!B61</f>
        <v>48</v>
      </c>
      <c r="G62" s="567">
        <f>'Student Entry'!C61</f>
        <v>211413205049</v>
      </c>
      <c r="H62" s="274" t="str">
        <f>'Student Entry'!D61</f>
        <v>KIRTHANA.R</v>
      </c>
      <c r="I62" s="512">
        <v>7</v>
      </c>
      <c r="J62" s="512">
        <v>7</v>
      </c>
      <c r="K62" s="512"/>
      <c r="L62" s="512"/>
      <c r="M62" s="512"/>
      <c r="N62" s="512"/>
      <c r="O62" s="512">
        <v>5</v>
      </c>
      <c r="P62" s="512">
        <v>6</v>
      </c>
      <c r="Q62" s="512"/>
      <c r="R62" s="512"/>
      <c r="S62" s="512"/>
      <c r="T62" s="512"/>
      <c r="U62" s="512">
        <v>4</v>
      </c>
      <c r="V62" s="512">
        <v>5</v>
      </c>
      <c r="W62" s="274"/>
      <c r="X62" s="512"/>
      <c r="Y62" s="512"/>
      <c r="Z62" s="512"/>
      <c r="AA62" s="538">
        <f t="shared" si="1"/>
        <v>7</v>
      </c>
      <c r="AB62" s="538">
        <f t="shared" si="25"/>
        <v>7</v>
      </c>
      <c r="AC62" s="538" t="str">
        <f t="shared" si="26"/>
        <v>NIL</v>
      </c>
      <c r="AD62" s="538" t="str">
        <f t="shared" si="27"/>
        <v>NIL</v>
      </c>
      <c r="AE62" s="538" t="str">
        <f t="shared" si="28"/>
        <v>NIL</v>
      </c>
      <c r="AF62" s="538" t="str">
        <f t="shared" si="29"/>
        <v>NIL</v>
      </c>
      <c r="AG62" s="538" t="str">
        <f t="shared" si="19"/>
        <v>NIL</v>
      </c>
      <c r="AH62" s="538" t="str">
        <f t="shared" si="20"/>
        <v>NIL</v>
      </c>
      <c r="AI62" s="538">
        <f t="shared" si="21"/>
        <v>6</v>
      </c>
      <c r="AJ62" s="538">
        <f t="shared" si="22"/>
        <v>5</v>
      </c>
      <c r="AK62" s="538" t="str">
        <f t="shared" si="23"/>
        <v>NIL</v>
      </c>
      <c r="AL62" s="538" t="str">
        <f t="shared" si="24"/>
        <v>NIL</v>
      </c>
      <c r="AM62" s="538" t="str">
        <f t="shared" si="30"/>
        <v>NIL</v>
      </c>
      <c r="AN62" s="538" t="str">
        <f t="shared" si="31"/>
        <v>NIL</v>
      </c>
      <c r="AO62" s="538" t="str">
        <f t="shared" si="32"/>
        <v>NIL</v>
      </c>
      <c r="AP62" s="538" t="str">
        <f t="shared" si="33"/>
        <v>NIL</v>
      </c>
      <c r="AQ62" s="538">
        <f t="shared" si="34"/>
        <v>4</v>
      </c>
      <c r="AR62" s="538">
        <f t="shared" si="35"/>
        <v>5</v>
      </c>
    </row>
    <row r="63" spans="6:44" x14ac:dyDescent="0.25">
      <c r="F63" s="512">
        <f>'Student Entry'!B62</f>
        <v>49</v>
      </c>
      <c r="G63" s="567">
        <f>'Student Entry'!C62</f>
        <v>211413205050</v>
      </c>
      <c r="H63" s="274" t="str">
        <f>'Student Entry'!D62</f>
        <v>KIRUBHAKARAN.S</v>
      </c>
      <c r="I63" s="512">
        <v>5</v>
      </c>
      <c r="J63" s="512">
        <v>5</v>
      </c>
      <c r="K63" s="512"/>
      <c r="L63" s="512"/>
      <c r="M63" s="512"/>
      <c r="N63" s="512"/>
      <c r="O63" s="512">
        <v>7</v>
      </c>
      <c r="P63" s="512">
        <v>9</v>
      </c>
      <c r="Q63" s="512"/>
      <c r="R63" s="512"/>
      <c r="S63" s="512"/>
      <c r="T63" s="512"/>
      <c r="U63" s="512">
        <v>6</v>
      </c>
      <c r="V63" s="512">
        <v>8</v>
      </c>
      <c r="W63" s="274"/>
      <c r="X63" s="512"/>
      <c r="Y63" s="512"/>
      <c r="Z63" s="512"/>
      <c r="AA63" s="538">
        <f t="shared" si="1"/>
        <v>5</v>
      </c>
      <c r="AB63" s="538">
        <f t="shared" si="25"/>
        <v>5</v>
      </c>
      <c r="AC63" s="538" t="str">
        <f t="shared" si="26"/>
        <v>NIL</v>
      </c>
      <c r="AD63" s="538" t="str">
        <f t="shared" si="27"/>
        <v>NIL</v>
      </c>
      <c r="AE63" s="538" t="str">
        <f t="shared" si="28"/>
        <v>NIL</v>
      </c>
      <c r="AF63" s="538" t="str">
        <f t="shared" si="29"/>
        <v>NIL</v>
      </c>
      <c r="AG63" s="538" t="str">
        <f t="shared" si="19"/>
        <v>NIL</v>
      </c>
      <c r="AH63" s="538" t="str">
        <f t="shared" si="20"/>
        <v>NIL</v>
      </c>
      <c r="AI63" s="538">
        <f t="shared" si="21"/>
        <v>9</v>
      </c>
      <c r="AJ63" s="538">
        <f t="shared" si="22"/>
        <v>7</v>
      </c>
      <c r="AK63" s="538" t="str">
        <f t="shared" si="23"/>
        <v>NIL</v>
      </c>
      <c r="AL63" s="538" t="str">
        <f t="shared" si="24"/>
        <v>NIL</v>
      </c>
      <c r="AM63" s="538" t="str">
        <f t="shared" si="30"/>
        <v>NIL</v>
      </c>
      <c r="AN63" s="538" t="str">
        <f t="shared" si="31"/>
        <v>NIL</v>
      </c>
      <c r="AO63" s="538" t="str">
        <f t="shared" si="32"/>
        <v>NIL</v>
      </c>
      <c r="AP63" s="538" t="str">
        <f t="shared" si="33"/>
        <v>NIL</v>
      </c>
      <c r="AQ63" s="538">
        <f t="shared" si="34"/>
        <v>6</v>
      </c>
      <c r="AR63" s="538">
        <f t="shared" si="35"/>
        <v>8</v>
      </c>
    </row>
    <row r="64" spans="6:44" x14ac:dyDescent="0.25">
      <c r="F64" s="512">
        <f>'Student Entry'!B63</f>
        <v>50</v>
      </c>
      <c r="G64" s="567">
        <f>'Student Entry'!C63</f>
        <v>211413205051</v>
      </c>
      <c r="H64" s="274" t="str">
        <f>'Student Entry'!D63</f>
        <v>LOGESWARI.U</v>
      </c>
      <c r="I64" s="512">
        <v>8</v>
      </c>
      <c r="J64" s="512">
        <v>6</v>
      </c>
      <c r="K64" s="512"/>
      <c r="L64" s="512"/>
      <c r="M64" s="512"/>
      <c r="N64" s="512"/>
      <c r="O64" s="512">
        <v>5</v>
      </c>
      <c r="P64" s="512">
        <v>9</v>
      </c>
      <c r="Q64" s="512"/>
      <c r="R64" s="512"/>
      <c r="S64" s="512"/>
      <c r="T64" s="512"/>
      <c r="U64" s="512">
        <v>8</v>
      </c>
      <c r="V64" s="512">
        <v>2</v>
      </c>
      <c r="W64" s="274"/>
      <c r="X64" s="512"/>
      <c r="Y64" s="512"/>
      <c r="Z64" s="512"/>
      <c r="AA64" s="538">
        <f t="shared" si="1"/>
        <v>8</v>
      </c>
      <c r="AB64" s="538">
        <f t="shared" si="25"/>
        <v>6</v>
      </c>
      <c r="AC64" s="538" t="str">
        <f t="shared" si="26"/>
        <v>NIL</v>
      </c>
      <c r="AD64" s="538" t="str">
        <f t="shared" si="27"/>
        <v>NIL</v>
      </c>
      <c r="AE64" s="538" t="str">
        <f t="shared" si="28"/>
        <v>NIL</v>
      </c>
      <c r="AF64" s="538" t="str">
        <f t="shared" si="29"/>
        <v>NIL</v>
      </c>
      <c r="AG64" s="538" t="str">
        <f t="shared" si="19"/>
        <v>NIL</v>
      </c>
      <c r="AH64" s="538" t="str">
        <f t="shared" si="20"/>
        <v>NIL</v>
      </c>
      <c r="AI64" s="538">
        <f t="shared" si="21"/>
        <v>9</v>
      </c>
      <c r="AJ64" s="538">
        <f t="shared" si="22"/>
        <v>5</v>
      </c>
      <c r="AK64" s="538" t="str">
        <f t="shared" si="23"/>
        <v>NIL</v>
      </c>
      <c r="AL64" s="538" t="str">
        <f t="shared" si="24"/>
        <v>NIL</v>
      </c>
      <c r="AM64" s="538" t="str">
        <f t="shared" si="30"/>
        <v>NIL</v>
      </c>
      <c r="AN64" s="538" t="str">
        <f t="shared" si="31"/>
        <v>NIL</v>
      </c>
      <c r="AO64" s="538" t="str">
        <f t="shared" si="32"/>
        <v>NIL</v>
      </c>
      <c r="AP64" s="538" t="str">
        <f t="shared" si="33"/>
        <v>NIL</v>
      </c>
      <c r="AQ64" s="538">
        <f t="shared" si="34"/>
        <v>8</v>
      </c>
      <c r="AR64" s="538">
        <f t="shared" si="35"/>
        <v>2</v>
      </c>
    </row>
    <row r="65" spans="6:44" x14ac:dyDescent="0.25">
      <c r="F65" s="512">
        <f>'Student Entry'!B64</f>
        <v>51</v>
      </c>
      <c r="G65" s="567">
        <f>'Student Entry'!C64</f>
        <v>211413205052</v>
      </c>
      <c r="H65" s="274" t="str">
        <f>'Student Entry'!D64</f>
        <v>MAHESH.S</v>
      </c>
      <c r="I65" s="512">
        <v>6</v>
      </c>
      <c r="J65" s="512">
        <v>8</v>
      </c>
      <c r="K65" s="512"/>
      <c r="L65" s="512"/>
      <c r="M65" s="512"/>
      <c r="N65" s="512"/>
      <c r="O65" s="512">
        <v>8</v>
      </c>
      <c r="P65" s="512">
        <v>8</v>
      </c>
      <c r="Q65" s="512"/>
      <c r="R65" s="512"/>
      <c r="S65" s="512"/>
      <c r="T65" s="512"/>
      <c r="U65" s="512">
        <v>5</v>
      </c>
      <c r="V65" s="512">
        <v>8</v>
      </c>
      <c r="W65" s="274"/>
      <c r="X65" s="512"/>
      <c r="Y65" s="512"/>
      <c r="Z65" s="512"/>
      <c r="AA65" s="538">
        <f t="shared" si="1"/>
        <v>6</v>
      </c>
      <c r="AB65" s="538">
        <f t="shared" si="25"/>
        <v>8</v>
      </c>
      <c r="AC65" s="538" t="str">
        <f t="shared" si="26"/>
        <v>NIL</v>
      </c>
      <c r="AD65" s="538" t="str">
        <f t="shared" si="27"/>
        <v>NIL</v>
      </c>
      <c r="AE65" s="538" t="str">
        <f t="shared" si="28"/>
        <v>NIL</v>
      </c>
      <c r="AF65" s="538" t="str">
        <f t="shared" si="29"/>
        <v>NIL</v>
      </c>
      <c r="AG65" s="538" t="str">
        <f t="shared" si="19"/>
        <v>NIL</v>
      </c>
      <c r="AH65" s="538" t="str">
        <f t="shared" si="20"/>
        <v>NIL</v>
      </c>
      <c r="AI65" s="538">
        <f t="shared" si="21"/>
        <v>8</v>
      </c>
      <c r="AJ65" s="538">
        <f t="shared" si="22"/>
        <v>8</v>
      </c>
      <c r="AK65" s="538" t="str">
        <f t="shared" si="23"/>
        <v>NIL</v>
      </c>
      <c r="AL65" s="538" t="str">
        <f t="shared" si="24"/>
        <v>NIL</v>
      </c>
      <c r="AM65" s="538" t="str">
        <f t="shared" si="30"/>
        <v>NIL</v>
      </c>
      <c r="AN65" s="538" t="str">
        <f t="shared" si="31"/>
        <v>NIL</v>
      </c>
      <c r="AO65" s="538" t="str">
        <f t="shared" si="32"/>
        <v>NIL</v>
      </c>
      <c r="AP65" s="538" t="str">
        <f t="shared" si="33"/>
        <v>NIL</v>
      </c>
      <c r="AQ65" s="538">
        <f t="shared" si="34"/>
        <v>5</v>
      </c>
      <c r="AR65" s="538">
        <f t="shared" si="35"/>
        <v>8</v>
      </c>
    </row>
    <row r="66" spans="6:44" x14ac:dyDescent="0.25">
      <c r="F66" s="512">
        <f>'Student Entry'!B65</f>
        <v>52</v>
      </c>
      <c r="G66" s="567">
        <f>'Student Entry'!C65</f>
        <v>211413205053</v>
      </c>
      <c r="H66" s="274" t="str">
        <f>'Student Entry'!D65</f>
        <v>MANASA.M.S</v>
      </c>
      <c r="I66" s="512">
        <v>8</v>
      </c>
      <c r="J66" s="512">
        <v>4</v>
      </c>
      <c r="K66" s="512"/>
      <c r="L66" s="512"/>
      <c r="M66" s="512"/>
      <c r="N66" s="512"/>
      <c r="O66" s="512">
        <v>5</v>
      </c>
      <c r="P66" s="512">
        <v>7</v>
      </c>
      <c r="Q66" s="512"/>
      <c r="R66" s="512"/>
      <c r="S66" s="512"/>
      <c r="T66" s="512"/>
      <c r="U66" s="512">
        <v>5</v>
      </c>
      <c r="V66" s="512">
        <v>6</v>
      </c>
      <c r="W66" s="274"/>
      <c r="X66" s="512"/>
      <c r="Y66" s="512"/>
      <c r="Z66" s="512"/>
      <c r="AA66" s="538">
        <f t="shared" si="1"/>
        <v>8</v>
      </c>
      <c r="AB66" s="538">
        <f t="shared" si="25"/>
        <v>4</v>
      </c>
      <c r="AC66" s="538" t="str">
        <f t="shared" si="26"/>
        <v>NIL</v>
      </c>
      <c r="AD66" s="538" t="str">
        <f t="shared" si="27"/>
        <v>NIL</v>
      </c>
      <c r="AE66" s="538" t="str">
        <f t="shared" si="28"/>
        <v>NIL</v>
      </c>
      <c r="AF66" s="538" t="str">
        <f t="shared" si="29"/>
        <v>NIL</v>
      </c>
      <c r="AG66" s="538" t="str">
        <f t="shared" si="19"/>
        <v>NIL</v>
      </c>
      <c r="AH66" s="538" t="str">
        <f t="shared" si="20"/>
        <v>NIL</v>
      </c>
      <c r="AI66" s="538">
        <f t="shared" si="21"/>
        <v>7</v>
      </c>
      <c r="AJ66" s="538">
        <f t="shared" si="22"/>
        <v>5</v>
      </c>
      <c r="AK66" s="538" t="str">
        <f t="shared" si="23"/>
        <v>NIL</v>
      </c>
      <c r="AL66" s="538" t="str">
        <f t="shared" si="24"/>
        <v>NIL</v>
      </c>
      <c r="AM66" s="538" t="str">
        <f t="shared" si="30"/>
        <v>NIL</v>
      </c>
      <c r="AN66" s="538" t="str">
        <f t="shared" si="31"/>
        <v>NIL</v>
      </c>
      <c r="AO66" s="538" t="str">
        <f t="shared" si="32"/>
        <v>NIL</v>
      </c>
      <c r="AP66" s="538" t="str">
        <f t="shared" si="33"/>
        <v>NIL</v>
      </c>
      <c r="AQ66" s="538">
        <f t="shared" si="34"/>
        <v>5</v>
      </c>
      <c r="AR66" s="538">
        <f t="shared" si="35"/>
        <v>6</v>
      </c>
    </row>
    <row r="67" spans="6:44" x14ac:dyDescent="0.25">
      <c r="F67" s="512">
        <f>'Student Entry'!B66</f>
        <v>53</v>
      </c>
      <c r="G67" s="567">
        <f>'Student Entry'!C66</f>
        <v>211413205054</v>
      </c>
      <c r="H67" s="274" t="str">
        <f>'Student Entry'!D66</f>
        <v>MANIKANDARAJ.C.R</v>
      </c>
      <c r="I67" s="512">
        <v>6</v>
      </c>
      <c r="J67" s="512">
        <v>9</v>
      </c>
      <c r="K67" s="512"/>
      <c r="L67" s="512"/>
      <c r="M67" s="512"/>
      <c r="N67" s="512"/>
      <c r="O67" s="512">
        <v>9</v>
      </c>
      <c r="P67" s="512">
        <v>7</v>
      </c>
      <c r="Q67" s="512"/>
      <c r="R67" s="512"/>
      <c r="S67" s="512"/>
      <c r="T67" s="512"/>
      <c r="U67" s="512">
        <v>8</v>
      </c>
      <c r="V67" s="512">
        <v>8</v>
      </c>
      <c r="W67" s="274"/>
      <c r="X67" s="512"/>
      <c r="Y67" s="512"/>
      <c r="Z67" s="512"/>
      <c r="AA67" s="538">
        <f t="shared" si="1"/>
        <v>6</v>
      </c>
      <c r="AB67" s="538">
        <f t="shared" si="25"/>
        <v>9</v>
      </c>
      <c r="AC67" s="538" t="str">
        <f t="shared" si="26"/>
        <v>NIL</v>
      </c>
      <c r="AD67" s="538" t="str">
        <f t="shared" si="27"/>
        <v>NIL</v>
      </c>
      <c r="AE67" s="538" t="str">
        <f t="shared" si="28"/>
        <v>NIL</v>
      </c>
      <c r="AF67" s="538" t="str">
        <f t="shared" si="29"/>
        <v>NIL</v>
      </c>
      <c r="AG67" s="538" t="str">
        <f t="shared" si="19"/>
        <v>NIL</v>
      </c>
      <c r="AH67" s="538" t="str">
        <f t="shared" si="20"/>
        <v>NIL</v>
      </c>
      <c r="AI67" s="538">
        <f t="shared" si="21"/>
        <v>7</v>
      </c>
      <c r="AJ67" s="538">
        <f t="shared" si="22"/>
        <v>9</v>
      </c>
      <c r="AK67" s="538" t="str">
        <f t="shared" si="23"/>
        <v>NIL</v>
      </c>
      <c r="AL67" s="538" t="str">
        <f t="shared" si="24"/>
        <v>NIL</v>
      </c>
      <c r="AM67" s="538" t="str">
        <f t="shared" si="30"/>
        <v>NIL</v>
      </c>
      <c r="AN67" s="538" t="str">
        <f t="shared" si="31"/>
        <v>NIL</v>
      </c>
      <c r="AO67" s="538" t="str">
        <f t="shared" si="32"/>
        <v>NIL</v>
      </c>
      <c r="AP67" s="538" t="str">
        <f t="shared" si="33"/>
        <v>NIL</v>
      </c>
      <c r="AQ67" s="538">
        <f t="shared" si="34"/>
        <v>8</v>
      </c>
      <c r="AR67" s="538">
        <f t="shared" si="35"/>
        <v>8</v>
      </c>
    </row>
    <row r="68" spans="6:44" x14ac:dyDescent="0.25">
      <c r="F68" s="512">
        <f>'Student Entry'!B67</f>
        <v>54</v>
      </c>
      <c r="G68" s="567">
        <f>'Student Entry'!C67</f>
        <v>211413205055</v>
      </c>
      <c r="H68" s="274" t="str">
        <f>'Student Entry'!D67</f>
        <v>MANJULA.A</v>
      </c>
      <c r="I68" s="512">
        <v>9</v>
      </c>
      <c r="J68" s="512">
        <v>2</v>
      </c>
      <c r="K68" s="512"/>
      <c r="L68" s="512"/>
      <c r="M68" s="512"/>
      <c r="N68" s="512"/>
      <c r="O68" s="512">
        <v>6</v>
      </c>
      <c r="P68" s="512">
        <v>5</v>
      </c>
      <c r="Q68" s="512"/>
      <c r="R68" s="512"/>
      <c r="S68" s="512"/>
      <c r="T68" s="512"/>
      <c r="U68" s="512">
        <v>2</v>
      </c>
      <c r="V68" s="512">
        <v>8</v>
      </c>
      <c r="W68" s="274"/>
      <c r="X68" s="512"/>
      <c r="Y68" s="512"/>
      <c r="Z68" s="512"/>
      <c r="AA68" s="538">
        <f t="shared" si="1"/>
        <v>9</v>
      </c>
      <c r="AB68" s="538">
        <f t="shared" si="25"/>
        <v>2</v>
      </c>
      <c r="AC68" s="538" t="str">
        <f t="shared" si="26"/>
        <v>NIL</v>
      </c>
      <c r="AD68" s="538" t="str">
        <f t="shared" si="27"/>
        <v>NIL</v>
      </c>
      <c r="AE68" s="538" t="str">
        <f t="shared" si="28"/>
        <v>NIL</v>
      </c>
      <c r="AF68" s="538" t="str">
        <f t="shared" si="29"/>
        <v>NIL</v>
      </c>
      <c r="AG68" s="538" t="str">
        <f t="shared" si="19"/>
        <v>NIL</v>
      </c>
      <c r="AH68" s="538" t="str">
        <f t="shared" si="20"/>
        <v>NIL</v>
      </c>
      <c r="AI68" s="538">
        <f t="shared" si="21"/>
        <v>5</v>
      </c>
      <c r="AJ68" s="538">
        <f t="shared" si="22"/>
        <v>6</v>
      </c>
      <c r="AK68" s="538" t="str">
        <f t="shared" si="23"/>
        <v>NIL</v>
      </c>
      <c r="AL68" s="538" t="str">
        <f t="shared" si="24"/>
        <v>NIL</v>
      </c>
      <c r="AM68" s="538" t="str">
        <f t="shared" si="30"/>
        <v>NIL</v>
      </c>
      <c r="AN68" s="538" t="str">
        <f t="shared" si="31"/>
        <v>NIL</v>
      </c>
      <c r="AO68" s="538" t="str">
        <f t="shared" si="32"/>
        <v>NIL</v>
      </c>
      <c r="AP68" s="538" t="str">
        <f t="shared" si="33"/>
        <v>NIL</v>
      </c>
      <c r="AQ68" s="538">
        <f t="shared" si="34"/>
        <v>2</v>
      </c>
      <c r="AR68" s="538">
        <f t="shared" si="35"/>
        <v>8</v>
      </c>
    </row>
    <row r="69" spans="6:44" x14ac:dyDescent="0.25">
      <c r="F69" s="512">
        <f>'Student Entry'!B68</f>
        <v>55</v>
      </c>
      <c r="G69" s="567">
        <f>'Student Entry'!C68</f>
        <v>211413205056</v>
      </c>
      <c r="H69" s="274" t="str">
        <f>'Student Entry'!D68</f>
        <v>MANOJKUMAR.P</v>
      </c>
      <c r="I69" s="512">
        <v>7</v>
      </c>
      <c r="J69" s="512">
        <v>10</v>
      </c>
      <c r="K69" s="512"/>
      <c r="L69" s="512"/>
      <c r="M69" s="512"/>
      <c r="N69" s="512"/>
      <c r="O69" s="512">
        <v>8</v>
      </c>
      <c r="P69" s="512">
        <v>6</v>
      </c>
      <c r="Q69" s="512"/>
      <c r="R69" s="512"/>
      <c r="S69" s="512"/>
      <c r="T69" s="512"/>
      <c r="U69" s="512">
        <v>8</v>
      </c>
      <c r="V69" s="512">
        <v>2</v>
      </c>
      <c r="W69" s="274"/>
      <c r="X69" s="512"/>
      <c r="Y69" s="512"/>
      <c r="Z69" s="512"/>
      <c r="AA69" s="538">
        <f t="shared" si="1"/>
        <v>7</v>
      </c>
      <c r="AB69" s="538">
        <f t="shared" si="25"/>
        <v>10</v>
      </c>
      <c r="AC69" s="538" t="str">
        <f t="shared" si="26"/>
        <v>NIL</v>
      </c>
      <c r="AD69" s="538" t="str">
        <f t="shared" si="27"/>
        <v>NIL</v>
      </c>
      <c r="AE69" s="538" t="str">
        <f t="shared" si="28"/>
        <v>NIL</v>
      </c>
      <c r="AF69" s="538" t="str">
        <f t="shared" si="29"/>
        <v>NIL</v>
      </c>
      <c r="AG69" s="538" t="str">
        <f t="shared" si="19"/>
        <v>NIL</v>
      </c>
      <c r="AH69" s="538" t="str">
        <f t="shared" si="20"/>
        <v>NIL</v>
      </c>
      <c r="AI69" s="538">
        <f t="shared" si="21"/>
        <v>6</v>
      </c>
      <c r="AJ69" s="538">
        <f t="shared" si="22"/>
        <v>8</v>
      </c>
      <c r="AK69" s="538" t="str">
        <f t="shared" si="23"/>
        <v>NIL</v>
      </c>
      <c r="AL69" s="538" t="str">
        <f t="shared" si="24"/>
        <v>NIL</v>
      </c>
      <c r="AM69" s="538" t="str">
        <f t="shared" si="30"/>
        <v>NIL</v>
      </c>
      <c r="AN69" s="538" t="str">
        <f t="shared" si="31"/>
        <v>NIL</v>
      </c>
      <c r="AO69" s="538" t="str">
        <f t="shared" si="32"/>
        <v>NIL</v>
      </c>
      <c r="AP69" s="538" t="str">
        <f t="shared" si="33"/>
        <v>NIL</v>
      </c>
      <c r="AQ69" s="538">
        <f t="shared" si="34"/>
        <v>8</v>
      </c>
      <c r="AR69" s="538">
        <f t="shared" si="35"/>
        <v>2</v>
      </c>
    </row>
    <row r="70" spans="6:44" x14ac:dyDescent="0.25">
      <c r="F70" s="512">
        <f>'Student Entry'!B69</f>
        <v>56</v>
      </c>
      <c r="G70" s="567">
        <f>'Student Entry'!C69</f>
        <v>211413205058</v>
      </c>
      <c r="H70" s="274" t="str">
        <f>'Student Entry'!D69</f>
        <v>MATHIVANI.M</v>
      </c>
      <c r="I70" s="512">
        <v>6</v>
      </c>
      <c r="J70" s="512">
        <v>6</v>
      </c>
      <c r="K70" s="512"/>
      <c r="L70" s="512"/>
      <c r="M70" s="512"/>
      <c r="N70" s="512"/>
      <c r="O70" s="512">
        <v>7</v>
      </c>
      <c r="P70" s="512">
        <v>8</v>
      </c>
      <c r="Q70" s="512"/>
      <c r="R70" s="512"/>
      <c r="S70" s="512"/>
      <c r="T70" s="512"/>
      <c r="U70" s="512">
        <v>6</v>
      </c>
      <c r="V70" s="512">
        <v>8</v>
      </c>
      <c r="W70" s="274"/>
      <c r="X70" s="512"/>
      <c r="Y70" s="512"/>
      <c r="Z70" s="512"/>
      <c r="AA70" s="538">
        <f t="shared" si="1"/>
        <v>6</v>
      </c>
      <c r="AB70" s="538">
        <f t="shared" si="25"/>
        <v>6</v>
      </c>
      <c r="AC70" s="538" t="str">
        <f t="shared" si="26"/>
        <v>NIL</v>
      </c>
      <c r="AD70" s="538" t="str">
        <f t="shared" si="27"/>
        <v>NIL</v>
      </c>
      <c r="AE70" s="538" t="str">
        <f t="shared" si="28"/>
        <v>NIL</v>
      </c>
      <c r="AF70" s="538" t="str">
        <f t="shared" si="29"/>
        <v>NIL</v>
      </c>
      <c r="AG70" s="538" t="str">
        <f t="shared" si="19"/>
        <v>NIL</v>
      </c>
      <c r="AH70" s="538" t="str">
        <f t="shared" si="20"/>
        <v>NIL</v>
      </c>
      <c r="AI70" s="538">
        <f t="shared" si="21"/>
        <v>8</v>
      </c>
      <c r="AJ70" s="538">
        <f t="shared" si="22"/>
        <v>7</v>
      </c>
      <c r="AK70" s="538" t="str">
        <f t="shared" si="23"/>
        <v>NIL</v>
      </c>
      <c r="AL70" s="538" t="str">
        <f t="shared" si="24"/>
        <v>NIL</v>
      </c>
      <c r="AM70" s="538" t="str">
        <f t="shared" si="30"/>
        <v>NIL</v>
      </c>
      <c r="AN70" s="538" t="str">
        <f t="shared" si="31"/>
        <v>NIL</v>
      </c>
      <c r="AO70" s="538" t="str">
        <f t="shared" si="32"/>
        <v>NIL</v>
      </c>
      <c r="AP70" s="538" t="str">
        <f t="shared" si="33"/>
        <v>NIL</v>
      </c>
      <c r="AQ70" s="538">
        <f t="shared" si="34"/>
        <v>6</v>
      </c>
      <c r="AR70" s="538">
        <f t="shared" si="35"/>
        <v>8</v>
      </c>
    </row>
    <row r="71" spans="6:44" x14ac:dyDescent="0.25">
      <c r="F71" s="512">
        <f>'Student Entry'!B70</f>
        <v>57</v>
      </c>
      <c r="G71" s="567">
        <f>'Student Entry'!C70</f>
        <v>211413205059</v>
      </c>
      <c r="H71" s="274" t="str">
        <f>'Student Entry'!D70</f>
        <v>MEENA.A</v>
      </c>
      <c r="I71" s="512">
        <v>9</v>
      </c>
      <c r="J71" s="512">
        <v>8</v>
      </c>
      <c r="K71" s="512"/>
      <c r="L71" s="512"/>
      <c r="M71" s="512"/>
      <c r="N71" s="512"/>
      <c r="O71" s="512">
        <v>6</v>
      </c>
      <c r="P71" s="512">
        <v>4</v>
      </c>
      <c r="Q71" s="512"/>
      <c r="R71" s="512"/>
      <c r="S71" s="512"/>
      <c r="T71" s="512"/>
      <c r="U71" s="512">
        <v>8</v>
      </c>
      <c r="V71" s="512">
        <v>6</v>
      </c>
      <c r="W71" s="274"/>
      <c r="X71" s="512"/>
      <c r="Y71" s="512"/>
      <c r="Z71" s="512"/>
      <c r="AA71" s="538">
        <f t="shared" si="1"/>
        <v>9</v>
      </c>
      <c r="AB71" s="538">
        <f t="shared" si="25"/>
        <v>8</v>
      </c>
      <c r="AC71" s="538" t="str">
        <f t="shared" si="26"/>
        <v>NIL</v>
      </c>
      <c r="AD71" s="538" t="str">
        <f t="shared" si="27"/>
        <v>NIL</v>
      </c>
      <c r="AE71" s="538" t="str">
        <f t="shared" si="28"/>
        <v>NIL</v>
      </c>
      <c r="AF71" s="538" t="str">
        <f t="shared" si="29"/>
        <v>NIL</v>
      </c>
      <c r="AG71" s="538" t="str">
        <f t="shared" si="19"/>
        <v>NIL</v>
      </c>
      <c r="AH71" s="538" t="str">
        <f t="shared" si="20"/>
        <v>NIL</v>
      </c>
      <c r="AI71" s="538">
        <f t="shared" si="21"/>
        <v>4</v>
      </c>
      <c r="AJ71" s="538">
        <f t="shared" si="22"/>
        <v>6</v>
      </c>
      <c r="AK71" s="538" t="str">
        <f t="shared" si="23"/>
        <v>NIL</v>
      </c>
      <c r="AL71" s="538" t="str">
        <f t="shared" si="24"/>
        <v>NIL</v>
      </c>
      <c r="AM71" s="538" t="str">
        <f t="shared" si="30"/>
        <v>NIL</v>
      </c>
      <c r="AN71" s="538" t="str">
        <f t="shared" si="31"/>
        <v>NIL</v>
      </c>
      <c r="AO71" s="538" t="str">
        <f t="shared" si="32"/>
        <v>NIL</v>
      </c>
      <c r="AP71" s="538" t="str">
        <f t="shared" si="33"/>
        <v>NIL</v>
      </c>
      <c r="AQ71" s="538">
        <f t="shared" si="34"/>
        <v>8</v>
      </c>
      <c r="AR71" s="538">
        <f t="shared" si="35"/>
        <v>6</v>
      </c>
    </row>
    <row r="72" spans="6:44" x14ac:dyDescent="0.25">
      <c r="F72" s="512">
        <f>'Student Entry'!B71</f>
        <v>58</v>
      </c>
      <c r="G72" s="567">
        <f>'Student Entry'!C71</f>
        <v>211413205060</v>
      </c>
      <c r="H72" s="274" t="str">
        <f>'Student Entry'!D71</f>
        <v>MITHILESH.N</v>
      </c>
      <c r="I72" s="512">
        <v>5</v>
      </c>
      <c r="J72" s="512">
        <v>4</v>
      </c>
      <c r="K72" s="512"/>
      <c r="L72" s="512"/>
      <c r="M72" s="512"/>
      <c r="N72" s="512"/>
      <c r="O72" s="512">
        <v>9</v>
      </c>
      <c r="P72" s="512">
        <v>9</v>
      </c>
      <c r="Q72" s="512"/>
      <c r="R72" s="512"/>
      <c r="S72" s="512"/>
      <c r="T72" s="512"/>
      <c r="U72" s="512">
        <v>8</v>
      </c>
      <c r="V72" s="512">
        <v>9</v>
      </c>
      <c r="W72" s="274"/>
      <c r="X72" s="512"/>
      <c r="Y72" s="512"/>
      <c r="Z72" s="512"/>
      <c r="AA72" s="538">
        <f t="shared" si="1"/>
        <v>5</v>
      </c>
      <c r="AB72" s="538">
        <f t="shared" si="25"/>
        <v>4</v>
      </c>
      <c r="AC72" s="538" t="str">
        <f t="shared" si="26"/>
        <v>NIL</v>
      </c>
      <c r="AD72" s="538" t="str">
        <f t="shared" si="27"/>
        <v>NIL</v>
      </c>
      <c r="AE72" s="538" t="str">
        <f t="shared" si="28"/>
        <v>NIL</v>
      </c>
      <c r="AF72" s="538" t="str">
        <f t="shared" si="29"/>
        <v>NIL</v>
      </c>
      <c r="AG72" s="538" t="str">
        <f t="shared" si="19"/>
        <v>NIL</v>
      </c>
      <c r="AH72" s="538" t="str">
        <f t="shared" si="20"/>
        <v>NIL</v>
      </c>
      <c r="AI72" s="538">
        <f t="shared" si="21"/>
        <v>9</v>
      </c>
      <c r="AJ72" s="538">
        <f t="shared" si="22"/>
        <v>9</v>
      </c>
      <c r="AK72" s="538" t="str">
        <f t="shared" si="23"/>
        <v>NIL</v>
      </c>
      <c r="AL72" s="538" t="str">
        <f t="shared" si="24"/>
        <v>NIL</v>
      </c>
      <c r="AM72" s="538" t="str">
        <f t="shared" si="30"/>
        <v>NIL</v>
      </c>
      <c r="AN72" s="538" t="str">
        <f t="shared" si="31"/>
        <v>NIL</v>
      </c>
      <c r="AO72" s="538" t="str">
        <f t="shared" si="32"/>
        <v>NIL</v>
      </c>
      <c r="AP72" s="538" t="str">
        <f t="shared" si="33"/>
        <v>NIL</v>
      </c>
      <c r="AQ72" s="538">
        <f t="shared" si="34"/>
        <v>8</v>
      </c>
      <c r="AR72" s="538">
        <f t="shared" si="35"/>
        <v>9</v>
      </c>
    </row>
    <row r="73" spans="6:44" x14ac:dyDescent="0.25">
      <c r="F73" s="512">
        <f>'Student Entry'!B72</f>
        <v>59</v>
      </c>
      <c r="G73" s="567">
        <f>'Student Entry'!C72</f>
        <v>211413205061</v>
      </c>
      <c r="H73" s="274" t="str">
        <f>'Student Entry'!D72</f>
        <v>MONICA.M</v>
      </c>
      <c r="I73" s="512">
        <v>6</v>
      </c>
      <c r="J73" s="512">
        <v>9</v>
      </c>
      <c r="K73" s="512"/>
      <c r="L73" s="512"/>
      <c r="M73" s="512"/>
      <c r="N73" s="512"/>
      <c r="O73" s="512">
        <v>9</v>
      </c>
      <c r="P73" s="512">
        <v>2</v>
      </c>
      <c r="Q73" s="512"/>
      <c r="R73" s="512"/>
      <c r="S73" s="512"/>
      <c r="T73" s="512"/>
      <c r="U73" s="512">
        <v>9</v>
      </c>
      <c r="V73" s="512">
        <v>7</v>
      </c>
      <c r="W73" s="274"/>
      <c r="X73" s="512"/>
      <c r="Y73" s="512"/>
      <c r="Z73" s="512"/>
      <c r="AA73" s="538">
        <f t="shared" si="1"/>
        <v>6</v>
      </c>
      <c r="AB73" s="538">
        <f t="shared" si="25"/>
        <v>9</v>
      </c>
      <c r="AC73" s="538" t="str">
        <f t="shared" si="26"/>
        <v>NIL</v>
      </c>
      <c r="AD73" s="538" t="str">
        <f t="shared" si="27"/>
        <v>NIL</v>
      </c>
      <c r="AE73" s="538" t="str">
        <f t="shared" si="28"/>
        <v>NIL</v>
      </c>
      <c r="AF73" s="538" t="str">
        <f t="shared" si="29"/>
        <v>NIL</v>
      </c>
      <c r="AG73" s="538" t="str">
        <f t="shared" si="19"/>
        <v>NIL</v>
      </c>
      <c r="AH73" s="538" t="str">
        <f t="shared" si="20"/>
        <v>NIL</v>
      </c>
      <c r="AI73" s="538">
        <f t="shared" si="21"/>
        <v>2</v>
      </c>
      <c r="AJ73" s="538">
        <f t="shared" si="22"/>
        <v>9</v>
      </c>
      <c r="AK73" s="538" t="str">
        <f t="shared" si="23"/>
        <v>NIL</v>
      </c>
      <c r="AL73" s="538" t="str">
        <f t="shared" si="24"/>
        <v>NIL</v>
      </c>
      <c r="AM73" s="538" t="str">
        <f t="shared" si="30"/>
        <v>NIL</v>
      </c>
      <c r="AN73" s="538" t="str">
        <f t="shared" si="31"/>
        <v>NIL</v>
      </c>
      <c r="AO73" s="538" t="str">
        <f t="shared" si="32"/>
        <v>NIL</v>
      </c>
      <c r="AP73" s="538" t="str">
        <f t="shared" si="33"/>
        <v>NIL</v>
      </c>
      <c r="AQ73" s="538">
        <f t="shared" si="34"/>
        <v>9</v>
      </c>
      <c r="AR73" s="538">
        <f t="shared" si="35"/>
        <v>7</v>
      </c>
    </row>
    <row r="74" spans="6:44" x14ac:dyDescent="0.25">
      <c r="F74" s="512">
        <f>'Student Entry'!B73</f>
        <v>60</v>
      </c>
      <c r="G74" s="567">
        <f>'Student Entry'!C73</f>
        <v>211413205062</v>
      </c>
      <c r="H74" s="274" t="str">
        <f>'Student Entry'!D73</f>
        <v>MONIKA.S</v>
      </c>
      <c r="I74" s="512">
        <v>8</v>
      </c>
      <c r="J74" s="512">
        <v>2</v>
      </c>
      <c r="K74" s="512"/>
      <c r="L74" s="512"/>
      <c r="M74" s="512"/>
      <c r="N74" s="512"/>
      <c r="O74" s="512">
        <v>9</v>
      </c>
      <c r="P74" s="512">
        <v>10</v>
      </c>
      <c r="Q74" s="512"/>
      <c r="R74" s="512"/>
      <c r="S74" s="512"/>
      <c r="T74" s="512"/>
      <c r="U74" s="512">
        <v>6</v>
      </c>
      <c r="V74" s="512">
        <v>8</v>
      </c>
      <c r="W74" s="274"/>
      <c r="X74" s="512"/>
      <c r="Y74" s="512"/>
      <c r="Z74" s="512"/>
      <c r="AA74" s="538">
        <f t="shared" si="1"/>
        <v>8</v>
      </c>
      <c r="AB74" s="538">
        <f t="shared" si="25"/>
        <v>2</v>
      </c>
      <c r="AC74" s="538" t="str">
        <f t="shared" si="26"/>
        <v>NIL</v>
      </c>
      <c r="AD74" s="538" t="str">
        <f t="shared" si="27"/>
        <v>NIL</v>
      </c>
      <c r="AE74" s="538" t="str">
        <f t="shared" si="28"/>
        <v>NIL</v>
      </c>
      <c r="AF74" s="538" t="str">
        <f t="shared" si="29"/>
        <v>NIL</v>
      </c>
      <c r="AG74" s="538" t="str">
        <f t="shared" si="19"/>
        <v>NIL</v>
      </c>
      <c r="AH74" s="538" t="str">
        <f t="shared" si="20"/>
        <v>NIL</v>
      </c>
      <c r="AI74" s="538">
        <f t="shared" si="21"/>
        <v>10</v>
      </c>
      <c r="AJ74" s="538">
        <f t="shared" si="22"/>
        <v>9</v>
      </c>
      <c r="AK74" s="538" t="str">
        <f t="shared" si="23"/>
        <v>NIL</v>
      </c>
      <c r="AL74" s="538" t="str">
        <f t="shared" si="24"/>
        <v>NIL</v>
      </c>
      <c r="AM74" s="538" t="str">
        <f t="shared" si="30"/>
        <v>NIL</v>
      </c>
      <c r="AN74" s="538" t="str">
        <f t="shared" si="31"/>
        <v>NIL</v>
      </c>
      <c r="AO74" s="538" t="str">
        <f t="shared" si="32"/>
        <v>NIL</v>
      </c>
      <c r="AP74" s="538" t="str">
        <f t="shared" si="33"/>
        <v>NIL</v>
      </c>
      <c r="AQ74" s="538">
        <f t="shared" si="34"/>
        <v>6</v>
      </c>
      <c r="AR74" s="538">
        <f t="shared" si="35"/>
        <v>8</v>
      </c>
    </row>
    <row r="75" spans="6:44" x14ac:dyDescent="0.25">
      <c r="F75" s="512">
        <f>'Student Entry'!B74</f>
        <v>61</v>
      </c>
      <c r="G75" s="567">
        <f>'Student Entry'!C74</f>
        <v>211413205063</v>
      </c>
      <c r="H75" s="274" t="str">
        <f>'Student Entry'!D74</f>
        <v>MONISHA.B</v>
      </c>
      <c r="I75" s="512">
        <v>6</v>
      </c>
      <c r="J75" s="512">
        <v>5</v>
      </c>
      <c r="K75" s="512"/>
      <c r="L75" s="512"/>
      <c r="M75" s="512"/>
      <c r="N75" s="512"/>
      <c r="O75" s="512">
        <v>8</v>
      </c>
      <c r="P75" s="512">
        <v>6</v>
      </c>
      <c r="Q75" s="512"/>
      <c r="R75" s="512"/>
      <c r="S75" s="512"/>
      <c r="T75" s="512"/>
      <c r="U75" s="512">
        <v>7</v>
      </c>
      <c r="V75" s="512">
        <v>6</v>
      </c>
      <c r="W75" s="274"/>
      <c r="X75" s="512"/>
      <c r="Y75" s="512"/>
      <c r="Z75" s="512"/>
      <c r="AA75" s="538">
        <f t="shared" si="1"/>
        <v>6</v>
      </c>
      <c r="AB75" s="538">
        <f t="shared" si="25"/>
        <v>5</v>
      </c>
      <c r="AC75" s="538" t="str">
        <f t="shared" si="26"/>
        <v>NIL</v>
      </c>
      <c r="AD75" s="538" t="str">
        <f t="shared" si="27"/>
        <v>NIL</v>
      </c>
      <c r="AE75" s="538" t="str">
        <f t="shared" si="28"/>
        <v>NIL</v>
      </c>
      <c r="AF75" s="538" t="str">
        <f t="shared" si="29"/>
        <v>NIL</v>
      </c>
      <c r="AG75" s="538" t="str">
        <f t="shared" si="19"/>
        <v>NIL</v>
      </c>
      <c r="AH75" s="538" t="str">
        <f t="shared" si="20"/>
        <v>NIL</v>
      </c>
      <c r="AI75" s="538">
        <f t="shared" si="21"/>
        <v>6</v>
      </c>
      <c r="AJ75" s="538">
        <f t="shared" si="22"/>
        <v>8</v>
      </c>
      <c r="AK75" s="538" t="str">
        <f t="shared" si="23"/>
        <v>NIL</v>
      </c>
      <c r="AL75" s="538" t="str">
        <f t="shared" si="24"/>
        <v>NIL</v>
      </c>
      <c r="AM75" s="538" t="str">
        <f t="shared" si="30"/>
        <v>NIL</v>
      </c>
      <c r="AN75" s="538" t="str">
        <f t="shared" si="31"/>
        <v>NIL</v>
      </c>
      <c r="AO75" s="538" t="str">
        <f t="shared" si="32"/>
        <v>NIL</v>
      </c>
      <c r="AP75" s="538" t="str">
        <f t="shared" si="33"/>
        <v>NIL</v>
      </c>
      <c r="AQ75" s="538">
        <f t="shared" si="34"/>
        <v>7</v>
      </c>
      <c r="AR75" s="538">
        <f t="shared" si="35"/>
        <v>6</v>
      </c>
    </row>
    <row r="76" spans="6:44" x14ac:dyDescent="0.25">
      <c r="F76" s="512">
        <f>'Student Entry'!B75</f>
        <v>62</v>
      </c>
      <c r="G76" s="567">
        <f>'Student Entry'!C75</f>
        <v>211413205064</v>
      </c>
      <c r="H76" s="274" t="str">
        <f>'Student Entry'!D75</f>
        <v>MOWNIKA.A</v>
      </c>
      <c r="I76" s="512">
        <v>9</v>
      </c>
      <c r="J76" s="512">
        <v>8</v>
      </c>
      <c r="K76" s="512"/>
      <c r="L76" s="512"/>
      <c r="M76" s="512"/>
      <c r="N76" s="512"/>
      <c r="O76" s="512">
        <v>7</v>
      </c>
      <c r="P76" s="512">
        <v>8</v>
      </c>
      <c r="Q76" s="512"/>
      <c r="R76" s="512"/>
      <c r="S76" s="512"/>
      <c r="T76" s="512"/>
      <c r="U76" s="512">
        <v>6</v>
      </c>
      <c r="V76" s="512">
        <v>9</v>
      </c>
      <c r="W76" s="274"/>
      <c r="X76" s="512"/>
      <c r="Y76" s="512"/>
      <c r="Z76" s="512"/>
      <c r="AA76" s="538">
        <f t="shared" si="1"/>
        <v>9</v>
      </c>
      <c r="AB76" s="538">
        <f t="shared" si="25"/>
        <v>8</v>
      </c>
      <c r="AC76" s="538" t="str">
        <f t="shared" si="26"/>
        <v>NIL</v>
      </c>
      <c r="AD76" s="538" t="str">
        <f t="shared" si="27"/>
        <v>NIL</v>
      </c>
      <c r="AE76" s="538" t="str">
        <f t="shared" si="28"/>
        <v>NIL</v>
      </c>
      <c r="AF76" s="538" t="str">
        <f t="shared" si="29"/>
        <v>NIL</v>
      </c>
      <c r="AG76" s="538" t="str">
        <f t="shared" si="19"/>
        <v>NIL</v>
      </c>
      <c r="AH76" s="538" t="str">
        <f t="shared" si="20"/>
        <v>NIL</v>
      </c>
      <c r="AI76" s="538">
        <f t="shared" si="21"/>
        <v>8</v>
      </c>
      <c r="AJ76" s="538">
        <f t="shared" si="22"/>
        <v>7</v>
      </c>
      <c r="AK76" s="538" t="str">
        <f t="shared" si="23"/>
        <v>NIL</v>
      </c>
      <c r="AL76" s="538" t="str">
        <f t="shared" si="24"/>
        <v>NIL</v>
      </c>
      <c r="AM76" s="538" t="str">
        <f t="shared" si="30"/>
        <v>NIL</v>
      </c>
      <c r="AN76" s="538" t="str">
        <f t="shared" si="31"/>
        <v>NIL</v>
      </c>
      <c r="AO76" s="538" t="str">
        <f t="shared" si="32"/>
        <v>NIL</v>
      </c>
      <c r="AP76" s="538" t="str">
        <f t="shared" si="33"/>
        <v>NIL</v>
      </c>
      <c r="AQ76" s="538">
        <f t="shared" si="34"/>
        <v>6</v>
      </c>
      <c r="AR76" s="538">
        <f t="shared" si="35"/>
        <v>9</v>
      </c>
    </row>
    <row r="77" spans="6:44" x14ac:dyDescent="0.25">
      <c r="F77" s="512">
        <f>'Student Entry'!B76</f>
        <v>63</v>
      </c>
      <c r="G77" s="567">
        <f>'Student Entry'!C76</f>
        <v>211413205065</v>
      </c>
      <c r="H77" s="274" t="str">
        <f>'Student Entry'!D76</f>
        <v>NANDHIDHA.G</v>
      </c>
      <c r="I77" s="512">
        <v>6</v>
      </c>
      <c r="J77" s="512">
        <v>9</v>
      </c>
      <c r="K77" s="512"/>
      <c r="L77" s="512"/>
      <c r="M77" s="512"/>
      <c r="N77" s="512"/>
      <c r="O77" s="512">
        <v>7</v>
      </c>
      <c r="P77" s="512">
        <v>4</v>
      </c>
      <c r="Q77" s="512"/>
      <c r="R77" s="512"/>
      <c r="S77" s="512"/>
      <c r="T77" s="512"/>
      <c r="U77" s="512">
        <v>9</v>
      </c>
      <c r="V77" s="512">
        <v>5</v>
      </c>
      <c r="W77" s="274"/>
      <c r="X77" s="512"/>
      <c r="Y77" s="512"/>
      <c r="Z77" s="512"/>
      <c r="AA77" s="538">
        <f t="shared" si="1"/>
        <v>6</v>
      </c>
      <c r="AB77" s="538">
        <f t="shared" si="25"/>
        <v>9</v>
      </c>
      <c r="AC77" s="538" t="str">
        <f t="shared" si="26"/>
        <v>NIL</v>
      </c>
      <c r="AD77" s="538" t="str">
        <f t="shared" si="27"/>
        <v>NIL</v>
      </c>
      <c r="AE77" s="538" t="str">
        <f t="shared" si="28"/>
        <v>NIL</v>
      </c>
      <c r="AF77" s="538" t="str">
        <f t="shared" si="29"/>
        <v>NIL</v>
      </c>
      <c r="AG77" s="538" t="str">
        <f t="shared" si="19"/>
        <v>NIL</v>
      </c>
      <c r="AH77" s="538" t="str">
        <f t="shared" si="20"/>
        <v>NIL</v>
      </c>
      <c r="AI77" s="538">
        <f t="shared" si="21"/>
        <v>4</v>
      </c>
      <c r="AJ77" s="538">
        <f t="shared" si="22"/>
        <v>7</v>
      </c>
      <c r="AK77" s="538" t="str">
        <f t="shared" si="23"/>
        <v>NIL</v>
      </c>
      <c r="AL77" s="538" t="str">
        <f t="shared" si="24"/>
        <v>NIL</v>
      </c>
      <c r="AM77" s="538" t="str">
        <f t="shared" si="30"/>
        <v>NIL</v>
      </c>
      <c r="AN77" s="538" t="str">
        <f t="shared" si="31"/>
        <v>NIL</v>
      </c>
      <c r="AO77" s="538" t="str">
        <f t="shared" si="32"/>
        <v>NIL</v>
      </c>
      <c r="AP77" s="538" t="str">
        <f t="shared" si="33"/>
        <v>NIL</v>
      </c>
      <c r="AQ77" s="538">
        <f t="shared" si="34"/>
        <v>9</v>
      </c>
      <c r="AR77" s="538">
        <f t="shared" si="35"/>
        <v>5</v>
      </c>
    </row>
    <row r="78" spans="6:44" x14ac:dyDescent="0.25">
      <c r="F78" s="512">
        <f>'Student Entry'!B77</f>
        <v>64</v>
      </c>
      <c r="G78" s="567">
        <f>'Student Entry'!C77</f>
        <v>211413205066</v>
      </c>
      <c r="H78" s="274" t="str">
        <f>'Student Entry'!D77</f>
        <v>NARAYANAN.K</v>
      </c>
      <c r="I78" s="512">
        <v>9</v>
      </c>
      <c r="J78" s="512">
        <v>6</v>
      </c>
      <c r="K78" s="512"/>
      <c r="L78" s="512"/>
      <c r="M78" s="512"/>
      <c r="N78" s="512"/>
      <c r="O78" s="512">
        <v>5</v>
      </c>
      <c r="P78" s="512">
        <v>5</v>
      </c>
      <c r="Q78" s="512"/>
      <c r="R78" s="512"/>
      <c r="S78" s="512"/>
      <c r="T78" s="512"/>
      <c r="U78" s="512">
        <v>7</v>
      </c>
      <c r="V78" s="512">
        <v>7</v>
      </c>
      <c r="W78" s="274"/>
      <c r="X78" s="512"/>
      <c r="Y78" s="512"/>
      <c r="Z78" s="512"/>
      <c r="AA78" s="538">
        <f t="shared" si="1"/>
        <v>9</v>
      </c>
      <c r="AB78" s="538">
        <f t="shared" si="25"/>
        <v>6</v>
      </c>
      <c r="AC78" s="538" t="str">
        <f t="shared" si="26"/>
        <v>NIL</v>
      </c>
      <c r="AD78" s="538" t="str">
        <f t="shared" si="27"/>
        <v>NIL</v>
      </c>
      <c r="AE78" s="538" t="str">
        <f t="shared" si="28"/>
        <v>NIL</v>
      </c>
      <c r="AF78" s="538" t="str">
        <f t="shared" si="29"/>
        <v>NIL</v>
      </c>
      <c r="AG78" s="538" t="str">
        <f t="shared" si="19"/>
        <v>NIL</v>
      </c>
      <c r="AH78" s="538" t="str">
        <f t="shared" si="20"/>
        <v>NIL</v>
      </c>
      <c r="AI78" s="538">
        <f t="shared" si="21"/>
        <v>5</v>
      </c>
      <c r="AJ78" s="538">
        <f t="shared" si="22"/>
        <v>5</v>
      </c>
      <c r="AK78" s="538" t="str">
        <f t="shared" si="23"/>
        <v>NIL</v>
      </c>
      <c r="AL78" s="538" t="str">
        <f t="shared" si="24"/>
        <v>NIL</v>
      </c>
      <c r="AM78" s="538" t="str">
        <f t="shared" si="30"/>
        <v>NIL</v>
      </c>
      <c r="AN78" s="538" t="str">
        <f t="shared" si="31"/>
        <v>NIL</v>
      </c>
      <c r="AO78" s="538" t="str">
        <f t="shared" si="32"/>
        <v>NIL</v>
      </c>
      <c r="AP78" s="538" t="str">
        <f t="shared" si="33"/>
        <v>NIL</v>
      </c>
      <c r="AQ78" s="538">
        <f t="shared" si="34"/>
        <v>7</v>
      </c>
      <c r="AR78" s="538">
        <f t="shared" si="35"/>
        <v>7</v>
      </c>
    </row>
    <row r="79" spans="6:44" x14ac:dyDescent="0.25">
      <c r="F79" s="512">
        <f>'Student Entry'!B78</f>
        <v>65</v>
      </c>
      <c r="G79" s="567">
        <f>'Student Entry'!C78</f>
        <v>211413205067</v>
      </c>
      <c r="H79" s="274" t="str">
        <f>'Student Entry'!D78</f>
        <v>NIRANJANA.K</v>
      </c>
      <c r="I79" s="512">
        <v>9</v>
      </c>
      <c r="J79" s="512">
        <v>8</v>
      </c>
      <c r="K79" s="512"/>
      <c r="L79" s="512"/>
      <c r="M79" s="512"/>
      <c r="N79" s="512"/>
      <c r="O79" s="512">
        <v>6</v>
      </c>
      <c r="P79" s="512">
        <v>3</v>
      </c>
      <c r="Q79" s="512"/>
      <c r="R79" s="512"/>
      <c r="S79" s="512"/>
      <c r="T79" s="512"/>
      <c r="U79" s="512">
        <v>6</v>
      </c>
      <c r="V79" s="512">
        <v>4</v>
      </c>
      <c r="W79" s="274"/>
      <c r="X79" s="512"/>
      <c r="Y79" s="512"/>
      <c r="Z79" s="512"/>
      <c r="AA79" s="538">
        <f t="shared" si="1"/>
        <v>9</v>
      </c>
      <c r="AB79" s="538">
        <f t="shared" si="25"/>
        <v>8</v>
      </c>
      <c r="AC79" s="538" t="str">
        <f t="shared" si="26"/>
        <v>NIL</v>
      </c>
      <c r="AD79" s="538" t="str">
        <f t="shared" si="27"/>
        <v>NIL</v>
      </c>
      <c r="AE79" s="538" t="str">
        <f t="shared" si="28"/>
        <v>NIL</v>
      </c>
      <c r="AF79" s="538" t="str">
        <f t="shared" si="29"/>
        <v>NIL</v>
      </c>
      <c r="AG79" s="538" t="str">
        <f t="shared" si="19"/>
        <v>NIL</v>
      </c>
      <c r="AH79" s="538" t="str">
        <f t="shared" si="20"/>
        <v>NIL</v>
      </c>
      <c r="AI79" s="538">
        <f t="shared" si="21"/>
        <v>3</v>
      </c>
      <c r="AJ79" s="538">
        <f t="shared" si="22"/>
        <v>6</v>
      </c>
      <c r="AK79" s="538" t="str">
        <f t="shared" si="23"/>
        <v>NIL</v>
      </c>
      <c r="AL79" s="538" t="str">
        <f t="shared" si="24"/>
        <v>NIL</v>
      </c>
      <c r="AM79" s="538" t="str">
        <f t="shared" si="30"/>
        <v>NIL</v>
      </c>
      <c r="AN79" s="538" t="str">
        <f t="shared" si="31"/>
        <v>NIL</v>
      </c>
      <c r="AO79" s="538" t="str">
        <f t="shared" si="32"/>
        <v>NIL</v>
      </c>
      <c r="AP79" s="538" t="str">
        <f t="shared" si="33"/>
        <v>NIL</v>
      </c>
      <c r="AQ79" s="538">
        <f t="shared" si="34"/>
        <v>6</v>
      </c>
      <c r="AR79" s="538">
        <f t="shared" si="35"/>
        <v>4</v>
      </c>
    </row>
    <row r="80" spans="6:44" x14ac:dyDescent="0.25">
      <c r="F80" s="512">
        <f>'Student Entry'!B79</f>
        <v>66</v>
      </c>
      <c r="G80" s="567">
        <f>'Student Entry'!C79</f>
        <v>211413205068</v>
      </c>
      <c r="H80" s="274" t="str">
        <f>'Student Entry'!D79</f>
        <v>NIVEDHA.J.M</v>
      </c>
      <c r="I80" s="512" t="s">
        <v>937</v>
      </c>
      <c r="J80" s="512">
        <v>6</v>
      </c>
      <c r="K80" s="512"/>
      <c r="L80" s="512"/>
      <c r="M80" s="512"/>
      <c r="N80" s="512"/>
      <c r="O80" s="512">
        <v>8</v>
      </c>
      <c r="P80" s="512">
        <v>5</v>
      </c>
      <c r="Q80" s="512"/>
      <c r="R80" s="512"/>
      <c r="S80" s="512"/>
      <c r="T80" s="512"/>
      <c r="U80" s="512">
        <v>7</v>
      </c>
      <c r="V80" s="512">
        <v>4</v>
      </c>
      <c r="W80" s="274"/>
      <c r="X80" s="512"/>
      <c r="Y80" s="512"/>
      <c r="Z80" s="512"/>
      <c r="AA80" s="538" t="str">
        <f t="shared" ref="AA80:AA143" si="36">IF((SUMIF($I$11:$N$11,"=CO1",I80:N80)),SUMIF($I$11:$N$11,"=CO1",I80:N80),"NIL")</f>
        <v>NIL</v>
      </c>
      <c r="AB80" s="538">
        <f t="shared" si="25"/>
        <v>6</v>
      </c>
      <c r="AC80" s="538" t="str">
        <f t="shared" si="26"/>
        <v>NIL</v>
      </c>
      <c r="AD80" s="538" t="str">
        <f t="shared" si="27"/>
        <v>NIL</v>
      </c>
      <c r="AE80" s="538" t="str">
        <f t="shared" si="28"/>
        <v>NIL</v>
      </c>
      <c r="AF80" s="538" t="str">
        <f t="shared" si="29"/>
        <v>NIL</v>
      </c>
      <c r="AG80" s="538" t="str">
        <f t="shared" si="19"/>
        <v>NIL</v>
      </c>
      <c r="AH80" s="538" t="str">
        <f t="shared" si="20"/>
        <v>NIL</v>
      </c>
      <c r="AI80" s="538">
        <f t="shared" si="21"/>
        <v>5</v>
      </c>
      <c r="AJ80" s="538">
        <f t="shared" si="22"/>
        <v>8</v>
      </c>
      <c r="AK80" s="538" t="str">
        <f t="shared" si="23"/>
        <v>NIL</v>
      </c>
      <c r="AL80" s="538" t="str">
        <f t="shared" si="24"/>
        <v>NIL</v>
      </c>
      <c r="AM80" s="538" t="str">
        <f t="shared" si="30"/>
        <v>NIL</v>
      </c>
      <c r="AN80" s="538" t="str">
        <f t="shared" si="31"/>
        <v>NIL</v>
      </c>
      <c r="AO80" s="538" t="str">
        <f t="shared" si="32"/>
        <v>NIL</v>
      </c>
      <c r="AP80" s="538" t="str">
        <f t="shared" si="33"/>
        <v>NIL</v>
      </c>
      <c r="AQ80" s="538">
        <f t="shared" si="34"/>
        <v>7</v>
      </c>
      <c r="AR80" s="538">
        <f t="shared" si="35"/>
        <v>4</v>
      </c>
    </row>
    <row r="81" spans="6:44" x14ac:dyDescent="0.25">
      <c r="F81" s="512">
        <f>'Student Entry'!B80</f>
        <v>67</v>
      </c>
      <c r="G81" s="567">
        <f>'Student Entry'!C80</f>
        <v>211413205069</v>
      </c>
      <c r="H81" s="274" t="str">
        <f>'Student Entry'!D80</f>
        <v>NIVEDITA.N</v>
      </c>
      <c r="I81" s="512">
        <v>7</v>
      </c>
      <c r="J81" s="512">
        <v>7</v>
      </c>
      <c r="K81" s="512"/>
      <c r="L81" s="512"/>
      <c r="M81" s="512"/>
      <c r="N81" s="512"/>
      <c r="O81" s="512">
        <v>8</v>
      </c>
      <c r="P81" s="512">
        <v>8</v>
      </c>
      <c r="Q81" s="512"/>
      <c r="R81" s="512"/>
      <c r="S81" s="512"/>
      <c r="T81" s="512"/>
      <c r="U81" s="512">
        <v>5</v>
      </c>
      <c r="V81" s="512">
        <v>5</v>
      </c>
      <c r="W81" s="274"/>
      <c r="X81" s="512"/>
      <c r="Y81" s="512"/>
      <c r="Z81" s="512"/>
      <c r="AA81" s="538">
        <f t="shared" si="36"/>
        <v>7</v>
      </c>
      <c r="AB81" s="538">
        <f t="shared" si="25"/>
        <v>7</v>
      </c>
      <c r="AC81" s="538" t="str">
        <f t="shared" si="26"/>
        <v>NIL</v>
      </c>
      <c r="AD81" s="538" t="str">
        <f t="shared" si="27"/>
        <v>NIL</v>
      </c>
      <c r="AE81" s="538" t="str">
        <f t="shared" si="28"/>
        <v>NIL</v>
      </c>
      <c r="AF81" s="538" t="str">
        <f t="shared" si="29"/>
        <v>NIL</v>
      </c>
      <c r="AG81" s="538" t="str">
        <f t="shared" si="19"/>
        <v>NIL</v>
      </c>
      <c r="AH81" s="538" t="str">
        <f t="shared" si="20"/>
        <v>NIL</v>
      </c>
      <c r="AI81" s="538">
        <f t="shared" si="21"/>
        <v>8</v>
      </c>
      <c r="AJ81" s="538">
        <f t="shared" si="22"/>
        <v>8</v>
      </c>
      <c r="AK81" s="538" t="str">
        <f t="shared" si="23"/>
        <v>NIL</v>
      </c>
      <c r="AL81" s="538" t="str">
        <f t="shared" si="24"/>
        <v>NIL</v>
      </c>
      <c r="AM81" s="538" t="str">
        <f t="shared" si="30"/>
        <v>NIL</v>
      </c>
      <c r="AN81" s="538" t="str">
        <f t="shared" si="31"/>
        <v>NIL</v>
      </c>
      <c r="AO81" s="538" t="str">
        <f t="shared" si="32"/>
        <v>NIL</v>
      </c>
      <c r="AP81" s="538" t="str">
        <f t="shared" si="33"/>
        <v>NIL</v>
      </c>
      <c r="AQ81" s="538">
        <f t="shared" si="34"/>
        <v>5</v>
      </c>
      <c r="AR81" s="538">
        <f t="shared" si="35"/>
        <v>5</v>
      </c>
    </row>
    <row r="82" spans="6:44" x14ac:dyDescent="0.25">
      <c r="F82" s="512">
        <f>'Student Entry'!B81</f>
        <v>68</v>
      </c>
      <c r="G82" s="567">
        <f>'Student Entry'!C81</f>
        <v>211413205070</v>
      </c>
      <c r="H82" s="274" t="str">
        <f>'Student Entry'!D81</f>
        <v>NIVETHA.S</v>
      </c>
      <c r="I82" s="512">
        <v>5</v>
      </c>
      <c r="J82" s="512">
        <v>3</v>
      </c>
      <c r="K82" s="512"/>
      <c r="L82" s="512"/>
      <c r="M82" s="512"/>
      <c r="N82" s="512"/>
      <c r="O82" s="512">
        <v>5</v>
      </c>
      <c r="P82" s="512">
        <v>5</v>
      </c>
      <c r="Q82" s="512"/>
      <c r="R82" s="512"/>
      <c r="S82" s="512"/>
      <c r="T82" s="512"/>
      <c r="U82" s="512">
        <v>6</v>
      </c>
      <c r="V82" s="512">
        <v>3</v>
      </c>
      <c r="W82" s="274"/>
      <c r="X82" s="512"/>
      <c r="Y82" s="512"/>
      <c r="Z82" s="512"/>
      <c r="AA82" s="538">
        <f t="shared" si="36"/>
        <v>5</v>
      </c>
      <c r="AB82" s="538">
        <f t="shared" si="25"/>
        <v>3</v>
      </c>
      <c r="AC82" s="538" t="str">
        <f t="shared" si="26"/>
        <v>NIL</v>
      </c>
      <c r="AD82" s="538" t="str">
        <f t="shared" si="27"/>
        <v>NIL</v>
      </c>
      <c r="AE82" s="538" t="str">
        <f t="shared" si="28"/>
        <v>NIL</v>
      </c>
      <c r="AF82" s="538" t="str">
        <f t="shared" si="29"/>
        <v>NIL</v>
      </c>
      <c r="AG82" s="538" t="str">
        <f t="shared" si="19"/>
        <v>NIL</v>
      </c>
      <c r="AH82" s="538" t="str">
        <f t="shared" si="20"/>
        <v>NIL</v>
      </c>
      <c r="AI82" s="538">
        <f t="shared" si="21"/>
        <v>5</v>
      </c>
      <c r="AJ82" s="538">
        <f t="shared" si="22"/>
        <v>5</v>
      </c>
      <c r="AK82" s="538" t="str">
        <f t="shared" si="23"/>
        <v>NIL</v>
      </c>
      <c r="AL82" s="538" t="str">
        <f t="shared" si="24"/>
        <v>NIL</v>
      </c>
      <c r="AM82" s="538" t="str">
        <f t="shared" si="30"/>
        <v>NIL</v>
      </c>
      <c r="AN82" s="538" t="str">
        <f t="shared" si="31"/>
        <v>NIL</v>
      </c>
      <c r="AO82" s="538" t="str">
        <f t="shared" si="32"/>
        <v>NIL</v>
      </c>
      <c r="AP82" s="538" t="str">
        <f t="shared" si="33"/>
        <v>NIL</v>
      </c>
      <c r="AQ82" s="538">
        <f t="shared" si="34"/>
        <v>6</v>
      </c>
      <c r="AR82" s="538">
        <f t="shared" si="35"/>
        <v>3</v>
      </c>
    </row>
    <row r="83" spans="6:44" x14ac:dyDescent="0.25">
      <c r="F83" s="512">
        <f>'Student Entry'!B82</f>
        <v>69</v>
      </c>
      <c r="G83" s="567">
        <f>'Student Entry'!C82</f>
        <v>211413205071</v>
      </c>
      <c r="H83" s="274" t="str">
        <f>'Student Entry'!D82</f>
        <v>POOJA.G</v>
      </c>
      <c r="I83" s="512">
        <v>6</v>
      </c>
      <c r="J83" s="512">
        <v>4</v>
      </c>
      <c r="K83" s="512"/>
      <c r="L83" s="512"/>
      <c r="M83" s="512"/>
      <c r="N83" s="512"/>
      <c r="O83" s="512">
        <v>9</v>
      </c>
      <c r="P83" s="512">
        <v>9</v>
      </c>
      <c r="Q83" s="512"/>
      <c r="R83" s="512"/>
      <c r="S83" s="512"/>
      <c r="T83" s="512"/>
      <c r="U83" s="512" t="s">
        <v>937</v>
      </c>
      <c r="V83" s="512">
        <v>5</v>
      </c>
      <c r="W83" s="274"/>
      <c r="X83" s="512"/>
      <c r="Y83" s="512"/>
      <c r="Z83" s="512"/>
      <c r="AA83" s="538">
        <f t="shared" si="36"/>
        <v>6</v>
      </c>
      <c r="AB83" s="538">
        <f t="shared" si="25"/>
        <v>4</v>
      </c>
      <c r="AC83" s="538" t="str">
        <f t="shared" si="26"/>
        <v>NIL</v>
      </c>
      <c r="AD83" s="538" t="str">
        <f t="shared" si="27"/>
        <v>NIL</v>
      </c>
      <c r="AE83" s="538" t="str">
        <f t="shared" si="28"/>
        <v>NIL</v>
      </c>
      <c r="AF83" s="538" t="str">
        <f t="shared" si="29"/>
        <v>NIL</v>
      </c>
      <c r="AG83" s="538" t="str">
        <f t="shared" si="19"/>
        <v>NIL</v>
      </c>
      <c r="AH83" s="538" t="str">
        <f t="shared" si="20"/>
        <v>NIL</v>
      </c>
      <c r="AI83" s="538">
        <f t="shared" si="21"/>
        <v>9</v>
      </c>
      <c r="AJ83" s="538">
        <f t="shared" si="22"/>
        <v>9</v>
      </c>
      <c r="AK83" s="538" t="str">
        <f t="shared" si="23"/>
        <v>NIL</v>
      </c>
      <c r="AL83" s="538" t="str">
        <f t="shared" si="24"/>
        <v>NIL</v>
      </c>
      <c r="AM83" s="538" t="str">
        <f t="shared" si="30"/>
        <v>NIL</v>
      </c>
      <c r="AN83" s="538" t="str">
        <f t="shared" si="31"/>
        <v>NIL</v>
      </c>
      <c r="AO83" s="538" t="str">
        <f t="shared" si="32"/>
        <v>NIL</v>
      </c>
      <c r="AP83" s="538" t="str">
        <f t="shared" si="33"/>
        <v>NIL</v>
      </c>
      <c r="AQ83" s="538" t="str">
        <f t="shared" si="34"/>
        <v>NIL</v>
      </c>
      <c r="AR83" s="538">
        <f t="shared" si="35"/>
        <v>5</v>
      </c>
    </row>
    <row r="84" spans="6:44" x14ac:dyDescent="0.25">
      <c r="F84" s="512">
        <f>'Student Entry'!B83</f>
        <v>70</v>
      </c>
      <c r="G84" s="567">
        <f>'Student Entry'!C83</f>
        <v>211413205072</v>
      </c>
      <c r="H84" s="274" t="str">
        <f>'Student Entry'!D83</f>
        <v>POOJA.R</v>
      </c>
      <c r="I84" s="512">
        <v>5</v>
      </c>
      <c r="J84" s="512">
        <v>9</v>
      </c>
      <c r="K84" s="512"/>
      <c r="L84" s="512"/>
      <c r="M84" s="512"/>
      <c r="N84" s="512"/>
      <c r="O84" s="512">
        <v>6</v>
      </c>
      <c r="P84" s="512">
        <v>6</v>
      </c>
      <c r="Q84" s="512"/>
      <c r="R84" s="512"/>
      <c r="S84" s="512"/>
      <c r="T84" s="512"/>
      <c r="U84" s="512">
        <v>6</v>
      </c>
      <c r="V84" s="512">
        <v>9</v>
      </c>
      <c r="W84" s="274"/>
      <c r="X84" s="512"/>
      <c r="Y84" s="512"/>
      <c r="Z84" s="512"/>
      <c r="AA84" s="538">
        <f t="shared" si="36"/>
        <v>5</v>
      </c>
      <c r="AB84" s="538">
        <f t="shared" si="25"/>
        <v>9</v>
      </c>
      <c r="AC84" s="538" t="str">
        <f t="shared" si="26"/>
        <v>NIL</v>
      </c>
      <c r="AD84" s="538" t="str">
        <f t="shared" si="27"/>
        <v>NIL</v>
      </c>
      <c r="AE84" s="538" t="str">
        <f t="shared" si="28"/>
        <v>NIL</v>
      </c>
      <c r="AF84" s="538" t="str">
        <f t="shared" si="29"/>
        <v>NIL</v>
      </c>
      <c r="AG84" s="538" t="str">
        <f t="shared" si="19"/>
        <v>NIL</v>
      </c>
      <c r="AH84" s="538" t="str">
        <f t="shared" si="20"/>
        <v>NIL</v>
      </c>
      <c r="AI84" s="538">
        <f t="shared" si="21"/>
        <v>6</v>
      </c>
      <c r="AJ84" s="538">
        <f t="shared" si="22"/>
        <v>6</v>
      </c>
      <c r="AK84" s="538" t="str">
        <f t="shared" si="23"/>
        <v>NIL</v>
      </c>
      <c r="AL84" s="538" t="str">
        <f t="shared" si="24"/>
        <v>NIL</v>
      </c>
      <c r="AM84" s="538" t="str">
        <f t="shared" si="30"/>
        <v>NIL</v>
      </c>
      <c r="AN84" s="538" t="str">
        <f t="shared" si="31"/>
        <v>NIL</v>
      </c>
      <c r="AO84" s="538" t="str">
        <f t="shared" si="32"/>
        <v>NIL</v>
      </c>
      <c r="AP84" s="538" t="str">
        <f t="shared" si="33"/>
        <v>NIL</v>
      </c>
      <c r="AQ84" s="538">
        <f t="shared" si="34"/>
        <v>6</v>
      </c>
      <c r="AR84" s="538">
        <f t="shared" si="35"/>
        <v>9</v>
      </c>
    </row>
    <row r="85" spans="6:44" x14ac:dyDescent="0.25">
      <c r="F85" s="512">
        <f>'Student Entry'!B84</f>
        <v>71</v>
      </c>
      <c r="G85" s="567">
        <f>'Student Entry'!C84</f>
        <v>211413205073</v>
      </c>
      <c r="H85" s="274" t="str">
        <f>'Student Entry'!D84</f>
        <v>PRATHIBA.S</v>
      </c>
      <c r="I85" s="512">
        <v>6</v>
      </c>
      <c r="J85" s="512">
        <v>7</v>
      </c>
      <c r="K85" s="512"/>
      <c r="L85" s="512"/>
      <c r="M85" s="512"/>
      <c r="N85" s="512"/>
      <c r="O85" s="512" t="s">
        <v>937</v>
      </c>
      <c r="P85" s="512">
        <v>8</v>
      </c>
      <c r="Q85" s="512"/>
      <c r="R85" s="512"/>
      <c r="S85" s="512"/>
      <c r="T85" s="512"/>
      <c r="U85" s="512">
        <v>9</v>
      </c>
      <c r="V85" s="512">
        <v>10</v>
      </c>
      <c r="W85" s="274"/>
      <c r="X85" s="512"/>
      <c r="Y85" s="512"/>
      <c r="Z85" s="512"/>
      <c r="AA85" s="538">
        <f t="shared" si="36"/>
        <v>6</v>
      </c>
      <c r="AB85" s="538">
        <f t="shared" si="25"/>
        <v>7</v>
      </c>
      <c r="AC85" s="538" t="str">
        <f t="shared" si="26"/>
        <v>NIL</v>
      </c>
      <c r="AD85" s="538" t="str">
        <f t="shared" si="27"/>
        <v>NIL</v>
      </c>
      <c r="AE85" s="538" t="str">
        <f t="shared" si="28"/>
        <v>NIL</v>
      </c>
      <c r="AF85" s="538" t="str">
        <f t="shared" si="29"/>
        <v>NIL</v>
      </c>
      <c r="AG85" s="538" t="str">
        <f t="shared" si="19"/>
        <v>NIL</v>
      </c>
      <c r="AH85" s="538" t="str">
        <f t="shared" si="20"/>
        <v>NIL</v>
      </c>
      <c r="AI85" s="538">
        <f t="shared" si="21"/>
        <v>8</v>
      </c>
      <c r="AJ85" s="538" t="str">
        <f t="shared" si="22"/>
        <v>NIL</v>
      </c>
      <c r="AK85" s="538" t="str">
        <f t="shared" si="23"/>
        <v>NIL</v>
      </c>
      <c r="AL85" s="538" t="str">
        <f t="shared" si="24"/>
        <v>NIL</v>
      </c>
      <c r="AM85" s="538" t="str">
        <f t="shared" si="30"/>
        <v>NIL</v>
      </c>
      <c r="AN85" s="538" t="str">
        <f t="shared" si="31"/>
        <v>NIL</v>
      </c>
      <c r="AO85" s="538" t="str">
        <f t="shared" si="32"/>
        <v>NIL</v>
      </c>
      <c r="AP85" s="538" t="str">
        <f t="shared" si="33"/>
        <v>NIL</v>
      </c>
      <c r="AQ85" s="538">
        <f t="shared" si="34"/>
        <v>9</v>
      </c>
      <c r="AR85" s="538">
        <f t="shared" si="35"/>
        <v>10</v>
      </c>
    </row>
    <row r="86" spans="6:44" x14ac:dyDescent="0.25">
      <c r="F86" s="512">
        <f>'Student Entry'!B85</f>
        <v>72</v>
      </c>
      <c r="G86" s="567">
        <f>'Student Entry'!C85</f>
        <v>211413205074</v>
      </c>
      <c r="H86" s="274" t="str">
        <f>'Student Entry'!D85</f>
        <v>PREETHI.S</v>
      </c>
      <c r="I86" s="512">
        <v>4</v>
      </c>
      <c r="J86" s="512">
        <v>8</v>
      </c>
      <c r="K86" s="512"/>
      <c r="L86" s="512"/>
      <c r="M86" s="512"/>
      <c r="N86" s="512"/>
      <c r="O86" s="512">
        <v>7</v>
      </c>
      <c r="P86" s="512">
        <v>7</v>
      </c>
      <c r="Q86" s="512"/>
      <c r="R86" s="512"/>
      <c r="S86" s="512"/>
      <c r="T86" s="512"/>
      <c r="U86" s="512">
        <v>5</v>
      </c>
      <c r="V86" s="512">
        <v>8</v>
      </c>
      <c r="W86" s="274"/>
      <c r="X86" s="512"/>
      <c r="Y86" s="512"/>
      <c r="Z86" s="512"/>
      <c r="AA86" s="538">
        <f t="shared" si="36"/>
        <v>4</v>
      </c>
      <c r="AB86" s="538">
        <f t="shared" si="25"/>
        <v>8</v>
      </c>
      <c r="AC86" s="538" t="str">
        <f t="shared" si="26"/>
        <v>NIL</v>
      </c>
      <c r="AD86" s="538" t="str">
        <f t="shared" si="27"/>
        <v>NIL</v>
      </c>
      <c r="AE86" s="538" t="str">
        <f t="shared" si="28"/>
        <v>NIL</v>
      </c>
      <c r="AF86" s="538" t="str">
        <f t="shared" si="29"/>
        <v>NIL</v>
      </c>
      <c r="AG86" s="538" t="str">
        <f t="shared" ref="AG86:AG143" si="37">IF((SUMIF($O$11:$T$11,"=CO1",O86:T86)),SUMIF($O$11:$T$11,"=CO1",O86:T86),"NIL")</f>
        <v>NIL</v>
      </c>
      <c r="AH86" s="538" t="str">
        <f t="shared" ref="AH86:AH143" si="38">IF((SUMIF($O$11:$T$11,"=CO2",O86:T86)),SUMIF($O$11:$T$11,"=CO2",O86:T86),"NIL")</f>
        <v>NIL</v>
      </c>
      <c r="AI86" s="538">
        <f t="shared" ref="AI86:AI143" si="39">IF((SUMIF($O$11:$T$11,"=CO3",O86:T86)),SUMIF($O$11:$T$11,"=CO3",O86:T86),"NIL")</f>
        <v>7</v>
      </c>
      <c r="AJ86" s="538">
        <f t="shared" ref="AJ86:AJ143" si="40">IF((SUMIF($O$11:$T$11,"=CO4",O86:T86)),SUMIF($O$11:$T$11,"=CO4",O86:T86),"NIL")</f>
        <v>7</v>
      </c>
      <c r="AK86" s="538" t="str">
        <f t="shared" ref="AK86:AK143" si="41">IF((SUMIF($O$11:$T$11,"=CO5",O86:T86)),SUMIF($O$11:$T$11,"=CO5",O86:T86),"NIL")</f>
        <v>NIL</v>
      </c>
      <c r="AL86" s="538" t="str">
        <f t="shared" ref="AL86:AL143" si="42">IF((SUMIF($O$11:$T$11,"=CO6",O86:T86)),SUMIF($O$11:$T$11,"=CO6",O86:T86),"NIL")</f>
        <v>NIL</v>
      </c>
      <c r="AM86" s="538" t="str">
        <f t="shared" si="30"/>
        <v>NIL</v>
      </c>
      <c r="AN86" s="538" t="str">
        <f t="shared" si="31"/>
        <v>NIL</v>
      </c>
      <c r="AO86" s="538" t="str">
        <f t="shared" si="32"/>
        <v>NIL</v>
      </c>
      <c r="AP86" s="538" t="str">
        <f t="shared" si="33"/>
        <v>NIL</v>
      </c>
      <c r="AQ86" s="538">
        <f t="shared" si="34"/>
        <v>5</v>
      </c>
      <c r="AR86" s="538">
        <f t="shared" si="35"/>
        <v>8</v>
      </c>
    </row>
    <row r="87" spans="6:44" x14ac:dyDescent="0.25">
      <c r="F87" s="512">
        <f>'Student Entry'!B86</f>
        <v>73</v>
      </c>
      <c r="G87" s="567">
        <f>'Student Entry'!C86</f>
        <v>211413205075</v>
      </c>
      <c r="H87" s="274" t="str">
        <f>'Student Entry'!D86</f>
        <v>PRIYANGA.N</v>
      </c>
      <c r="I87" s="512">
        <v>8</v>
      </c>
      <c r="J87" s="512">
        <v>6</v>
      </c>
      <c r="K87" s="512"/>
      <c r="L87" s="512"/>
      <c r="M87" s="512"/>
      <c r="N87" s="512"/>
      <c r="O87" s="512">
        <v>7</v>
      </c>
      <c r="P87" s="512">
        <v>6</v>
      </c>
      <c r="Q87" s="512"/>
      <c r="R87" s="512"/>
      <c r="S87" s="512"/>
      <c r="T87" s="512"/>
      <c r="U87" s="512">
        <v>7</v>
      </c>
      <c r="V87" s="512">
        <v>5</v>
      </c>
      <c r="W87" s="274"/>
      <c r="X87" s="512"/>
      <c r="Y87" s="512"/>
      <c r="Z87" s="512"/>
      <c r="AA87" s="538">
        <f t="shared" si="36"/>
        <v>8</v>
      </c>
      <c r="AB87" s="538">
        <f t="shared" ref="AB87:AB143" si="43">IF((SUMIF($I$11:$N$11,"=CO1",J87:O87)),SUMIF($I$11:$N$11,"=CO1",J87:O87),"NIL")</f>
        <v>6</v>
      </c>
      <c r="AC87" s="538" t="str">
        <f t="shared" ref="AC87:AC143" si="44">IF((SUMIF($I$11:$N$11,"=CO1",K87:P87)),SUMIF($I$11:$N$11,"=CO1",K87:P87),"NIL")</f>
        <v>NIL</v>
      </c>
      <c r="AD87" s="538" t="str">
        <f t="shared" ref="AD87:AD143" si="45">IF((SUMIF($I$11:$N$11,"=CO1",L87:Q87)),SUMIF($I$11:$N$11,"=CO1",L87:Q87),"NIL")</f>
        <v>NIL</v>
      </c>
      <c r="AE87" s="538" t="str">
        <f t="shared" ref="AE87:AE143" si="46">IF((SUMIF($I$11:$N$11,"=CO1",M87:R87)),SUMIF($I$11:$N$11,"=CO1",M87:R87),"NIL")</f>
        <v>NIL</v>
      </c>
      <c r="AF87" s="538" t="str">
        <f t="shared" ref="AF87:AF143" si="47">IF((SUMIF($I$11:$N$11,"=CO1",N87:S87)),SUMIF($I$11:$N$11,"=CO1",N87:S87),"NIL")</f>
        <v>NIL</v>
      </c>
      <c r="AG87" s="538" t="str">
        <f t="shared" si="37"/>
        <v>NIL</v>
      </c>
      <c r="AH87" s="538" t="str">
        <f t="shared" si="38"/>
        <v>NIL</v>
      </c>
      <c r="AI87" s="538">
        <f t="shared" si="39"/>
        <v>6</v>
      </c>
      <c r="AJ87" s="538">
        <f t="shared" si="40"/>
        <v>7</v>
      </c>
      <c r="AK87" s="538" t="str">
        <f t="shared" si="41"/>
        <v>NIL</v>
      </c>
      <c r="AL87" s="538" t="str">
        <f t="shared" si="42"/>
        <v>NIL</v>
      </c>
      <c r="AM87" s="538" t="str">
        <f t="shared" si="30"/>
        <v>NIL</v>
      </c>
      <c r="AN87" s="538" t="str">
        <f t="shared" si="31"/>
        <v>NIL</v>
      </c>
      <c r="AO87" s="538" t="str">
        <f t="shared" si="32"/>
        <v>NIL</v>
      </c>
      <c r="AP87" s="538" t="str">
        <f t="shared" si="33"/>
        <v>NIL</v>
      </c>
      <c r="AQ87" s="538">
        <f t="shared" si="34"/>
        <v>7</v>
      </c>
      <c r="AR87" s="538">
        <f t="shared" si="35"/>
        <v>5</v>
      </c>
    </row>
    <row r="88" spans="6:44" x14ac:dyDescent="0.25">
      <c r="F88" s="512">
        <f>'Student Entry'!B87</f>
        <v>74</v>
      </c>
      <c r="G88" s="567">
        <f>'Student Entry'!C87</f>
        <v>211413205076</v>
      </c>
      <c r="H88" s="274" t="str">
        <f>'Student Entry'!D87</f>
        <v>PRIYANGA SIVAPRASAD</v>
      </c>
      <c r="I88" s="512">
        <v>8</v>
      </c>
      <c r="J88" s="512">
        <v>9</v>
      </c>
      <c r="K88" s="512"/>
      <c r="L88" s="512"/>
      <c r="M88" s="512"/>
      <c r="N88" s="512"/>
      <c r="O88" s="512">
        <v>2</v>
      </c>
      <c r="P88" s="512">
        <v>9</v>
      </c>
      <c r="Q88" s="512"/>
      <c r="R88" s="512"/>
      <c r="S88" s="512"/>
      <c r="T88" s="512"/>
      <c r="U88" s="512">
        <v>4</v>
      </c>
      <c r="V88" s="512">
        <v>5</v>
      </c>
      <c r="W88" s="274"/>
      <c r="X88" s="512"/>
      <c r="Y88" s="512"/>
      <c r="Z88" s="512"/>
      <c r="AA88" s="538">
        <f t="shared" si="36"/>
        <v>8</v>
      </c>
      <c r="AB88" s="538">
        <f t="shared" si="43"/>
        <v>9</v>
      </c>
      <c r="AC88" s="538" t="str">
        <f t="shared" si="44"/>
        <v>NIL</v>
      </c>
      <c r="AD88" s="538" t="str">
        <f t="shared" si="45"/>
        <v>NIL</v>
      </c>
      <c r="AE88" s="538" t="str">
        <f t="shared" si="46"/>
        <v>NIL</v>
      </c>
      <c r="AF88" s="538" t="str">
        <f t="shared" si="47"/>
        <v>NIL</v>
      </c>
      <c r="AG88" s="538" t="str">
        <f t="shared" si="37"/>
        <v>NIL</v>
      </c>
      <c r="AH88" s="538" t="str">
        <f t="shared" si="38"/>
        <v>NIL</v>
      </c>
      <c r="AI88" s="538">
        <f t="shared" si="39"/>
        <v>9</v>
      </c>
      <c r="AJ88" s="538">
        <f t="shared" si="40"/>
        <v>2</v>
      </c>
      <c r="AK88" s="538" t="str">
        <f t="shared" si="41"/>
        <v>NIL</v>
      </c>
      <c r="AL88" s="538" t="str">
        <f t="shared" si="42"/>
        <v>NIL</v>
      </c>
      <c r="AM88" s="538" t="str">
        <f t="shared" ref="AM88:AM143" si="48">IF((SUMIF($U$11:$Z$11,"=CO1",U88:Z88)),SUMIF($U$11:$Z$11,"=CO1",U88:Z88),"NIL")</f>
        <v>NIL</v>
      </c>
      <c r="AN88" s="538" t="str">
        <f t="shared" ref="AN88:AN143" si="49">IF((SUMIF($U$11:$Z$11,"=CO2",U88:Z88)),SUMIF($U$11:$Z$11,"=CO2",U88:Z88),"NIL")</f>
        <v>NIL</v>
      </c>
      <c r="AO88" s="538" t="str">
        <f t="shared" ref="AO88:AO143" si="50">IF((SUMIF($U$11:$Z$11,"=CO1",U88:Z88)),SUMIF($U$11:$Z$11,"=CO1",U88:Z88),"NIL")</f>
        <v>NIL</v>
      </c>
      <c r="AP88" s="538" t="str">
        <f t="shared" ref="AP88:AP143" si="51">IF((SUMIF($U$11:$Z$11,"=CO4",U88:Z88)),SUMIF($U$11:$Z$11,"=CO4",U88:Z88),"NIL")</f>
        <v>NIL</v>
      </c>
      <c r="AQ88" s="538">
        <f t="shared" ref="AQ88:AQ143" si="52">IF((SUMIF($U$11:$Z$11,"=CO5",U88:Z88)),SUMIF($U$11:$Z$11,"=CO5",U88:Z88),"NIL")</f>
        <v>4</v>
      </c>
      <c r="AR88" s="538">
        <f t="shared" ref="AR88:AR143" si="53">IF((SUMIF($U$11:$Z$11,"=CO6",U88:Z88)),SUMIF($U$11:$Z$11,"=CO6",U88:Z88),"NIL")</f>
        <v>5</v>
      </c>
    </row>
    <row r="89" spans="6:44" x14ac:dyDescent="0.25">
      <c r="F89" s="512">
        <f>'Student Entry'!B88</f>
        <v>75</v>
      </c>
      <c r="G89" s="567">
        <f>'Student Entry'!C88</f>
        <v>211413205077</v>
      </c>
      <c r="H89" s="274" t="str">
        <f>'Student Entry'!D88</f>
        <v>PRIYANKA.M</v>
      </c>
      <c r="I89" s="512">
        <v>9</v>
      </c>
      <c r="J89" s="512" t="s">
        <v>937</v>
      </c>
      <c r="K89" s="512"/>
      <c r="L89" s="512"/>
      <c r="M89" s="512"/>
      <c r="N89" s="512"/>
      <c r="O89" s="512">
        <v>8</v>
      </c>
      <c r="P89" s="512">
        <v>5</v>
      </c>
      <c r="Q89" s="512"/>
      <c r="R89" s="512"/>
      <c r="S89" s="512"/>
      <c r="T89" s="512"/>
      <c r="U89" s="512">
        <v>6</v>
      </c>
      <c r="V89" s="512">
        <v>8</v>
      </c>
      <c r="W89" s="274"/>
      <c r="X89" s="512"/>
      <c r="Y89" s="512"/>
      <c r="Z89" s="512"/>
      <c r="AA89" s="538">
        <f t="shared" si="36"/>
        <v>9</v>
      </c>
      <c r="AB89" s="538" t="str">
        <f t="shared" si="43"/>
        <v>NIL</v>
      </c>
      <c r="AC89" s="538" t="str">
        <f t="shared" si="44"/>
        <v>NIL</v>
      </c>
      <c r="AD89" s="538" t="str">
        <f t="shared" si="45"/>
        <v>NIL</v>
      </c>
      <c r="AE89" s="538" t="str">
        <f t="shared" si="46"/>
        <v>NIL</v>
      </c>
      <c r="AF89" s="538" t="str">
        <f t="shared" si="47"/>
        <v>NIL</v>
      </c>
      <c r="AG89" s="538" t="str">
        <f t="shared" si="37"/>
        <v>NIL</v>
      </c>
      <c r="AH89" s="538" t="str">
        <f t="shared" si="38"/>
        <v>NIL</v>
      </c>
      <c r="AI89" s="538">
        <f t="shared" si="39"/>
        <v>5</v>
      </c>
      <c r="AJ89" s="538">
        <f t="shared" si="40"/>
        <v>8</v>
      </c>
      <c r="AK89" s="538" t="str">
        <f t="shared" si="41"/>
        <v>NIL</v>
      </c>
      <c r="AL89" s="538" t="str">
        <f t="shared" si="42"/>
        <v>NIL</v>
      </c>
      <c r="AM89" s="538" t="str">
        <f t="shared" si="48"/>
        <v>NIL</v>
      </c>
      <c r="AN89" s="538" t="str">
        <f t="shared" si="49"/>
        <v>NIL</v>
      </c>
      <c r="AO89" s="538" t="str">
        <f t="shared" si="50"/>
        <v>NIL</v>
      </c>
      <c r="AP89" s="538" t="str">
        <f t="shared" si="51"/>
        <v>NIL</v>
      </c>
      <c r="AQ89" s="538">
        <f t="shared" si="52"/>
        <v>6</v>
      </c>
      <c r="AR89" s="538">
        <f t="shared" si="53"/>
        <v>8</v>
      </c>
    </row>
    <row r="90" spans="6:44" x14ac:dyDescent="0.25">
      <c r="F90" s="512">
        <f>'Student Entry'!B89</f>
        <v>76</v>
      </c>
      <c r="G90" s="567">
        <f>'Student Entry'!C89</f>
        <v>211413205078</v>
      </c>
      <c r="H90" s="274" t="str">
        <f>'Student Entry'!D89</f>
        <v>RAHUL.K.C</v>
      </c>
      <c r="I90" s="512">
        <v>9</v>
      </c>
      <c r="J90" s="512">
        <v>7</v>
      </c>
      <c r="K90" s="512"/>
      <c r="L90" s="512"/>
      <c r="M90" s="512"/>
      <c r="N90" s="512"/>
      <c r="O90" s="512">
        <v>6</v>
      </c>
      <c r="P90" s="512">
        <v>8</v>
      </c>
      <c r="Q90" s="512"/>
      <c r="R90" s="512"/>
      <c r="S90" s="512"/>
      <c r="T90" s="512"/>
      <c r="U90" s="512">
        <v>8</v>
      </c>
      <c r="V90" s="512">
        <v>2</v>
      </c>
      <c r="W90" s="274"/>
      <c r="X90" s="512"/>
      <c r="Y90" s="512"/>
      <c r="Z90" s="512"/>
      <c r="AA90" s="538">
        <f t="shared" si="36"/>
        <v>9</v>
      </c>
      <c r="AB90" s="538">
        <f t="shared" si="43"/>
        <v>7</v>
      </c>
      <c r="AC90" s="538" t="str">
        <f t="shared" si="44"/>
        <v>NIL</v>
      </c>
      <c r="AD90" s="538" t="str">
        <f t="shared" si="45"/>
        <v>NIL</v>
      </c>
      <c r="AE90" s="538" t="str">
        <f t="shared" si="46"/>
        <v>NIL</v>
      </c>
      <c r="AF90" s="538" t="str">
        <f t="shared" si="47"/>
        <v>NIL</v>
      </c>
      <c r="AG90" s="538" t="str">
        <f t="shared" si="37"/>
        <v>NIL</v>
      </c>
      <c r="AH90" s="538" t="str">
        <f t="shared" si="38"/>
        <v>NIL</v>
      </c>
      <c r="AI90" s="538">
        <f t="shared" si="39"/>
        <v>8</v>
      </c>
      <c r="AJ90" s="538">
        <f t="shared" si="40"/>
        <v>6</v>
      </c>
      <c r="AK90" s="538" t="str">
        <f t="shared" si="41"/>
        <v>NIL</v>
      </c>
      <c r="AL90" s="538" t="str">
        <f t="shared" si="42"/>
        <v>NIL</v>
      </c>
      <c r="AM90" s="538" t="str">
        <f t="shared" si="48"/>
        <v>NIL</v>
      </c>
      <c r="AN90" s="538" t="str">
        <f t="shared" si="49"/>
        <v>NIL</v>
      </c>
      <c r="AO90" s="538" t="str">
        <f t="shared" si="50"/>
        <v>NIL</v>
      </c>
      <c r="AP90" s="538" t="str">
        <f t="shared" si="51"/>
        <v>NIL</v>
      </c>
      <c r="AQ90" s="538">
        <f t="shared" si="52"/>
        <v>8</v>
      </c>
      <c r="AR90" s="538">
        <f t="shared" si="53"/>
        <v>2</v>
      </c>
    </row>
    <row r="91" spans="6:44" x14ac:dyDescent="0.25">
      <c r="F91" s="512">
        <f>'Student Entry'!B90</f>
        <v>77</v>
      </c>
      <c r="G91" s="567">
        <f>'Student Entry'!C90</f>
        <v>211413205079</v>
      </c>
      <c r="H91" s="274" t="str">
        <f>'Student Entry'!D90</f>
        <v>RAJESWARI.M.P</v>
      </c>
      <c r="I91" s="512">
        <v>6</v>
      </c>
      <c r="J91" s="512">
        <v>4</v>
      </c>
      <c r="K91" s="512"/>
      <c r="L91" s="512"/>
      <c r="M91" s="512"/>
      <c r="N91" s="512"/>
      <c r="O91" s="512">
        <v>9</v>
      </c>
      <c r="P91" s="512">
        <v>2</v>
      </c>
      <c r="Q91" s="512"/>
      <c r="R91" s="512"/>
      <c r="S91" s="512"/>
      <c r="T91" s="512"/>
      <c r="U91" s="512">
        <v>5</v>
      </c>
      <c r="V91" s="512">
        <v>8</v>
      </c>
      <c r="W91" s="274"/>
      <c r="X91" s="512"/>
      <c r="Y91" s="512"/>
      <c r="Z91" s="512"/>
      <c r="AA91" s="538">
        <f t="shared" si="36"/>
        <v>6</v>
      </c>
      <c r="AB91" s="538">
        <f t="shared" si="43"/>
        <v>4</v>
      </c>
      <c r="AC91" s="538" t="str">
        <f t="shared" si="44"/>
        <v>NIL</v>
      </c>
      <c r="AD91" s="538" t="str">
        <f t="shared" si="45"/>
        <v>NIL</v>
      </c>
      <c r="AE91" s="538" t="str">
        <f t="shared" si="46"/>
        <v>NIL</v>
      </c>
      <c r="AF91" s="538" t="str">
        <f t="shared" si="47"/>
        <v>NIL</v>
      </c>
      <c r="AG91" s="538" t="str">
        <f t="shared" si="37"/>
        <v>NIL</v>
      </c>
      <c r="AH91" s="538" t="str">
        <f t="shared" si="38"/>
        <v>NIL</v>
      </c>
      <c r="AI91" s="538">
        <f t="shared" si="39"/>
        <v>2</v>
      </c>
      <c r="AJ91" s="538">
        <f t="shared" si="40"/>
        <v>9</v>
      </c>
      <c r="AK91" s="538" t="str">
        <f t="shared" si="41"/>
        <v>NIL</v>
      </c>
      <c r="AL91" s="538" t="str">
        <f t="shared" si="42"/>
        <v>NIL</v>
      </c>
      <c r="AM91" s="538" t="str">
        <f t="shared" si="48"/>
        <v>NIL</v>
      </c>
      <c r="AN91" s="538" t="str">
        <f t="shared" si="49"/>
        <v>NIL</v>
      </c>
      <c r="AO91" s="538" t="str">
        <f t="shared" si="50"/>
        <v>NIL</v>
      </c>
      <c r="AP91" s="538" t="str">
        <f t="shared" si="51"/>
        <v>NIL</v>
      </c>
      <c r="AQ91" s="538">
        <f t="shared" si="52"/>
        <v>5</v>
      </c>
      <c r="AR91" s="538">
        <f t="shared" si="53"/>
        <v>8</v>
      </c>
    </row>
    <row r="92" spans="6:44" x14ac:dyDescent="0.25">
      <c r="F92" s="512">
        <f>'Student Entry'!B91</f>
        <v>78</v>
      </c>
      <c r="G92" s="567">
        <f>'Student Entry'!C91</f>
        <v>211413205080</v>
      </c>
      <c r="H92" s="274" t="str">
        <f>'Student Entry'!D91</f>
        <v>RAJ MOHAN.D</v>
      </c>
      <c r="I92" s="512">
        <v>5</v>
      </c>
      <c r="J92" s="512">
        <v>2</v>
      </c>
      <c r="K92" s="512"/>
      <c r="L92" s="512"/>
      <c r="M92" s="512"/>
      <c r="N92" s="512"/>
      <c r="O92" s="512">
        <v>7</v>
      </c>
      <c r="P92" s="512">
        <v>8</v>
      </c>
      <c r="Q92" s="512"/>
      <c r="R92" s="512"/>
      <c r="S92" s="512"/>
      <c r="T92" s="512"/>
      <c r="U92" s="512">
        <v>5</v>
      </c>
      <c r="V92" s="512">
        <v>6</v>
      </c>
      <c r="W92" s="274"/>
      <c r="X92" s="512"/>
      <c r="Y92" s="512"/>
      <c r="Z92" s="512"/>
      <c r="AA92" s="538">
        <f t="shared" si="36"/>
        <v>5</v>
      </c>
      <c r="AB92" s="538">
        <f t="shared" si="43"/>
        <v>2</v>
      </c>
      <c r="AC92" s="538" t="str">
        <f t="shared" si="44"/>
        <v>NIL</v>
      </c>
      <c r="AD92" s="538" t="str">
        <f t="shared" si="45"/>
        <v>NIL</v>
      </c>
      <c r="AE92" s="538" t="str">
        <f t="shared" si="46"/>
        <v>NIL</v>
      </c>
      <c r="AF92" s="538" t="str">
        <f t="shared" si="47"/>
        <v>NIL</v>
      </c>
      <c r="AG92" s="538" t="str">
        <f t="shared" si="37"/>
        <v>NIL</v>
      </c>
      <c r="AH92" s="538" t="str">
        <f t="shared" si="38"/>
        <v>NIL</v>
      </c>
      <c r="AI92" s="538">
        <f t="shared" si="39"/>
        <v>8</v>
      </c>
      <c r="AJ92" s="538">
        <f t="shared" si="40"/>
        <v>7</v>
      </c>
      <c r="AK92" s="538" t="str">
        <f t="shared" si="41"/>
        <v>NIL</v>
      </c>
      <c r="AL92" s="538" t="str">
        <f t="shared" si="42"/>
        <v>NIL</v>
      </c>
      <c r="AM92" s="538" t="str">
        <f t="shared" si="48"/>
        <v>NIL</v>
      </c>
      <c r="AN92" s="538" t="str">
        <f t="shared" si="49"/>
        <v>NIL</v>
      </c>
      <c r="AO92" s="538" t="str">
        <f t="shared" si="50"/>
        <v>NIL</v>
      </c>
      <c r="AP92" s="538" t="str">
        <f t="shared" si="51"/>
        <v>NIL</v>
      </c>
      <c r="AQ92" s="538">
        <f t="shared" si="52"/>
        <v>5</v>
      </c>
      <c r="AR92" s="538">
        <f t="shared" si="53"/>
        <v>6</v>
      </c>
    </row>
    <row r="93" spans="6:44" x14ac:dyDescent="0.25">
      <c r="F93" s="512">
        <f>'Student Entry'!B92</f>
        <v>79</v>
      </c>
      <c r="G93" s="567">
        <f>'Student Entry'!C92</f>
        <v>211413205081</v>
      </c>
      <c r="H93" s="274" t="str">
        <f>'Student Entry'!D92</f>
        <v>RANGEELA.D</v>
      </c>
      <c r="I93" s="512">
        <v>7</v>
      </c>
      <c r="J93" s="512">
        <v>8</v>
      </c>
      <c r="K93" s="512"/>
      <c r="L93" s="512"/>
      <c r="M93" s="512"/>
      <c r="N93" s="512"/>
      <c r="O93" s="512">
        <v>8</v>
      </c>
      <c r="P93" s="512">
        <v>5</v>
      </c>
      <c r="Q93" s="512"/>
      <c r="R93" s="512"/>
      <c r="S93" s="512"/>
      <c r="T93" s="512"/>
      <c r="U93" s="512">
        <v>8</v>
      </c>
      <c r="V93" s="512">
        <v>8</v>
      </c>
      <c r="W93" s="274"/>
      <c r="X93" s="512"/>
      <c r="Y93" s="512"/>
      <c r="Z93" s="512"/>
      <c r="AA93" s="538">
        <f t="shared" si="36"/>
        <v>7</v>
      </c>
      <c r="AB93" s="538">
        <f t="shared" si="43"/>
        <v>8</v>
      </c>
      <c r="AC93" s="538" t="str">
        <f t="shared" si="44"/>
        <v>NIL</v>
      </c>
      <c r="AD93" s="538" t="str">
        <f t="shared" si="45"/>
        <v>NIL</v>
      </c>
      <c r="AE93" s="538" t="str">
        <f t="shared" si="46"/>
        <v>NIL</v>
      </c>
      <c r="AF93" s="538" t="str">
        <f t="shared" si="47"/>
        <v>NIL</v>
      </c>
      <c r="AG93" s="538" t="str">
        <f t="shared" si="37"/>
        <v>NIL</v>
      </c>
      <c r="AH93" s="538" t="str">
        <f t="shared" si="38"/>
        <v>NIL</v>
      </c>
      <c r="AI93" s="538">
        <f t="shared" si="39"/>
        <v>5</v>
      </c>
      <c r="AJ93" s="538">
        <f t="shared" si="40"/>
        <v>8</v>
      </c>
      <c r="AK93" s="538" t="str">
        <f t="shared" si="41"/>
        <v>NIL</v>
      </c>
      <c r="AL93" s="538" t="str">
        <f t="shared" si="42"/>
        <v>NIL</v>
      </c>
      <c r="AM93" s="538" t="str">
        <f t="shared" si="48"/>
        <v>NIL</v>
      </c>
      <c r="AN93" s="538" t="str">
        <f t="shared" si="49"/>
        <v>NIL</v>
      </c>
      <c r="AO93" s="538" t="str">
        <f t="shared" si="50"/>
        <v>NIL</v>
      </c>
      <c r="AP93" s="538" t="str">
        <f t="shared" si="51"/>
        <v>NIL</v>
      </c>
      <c r="AQ93" s="538">
        <f t="shared" si="52"/>
        <v>8</v>
      </c>
      <c r="AR93" s="538">
        <f t="shared" si="53"/>
        <v>8</v>
      </c>
    </row>
    <row r="94" spans="6:44" x14ac:dyDescent="0.25">
      <c r="F94" s="512">
        <f>'Student Entry'!B93</f>
        <v>80</v>
      </c>
      <c r="G94" s="567">
        <f>'Student Entry'!C93</f>
        <v>211413205082</v>
      </c>
      <c r="H94" s="274" t="str">
        <f>'Student Entry'!D93</f>
        <v>RATHI.J</v>
      </c>
      <c r="I94" s="512">
        <v>5</v>
      </c>
      <c r="J94" s="512">
        <v>9</v>
      </c>
      <c r="K94" s="512"/>
      <c r="L94" s="512"/>
      <c r="M94" s="512"/>
      <c r="N94" s="512"/>
      <c r="O94" s="512">
        <v>6</v>
      </c>
      <c r="P94" s="512">
        <v>9</v>
      </c>
      <c r="Q94" s="512"/>
      <c r="R94" s="512"/>
      <c r="S94" s="512"/>
      <c r="T94" s="512"/>
      <c r="U94" s="512">
        <v>2</v>
      </c>
      <c r="V94" s="512">
        <v>8</v>
      </c>
      <c r="W94" s="274"/>
      <c r="X94" s="512"/>
      <c r="Y94" s="512"/>
      <c r="Z94" s="512"/>
      <c r="AA94" s="538">
        <f t="shared" si="36"/>
        <v>5</v>
      </c>
      <c r="AB94" s="538">
        <f t="shared" si="43"/>
        <v>9</v>
      </c>
      <c r="AC94" s="538" t="str">
        <f t="shared" si="44"/>
        <v>NIL</v>
      </c>
      <c r="AD94" s="538" t="str">
        <f t="shared" si="45"/>
        <v>NIL</v>
      </c>
      <c r="AE94" s="538" t="str">
        <f t="shared" si="46"/>
        <v>NIL</v>
      </c>
      <c r="AF94" s="538" t="str">
        <f t="shared" si="47"/>
        <v>NIL</v>
      </c>
      <c r="AG94" s="538" t="str">
        <f t="shared" si="37"/>
        <v>NIL</v>
      </c>
      <c r="AH94" s="538" t="str">
        <f t="shared" si="38"/>
        <v>NIL</v>
      </c>
      <c r="AI94" s="538">
        <f t="shared" si="39"/>
        <v>9</v>
      </c>
      <c r="AJ94" s="538">
        <f t="shared" si="40"/>
        <v>6</v>
      </c>
      <c r="AK94" s="538" t="str">
        <f t="shared" si="41"/>
        <v>NIL</v>
      </c>
      <c r="AL94" s="538" t="str">
        <f t="shared" si="42"/>
        <v>NIL</v>
      </c>
      <c r="AM94" s="538" t="str">
        <f t="shared" si="48"/>
        <v>NIL</v>
      </c>
      <c r="AN94" s="538" t="str">
        <f t="shared" si="49"/>
        <v>NIL</v>
      </c>
      <c r="AO94" s="538" t="str">
        <f t="shared" si="50"/>
        <v>NIL</v>
      </c>
      <c r="AP94" s="538" t="str">
        <f t="shared" si="51"/>
        <v>NIL</v>
      </c>
      <c r="AQ94" s="538">
        <f t="shared" si="52"/>
        <v>2</v>
      </c>
      <c r="AR94" s="538">
        <f t="shared" si="53"/>
        <v>8</v>
      </c>
    </row>
    <row r="95" spans="6:44" x14ac:dyDescent="0.25">
      <c r="F95" s="512">
        <f>'Student Entry'!B94</f>
        <v>81</v>
      </c>
      <c r="G95" s="567">
        <f>'Student Entry'!C94</f>
        <v>211413205083</v>
      </c>
      <c r="H95" s="274" t="str">
        <f>'Student Entry'!D94</f>
        <v>REDDY HEMANTH.T</v>
      </c>
      <c r="I95" s="512">
        <v>8</v>
      </c>
      <c r="J95" s="512">
        <v>7</v>
      </c>
      <c r="K95" s="512"/>
      <c r="L95" s="512"/>
      <c r="M95" s="512"/>
      <c r="N95" s="512"/>
      <c r="O95" s="512">
        <v>9</v>
      </c>
      <c r="P95" s="512" t="s">
        <v>937</v>
      </c>
      <c r="Q95" s="512"/>
      <c r="R95" s="512"/>
      <c r="S95" s="512"/>
      <c r="T95" s="512"/>
      <c r="U95" s="512">
        <v>8</v>
      </c>
      <c r="V95" s="512">
        <v>2</v>
      </c>
      <c r="W95" s="274"/>
      <c r="X95" s="512"/>
      <c r="Y95" s="512"/>
      <c r="Z95" s="512"/>
      <c r="AA95" s="538">
        <f t="shared" si="36"/>
        <v>8</v>
      </c>
      <c r="AB95" s="538">
        <f t="shared" si="43"/>
        <v>7</v>
      </c>
      <c r="AC95" s="538" t="str">
        <f t="shared" si="44"/>
        <v>NIL</v>
      </c>
      <c r="AD95" s="538" t="str">
        <f t="shared" si="45"/>
        <v>NIL</v>
      </c>
      <c r="AE95" s="538" t="str">
        <f t="shared" si="46"/>
        <v>NIL</v>
      </c>
      <c r="AF95" s="538" t="str">
        <f t="shared" si="47"/>
        <v>NIL</v>
      </c>
      <c r="AG95" s="538" t="str">
        <f t="shared" si="37"/>
        <v>NIL</v>
      </c>
      <c r="AH95" s="538" t="str">
        <f t="shared" si="38"/>
        <v>NIL</v>
      </c>
      <c r="AI95" s="538" t="str">
        <f t="shared" si="39"/>
        <v>NIL</v>
      </c>
      <c r="AJ95" s="538">
        <f t="shared" si="40"/>
        <v>9</v>
      </c>
      <c r="AK95" s="538" t="str">
        <f t="shared" si="41"/>
        <v>NIL</v>
      </c>
      <c r="AL95" s="538" t="str">
        <f t="shared" si="42"/>
        <v>NIL</v>
      </c>
      <c r="AM95" s="538" t="str">
        <f t="shared" si="48"/>
        <v>NIL</v>
      </c>
      <c r="AN95" s="538" t="str">
        <f t="shared" si="49"/>
        <v>NIL</v>
      </c>
      <c r="AO95" s="538" t="str">
        <f t="shared" si="50"/>
        <v>NIL</v>
      </c>
      <c r="AP95" s="538" t="str">
        <f t="shared" si="51"/>
        <v>NIL</v>
      </c>
      <c r="AQ95" s="538">
        <f t="shared" si="52"/>
        <v>8</v>
      </c>
      <c r="AR95" s="538">
        <f t="shared" si="53"/>
        <v>2</v>
      </c>
    </row>
    <row r="96" spans="6:44" x14ac:dyDescent="0.25">
      <c r="F96" s="512">
        <f>'Student Entry'!B95</f>
        <v>82</v>
      </c>
      <c r="G96" s="567">
        <f>'Student Entry'!C95</f>
        <v>211413205084</v>
      </c>
      <c r="H96" s="274" t="str">
        <f>'Student Entry'!D95</f>
        <v>REJOY JOHN BENJAMIN</v>
      </c>
      <c r="I96" s="512">
        <v>5</v>
      </c>
      <c r="J96" s="512">
        <v>5</v>
      </c>
      <c r="K96" s="512"/>
      <c r="L96" s="512"/>
      <c r="M96" s="512"/>
      <c r="N96" s="512"/>
      <c r="O96" s="512">
        <v>5</v>
      </c>
      <c r="P96" s="512">
        <v>8</v>
      </c>
      <c r="Q96" s="512"/>
      <c r="R96" s="512"/>
      <c r="S96" s="512"/>
      <c r="T96" s="512"/>
      <c r="U96" s="512">
        <v>6</v>
      </c>
      <c r="V96" s="512">
        <v>8</v>
      </c>
      <c r="W96" s="274"/>
      <c r="X96" s="512"/>
      <c r="Y96" s="512"/>
      <c r="Z96" s="512"/>
      <c r="AA96" s="538">
        <f t="shared" si="36"/>
        <v>5</v>
      </c>
      <c r="AB96" s="538">
        <f t="shared" si="43"/>
        <v>5</v>
      </c>
      <c r="AC96" s="538" t="str">
        <f t="shared" si="44"/>
        <v>NIL</v>
      </c>
      <c r="AD96" s="538" t="str">
        <f t="shared" si="45"/>
        <v>NIL</v>
      </c>
      <c r="AE96" s="538" t="str">
        <f t="shared" si="46"/>
        <v>NIL</v>
      </c>
      <c r="AF96" s="538" t="str">
        <f t="shared" si="47"/>
        <v>NIL</v>
      </c>
      <c r="AG96" s="538" t="str">
        <f t="shared" si="37"/>
        <v>NIL</v>
      </c>
      <c r="AH96" s="538" t="str">
        <f t="shared" si="38"/>
        <v>NIL</v>
      </c>
      <c r="AI96" s="538">
        <f t="shared" si="39"/>
        <v>8</v>
      </c>
      <c r="AJ96" s="538">
        <f t="shared" si="40"/>
        <v>5</v>
      </c>
      <c r="AK96" s="538" t="str">
        <f t="shared" si="41"/>
        <v>NIL</v>
      </c>
      <c r="AL96" s="538" t="str">
        <f t="shared" si="42"/>
        <v>NIL</v>
      </c>
      <c r="AM96" s="538" t="str">
        <f t="shared" si="48"/>
        <v>NIL</v>
      </c>
      <c r="AN96" s="538" t="str">
        <f t="shared" si="49"/>
        <v>NIL</v>
      </c>
      <c r="AO96" s="538" t="str">
        <f t="shared" si="50"/>
        <v>NIL</v>
      </c>
      <c r="AP96" s="538" t="str">
        <f t="shared" si="51"/>
        <v>NIL</v>
      </c>
      <c r="AQ96" s="538">
        <f t="shared" si="52"/>
        <v>6</v>
      </c>
      <c r="AR96" s="538">
        <f t="shared" si="53"/>
        <v>8</v>
      </c>
    </row>
    <row r="97" spans="6:44" x14ac:dyDescent="0.25">
      <c r="F97" s="512">
        <f>'Student Entry'!B96</f>
        <v>83</v>
      </c>
      <c r="G97" s="567">
        <f>'Student Entry'!C96</f>
        <v>211413205085</v>
      </c>
      <c r="H97" s="274" t="str">
        <f>'Student Entry'!D96</f>
        <v>RENUKA.M</v>
      </c>
      <c r="I97" s="512">
        <v>9</v>
      </c>
      <c r="J97" s="512">
        <v>6</v>
      </c>
      <c r="K97" s="512"/>
      <c r="L97" s="512"/>
      <c r="M97" s="512"/>
      <c r="N97" s="512"/>
      <c r="O97" s="512">
        <v>7</v>
      </c>
      <c r="P97" s="512">
        <v>5</v>
      </c>
      <c r="Q97" s="512"/>
      <c r="R97" s="512"/>
      <c r="S97" s="512"/>
      <c r="T97" s="512"/>
      <c r="U97" s="512">
        <v>8</v>
      </c>
      <c r="V97" s="512">
        <v>6</v>
      </c>
      <c r="W97" s="274"/>
      <c r="X97" s="512"/>
      <c r="Y97" s="512"/>
      <c r="Z97" s="512"/>
      <c r="AA97" s="538">
        <f t="shared" si="36"/>
        <v>9</v>
      </c>
      <c r="AB97" s="538">
        <f t="shared" si="43"/>
        <v>6</v>
      </c>
      <c r="AC97" s="538" t="str">
        <f t="shared" si="44"/>
        <v>NIL</v>
      </c>
      <c r="AD97" s="538" t="str">
        <f t="shared" si="45"/>
        <v>NIL</v>
      </c>
      <c r="AE97" s="538" t="str">
        <f t="shared" si="46"/>
        <v>NIL</v>
      </c>
      <c r="AF97" s="538" t="str">
        <f t="shared" si="47"/>
        <v>NIL</v>
      </c>
      <c r="AG97" s="538" t="str">
        <f t="shared" si="37"/>
        <v>NIL</v>
      </c>
      <c r="AH97" s="538" t="str">
        <f t="shared" si="38"/>
        <v>NIL</v>
      </c>
      <c r="AI97" s="538">
        <f t="shared" si="39"/>
        <v>5</v>
      </c>
      <c r="AJ97" s="538">
        <f t="shared" si="40"/>
        <v>7</v>
      </c>
      <c r="AK97" s="538" t="str">
        <f t="shared" si="41"/>
        <v>NIL</v>
      </c>
      <c r="AL97" s="538" t="str">
        <f t="shared" si="42"/>
        <v>NIL</v>
      </c>
      <c r="AM97" s="538" t="str">
        <f t="shared" si="48"/>
        <v>NIL</v>
      </c>
      <c r="AN97" s="538" t="str">
        <f t="shared" si="49"/>
        <v>NIL</v>
      </c>
      <c r="AO97" s="538" t="str">
        <f t="shared" si="50"/>
        <v>NIL</v>
      </c>
      <c r="AP97" s="538" t="str">
        <f t="shared" si="51"/>
        <v>NIL</v>
      </c>
      <c r="AQ97" s="538">
        <f t="shared" si="52"/>
        <v>8</v>
      </c>
      <c r="AR97" s="538">
        <f t="shared" si="53"/>
        <v>6</v>
      </c>
    </row>
    <row r="98" spans="6:44" x14ac:dyDescent="0.25">
      <c r="F98" s="512">
        <f>'Student Entry'!B97</f>
        <v>84</v>
      </c>
      <c r="G98" s="567">
        <f>'Student Entry'!C97</f>
        <v>211413205086</v>
      </c>
      <c r="H98" s="274" t="str">
        <f>'Student Entry'!D97</f>
        <v>ROSHAN DHARMA</v>
      </c>
      <c r="I98" s="512">
        <v>6</v>
      </c>
      <c r="J98" s="512">
        <v>8</v>
      </c>
      <c r="K98" s="512"/>
      <c r="L98" s="512"/>
      <c r="M98" s="512"/>
      <c r="N98" s="512"/>
      <c r="O98" s="512">
        <v>2</v>
      </c>
      <c r="P98" s="512">
        <v>8</v>
      </c>
      <c r="Q98" s="512"/>
      <c r="R98" s="512"/>
      <c r="S98" s="512"/>
      <c r="T98" s="512"/>
      <c r="U98" s="512">
        <v>8</v>
      </c>
      <c r="V98" s="512">
        <v>9</v>
      </c>
      <c r="W98" s="274"/>
      <c r="X98" s="512"/>
      <c r="Y98" s="512"/>
      <c r="Z98" s="512"/>
      <c r="AA98" s="538">
        <f t="shared" si="36"/>
        <v>6</v>
      </c>
      <c r="AB98" s="538">
        <f t="shared" si="43"/>
        <v>8</v>
      </c>
      <c r="AC98" s="538" t="str">
        <f t="shared" si="44"/>
        <v>NIL</v>
      </c>
      <c r="AD98" s="538" t="str">
        <f t="shared" si="45"/>
        <v>NIL</v>
      </c>
      <c r="AE98" s="538" t="str">
        <f t="shared" si="46"/>
        <v>NIL</v>
      </c>
      <c r="AF98" s="538" t="str">
        <f t="shared" si="47"/>
        <v>NIL</v>
      </c>
      <c r="AG98" s="538" t="str">
        <f t="shared" si="37"/>
        <v>NIL</v>
      </c>
      <c r="AH98" s="538" t="str">
        <f t="shared" si="38"/>
        <v>NIL</v>
      </c>
      <c r="AI98" s="538">
        <f t="shared" si="39"/>
        <v>8</v>
      </c>
      <c r="AJ98" s="538">
        <f t="shared" si="40"/>
        <v>2</v>
      </c>
      <c r="AK98" s="538" t="str">
        <f t="shared" si="41"/>
        <v>NIL</v>
      </c>
      <c r="AL98" s="538" t="str">
        <f t="shared" si="42"/>
        <v>NIL</v>
      </c>
      <c r="AM98" s="538" t="str">
        <f t="shared" si="48"/>
        <v>NIL</v>
      </c>
      <c r="AN98" s="538" t="str">
        <f t="shared" si="49"/>
        <v>NIL</v>
      </c>
      <c r="AO98" s="538" t="str">
        <f t="shared" si="50"/>
        <v>NIL</v>
      </c>
      <c r="AP98" s="538" t="str">
        <f t="shared" si="51"/>
        <v>NIL</v>
      </c>
      <c r="AQ98" s="538">
        <f t="shared" si="52"/>
        <v>8</v>
      </c>
      <c r="AR98" s="538">
        <f t="shared" si="53"/>
        <v>9</v>
      </c>
    </row>
    <row r="99" spans="6:44" x14ac:dyDescent="0.25">
      <c r="F99" s="512">
        <f>'Student Entry'!B98</f>
        <v>85</v>
      </c>
      <c r="G99" s="567">
        <f>'Student Entry'!C98</f>
        <v>211413205087</v>
      </c>
      <c r="H99" s="274" t="str">
        <f>'Student Entry'!D98</f>
        <v>RUBIKA.K</v>
      </c>
      <c r="I99" s="512">
        <v>8</v>
      </c>
      <c r="J99" s="512">
        <v>4</v>
      </c>
      <c r="K99" s="512"/>
      <c r="L99" s="512"/>
      <c r="M99" s="512"/>
      <c r="N99" s="512"/>
      <c r="O99" s="512">
        <v>8</v>
      </c>
      <c r="P99" s="512">
        <v>6</v>
      </c>
      <c r="Q99" s="512"/>
      <c r="R99" s="512"/>
      <c r="S99" s="512"/>
      <c r="T99" s="512"/>
      <c r="U99" s="512">
        <v>9</v>
      </c>
      <c r="V99" s="512">
        <v>7</v>
      </c>
      <c r="W99" s="274"/>
      <c r="X99" s="512"/>
      <c r="Y99" s="512"/>
      <c r="Z99" s="512"/>
      <c r="AA99" s="538">
        <f t="shared" si="36"/>
        <v>8</v>
      </c>
      <c r="AB99" s="538">
        <f t="shared" si="43"/>
        <v>4</v>
      </c>
      <c r="AC99" s="538" t="str">
        <f t="shared" si="44"/>
        <v>NIL</v>
      </c>
      <c r="AD99" s="538" t="str">
        <f t="shared" si="45"/>
        <v>NIL</v>
      </c>
      <c r="AE99" s="538" t="str">
        <f t="shared" si="46"/>
        <v>NIL</v>
      </c>
      <c r="AF99" s="538" t="str">
        <f t="shared" si="47"/>
        <v>NIL</v>
      </c>
      <c r="AG99" s="538" t="str">
        <f t="shared" si="37"/>
        <v>NIL</v>
      </c>
      <c r="AH99" s="538" t="str">
        <f t="shared" si="38"/>
        <v>NIL</v>
      </c>
      <c r="AI99" s="538">
        <f t="shared" si="39"/>
        <v>6</v>
      </c>
      <c r="AJ99" s="538">
        <f t="shared" si="40"/>
        <v>8</v>
      </c>
      <c r="AK99" s="538" t="str">
        <f t="shared" si="41"/>
        <v>NIL</v>
      </c>
      <c r="AL99" s="538" t="str">
        <f t="shared" si="42"/>
        <v>NIL</v>
      </c>
      <c r="AM99" s="538" t="str">
        <f t="shared" si="48"/>
        <v>NIL</v>
      </c>
      <c r="AN99" s="538" t="str">
        <f t="shared" si="49"/>
        <v>NIL</v>
      </c>
      <c r="AO99" s="538" t="str">
        <f t="shared" si="50"/>
        <v>NIL</v>
      </c>
      <c r="AP99" s="538" t="str">
        <f t="shared" si="51"/>
        <v>NIL</v>
      </c>
      <c r="AQ99" s="538">
        <f t="shared" si="52"/>
        <v>9</v>
      </c>
      <c r="AR99" s="538">
        <f t="shared" si="53"/>
        <v>7</v>
      </c>
    </row>
    <row r="100" spans="6:44" x14ac:dyDescent="0.25">
      <c r="F100" s="512">
        <f>'Student Entry'!B99</f>
        <v>86</v>
      </c>
      <c r="G100" s="567">
        <f>'Student Entry'!C99</f>
        <v>211413205088</v>
      </c>
      <c r="H100" s="274" t="str">
        <f>'Student Entry'!D99</f>
        <v>SALAI DHAMAYANTHI.M.S</v>
      </c>
      <c r="I100" s="512">
        <v>7</v>
      </c>
      <c r="J100" s="512">
        <v>9</v>
      </c>
      <c r="K100" s="512"/>
      <c r="L100" s="512"/>
      <c r="M100" s="512"/>
      <c r="N100" s="512"/>
      <c r="O100" s="512">
        <v>8</v>
      </c>
      <c r="P100" s="512">
        <v>8</v>
      </c>
      <c r="Q100" s="512"/>
      <c r="R100" s="512"/>
      <c r="S100" s="512"/>
      <c r="T100" s="512"/>
      <c r="U100" s="512">
        <v>6</v>
      </c>
      <c r="V100" s="512">
        <v>8</v>
      </c>
      <c r="W100" s="274"/>
      <c r="X100" s="512"/>
      <c r="Y100" s="512"/>
      <c r="Z100" s="512"/>
      <c r="AA100" s="538">
        <f t="shared" si="36"/>
        <v>7</v>
      </c>
      <c r="AB100" s="538">
        <f t="shared" si="43"/>
        <v>9</v>
      </c>
      <c r="AC100" s="538" t="str">
        <f t="shared" si="44"/>
        <v>NIL</v>
      </c>
      <c r="AD100" s="538" t="str">
        <f t="shared" si="45"/>
        <v>NIL</v>
      </c>
      <c r="AE100" s="538" t="str">
        <f t="shared" si="46"/>
        <v>NIL</v>
      </c>
      <c r="AF100" s="538" t="str">
        <f t="shared" si="47"/>
        <v>NIL</v>
      </c>
      <c r="AG100" s="538" t="str">
        <f t="shared" si="37"/>
        <v>NIL</v>
      </c>
      <c r="AH100" s="538" t="str">
        <f t="shared" si="38"/>
        <v>NIL</v>
      </c>
      <c r="AI100" s="538">
        <f t="shared" si="39"/>
        <v>8</v>
      </c>
      <c r="AJ100" s="538">
        <f t="shared" si="40"/>
        <v>8</v>
      </c>
      <c r="AK100" s="538" t="str">
        <f t="shared" si="41"/>
        <v>NIL</v>
      </c>
      <c r="AL100" s="538" t="str">
        <f t="shared" si="42"/>
        <v>NIL</v>
      </c>
      <c r="AM100" s="538" t="str">
        <f t="shared" si="48"/>
        <v>NIL</v>
      </c>
      <c r="AN100" s="538" t="str">
        <f t="shared" si="49"/>
        <v>NIL</v>
      </c>
      <c r="AO100" s="538" t="str">
        <f t="shared" si="50"/>
        <v>NIL</v>
      </c>
      <c r="AP100" s="538" t="str">
        <f t="shared" si="51"/>
        <v>NIL</v>
      </c>
      <c r="AQ100" s="538">
        <f t="shared" si="52"/>
        <v>6</v>
      </c>
      <c r="AR100" s="538">
        <f t="shared" si="53"/>
        <v>8</v>
      </c>
    </row>
    <row r="101" spans="6:44" x14ac:dyDescent="0.25">
      <c r="F101" s="512">
        <f>'Student Entry'!B100</f>
        <v>87</v>
      </c>
      <c r="G101" s="567">
        <f>'Student Entry'!C100</f>
        <v>211413205089</v>
      </c>
      <c r="H101" s="274" t="str">
        <f>'Student Entry'!D100</f>
        <v>SAMYUKTHA.R</v>
      </c>
      <c r="I101" s="512">
        <v>6</v>
      </c>
      <c r="J101" s="512">
        <v>2</v>
      </c>
      <c r="K101" s="512"/>
      <c r="L101" s="512"/>
      <c r="M101" s="512"/>
      <c r="N101" s="512"/>
      <c r="O101" s="512">
        <v>5</v>
      </c>
      <c r="P101" s="512" t="s">
        <v>937</v>
      </c>
      <c r="Q101" s="512"/>
      <c r="R101" s="512"/>
      <c r="S101" s="512"/>
      <c r="T101" s="512"/>
      <c r="U101" s="512">
        <v>7</v>
      </c>
      <c r="V101" s="512">
        <v>6</v>
      </c>
      <c r="W101" s="274"/>
      <c r="X101" s="512"/>
      <c r="Y101" s="512"/>
      <c r="Z101" s="512"/>
      <c r="AA101" s="538">
        <f t="shared" si="36"/>
        <v>6</v>
      </c>
      <c r="AB101" s="538">
        <f t="shared" si="43"/>
        <v>2</v>
      </c>
      <c r="AC101" s="538" t="str">
        <f t="shared" si="44"/>
        <v>NIL</v>
      </c>
      <c r="AD101" s="538" t="str">
        <f t="shared" si="45"/>
        <v>NIL</v>
      </c>
      <c r="AE101" s="538" t="str">
        <f t="shared" si="46"/>
        <v>NIL</v>
      </c>
      <c r="AF101" s="538" t="str">
        <f t="shared" si="47"/>
        <v>NIL</v>
      </c>
      <c r="AG101" s="538" t="str">
        <f t="shared" si="37"/>
        <v>NIL</v>
      </c>
      <c r="AH101" s="538" t="str">
        <f t="shared" si="38"/>
        <v>NIL</v>
      </c>
      <c r="AI101" s="538" t="str">
        <f t="shared" si="39"/>
        <v>NIL</v>
      </c>
      <c r="AJ101" s="538">
        <f t="shared" si="40"/>
        <v>5</v>
      </c>
      <c r="AK101" s="538" t="str">
        <f t="shared" si="41"/>
        <v>NIL</v>
      </c>
      <c r="AL101" s="538" t="str">
        <f t="shared" si="42"/>
        <v>NIL</v>
      </c>
      <c r="AM101" s="538" t="str">
        <f t="shared" si="48"/>
        <v>NIL</v>
      </c>
      <c r="AN101" s="538" t="str">
        <f t="shared" si="49"/>
        <v>NIL</v>
      </c>
      <c r="AO101" s="538" t="str">
        <f t="shared" si="50"/>
        <v>NIL</v>
      </c>
      <c r="AP101" s="538" t="str">
        <f t="shared" si="51"/>
        <v>NIL</v>
      </c>
      <c r="AQ101" s="538">
        <f t="shared" si="52"/>
        <v>7</v>
      </c>
      <c r="AR101" s="538">
        <f t="shared" si="53"/>
        <v>6</v>
      </c>
    </row>
    <row r="102" spans="6:44" x14ac:dyDescent="0.25">
      <c r="F102" s="512">
        <f>'Student Entry'!B101</f>
        <v>88</v>
      </c>
      <c r="G102" s="567">
        <f>'Student Entry'!C101</f>
        <v>211413205090</v>
      </c>
      <c r="H102" s="274" t="str">
        <f>'Student Entry'!D101</f>
        <v>SANDHIYA.S</v>
      </c>
      <c r="I102" s="512">
        <v>9</v>
      </c>
      <c r="J102" s="512">
        <v>10</v>
      </c>
      <c r="K102" s="512"/>
      <c r="L102" s="512"/>
      <c r="M102" s="512"/>
      <c r="N102" s="512"/>
      <c r="O102" s="512">
        <v>9</v>
      </c>
      <c r="P102" s="512">
        <v>9</v>
      </c>
      <c r="Q102" s="512"/>
      <c r="R102" s="512"/>
      <c r="S102" s="512"/>
      <c r="T102" s="512"/>
      <c r="U102" s="512">
        <v>6</v>
      </c>
      <c r="V102" s="512">
        <v>9</v>
      </c>
      <c r="W102" s="274"/>
      <c r="X102" s="512"/>
      <c r="Y102" s="512"/>
      <c r="Z102" s="512"/>
      <c r="AA102" s="538">
        <f t="shared" si="36"/>
        <v>9</v>
      </c>
      <c r="AB102" s="538">
        <f t="shared" si="43"/>
        <v>10</v>
      </c>
      <c r="AC102" s="538" t="str">
        <f t="shared" si="44"/>
        <v>NIL</v>
      </c>
      <c r="AD102" s="538" t="str">
        <f t="shared" si="45"/>
        <v>NIL</v>
      </c>
      <c r="AE102" s="538" t="str">
        <f t="shared" si="46"/>
        <v>NIL</v>
      </c>
      <c r="AF102" s="538" t="str">
        <f t="shared" si="47"/>
        <v>NIL</v>
      </c>
      <c r="AG102" s="538" t="str">
        <f t="shared" si="37"/>
        <v>NIL</v>
      </c>
      <c r="AH102" s="538" t="str">
        <f t="shared" si="38"/>
        <v>NIL</v>
      </c>
      <c r="AI102" s="538">
        <f t="shared" si="39"/>
        <v>9</v>
      </c>
      <c r="AJ102" s="538">
        <f t="shared" si="40"/>
        <v>9</v>
      </c>
      <c r="AK102" s="538" t="str">
        <f t="shared" si="41"/>
        <v>NIL</v>
      </c>
      <c r="AL102" s="538" t="str">
        <f t="shared" si="42"/>
        <v>NIL</v>
      </c>
      <c r="AM102" s="538" t="str">
        <f t="shared" si="48"/>
        <v>NIL</v>
      </c>
      <c r="AN102" s="538" t="str">
        <f t="shared" si="49"/>
        <v>NIL</v>
      </c>
      <c r="AO102" s="538" t="str">
        <f t="shared" si="50"/>
        <v>NIL</v>
      </c>
      <c r="AP102" s="538" t="str">
        <f t="shared" si="51"/>
        <v>NIL</v>
      </c>
      <c r="AQ102" s="538">
        <f t="shared" si="52"/>
        <v>6</v>
      </c>
      <c r="AR102" s="538">
        <f t="shared" si="53"/>
        <v>9</v>
      </c>
    </row>
    <row r="103" spans="6:44" x14ac:dyDescent="0.25">
      <c r="F103" s="512">
        <f>'Student Entry'!B102</f>
        <v>89</v>
      </c>
      <c r="G103" s="567">
        <f>'Student Entry'!C102</f>
        <v>211413205091</v>
      </c>
      <c r="H103" s="274" t="str">
        <f>'Student Entry'!D102</f>
        <v>SATHYA RAJ.P</v>
      </c>
      <c r="I103" s="512">
        <v>5</v>
      </c>
      <c r="J103" s="512" t="s">
        <v>937</v>
      </c>
      <c r="K103" s="512"/>
      <c r="L103" s="512"/>
      <c r="M103" s="512"/>
      <c r="N103" s="512"/>
      <c r="O103" s="512">
        <v>6</v>
      </c>
      <c r="P103" s="512">
        <v>6</v>
      </c>
      <c r="Q103" s="512"/>
      <c r="R103" s="512"/>
      <c r="S103" s="512"/>
      <c r="T103" s="512"/>
      <c r="U103" s="512">
        <v>9</v>
      </c>
      <c r="V103" s="512">
        <v>5</v>
      </c>
      <c r="W103" s="274"/>
      <c r="X103" s="512"/>
      <c r="Y103" s="512"/>
      <c r="Z103" s="512"/>
      <c r="AA103" s="538">
        <f t="shared" si="36"/>
        <v>5</v>
      </c>
      <c r="AB103" s="538" t="str">
        <f t="shared" si="43"/>
        <v>NIL</v>
      </c>
      <c r="AC103" s="538" t="str">
        <f t="shared" si="44"/>
        <v>NIL</v>
      </c>
      <c r="AD103" s="538" t="str">
        <f t="shared" si="45"/>
        <v>NIL</v>
      </c>
      <c r="AE103" s="538" t="str">
        <f t="shared" si="46"/>
        <v>NIL</v>
      </c>
      <c r="AF103" s="538" t="str">
        <f t="shared" si="47"/>
        <v>NIL</v>
      </c>
      <c r="AG103" s="538" t="str">
        <f t="shared" si="37"/>
        <v>NIL</v>
      </c>
      <c r="AH103" s="538" t="str">
        <f t="shared" si="38"/>
        <v>NIL</v>
      </c>
      <c r="AI103" s="538">
        <f t="shared" si="39"/>
        <v>6</v>
      </c>
      <c r="AJ103" s="538">
        <f t="shared" si="40"/>
        <v>6</v>
      </c>
      <c r="AK103" s="538" t="str">
        <f t="shared" si="41"/>
        <v>NIL</v>
      </c>
      <c r="AL103" s="538" t="str">
        <f t="shared" si="42"/>
        <v>NIL</v>
      </c>
      <c r="AM103" s="538" t="str">
        <f t="shared" si="48"/>
        <v>NIL</v>
      </c>
      <c r="AN103" s="538" t="str">
        <f t="shared" si="49"/>
        <v>NIL</v>
      </c>
      <c r="AO103" s="538" t="str">
        <f t="shared" si="50"/>
        <v>NIL</v>
      </c>
      <c r="AP103" s="538" t="str">
        <f t="shared" si="51"/>
        <v>NIL</v>
      </c>
      <c r="AQ103" s="538">
        <f t="shared" si="52"/>
        <v>9</v>
      </c>
      <c r="AR103" s="538">
        <f t="shared" si="53"/>
        <v>5</v>
      </c>
    </row>
    <row r="104" spans="6:44" x14ac:dyDescent="0.25">
      <c r="F104" s="512">
        <f>'Student Entry'!B103</f>
        <v>90</v>
      </c>
      <c r="G104" s="567">
        <f>'Student Entry'!C103</f>
        <v>211413205092</v>
      </c>
      <c r="H104" s="274" t="str">
        <f>'Student Entry'!D103</f>
        <v>SAVITHA.M</v>
      </c>
      <c r="I104" s="512">
        <v>8</v>
      </c>
      <c r="J104" s="512">
        <v>7</v>
      </c>
      <c r="K104" s="512"/>
      <c r="L104" s="512"/>
      <c r="M104" s="512"/>
      <c r="N104" s="512"/>
      <c r="O104" s="512">
        <v>3</v>
      </c>
      <c r="P104" s="512">
        <v>8</v>
      </c>
      <c r="Q104" s="512"/>
      <c r="R104" s="512"/>
      <c r="S104" s="512"/>
      <c r="T104" s="512"/>
      <c r="U104" s="512">
        <v>7</v>
      </c>
      <c r="V104" s="512">
        <v>7</v>
      </c>
      <c r="W104" s="274"/>
      <c r="X104" s="512"/>
      <c r="Y104" s="512"/>
      <c r="Z104" s="512"/>
      <c r="AA104" s="538">
        <f t="shared" si="36"/>
        <v>8</v>
      </c>
      <c r="AB104" s="538">
        <f t="shared" si="43"/>
        <v>7</v>
      </c>
      <c r="AC104" s="538" t="str">
        <f t="shared" si="44"/>
        <v>NIL</v>
      </c>
      <c r="AD104" s="538" t="str">
        <f t="shared" si="45"/>
        <v>NIL</v>
      </c>
      <c r="AE104" s="538" t="str">
        <f t="shared" si="46"/>
        <v>NIL</v>
      </c>
      <c r="AF104" s="538" t="str">
        <f t="shared" si="47"/>
        <v>NIL</v>
      </c>
      <c r="AG104" s="538" t="str">
        <f t="shared" si="37"/>
        <v>NIL</v>
      </c>
      <c r="AH104" s="538" t="str">
        <f t="shared" si="38"/>
        <v>NIL</v>
      </c>
      <c r="AI104" s="538">
        <f t="shared" si="39"/>
        <v>8</v>
      </c>
      <c r="AJ104" s="538">
        <f t="shared" si="40"/>
        <v>3</v>
      </c>
      <c r="AK104" s="538" t="str">
        <f t="shared" si="41"/>
        <v>NIL</v>
      </c>
      <c r="AL104" s="538" t="str">
        <f t="shared" si="42"/>
        <v>NIL</v>
      </c>
      <c r="AM104" s="538" t="str">
        <f t="shared" si="48"/>
        <v>NIL</v>
      </c>
      <c r="AN104" s="538" t="str">
        <f t="shared" si="49"/>
        <v>NIL</v>
      </c>
      <c r="AO104" s="538" t="str">
        <f t="shared" si="50"/>
        <v>NIL</v>
      </c>
      <c r="AP104" s="538" t="str">
        <f t="shared" si="51"/>
        <v>NIL</v>
      </c>
      <c r="AQ104" s="538">
        <f t="shared" si="52"/>
        <v>7</v>
      </c>
      <c r="AR104" s="538">
        <f t="shared" si="53"/>
        <v>7</v>
      </c>
    </row>
    <row r="105" spans="6:44" x14ac:dyDescent="0.25">
      <c r="F105" s="512">
        <f>'Student Entry'!B104</f>
        <v>91</v>
      </c>
      <c r="G105" s="567">
        <f>'Student Entry'!C104</f>
        <v>211413205093</v>
      </c>
      <c r="H105" s="274" t="str">
        <f>'Student Entry'!D104</f>
        <v>SELVA MARY.D</v>
      </c>
      <c r="I105" s="512">
        <v>2</v>
      </c>
      <c r="J105" s="512">
        <v>5</v>
      </c>
      <c r="K105" s="512"/>
      <c r="L105" s="512"/>
      <c r="M105" s="512"/>
      <c r="N105" s="512"/>
      <c r="O105" s="512">
        <v>7</v>
      </c>
      <c r="P105" s="512">
        <v>7</v>
      </c>
      <c r="Q105" s="512"/>
      <c r="R105" s="512"/>
      <c r="S105" s="512"/>
      <c r="T105" s="512"/>
      <c r="U105" s="512" t="s">
        <v>937</v>
      </c>
      <c r="V105" s="512">
        <v>4</v>
      </c>
      <c r="W105" s="274"/>
      <c r="X105" s="512"/>
      <c r="Y105" s="512"/>
      <c r="Z105" s="512"/>
      <c r="AA105" s="538">
        <f t="shared" si="36"/>
        <v>2</v>
      </c>
      <c r="AB105" s="538">
        <f t="shared" si="43"/>
        <v>5</v>
      </c>
      <c r="AC105" s="538" t="str">
        <f t="shared" si="44"/>
        <v>NIL</v>
      </c>
      <c r="AD105" s="538" t="str">
        <f t="shared" si="45"/>
        <v>NIL</v>
      </c>
      <c r="AE105" s="538" t="str">
        <f t="shared" si="46"/>
        <v>NIL</v>
      </c>
      <c r="AF105" s="538" t="str">
        <f t="shared" si="47"/>
        <v>NIL</v>
      </c>
      <c r="AG105" s="538" t="str">
        <f t="shared" si="37"/>
        <v>NIL</v>
      </c>
      <c r="AH105" s="538" t="str">
        <f t="shared" si="38"/>
        <v>NIL</v>
      </c>
      <c r="AI105" s="538">
        <f t="shared" si="39"/>
        <v>7</v>
      </c>
      <c r="AJ105" s="538">
        <f t="shared" si="40"/>
        <v>7</v>
      </c>
      <c r="AK105" s="538" t="str">
        <f t="shared" si="41"/>
        <v>NIL</v>
      </c>
      <c r="AL105" s="538" t="str">
        <f t="shared" si="42"/>
        <v>NIL</v>
      </c>
      <c r="AM105" s="538" t="str">
        <f t="shared" si="48"/>
        <v>NIL</v>
      </c>
      <c r="AN105" s="538" t="str">
        <f t="shared" si="49"/>
        <v>NIL</v>
      </c>
      <c r="AO105" s="538" t="str">
        <f t="shared" si="50"/>
        <v>NIL</v>
      </c>
      <c r="AP105" s="538" t="str">
        <f t="shared" si="51"/>
        <v>NIL</v>
      </c>
      <c r="AQ105" s="538" t="str">
        <f t="shared" si="52"/>
        <v>NIL</v>
      </c>
      <c r="AR105" s="538">
        <f t="shared" si="53"/>
        <v>4</v>
      </c>
    </row>
    <row r="106" spans="6:44" x14ac:dyDescent="0.25">
      <c r="F106" s="512">
        <f>'Student Entry'!B105</f>
        <v>92</v>
      </c>
      <c r="G106" s="567">
        <f>'Student Entry'!C105</f>
        <v>211413205095</v>
      </c>
      <c r="H106" s="274" t="str">
        <f>'Student Entry'!D105</f>
        <v>SHALIYA.L</v>
      </c>
      <c r="I106" s="512">
        <v>8</v>
      </c>
      <c r="J106" s="512">
        <v>8</v>
      </c>
      <c r="K106" s="512"/>
      <c r="L106" s="512"/>
      <c r="M106" s="512"/>
      <c r="N106" s="512"/>
      <c r="O106" s="512">
        <v>7</v>
      </c>
      <c r="P106" s="512">
        <v>6</v>
      </c>
      <c r="Q106" s="512"/>
      <c r="R106" s="512"/>
      <c r="S106" s="512"/>
      <c r="T106" s="512"/>
      <c r="U106" s="512">
        <v>6</v>
      </c>
      <c r="V106" s="512">
        <v>5</v>
      </c>
      <c r="W106" s="274"/>
      <c r="X106" s="512"/>
      <c r="Y106" s="512"/>
      <c r="Z106" s="512"/>
      <c r="AA106" s="538">
        <f t="shared" si="36"/>
        <v>8</v>
      </c>
      <c r="AB106" s="538">
        <f t="shared" si="43"/>
        <v>8</v>
      </c>
      <c r="AC106" s="538" t="str">
        <f t="shared" si="44"/>
        <v>NIL</v>
      </c>
      <c r="AD106" s="538" t="str">
        <f t="shared" si="45"/>
        <v>NIL</v>
      </c>
      <c r="AE106" s="538" t="str">
        <f t="shared" si="46"/>
        <v>NIL</v>
      </c>
      <c r="AF106" s="538" t="str">
        <f t="shared" si="47"/>
        <v>NIL</v>
      </c>
      <c r="AG106" s="538" t="str">
        <f t="shared" si="37"/>
        <v>NIL</v>
      </c>
      <c r="AH106" s="538" t="str">
        <f t="shared" si="38"/>
        <v>NIL</v>
      </c>
      <c r="AI106" s="538">
        <f t="shared" si="39"/>
        <v>6</v>
      </c>
      <c r="AJ106" s="538">
        <f t="shared" si="40"/>
        <v>7</v>
      </c>
      <c r="AK106" s="538" t="str">
        <f t="shared" si="41"/>
        <v>NIL</v>
      </c>
      <c r="AL106" s="538" t="str">
        <f t="shared" si="42"/>
        <v>NIL</v>
      </c>
      <c r="AM106" s="538" t="str">
        <f t="shared" si="48"/>
        <v>NIL</v>
      </c>
      <c r="AN106" s="538" t="str">
        <f t="shared" si="49"/>
        <v>NIL</v>
      </c>
      <c r="AO106" s="538" t="str">
        <f t="shared" si="50"/>
        <v>NIL</v>
      </c>
      <c r="AP106" s="538" t="str">
        <f t="shared" si="51"/>
        <v>NIL</v>
      </c>
      <c r="AQ106" s="538">
        <f t="shared" si="52"/>
        <v>6</v>
      </c>
      <c r="AR106" s="538">
        <f t="shared" si="53"/>
        <v>5</v>
      </c>
    </row>
    <row r="107" spans="6:44" x14ac:dyDescent="0.25">
      <c r="F107" s="512">
        <f>'Student Entry'!B106</f>
        <v>93</v>
      </c>
      <c r="G107" s="567">
        <f>'Student Entry'!C106</f>
        <v>211413205096</v>
      </c>
      <c r="H107" s="274" t="str">
        <f>'Student Entry'!D106</f>
        <v>SHANMUGA PRIYA.E</v>
      </c>
      <c r="I107" s="512">
        <v>5</v>
      </c>
      <c r="J107" s="512">
        <v>5</v>
      </c>
      <c r="K107" s="512"/>
      <c r="L107" s="512"/>
      <c r="M107" s="512"/>
      <c r="N107" s="512"/>
      <c r="O107" s="512">
        <v>2</v>
      </c>
      <c r="P107" s="512">
        <v>9</v>
      </c>
      <c r="Q107" s="512"/>
      <c r="R107" s="512"/>
      <c r="S107" s="512"/>
      <c r="T107" s="512"/>
      <c r="U107" s="512">
        <v>7</v>
      </c>
      <c r="V107" s="512">
        <v>6</v>
      </c>
      <c r="W107" s="274"/>
      <c r="X107" s="512"/>
      <c r="Y107" s="512"/>
      <c r="Z107" s="512"/>
      <c r="AA107" s="538">
        <f t="shared" si="36"/>
        <v>5</v>
      </c>
      <c r="AB107" s="538">
        <f t="shared" si="43"/>
        <v>5</v>
      </c>
      <c r="AC107" s="538" t="str">
        <f t="shared" si="44"/>
        <v>NIL</v>
      </c>
      <c r="AD107" s="538" t="str">
        <f t="shared" si="45"/>
        <v>NIL</v>
      </c>
      <c r="AE107" s="538" t="str">
        <f t="shared" si="46"/>
        <v>NIL</v>
      </c>
      <c r="AF107" s="538" t="str">
        <f t="shared" si="47"/>
        <v>NIL</v>
      </c>
      <c r="AG107" s="538" t="str">
        <f t="shared" si="37"/>
        <v>NIL</v>
      </c>
      <c r="AH107" s="538" t="str">
        <f t="shared" si="38"/>
        <v>NIL</v>
      </c>
      <c r="AI107" s="538">
        <f t="shared" si="39"/>
        <v>9</v>
      </c>
      <c r="AJ107" s="538">
        <f t="shared" si="40"/>
        <v>2</v>
      </c>
      <c r="AK107" s="538" t="str">
        <f t="shared" si="41"/>
        <v>NIL</v>
      </c>
      <c r="AL107" s="538" t="str">
        <f t="shared" si="42"/>
        <v>NIL</v>
      </c>
      <c r="AM107" s="538" t="str">
        <f t="shared" si="48"/>
        <v>NIL</v>
      </c>
      <c r="AN107" s="538" t="str">
        <f t="shared" si="49"/>
        <v>NIL</v>
      </c>
      <c r="AO107" s="538" t="str">
        <f t="shared" si="50"/>
        <v>NIL</v>
      </c>
      <c r="AP107" s="538" t="str">
        <f t="shared" si="51"/>
        <v>NIL</v>
      </c>
      <c r="AQ107" s="538">
        <f t="shared" si="52"/>
        <v>7</v>
      </c>
      <c r="AR107" s="538">
        <f t="shared" si="53"/>
        <v>6</v>
      </c>
    </row>
    <row r="108" spans="6:44" x14ac:dyDescent="0.25">
      <c r="F108" s="512">
        <f>'Student Entry'!B107</f>
        <v>94</v>
      </c>
      <c r="G108" s="567">
        <f>'Student Entry'!C107</f>
        <v>211413205097</v>
      </c>
      <c r="H108" s="274" t="str">
        <f>'Student Entry'!D107</f>
        <v>SHARMILA.A</v>
      </c>
      <c r="I108" s="512">
        <v>9</v>
      </c>
      <c r="J108" s="512">
        <v>9</v>
      </c>
      <c r="K108" s="512"/>
      <c r="L108" s="512"/>
      <c r="M108" s="512"/>
      <c r="N108" s="512"/>
      <c r="O108" s="512">
        <v>8</v>
      </c>
      <c r="P108" s="512">
        <v>5</v>
      </c>
      <c r="Q108" s="512"/>
      <c r="R108" s="512"/>
      <c r="S108" s="512"/>
      <c r="T108" s="512"/>
      <c r="U108" s="512">
        <v>3</v>
      </c>
      <c r="V108" s="512">
        <v>8</v>
      </c>
      <c r="W108" s="274"/>
      <c r="X108" s="512"/>
      <c r="Y108" s="512"/>
      <c r="Z108" s="512"/>
      <c r="AA108" s="538">
        <f t="shared" si="36"/>
        <v>9</v>
      </c>
      <c r="AB108" s="538">
        <f t="shared" si="43"/>
        <v>9</v>
      </c>
      <c r="AC108" s="538" t="str">
        <f t="shared" si="44"/>
        <v>NIL</v>
      </c>
      <c r="AD108" s="538" t="str">
        <f t="shared" si="45"/>
        <v>NIL</v>
      </c>
      <c r="AE108" s="538" t="str">
        <f t="shared" si="46"/>
        <v>NIL</v>
      </c>
      <c r="AF108" s="538" t="str">
        <f t="shared" si="47"/>
        <v>NIL</v>
      </c>
      <c r="AG108" s="538" t="str">
        <f t="shared" si="37"/>
        <v>NIL</v>
      </c>
      <c r="AH108" s="538" t="str">
        <f t="shared" si="38"/>
        <v>NIL</v>
      </c>
      <c r="AI108" s="538">
        <f t="shared" si="39"/>
        <v>5</v>
      </c>
      <c r="AJ108" s="538">
        <f t="shared" si="40"/>
        <v>8</v>
      </c>
      <c r="AK108" s="538" t="str">
        <f t="shared" si="41"/>
        <v>NIL</v>
      </c>
      <c r="AL108" s="538" t="str">
        <f t="shared" si="42"/>
        <v>NIL</v>
      </c>
      <c r="AM108" s="538" t="str">
        <f t="shared" si="48"/>
        <v>NIL</v>
      </c>
      <c r="AN108" s="538" t="str">
        <f t="shared" si="49"/>
        <v>NIL</v>
      </c>
      <c r="AO108" s="538" t="str">
        <f t="shared" si="50"/>
        <v>NIL</v>
      </c>
      <c r="AP108" s="538" t="str">
        <f t="shared" si="51"/>
        <v>NIL</v>
      </c>
      <c r="AQ108" s="538">
        <f t="shared" si="52"/>
        <v>3</v>
      </c>
      <c r="AR108" s="538">
        <f t="shared" si="53"/>
        <v>8</v>
      </c>
    </row>
    <row r="109" spans="6:44" x14ac:dyDescent="0.25">
      <c r="F109" s="512">
        <f>'Student Entry'!B108</f>
        <v>95</v>
      </c>
      <c r="G109" s="567">
        <f>'Student Entry'!C108</f>
        <v>211413205098</v>
      </c>
      <c r="H109" s="274" t="str">
        <f>'Student Entry'!D108</f>
        <v>SHRUTHAKEERTHI.S</v>
      </c>
      <c r="I109" s="512" t="s">
        <v>937</v>
      </c>
      <c r="J109" s="512">
        <v>6</v>
      </c>
      <c r="K109" s="512"/>
      <c r="L109" s="512"/>
      <c r="M109" s="512"/>
      <c r="N109" s="512"/>
      <c r="O109" s="512">
        <v>6</v>
      </c>
      <c r="P109" s="512">
        <v>8</v>
      </c>
      <c r="Q109" s="512"/>
      <c r="R109" s="512"/>
      <c r="S109" s="512"/>
      <c r="T109" s="512"/>
      <c r="U109" s="512">
        <v>4</v>
      </c>
      <c r="V109" s="512">
        <v>6</v>
      </c>
      <c r="W109" s="274"/>
      <c r="X109" s="512"/>
      <c r="Y109" s="512"/>
      <c r="Z109" s="512"/>
      <c r="AA109" s="538" t="str">
        <f t="shared" si="36"/>
        <v>NIL</v>
      </c>
      <c r="AB109" s="538">
        <f t="shared" si="43"/>
        <v>6</v>
      </c>
      <c r="AC109" s="538" t="str">
        <f t="shared" si="44"/>
        <v>NIL</v>
      </c>
      <c r="AD109" s="538" t="str">
        <f t="shared" si="45"/>
        <v>NIL</v>
      </c>
      <c r="AE109" s="538" t="str">
        <f t="shared" si="46"/>
        <v>NIL</v>
      </c>
      <c r="AF109" s="538" t="str">
        <f t="shared" si="47"/>
        <v>NIL</v>
      </c>
      <c r="AG109" s="538" t="str">
        <f t="shared" si="37"/>
        <v>NIL</v>
      </c>
      <c r="AH109" s="538" t="str">
        <f t="shared" si="38"/>
        <v>NIL</v>
      </c>
      <c r="AI109" s="538">
        <f t="shared" si="39"/>
        <v>8</v>
      </c>
      <c r="AJ109" s="538">
        <f t="shared" si="40"/>
        <v>6</v>
      </c>
      <c r="AK109" s="538" t="str">
        <f t="shared" si="41"/>
        <v>NIL</v>
      </c>
      <c r="AL109" s="538" t="str">
        <f t="shared" si="42"/>
        <v>NIL</v>
      </c>
      <c r="AM109" s="538" t="str">
        <f t="shared" si="48"/>
        <v>NIL</v>
      </c>
      <c r="AN109" s="538" t="str">
        <f t="shared" si="49"/>
        <v>NIL</v>
      </c>
      <c r="AO109" s="538" t="str">
        <f t="shared" si="50"/>
        <v>NIL</v>
      </c>
      <c r="AP109" s="538" t="str">
        <f t="shared" si="51"/>
        <v>NIL</v>
      </c>
      <c r="AQ109" s="538">
        <f t="shared" si="52"/>
        <v>4</v>
      </c>
      <c r="AR109" s="538">
        <f t="shared" si="53"/>
        <v>6</v>
      </c>
    </row>
    <row r="110" spans="6:44" x14ac:dyDescent="0.25">
      <c r="F110" s="512">
        <f>'Student Entry'!B109</f>
        <v>96</v>
      </c>
      <c r="G110" s="567">
        <f>'Student Entry'!C109</f>
        <v>211413205099</v>
      </c>
      <c r="H110" s="274" t="str">
        <f>'Student Entry'!D109</f>
        <v>SICILY SHERIN.M</v>
      </c>
      <c r="I110" s="512">
        <v>3</v>
      </c>
      <c r="J110" s="512">
        <v>8</v>
      </c>
      <c r="K110" s="512"/>
      <c r="L110" s="512"/>
      <c r="M110" s="512"/>
      <c r="N110" s="512"/>
      <c r="O110" s="512">
        <v>9</v>
      </c>
      <c r="P110" s="512">
        <v>2</v>
      </c>
      <c r="Q110" s="512"/>
      <c r="R110" s="512"/>
      <c r="S110" s="512"/>
      <c r="T110" s="512"/>
      <c r="U110" s="512">
        <v>6</v>
      </c>
      <c r="V110" s="512">
        <v>9</v>
      </c>
      <c r="W110" s="274"/>
      <c r="X110" s="512"/>
      <c r="Y110" s="512"/>
      <c r="Z110" s="512"/>
      <c r="AA110" s="538">
        <f t="shared" si="36"/>
        <v>3</v>
      </c>
      <c r="AB110" s="538">
        <f t="shared" si="43"/>
        <v>8</v>
      </c>
      <c r="AC110" s="538" t="str">
        <f t="shared" si="44"/>
        <v>NIL</v>
      </c>
      <c r="AD110" s="538" t="str">
        <f t="shared" si="45"/>
        <v>NIL</v>
      </c>
      <c r="AE110" s="538" t="str">
        <f t="shared" si="46"/>
        <v>NIL</v>
      </c>
      <c r="AF110" s="538" t="str">
        <f t="shared" si="47"/>
        <v>NIL</v>
      </c>
      <c r="AG110" s="538" t="str">
        <f t="shared" si="37"/>
        <v>NIL</v>
      </c>
      <c r="AH110" s="538" t="str">
        <f t="shared" si="38"/>
        <v>NIL</v>
      </c>
      <c r="AI110" s="538">
        <f t="shared" si="39"/>
        <v>2</v>
      </c>
      <c r="AJ110" s="538">
        <f t="shared" si="40"/>
        <v>9</v>
      </c>
      <c r="AK110" s="538" t="str">
        <f t="shared" si="41"/>
        <v>NIL</v>
      </c>
      <c r="AL110" s="538" t="str">
        <f t="shared" si="42"/>
        <v>NIL</v>
      </c>
      <c r="AM110" s="538" t="str">
        <f t="shared" si="48"/>
        <v>NIL</v>
      </c>
      <c r="AN110" s="538" t="str">
        <f t="shared" si="49"/>
        <v>NIL</v>
      </c>
      <c r="AO110" s="538" t="str">
        <f t="shared" si="50"/>
        <v>NIL</v>
      </c>
      <c r="AP110" s="538" t="str">
        <f t="shared" si="51"/>
        <v>NIL</v>
      </c>
      <c r="AQ110" s="538">
        <f t="shared" si="52"/>
        <v>6</v>
      </c>
      <c r="AR110" s="538">
        <f t="shared" si="53"/>
        <v>9</v>
      </c>
    </row>
    <row r="111" spans="6:44" x14ac:dyDescent="0.25">
      <c r="F111" s="512">
        <f>'Student Entry'!B110</f>
        <v>97</v>
      </c>
      <c r="G111" s="567">
        <f>'Student Entry'!C110</f>
        <v>211413205100</v>
      </c>
      <c r="H111" s="274" t="str">
        <f>'Student Entry'!D110</f>
        <v>SINDHUJA.S</v>
      </c>
      <c r="I111" s="512">
        <v>7</v>
      </c>
      <c r="J111" s="512">
        <v>7</v>
      </c>
      <c r="K111" s="512"/>
      <c r="L111" s="512"/>
      <c r="M111" s="512"/>
      <c r="N111" s="512"/>
      <c r="O111" s="512">
        <v>7</v>
      </c>
      <c r="P111" s="512">
        <v>8</v>
      </c>
      <c r="Q111" s="512"/>
      <c r="R111" s="512"/>
      <c r="S111" s="512"/>
      <c r="T111" s="512"/>
      <c r="U111" s="512">
        <v>8</v>
      </c>
      <c r="V111" s="512">
        <v>9</v>
      </c>
      <c r="W111" s="274"/>
      <c r="X111" s="512"/>
      <c r="Y111" s="512"/>
      <c r="Z111" s="512"/>
      <c r="AA111" s="538">
        <f t="shared" si="36"/>
        <v>7</v>
      </c>
      <c r="AB111" s="538">
        <f t="shared" si="43"/>
        <v>7</v>
      </c>
      <c r="AC111" s="538" t="str">
        <f t="shared" si="44"/>
        <v>NIL</v>
      </c>
      <c r="AD111" s="538" t="str">
        <f t="shared" si="45"/>
        <v>NIL</v>
      </c>
      <c r="AE111" s="538" t="str">
        <f t="shared" si="46"/>
        <v>NIL</v>
      </c>
      <c r="AF111" s="538" t="str">
        <f t="shared" si="47"/>
        <v>NIL</v>
      </c>
      <c r="AG111" s="538" t="str">
        <f t="shared" si="37"/>
        <v>NIL</v>
      </c>
      <c r="AH111" s="538" t="str">
        <f t="shared" si="38"/>
        <v>NIL</v>
      </c>
      <c r="AI111" s="538">
        <f t="shared" si="39"/>
        <v>8</v>
      </c>
      <c r="AJ111" s="538">
        <f t="shared" si="40"/>
        <v>7</v>
      </c>
      <c r="AK111" s="538" t="str">
        <f t="shared" si="41"/>
        <v>NIL</v>
      </c>
      <c r="AL111" s="538" t="str">
        <f t="shared" si="42"/>
        <v>NIL</v>
      </c>
      <c r="AM111" s="538" t="str">
        <f t="shared" si="48"/>
        <v>NIL</v>
      </c>
      <c r="AN111" s="538" t="str">
        <f t="shared" si="49"/>
        <v>NIL</v>
      </c>
      <c r="AO111" s="538" t="str">
        <f t="shared" si="50"/>
        <v>NIL</v>
      </c>
      <c r="AP111" s="538" t="str">
        <f t="shared" si="51"/>
        <v>NIL</v>
      </c>
      <c r="AQ111" s="538">
        <f t="shared" si="52"/>
        <v>8</v>
      </c>
      <c r="AR111" s="538">
        <f t="shared" si="53"/>
        <v>9</v>
      </c>
    </row>
    <row r="112" spans="6:44" x14ac:dyDescent="0.25">
      <c r="F112" s="512">
        <f>'Student Entry'!B111</f>
        <v>98</v>
      </c>
      <c r="G112" s="567">
        <f>'Student Entry'!C111</f>
        <v>211413205101</v>
      </c>
      <c r="H112" s="274" t="str">
        <f>'Student Entry'!D111</f>
        <v>SNEHA PRIYA.K</v>
      </c>
      <c r="I112" s="512">
        <v>7</v>
      </c>
      <c r="J112" s="512">
        <v>6</v>
      </c>
      <c r="K112" s="512"/>
      <c r="L112" s="512"/>
      <c r="M112" s="512"/>
      <c r="N112" s="512"/>
      <c r="O112" s="512">
        <v>8</v>
      </c>
      <c r="P112" s="512">
        <v>5</v>
      </c>
      <c r="Q112" s="512"/>
      <c r="R112" s="512"/>
      <c r="S112" s="512"/>
      <c r="T112" s="512"/>
      <c r="U112" s="512">
        <v>9</v>
      </c>
      <c r="V112" s="512">
        <v>7</v>
      </c>
      <c r="W112" s="274"/>
      <c r="X112" s="512"/>
      <c r="Y112" s="512"/>
      <c r="Z112" s="512"/>
      <c r="AA112" s="538">
        <f t="shared" si="36"/>
        <v>7</v>
      </c>
      <c r="AB112" s="538">
        <f t="shared" si="43"/>
        <v>6</v>
      </c>
      <c r="AC112" s="538" t="str">
        <f t="shared" si="44"/>
        <v>NIL</v>
      </c>
      <c r="AD112" s="538" t="str">
        <f t="shared" si="45"/>
        <v>NIL</v>
      </c>
      <c r="AE112" s="538" t="str">
        <f t="shared" si="46"/>
        <v>NIL</v>
      </c>
      <c r="AF112" s="538" t="str">
        <f t="shared" si="47"/>
        <v>NIL</v>
      </c>
      <c r="AG112" s="538" t="str">
        <f t="shared" si="37"/>
        <v>NIL</v>
      </c>
      <c r="AH112" s="538" t="str">
        <f t="shared" si="38"/>
        <v>NIL</v>
      </c>
      <c r="AI112" s="538">
        <f t="shared" si="39"/>
        <v>5</v>
      </c>
      <c r="AJ112" s="538">
        <f t="shared" si="40"/>
        <v>8</v>
      </c>
      <c r="AK112" s="538" t="str">
        <f t="shared" si="41"/>
        <v>NIL</v>
      </c>
      <c r="AL112" s="538" t="str">
        <f t="shared" si="42"/>
        <v>NIL</v>
      </c>
      <c r="AM112" s="538" t="str">
        <f t="shared" si="48"/>
        <v>NIL</v>
      </c>
      <c r="AN112" s="538" t="str">
        <f t="shared" si="49"/>
        <v>NIL</v>
      </c>
      <c r="AO112" s="538" t="str">
        <f t="shared" si="50"/>
        <v>NIL</v>
      </c>
      <c r="AP112" s="538" t="str">
        <f t="shared" si="51"/>
        <v>NIL</v>
      </c>
      <c r="AQ112" s="538">
        <f t="shared" si="52"/>
        <v>9</v>
      </c>
      <c r="AR112" s="538">
        <f t="shared" si="53"/>
        <v>7</v>
      </c>
    </row>
    <row r="113" spans="6:44" x14ac:dyDescent="0.25">
      <c r="F113" s="512">
        <f>'Student Entry'!B112</f>
        <v>99</v>
      </c>
      <c r="G113" s="567">
        <f>'Student Entry'!C112</f>
        <v>211413205102</v>
      </c>
      <c r="H113" s="274" t="str">
        <f>'Student Entry'!D112</f>
        <v>SNEHA VARSA.P.V</v>
      </c>
      <c r="I113" s="512">
        <v>2</v>
      </c>
      <c r="J113" s="512">
        <v>9</v>
      </c>
      <c r="K113" s="512"/>
      <c r="L113" s="512"/>
      <c r="M113" s="512"/>
      <c r="N113" s="512"/>
      <c r="O113" s="512">
        <v>6</v>
      </c>
      <c r="P113" s="512">
        <v>9</v>
      </c>
      <c r="Q113" s="512"/>
      <c r="R113" s="512"/>
      <c r="S113" s="512"/>
      <c r="T113" s="512"/>
      <c r="U113" s="512">
        <v>6</v>
      </c>
      <c r="V113" s="512">
        <v>8</v>
      </c>
      <c r="W113" s="274"/>
      <c r="X113" s="512"/>
      <c r="Y113" s="512"/>
      <c r="Z113" s="512"/>
      <c r="AA113" s="538">
        <f t="shared" si="36"/>
        <v>2</v>
      </c>
      <c r="AB113" s="538">
        <f t="shared" si="43"/>
        <v>9</v>
      </c>
      <c r="AC113" s="538" t="str">
        <f t="shared" si="44"/>
        <v>NIL</v>
      </c>
      <c r="AD113" s="538" t="str">
        <f t="shared" si="45"/>
        <v>NIL</v>
      </c>
      <c r="AE113" s="538" t="str">
        <f t="shared" si="46"/>
        <v>NIL</v>
      </c>
      <c r="AF113" s="538" t="str">
        <f t="shared" si="47"/>
        <v>NIL</v>
      </c>
      <c r="AG113" s="538" t="str">
        <f t="shared" si="37"/>
        <v>NIL</v>
      </c>
      <c r="AH113" s="538" t="str">
        <f t="shared" si="38"/>
        <v>NIL</v>
      </c>
      <c r="AI113" s="538">
        <f t="shared" si="39"/>
        <v>9</v>
      </c>
      <c r="AJ113" s="538">
        <f t="shared" si="40"/>
        <v>6</v>
      </c>
      <c r="AK113" s="538" t="str">
        <f t="shared" si="41"/>
        <v>NIL</v>
      </c>
      <c r="AL113" s="538" t="str">
        <f t="shared" si="42"/>
        <v>NIL</v>
      </c>
      <c r="AM113" s="538" t="str">
        <f t="shared" si="48"/>
        <v>NIL</v>
      </c>
      <c r="AN113" s="538" t="str">
        <f t="shared" si="49"/>
        <v>NIL</v>
      </c>
      <c r="AO113" s="538" t="str">
        <f t="shared" si="50"/>
        <v>NIL</v>
      </c>
      <c r="AP113" s="538" t="str">
        <f t="shared" si="51"/>
        <v>NIL</v>
      </c>
      <c r="AQ113" s="538">
        <f t="shared" si="52"/>
        <v>6</v>
      </c>
      <c r="AR113" s="538">
        <f t="shared" si="53"/>
        <v>8</v>
      </c>
    </row>
    <row r="114" spans="6:44" x14ac:dyDescent="0.25">
      <c r="F114" s="512">
        <f>'Student Entry'!B113</f>
        <v>100</v>
      </c>
      <c r="G114" s="567">
        <f>'Student Entry'!C113</f>
        <v>211413205103</v>
      </c>
      <c r="H114" s="274" t="str">
        <f>'Student Entry'!D113</f>
        <v>SOWMYA.B</v>
      </c>
      <c r="I114" s="512">
        <v>8</v>
      </c>
      <c r="J114" s="512">
        <v>5</v>
      </c>
      <c r="K114" s="512"/>
      <c r="L114" s="512"/>
      <c r="M114" s="512"/>
      <c r="N114" s="512"/>
      <c r="O114" s="512">
        <v>9</v>
      </c>
      <c r="P114" s="512">
        <v>10</v>
      </c>
      <c r="Q114" s="512"/>
      <c r="R114" s="512"/>
      <c r="S114" s="512"/>
      <c r="T114" s="512"/>
      <c r="U114" s="512">
        <v>6</v>
      </c>
      <c r="V114" s="512" t="s">
        <v>937</v>
      </c>
      <c r="W114" s="274"/>
      <c r="X114" s="512"/>
      <c r="Y114" s="512"/>
      <c r="Z114" s="512"/>
      <c r="AA114" s="538">
        <f t="shared" si="36"/>
        <v>8</v>
      </c>
      <c r="AB114" s="538">
        <f t="shared" si="43"/>
        <v>5</v>
      </c>
      <c r="AC114" s="538" t="str">
        <f t="shared" si="44"/>
        <v>NIL</v>
      </c>
      <c r="AD114" s="538" t="str">
        <f t="shared" si="45"/>
        <v>NIL</v>
      </c>
      <c r="AE114" s="538" t="str">
        <f t="shared" si="46"/>
        <v>NIL</v>
      </c>
      <c r="AF114" s="538" t="str">
        <f t="shared" si="47"/>
        <v>NIL</v>
      </c>
      <c r="AG114" s="538" t="str">
        <f t="shared" si="37"/>
        <v>NIL</v>
      </c>
      <c r="AH114" s="538" t="str">
        <f t="shared" si="38"/>
        <v>NIL</v>
      </c>
      <c r="AI114" s="538">
        <f t="shared" si="39"/>
        <v>10</v>
      </c>
      <c r="AJ114" s="538">
        <f t="shared" si="40"/>
        <v>9</v>
      </c>
      <c r="AK114" s="538" t="str">
        <f t="shared" si="41"/>
        <v>NIL</v>
      </c>
      <c r="AL114" s="538" t="str">
        <f t="shared" si="42"/>
        <v>NIL</v>
      </c>
      <c r="AM114" s="538" t="str">
        <f t="shared" si="48"/>
        <v>NIL</v>
      </c>
      <c r="AN114" s="538" t="str">
        <f t="shared" si="49"/>
        <v>NIL</v>
      </c>
      <c r="AO114" s="538" t="str">
        <f t="shared" si="50"/>
        <v>NIL</v>
      </c>
      <c r="AP114" s="538" t="str">
        <f t="shared" si="51"/>
        <v>NIL</v>
      </c>
      <c r="AQ114" s="538">
        <f t="shared" si="52"/>
        <v>6</v>
      </c>
      <c r="AR114" s="538" t="str">
        <f t="shared" si="53"/>
        <v>NIL</v>
      </c>
    </row>
    <row r="115" spans="6:44" x14ac:dyDescent="0.25">
      <c r="F115" s="512">
        <f>'Student Entry'!B114</f>
        <v>101</v>
      </c>
      <c r="G115" s="567">
        <f>'Student Entry'!C114</f>
        <v>211413205104</v>
      </c>
      <c r="H115" s="274" t="str">
        <f>'Student Entry'!D114</f>
        <v>SRI LEKHA.P</v>
      </c>
      <c r="I115" s="512">
        <v>6</v>
      </c>
      <c r="J115" s="512">
        <v>8</v>
      </c>
      <c r="K115" s="512"/>
      <c r="L115" s="512"/>
      <c r="M115" s="512"/>
      <c r="N115" s="512"/>
      <c r="O115" s="512">
        <v>5</v>
      </c>
      <c r="P115" s="512">
        <v>8</v>
      </c>
      <c r="Q115" s="512"/>
      <c r="R115" s="512"/>
      <c r="S115" s="512"/>
      <c r="T115" s="512"/>
      <c r="U115" s="512">
        <v>8</v>
      </c>
      <c r="V115" s="512">
        <v>5</v>
      </c>
      <c r="W115" s="274"/>
      <c r="X115" s="512"/>
      <c r="Y115" s="512"/>
      <c r="Z115" s="512"/>
      <c r="AA115" s="538">
        <f t="shared" si="36"/>
        <v>6</v>
      </c>
      <c r="AB115" s="538">
        <f t="shared" si="43"/>
        <v>8</v>
      </c>
      <c r="AC115" s="538" t="str">
        <f t="shared" si="44"/>
        <v>NIL</v>
      </c>
      <c r="AD115" s="538" t="str">
        <f t="shared" si="45"/>
        <v>NIL</v>
      </c>
      <c r="AE115" s="538" t="str">
        <f t="shared" si="46"/>
        <v>NIL</v>
      </c>
      <c r="AF115" s="538" t="str">
        <f t="shared" si="47"/>
        <v>NIL</v>
      </c>
      <c r="AG115" s="538" t="str">
        <f t="shared" si="37"/>
        <v>NIL</v>
      </c>
      <c r="AH115" s="538" t="str">
        <f t="shared" si="38"/>
        <v>NIL</v>
      </c>
      <c r="AI115" s="538">
        <f t="shared" si="39"/>
        <v>8</v>
      </c>
      <c r="AJ115" s="538">
        <f t="shared" si="40"/>
        <v>5</v>
      </c>
      <c r="AK115" s="538" t="str">
        <f t="shared" si="41"/>
        <v>NIL</v>
      </c>
      <c r="AL115" s="538" t="str">
        <f t="shared" si="42"/>
        <v>NIL</v>
      </c>
      <c r="AM115" s="538" t="str">
        <f t="shared" si="48"/>
        <v>NIL</v>
      </c>
      <c r="AN115" s="538" t="str">
        <f t="shared" si="49"/>
        <v>NIL</v>
      </c>
      <c r="AO115" s="538" t="str">
        <f t="shared" si="50"/>
        <v>NIL</v>
      </c>
      <c r="AP115" s="538" t="str">
        <f t="shared" si="51"/>
        <v>NIL</v>
      </c>
      <c r="AQ115" s="538">
        <f t="shared" si="52"/>
        <v>8</v>
      </c>
      <c r="AR115" s="538">
        <f t="shared" si="53"/>
        <v>5</v>
      </c>
    </row>
    <row r="116" spans="6:44" x14ac:dyDescent="0.25">
      <c r="F116" s="512">
        <f>'Student Entry'!B115</f>
        <v>102</v>
      </c>
      <c r="G116" s="567">
        <f>'Student Entry'!C115</f>
        <v>211413205105</v>
      </c>
      <c r="H116" s="274" t="str">
        <f>'Student Entry'!D115</f>
        <v>SUBHAVANI.B</v>
      </c>
      <c r="I116" s="512">
        <v>9</v>
      </c>
      <c r="J116" s="512">
        <v>2</v>
      </c>
      <c r="K116" s="512"/>
      <c r="L116" s="512"/>
      <c r="M116" s="512"/>
      <c r="N116" s="512"/>
      <c r="O116" s="512">
        <v>7</v>
      </c>
      <c r="P116" s="512">
        <v>5</v>
      </c>
      <c r="Q116" s="512"/>
      <c r="R116" s="512"/>
      <c r="S116" s="512"/>
      <c r="T116" s="512"/>
      <c r="U116" s="512">
        <v>7</v>
      </c>
      <c r="V116" s="512">
        <v>7</v>
      </c>
      <c r="W116" s="274"/>
      <c r="X116" s="512"/>
      <c r="Y116" s="512"/>
      <c r="Z116" s="512"/>
      <c r="AA116" s="538">
        <f t="shared" si="36"/>
        <v>9</v>
      </c>
      <c r="AB116" s="538">
        <f t="shared" si="43"/>
        <v>2</v>
      </c>
      <c r="AC116" s="538" t="str">
        <f t="shared" si="44"/>
        <v>NIL</v>
      </c>
      <c r="AD116" s="538" t="str">
        <f t="shared" si="45"/>
        <v>NIL</v>
      </c>
      <c r="AE116" s="538" t="str">
        <f t="shared" si="46"/>
        <v>NIL</v>
      </c>
      <c r="AF116" s="538" t="str">
        <f t="shared" si="47"/>
        <v>NIL</v>
      </c>
      <c r="AG116" s="538" t="str">
        <f t="shared" si="37"/>
        <v>NIL</v>
      </c>
      <c r="AH116" s="538" t="str">
        <f t="shared" si="38"/>
        <v>NIL</v>
      </c>
      <c r="AI116" s="538">
        <f t="shared" si="39"/>
        <v>5</v>
      </c>
      <c r="AJ116" s="538">
        <f t="shared" si="40"/>
        <v>7</v>
      </c>
      <c r="AK116" s="538" t="str">
        <f t="shared" si="41"/>
        <v>NIL</v>
      </c>
      <c r="AL116" s="538" t="str">
        <f t="shared" si="42"/>
        <v>NIL</v>
      </c>
      <c r="AM116" s="538" t="str">
        <f t="shared" si="48"/>
        <v>NIL</v>
      </c>
      <c r="AN116" s="538" t="str">
        <f t="shared" si="49"/>
        <v>NIL</v>
      </c>
      <c r="AO116" s="538" t="str">
        <f t="shared" si="50"/>
        <v>NIL</v>
      </c>
      <c r="AP116" s="538" t="str">
        <f t="shared" si="51"/>
        <v>NIL</v>
      </c>
      <c r="AQ116" s="538">
        <f t="shared" si="52"/>
        <v>7</v>
      </c>
      <c r="AR116" s="538">
        <f t="shared" si="53"/>
        <v>7</v>
      </c>
    </row>
    <row r="117" spans="6:44" x14ac:dyDescent="0.25">
      <c r="F117" s="512">
        <f>'Student Entry'!B116</f>
        <v>103</v>
      </c>
      <c r="G117" s="567">
        <f>'Student Entry'!C116</f>
        <v>211413205106</v>
      </c>
      <c r="H117" s="274" t="str">
        <f>'Student Entry'!D116</f>
        <v>SUNDARRAJI.U</v>
      </c>
      <c r="I117" s="512">
        <v>7</v>
      </c>
      <c r="J117" s="512">
        <v>8</v>
      </c>
      <c r="K117" s="512"/>
      <c r="L117" s="512"/>
      <c r="M117" s="512"/>
      <c r="N117" s="512"/>
      <c r="O117" s="512">
        <v>6</v>
      </c>
      <c r="P117" s="512">
        <v>8</v>
      </c>
      <c r="Q117" s="512"/>
      <c r="R117" s="512"/>
      <c r="S117" s="512"/>
      <c r="T117" s="512"/>
      <c r="U117" s="512">
        <v>6</v>
      </c>
      <c r="V117" s="512">
        <v>6</v>
      </c>
      <c r="W117" s="274"/>
      <c r="X117" s="512"/>
      <c r="Y117" s="512"/>
      <c r="Z117" s="512"/>
      <c r="AA117" s="538">
        <f t="shared" si="36"/>
        <v>7</v>
      </c>
      <c r="AB117" s="538">
        <f t="shared" si="43"/>
        <v>8</v>
      </c>
      <c r="AC117" s="538" t="str">
        <f t="shared" si="44"/>
        <v>NIL</v>
      </c>
      <c r="AD117" s="538" t="str">
        <f t="shared" si="45"/>
        <v>NIL</v>
      </c>
      <c r="AE117" s="538" t="str">
        <f t="shared" si="46"/>
        <v>NIL</v>
      </c>
      <c r="AF117" s="538" t="str">
        <f t="shared" si="47"/>
        <v>NIL</v>
      </c>
      <c r="AG117" s="538" t="str">
        <f t="shared" si="37"/>
        <v>NIL</v>
      </c>
      <c r="AH117" s="538" t="str">
        <f t="shared" si="38"/>
        <v>NIL</v>
      </c>
      <c r="AI117" s="538">
        <f t="shared" si="39"/>
        <v>8</v>
      </c>
      <c r="AJ117" s="538">
        <f t="shared" si="40"/>
        <v>6</v>
      </c>
      <c r="AK117" s="538" t="str">
        <f t="shared" si="41"/>
        <v>NIL</v>
      </c>
      <c r="AL117" s="538" t="str">
        <f t="shared" si="42"/>
        <v>NIL</v>
      </c>
      <c r="AM117" s="538" t="str">
        <f t="shared" si="48"/>
        <v>NIL</v>
      </c>
      <c r="AN117" s="538" t="str">
        <f t="shared" si="49"/>
        <v>NIL</v>
      </c>
      <c r="AO117" s="538" t="str">
        <f t="shared" si="50"/>
        <v>NIL</v>
      </c>
      <c r="AP117" s="538" t="str">
        <f t="shared" si="51"/>
        <v>NIL</v>
      </c>
      <c r="AQ117" s="538">
        <f t="shared" si="52"/>
        <v>6</v>
      </c>
      <c r="AR117" s="538">
        <f t="shared" si="53"/>
        <v>6</v>
      </c>
    </row>
    <row r="118" spans="6:44" x14ac:dyDescent="0.25">
      <c r="F118" s="512">
        <f>'Student Entry'!B117</f>
        <v>104</v>
      </c>
      <c r="G118" s="567">
        <f>'Student Entry'!C117</f>
        <v>211413205107</v>
      </c>
      <c r="H118" s="274" t="str">
        <f>'Student Entry'!D117</f>
        <v>SURESH KUMAR.A.B</v>
      </c>
      <c r="I118" s="512">
        <v>8</v>
      </c>
      <c r="J118" s="512">
        <v>5</v>
      </c>
      <c r="K118" s="512"/>
      <c r="L118" s="512"/>
      <c r="M118" s="512"/>
      <c r="N118" s="512"/>
      <c r="O118" s="512">
        <v>9</v>
      </c>
      <c r="P118" s="512">
        <v>4</v>
      </c>
      <c r="Q118" s="512"/>
      <c r="R118" s="512"/>
      <c r="S118" s="512"/>
      <c r="T118" s="512"/>
      <c r="U118" s="512">
        <v>9</v>
      </c>
      <c r="V118" s="512">
        <v>9</v>
      </c>
      <c r="W118" s="274"/>
      <c r="X118" s="512"/>
      <c r="Y118" s="512"/>
      <c r="Z118" s="512"/>
      <c r="AA118" s="538">
        <f t="shared" si="36"/>
        <v>8</v>
      </c>
      <c r="AB118" s="538">
        <f t="shared" si="43"/>
        <v>5</v>
      </c>
      <c r="AC118" s="538" t="str">
        <f t="shared" si="44"/>
        <v>NIL</v>
      </c>
      <c r="AD118" s="538" t="str">
        <f t="shared" si="45"/>
        <v>NIL</v>
      </c>
      <c r="AE118" s="538" t="str">
        <f t="shared" si="46"/>
        <v>NIL</v>
      </c>
      <c r="AF118" s="538" t="str">
        <f t="shared" si="47"/>
        <v>NIL</v>
      </c>
      <c r="AG118" s="538" t="str">
        <f t="shared" si="37"/>
        <v>NIL</v>
      </c>
      <c r="AH118" s="538" t="str">
        <f t="shared" si="38"/>
        <v>NIL</v>
      </c>
      <c r="AI118" s="538">
        <f t="shared" si="39"/>
        <v>4</v>
      </c>
      <c r="AJ118" s="538">
        <f t="shared" si="40"/>
        <v>9</v>
      </c>
      <c r="AK118" s="538" t="str">
        <f t="shared" si="41"/>
        <v>NIL</v>
      </c>
      <c r="AL118" s="538" t="str">
        <f t="shared" si="42"/>
        <v>NIL</v>
      </c>
      <c r="AM118" s="538" t="str">
        <f t="shared" si="48"/>
        <v>NIL</v>
      </c>
      <c r="AN118" s="538" t="str">
        <f t="shared" si="49"/>
        <v>NIL</v>
      </c>
      <c r="AO118" s="538" t="str">
        <f t="shared" si="50"/>
        <v>NIL</v>
      </c>
      <c r="AP118" s="538" t="str">
        <f t="shared" si="51"/>
        <v>NIL</v>
      </c>
      <c r="AQ118" s="538">
        <f t="shared" si="52"/>
        <v>9</v>
      </c>
      <c r="AR118" s="538">
        <f t="shared" si="53"/>
        <v>9</v>
      </c>
    </row>
    <row r="119" spans="6:44" x14ac:dyDescent="0.25">
      <c r="F119" s="512">
        <f>'Student Entry'!B118</f>
        <v>105</v>
      </c>
      <c r="G119" s="567">
        <f>'Student Entry'!C118</f>
        <v>211413205108</v>
      </c>
      <c r="H119" s="274" t="str">
        <f>'Student Entry'!D118</f>
        <v>SURIYA.G</v>
      </c>
      <c r="I119" s="512">
        <v>6</v>
      </c>
      <c r="J119" s="512">
        <v>9</v>
      </c>
      <c r="K119" s="512"/>
      <c r="L119" s="512"/>
      <c r="M119" s="512"/>
      <c r="N119" s="512"/>
      <c r="O119" s="512">
        <v>9</v>
      </c>
      <c r="P119" s="512">
        <v>9</v>
      </c>
      <c r="Q119" s="512"/>
      <c r="R119" s="512"/>
      <c r="S119" s="512"/>
      <c r="T119" s="512"/>
      <c r="U119" s="512">
        <v>5</v>
      </c>
      <c r="V119" s="512">
        <v>5</v>
      </c>
      <c r="W119" s="274"/>
      <c r="X119" s="512"/>
      <c r="Y119" s="512"/>
      <c r="Z119" s="512"/>
      <c r="AA119" s="538">
        <f t="shared" si="36"/>
        <v>6</v>
      </c>
      <c r="AB119" s="538">
        <f t="shared" si="43"/>
        <v>9</v>
      </c>
      <c r="AC119" s="538" t="str">
        <f t="shared" si="44"/>
        <v>NIL</v>
      </c>
      <c r="AD119" s="538" t="str">
        <f t="shared" si="45"/>
        <v>NIL</v>
      </c>
      <c r="AE119" s="538" t="str">
        <f t="shared" si="46"/>
        <v>NIL</v>
      </c>
      <c r="AF119" s="538" t="str">
        <f t="shared" si="47"/>
        <v>NIL</v>
      </c>
      <c r="AG119" s="538" t="str">
        <f t="shared" si="37"/>
        <v>NIL</v>
      </c>
      <c r="AH119" s="538" t="str">
        <f t="shared" si="38"/>
        <v>NIL</v>
      </c>
      <c r="AI119" s="538">
        <f t="shared" si="39"/>
        <v>9</v>
      </c>
      <c r="AJ119" s="538">
        <f t="shared" si="40"/>
        <v>9</v>
      </c>
      <c r="AK119" s="538" t="str">
        <f t="shared" si="41"/>
        <v>NIL</v>
      </c>
      <c r="AL119" s="538" t="str">
        <f t="shared" si="42"/>
        <v>NIL</v>
      </c>
      <c r="AM119" s="538" t="str">
        <f t="shared" si="48"/>
        <v>NIL</v>
      </c>
      <c r="AN119" s="538" t="str">
        <f t="shared" si="49"/>
        <v>NIL</v>
      </c>
      <c r="AO119" s="538" t="str">
        <f t="shared" si="50"/>
        <v>NIL</v>
      </c>
      <c r="AP119" s="538" t="str">
        <f t="shared" si="51"/>
        <v>NIL</v>
      </c>
      <c r="AQ119" s="538">
        <f t="shared" si="52"/>
        <v>5</v>
      </c>
      <c r="AR119" s="538">
        <f t="shared" si="53"/>
        <v>5</v>
      </c>
    </row>
    <row r="120" spans="6:44" x14ac:dyDescent="0.25">
      <c r="F120" s="512">
        <f>'Student Entry'!B119</f>
        <v>106</v>
      </c>
      <c r="G120" s="567">
        <f>'Student Entry'!C119</f>
        <v>211413205109</v>
      </c>
      <c r="H120" s="274" t="str">
        <f>'Student Entry'!D119</f>
        <v>SURYA.R</v>
      </c>
      <c r="I120" s="512">
        <v>9</v>
      </c>
      <c r="J120" s="512">
        <v>10</v>
      </c>
      <c r="K120" s="512"/>
      <c r="L120" s="512"/>
      <c r="M120" s="512"/>
      <c r="N120" s="512"/>
      <c r="O120" s="512">
        <v>8</v>
      </c>
      <c r="P120" s="512">
        <v>2</v>
      </c>
      <c r="Q120" s="512"/>
      <c r="R120" s="512"/>
      <c r="S120" s="512"/>
      <c r="T120" s="512"/>
      <c r="U120" s="512">
        <v>8</v>
      </c>
      <c r="V120" s="512">
        <v>6</v>
      </c>
      <c r="W120" s="274"/>
      <c r="X120" s="512"/>
      <c r="Y120" s="512"/>
      <c r="Z120" s="512"/>
      <c r="AA120" s="538">
        <f t="shared" si="36"/>
        <v>9</v>
      </c>
      <c r="AB120" s="538">
        <f t="shared" si="43"/>
        <v>10</v>
      </c>
      <c r="AC120" s="538" t="str">
        <f t="shared" si="44"/>
        <v>NIL</v>
      </c>
      <c r="AD120" s="538" t="str">
        <f t="shared" si="45"/>
        <v>NIL</v>
      </c>
      <c r="AE120" s="538" t="str">
        <f t="shared" si="46"/>
        <v>NIL</v>
      </c>
      <c r="AF120" s="538" t="str">
        <f t="shared" si="47"/>
        <v>NIL</v>
      </c>
      <c r="AG120" s="538" t="str">
        <f t="shared" si="37"/>
        <v>NIL</v>
      </c>
      <c r="AH120" s="538" t="str">
        <f t="shared" si="38"/>
        <v>NIL</v>
      </c>
      <c r="AI120" s="538">
        <f t="shared" si="39"/>
        <v>2</v>
      </c>
      <c r="AJ120" s="538">
        <f t="shared" si="40"/>
        <v>8</v>
      </c>
      <c r="AK120" s="538" t="str">
        <f t="shared" si="41"/>
        <v>NIL</v>
      </c>
      <c r="AL120" s="538" t="str">
        <f t="shared" si="42"/>
        <v>NIL</v>
      </c>
      <c r="AM120" s="538" t="str">
        <f t="shared" si="48"/>
        <v>NIL</v>
      </c>
      <c r="AN120" s="538" t="str">
        <f t="shared" si="49"/>
        <v>NIL</v>
      </c>
      <c r="AO120" s="538" t="str">
        <f t="shared" si="50"/>
        <v>NIL</v>
      </c>
      <c r="AP120" s="538" t="str">
        <f t="shared" si="51"/>
        <v>NIL</v>
      </c>
      <c r="AQ120" s="538">
        <f t="shared" si="52"/>
        <v>8</v>
      </c>
      <c r="AR120" s="538">
        <f t="shared" si="53"/>
        <v>6</v>
      </c>
    </row>
    <row r="121" spans="6:44" x14ac:dyDescent="0.25">
      <c r="F121" s="512">
        <f>'Student Entry'!B120</f>
        <v>107</v>
      </c>
      <c r="G121" s="567">
        <f>'Student Entry'!C120</f>
        <v>211413205110</v>
      </c>
      <c r="H121" s="274" t="str">
        <f>'Student Entry'!D120</f>
        <v>SUSITHRA.P</v>
      </c>
      <c r="I121" s="512">
        <v>5</v>
      </c>
      <c r="J121" s="512">
        <v>8</v>
      </c>
      <c r="K121" s="512"/>
      <c r="L121" s="512"/>
      <c r="M121" s="512"/>
      <c r="N121" s="512"/>
      <c r="O121" s="512">
        <v>7</v>
      </c>
      <c r="P121" s="512">
        <v>10</v>
      </c>
      <c r="Q121" s="512"/>
      <c r="R121" s="512"/>
      <c r="S121" s="512"/>
      <c r="T121" s="512"/>
      <c r="U121" s="512">
        <v>3</v>
      </c>
      <c r="V121" s="512">
        <v>8</v>
      </c>
      <c r="W121" s="274"/>
      <c r="X121" s="512"/>
      <c r="Y121" s="512"/>
      <c r="Z121" s="512"/>
      <c r="AA121" s="538">
        <f t="shared" si="36"/>
        <v>5</v>
      </c>
      <c r="AB121" s="538">
        <f t="shared" si="43"/>
        <v>8</v>
      </c>
      <c r="AC121" s="538" t="str">
        <f t="shared" si="44"/>
        <v>NIL</v>
      </c>
      <c r="AD121" s="538" t="str">
        <f t="shared" si="45"/>
        <v>NIL</v>
      </c>
      <c r="AE121" s="538" t="str">
        <f t="shared" si="46"/>
        <v>NIL</v>
      </c>
      <c r="AF121" s="538" t="str">
        <f t="shared" si="47"/>
        <v>NIL</v>
      </c>
      <c r="AG121" s="538" t="str">
        <f t="shared" si="37"/>
        <v>NIL</v>
      </c>
      <c r="AH121" s="538" t="str">
        <f t="shared" si="38"/>
        <v>NIL</v>
      </c>
      <c r="AI121" s="538">
        <f t="shared" si="39"/>
        <v>10</v>
      </c>
      <c r="AJ121" s="538">
        <f t="shared" si="40"/>
        <v>7</v>
      </c>
      <c r="AK121" s="538" t="str">
        <f t="shared" si="41"/>
        <v>NIL</v>
      </c>
      <c r="AL121" s="538" t="str">
        <f t="shared" si="42"/>
        <v>NIL</v>
      </c>
      <c r="AM121" s="538" t="str">
        <f t="shared" si="48"/>
        <v>NIL</v>
      </c>
      <c r="AN121" s="538" t="str">
        <f t="shared" si="49"/>
        <v>NIL</v>
      </c>
      <c r="AO121" s="538" t="str">
        <f t="shared" si="50"/>
        <v>NIL</v>
      </c>
      <c r="AP121" s="538" t="str">
        <f t="shared" si="51"/>
        <v>NIL</v>
      </c>
      <c r="AQ121" s="538">
        <f t="shared" si="52"/>
        <v>3</v>
      </c>
      <c r="AR121" s="538">
        <f t="shared" si="53"/>
        <v>8</v>
      </c>
    </row>
    <row r="122" spans="6:44" x14ac:dyDescent="0.25">
      <c r="F122" s="512">
        <f>'Student Entry'!B121</f>
        <v>108</v>
      </c>
      <c r="G122" s="567">
        <f>'Student Entry'!C121</f>
        <v>211413205111</v>
      </c>
      <c r="H122" s="274" t="str">
        <f>'Student Entry'!D121</f>
        <v>SWATHISWARI.B</v>
      </c>
      <c r="I122" s="512">
        <v>7</v>
      </c>
      <c r="J122" s="512">
        <v>5</v>
      </c>
      <c r="K122" s="512"/>
      <c r="L122" s="512"/>
      <c r="M122" s="512"/>
      <c r="N122" s="512"/>
      <c r="O122" s="512">
        <v>5</v>
      </c>
      <c r="P122" s="512">
        <v>6</v>
      </c>
      <c r="Q122" s="512"/>
      <c r="R122" s="512"/>
      <c r="S122" s="512"/>
      <c r="T122" s="512"/>
      <c r="U122" s="512">
        <v>7</v>
      </c>
      <c r="V122" s="512">
        <v>7</v>
      </c>
      <c r="W122" s="274"/>
      <c r="X122" s="512"/>
      <c r="Y122" s="512"/>
      <c r="Z122" s="512"/>
      <c r="AA122" s="538">
        <f t="shared" si="36"/>
        <v>7</v>
      </c>
      <c r="AB122" s="538">
        <f t="shared" si="43"/>
        <v>5</v>
      </c>
      <c r="AC122" s="538" t="str">
        <f t="shared" si="44"/>
        <v>NIL</v>
      </c>
      <c r="AD122" s="538" t="str">
        <f t="shared" si="45"/>
        <v>NIL</v>
      </c>
      <c r="AE122" s="538" t="str">
        <f t="shared" si="46"/>
        <v>NIL</v>
      </c>
      <c r="AF122" s="538" t="str">
        <f t="shared" si="47"/>
        <v>NIL</v>
      </c>
      <c r="AG122" s="538" t="str">
        <f t="shared" si="37"/>
        <v>NIL</v>
      </c>
      <c r="AH122" s="538" t="str">
        <f t="shared" si="38"/>
        <v>NIL</v>
      </c>
      <c r="AI122" s="538">
        <f t="shared" si="39"/>
        <v>6</v>
      </c>
      <c r="AJ122" s="538">
        <f t="shared" si="40"/>
        <v>5</v>
      </c>
      <c r="AK122" s="538" t="str">
        <f t="shared" si="41"/>
        <v>NIL</v>
      </c>
      <c r="AL122" s="538" t="str">
        <f t="shared" si="42"/>
        <v>NIL</v>
      </c>
      <c r="AM122" s="538" t="str">
        <f t="shared" si="48"/>
        <v>NIL</v>
      </c>
      <c r="AN122" s="538" t="str">
        <f t="shared" si="49"/>
        <v>NIL</v>
      </c>
      <c r="AO122" s="538" t="str">
        <f t="shared" si="50"/>
        <v>NIL</v>
      </c>
      <c r="AP122" s="538" t="str">
        <f t="shared" si="51"/>
        <v>NIL</v>
      </c>
      <c r="AQ122" s="538">
        <f t="shared" si="52"/>
        <v>7</v>
      </c>
      <c r="AR122" s="538">
        <f t="shared" si="53"/>
        <v>7</v>
      </c>
    </row>
    <row r="123" spans="6:44" x14ac:dyDescent="0.25">
      <c r="F123" s="512">
        <f>'Student Entry'!B122</f>
        <v>109</v>
      </c>
      <c r="G123" s="567">
        <f>'Student Entry'!C122</f>
        <v>211413205112</v>
      </c>
      <c r="H123" s="274" t="str">
        <f>'Student Entry'!D122</f>
        <v>SWETHA.R.V</v>
      </c>
      <c r="I123" s="512">
        <v>4</v>
      </c>
      <c r="J123" s="512">
        <v>5</v>
      </c>
      <c r="K123" s="512"/>
      <c r="L123" s="512"/>
      <c r="M123" s="512"/>
      <c r="N123" s="512"/>
      <c r="O123" s="512">
        <v>8</v>
      </c>
      <c r="P123" s="512">
        <v>8</v>
      </c>
      <c r="Q123" s="512"/>
      <c r="R123" s="512"/>
      <c r="S123" s="512"/>
      <c r="T123" s="512"/>
      <c r="U123" s="512">
        <v>7</v>
      </c>
      <c r="V123" s="512">
        <v>6</v>
      </c>
      <c r="W123" s="274"/>
      <c r="X123" s="512"/>
      <c r="Y123" s="512"/>
      <c r="Z123" s="512"/>
      <c r="AA123" s="538">
        <f t="shared" si="36"/>
        <v>4</v>
      </c>
      <c r="AB123" s="538">
        <f t="shared" si="43"/>
        <v>5</v>
      </c>
      <c r="AC123" s="538" t="str">
        <f t="shared" si="44"/>
        <v>NIL</v>
      </c>
      <c r="AD123" s="538" t="str">
        <f t="shared" si="45"/>
        <v>NIL</v>
      </c>
      <c r="AE123" s="538" t="str">
        <f t="shared" si="46"/>
        <v>NIL</v>
      </c>
      <c r="AF123" s="538" t="str">
        <f t="shared" si="47"/>
        <v>NIL</v>
      </c>
      <c r="AG123" s="538" t="str">
        <f t="shared" si="37"/>
        <v>NIL</v>
      </c>
      <c r="AH123" s="538" t="str">
        <f t="shared" si="38"/>
        <v>NIL</v>
      </c>
      <c r="AI123" s="538">
        <f t="shared" si="39"/>
        <v>8</v>
      </c>
      <c r="AJ123" s="538">
        <f t="shared" si="40"/>
        <v>8</v>
      </c>
      <c r="AK123" s="538" t="str">
        <f t="shared" si="41"/>
        <v>NIL</v>
      </c>
      <c r="AL123" s="538" t="str">
        <f t="shared" si="42"/>
        <v>NIL</v>
      </c>
      <c r="AM123" s="538" t="str">
        <f t="shared" si="48"/>
        <v>NIL</v>
      </c>
      <c r="AN123" s="538" t="str">
        <f t="shared" si="49"/>
        <v>NIL</v>
      </c>
      <c r="AO123" s="538" t="str">
        <f t="shared" si="50"/>
        <v>NIL</v>
      </c>
      <c r="AP123" s="538" t="str">
        <f t="shared" si="51"/>
        <v>NIL</v>
      </c>
      <c r="AQ123" s="538">
        <f t="shared" si="52"/>
        <v>7</v>
      </c>
      <c r="AR123" s="538">
        <f t="shared" si="53"/>
        <v>6</v>
      </c>
    </row>
    <row r="124" spans="6:44" x14ac:dyDescent="0.25">
      <c r="F124" s="512">
        <f>'Student Entry'!B123</f>
        <v>110</v>
      </c>
      <c r="G124" s="567">
        <f>'Student Entry'!C123</f>
        <v>211413205113</v>
      </c>
      <c r="H124" s="274" t="str">
        <f>'Student Entry'!D123</f>
        <v>TAMILKANAL.S</v>
      </c>
      <c r="I124" s="512">
        <v>6</v>
      </c>
      <c r="J124" s="512">
        <v>8</v>
      </c>
      <c r="K124" s="512"/>
      <c r="L124" s="512"/>
      <c r="M124" s="512"/>
      <c r="N124" s="512"/>
      <c r="O124" s="512">
        <v>6</v>
      </c>
      <c r="P124" s="512">
        <v>4</v>
      </c>
      <c r="Q124" s="512"/>
      <c r="R124" s="512"/>
      <c r="S124" s="512"/>
      <c r="T124" s="512"/>
      <c r="U124" s="512">
        <v>2</v>
      </c>
      <c r="V124" s="512">
        <v>9</v>
      </c>
      <c r="W124" s="274"/>
      <c r="X124" s="512"/>
      <c r="Y124" s="512"/>
      <c r="Z124" s="512"/>
      <c r="AA124" s="538">
        <f t="shared" si="36"/>
        <v>6</v>
      </c>
      <c r="AB124" s="538">
        <f t="shared" si="43"/>
        <v>8</v>
      </c>
      <c r="AC124" s="538" t="str">
        <f t="shared" si="44"/>
        <v>NIL</v>
      </c>
      <c r="AD124" s="538" t="str">
        <f t="shared" si="45"/>
        <v>NIL</v>
      </c>
      <c r="AE124" s="538" t="str">
        <f t="shared" si="46"/>
        <v>NIL</v>
      </c>
      <c r="AF124" s="538" t="str">
        <f t="shared" si="47"/>
        <v>NIL</v>
      </c>
      <c r="AG124" s="538" t="str">
        <f t="shared" si="37"/>
        <v>NIL</v>
      </c>
      <c r="AH124" s="538" t="str">
        <f t="shared" si="38"/>
        <v>NIL</v>
      </c>
      <c r="AI124" s="538">
        <f t="shared" si="39"/>
        <v>4</v>
      </c>
      <c r="AJ124" s="538">
        <f t="shared" si="40"/>
        <v>6</v>
      </c>
      <c r="AK124" s="538" t="str">
        <f t="shared" si="41"/>
        <v>NIL</v>
      </c>
      <c r="AL124" s="538" t="str">
        <f t="shared" si="42"/>
        <v>NIL</v>
      </c>
      <c r="AM124" s="538" t="str">
        <f t="shared" si="48"/>
        <v>NIL</v>
      </c>
      <c r="AN124" s="538" t="str">
        <f t="shared" si="49"/>
        <v>NIL</v>
      </c>
      <c r="AO124" s="538" t="str">
        <f t="shared" si="50"/>
        <v>NIL</v>
      </c>
      <c r="AP124" s="538" t="str">
        <f t="shared" si="51"/>
        <v>NIL</v>
      </c>
      <c r="AQ124" s="538">
        <f t="shared" si="52"/>
        <v>2</v>
      </c>
      <c r="AR124" s="538">
        <f t="shared" si="53"/>
        <v>9</v>
      </c>
    </row>
    <row r="125" spans="6:44" x14ac:dyDescent="0.25">
      <c r="F125" s="512">
        <f>'Student Entry'!B124</f>
        <v>111</v>
      </c>
      <c r="G125" s="567">
        <f>'Student Entry'!C124</f>
        <v>211413205114</v>
      </c>
      <c r="H125" s="274" t="str">
        <f>'Student Entry'!D124</f>
        <v>TAMIL SELVI.G</v>
      </c>
      <c r="I125" s="512">
        <v>8</v>
      </c>
      <c r="J125" s="512">
        <v>2</v>
      </c>
      <c r="K125" s="512"/>
      <c r="L125" s="512"/>
      <c r="M125" s="512"/>
      <c r="N125" s="512"/>
      <c r="O125" s="512">
        <v>4</v>
      </c>
      <c r="P125" s="512">
        <v>5</v>
      </c>
      <c r="Q125" s="512"/>
      <c r="R125" s="512"/>
      <c r="S125" s="512"/>
      <c r="T125" s="512"/>
      <c r="U125" s="512">
        <v>8</v>
      </c>
      <c r="V125" s="512">
        <v>5</v>
      </c>
      <c r="W125" s="274"/>
      <c r="X125" s="512"/>
      <c r="Y125" s="512"/>
      <c r="Z125" s="512"/>
      <c r="AA125" s="538">
        <f t="shared" si="36"/>
        <v>8</v>
      </c>
      <c r="AB125" s="538">
        <f t="shared" si="43"/>
        <v>2</v>
      </c>
      <c r="AC125" s="538" t="str">
        <f t="shared" si="44"/>
        <v>NIL</v>
      </c>
      <c r="AD125" s="538" t="str">
        <f t="shared" si="45"/>
        <v>NIL</v>
      </c>
      <c r="AE125" s="538" t="str">
        <f t="shared" si="46"/>
        <v>NIL</v>
      </c>
      <c r="AF125" s="538" t="str">
        <f t="shared" si="47"/>
        <v>NIL</v>
      </c>
      <c r="AG125" s="538" t="str">
        <f t="shared" si="37"/>
        <v>NIL</v>
      </c>
      <c r="AH125" s="538" t="str">
        <f t="shared" si="38"/>
        <v>NIL</v>
      </c>
      <c r="AI125" s="538">
        <f t="shared" si="39"/>
        <v>5</v>
      </c>
      <c r="AJ125" s="538">
        <f t="shared" si="40"/>
        <v>4</v>
      </c>
      <c r="AK125" s="538" t="str">
        <f t="shared" si="41"/>
        <v>NIL</v>
      </c>
      <c r="AL125" s="538" t="str">
        <f t="shared" si="42"/>
        <v>NIL</v>
      </c>
      <c r="AM125" s="538" t="str">
        <f t="shared" si="48"/>
        <v>NIL</v>
      </c>
      <c r="AN125" s="538" t="str">
        <f t="shared" si="49"/>
        <v>NIL</v>
      </c>
      <c r="AO125" s="538" t="str">
        <f t="shared" si="50"/>
        <v>NIL</v>
      </c>
      <c r="AP125" s="538" t="str">
        <f t="shared" si="51"/>
        <v>NIL</v>
      </c>
      <c r="AQ125" s="538">
        <f t="shared" si="52"/>
        <v>8</v>
      </c>
      <c r="AR125" s="538">
        <f t="shared" si="53"/>
        <v>5</v>
      </c>
    </row>
    <row r="126" spans="6:44" x14ac:dyDescent="0.25">
      <c r="F126" s="512">
        <f>'Student Entry'!B125</f>
        <v>112</v>
      </c>
      <c r="G126" s="567">
        <f>'Student Entry'!C125</f>
        <v>211413205116</v>
      </c>
      <c r="H126" s="274" t="str">
        <f>'Student Entry'!D125</f>
        <v>VAJIHA.H</v>
      </c>
      <c r="I126" s="512">
        <v>5</v>
      </c>
      <c r="J126" s="512">
        <v>8</v>
      </c>
      <c r="K126" s="512"/>
      <c r="L126" s="512"/>
      <c r="M126" s="512"/>
      <c r="N126" s="512"/>
      <c r="O126" s="512">
        <v>6</v>
      </c>
      <c r="P126" s="512">
        <v>6</v>
      </c>
      <c r="Q126" s="512"/>
      <c r="R126" s="512"/>
      <c r="S126" s="512"/>
      <c r="T126" s="512"/>
      <c r="U126" s="512">
        <v>6</v>
      </c>
      <c r="V126" s="512">
        <v>8</v>
      </c>
      <c r="W126" s="274"/>
      <c r="X126" s="512"/>
      <c r="Y126" s="512"/>
      <c r="Z126" s="512"/>
      <c r="AA126" s="538">
        <f t="shared" si="36"/>
        <v>5</v>
      </c>
      <c r="AB126" s="538">
        <f t="shared" si="43"/>
        <v>8</v>
      </c>
      <c r="AC126" s="538" t="str">
        <f t="shared" si="44"/>
        <v>NIL</v>
      </c>
      <c r="AD126" s="538" t="str">
        <f t="shared" si="45"/>
        <v>NIL</v>
      </c>
      <c r="AE126" s="538" t="str">
        <f t="shared" si="46"/>
        <v>NIL</v>
      </c>
      <c r="AF126" s="538" t="str">
        <f t="shared" si="47"/>
        <v>NIL</v>
      </c>
      <c r="AG126" s="538" t="str">
        <f t="shared" si="37"/>
        <v>NIL</v>
      </c>
      <c r="AH126" s="538" t="str">
        <f t="shared" si="38"/>
        <v>NIL</v>
      </c>
      <c r="AI126" s="538">
        <f t="shared" si="39"/>
        <v>6</v>
      </c>
      <c r="AJ126" s="538">
        <f t="shared" si="40"/>
        <v>6</v>
      </c>
      <c r="AK126" s="538" t="str">
        <f t="shared" si="41"/>
        <v>NIL</v>
      </c>
      <c r="AL126" s="538" t="str">
        <f t="shared" si="42"/>
        <v>NIL</v>
      </c>
      <c r="AM126" s="538" t="str">
        <f t="shared" si="48"/>
        <v>NIL</v>
      </c>
      <c r="AN126" s="538" t="str">
        <f t="shared" si="49"/>
        <v>NIL</v>
      </c>
      <c r="AO126" s="538" t="str">
        <f t="shared" si="50"/>
        <v>NIL</v>
      </c>
      <c r="AP126" s="538" t="str">
        <f t="shared" si="51"/>
        <v>NIL</v>
      </c>
      <c r="AQ126" s="538">
        <f t="shared" si="52"/>
        <v>6</v>
      </c>
      <c r="AR126" s="538">
        <f t="shared" si="53"/>
        <v>8</v>
      </c>
    </row>
    <row r="127" spans="6:44" x14ac:dyDescent="0.25">
      <c r="F127" s="512">
        <f>'Student Entry'!B126</f>
        <v>113</v>
      </c>
      <c r="G127" s="567">
        <f>'Student Entry'!C126</f>
        <v>211413205117</v>
      </c>
      <c r="H127" s="274" t="str">
        <f>'Student Entry'!D126</f>
        <v>VARTHINI.R</v>
      </c>
      <c r="I127" s="512">
        <v>5</v>
      </c>
      <c r="J127" s="512">
        <v>6</v>
      </c>
      <c r="K127" s="512"/>
      <c r="L127" s="512"/>
      <c r="M127" s="512"/>
      <c r="N127" s="512"/>
      <c r="O127" s="512">
        <v>8</v>
      </c>
      <c r="P127" s="512">
        <v>7</v>
      </c>
      <c r="Q127" s="512"/>
      <c r="R127" s="512"/>
      <c r="S127" s="512"/>
      <c r="T127" s="512"/>
      <c r="U127" s="512">
        <v>9</v>
      </c>
      <c r="V127" s="512">
        <v>2</v>
      </c>
      <c r="W127" s="274"/>
      <c r="X127" s="512"/>
      <c r="Y127" s="512"/>
      <c r="Z127" s="512"/>
      <c r="AA127" s="538">
        <f t="shared" si="36"/>
        <v>5</v>
      </c>
      <c r="AB127" s="538">
        <f t="shared" si="43"/>
        <v>6</v>
      </c>
      <c r="AC127" s="538" t="str">
        <f t="shared" si="44"/>
        <v>NIL</v>
      </c>
      <c r="AD127" s="538" t="str">
        <f t="shared" si="45"/>
        <v>NIL</v>
      </c>
      <c r="AE127" s="538" t="str">
        <f t="shared" si="46"/>
        <v>NIL</v>
      </c>
      <c r="AF127" s="538" t="str">
        <f t="shared" si="47"/>
        <v>NIL</v>
      </c>
      <c r="AG127" s="538" t="str">
        <f t="shared" si="37"/>
        <v>NIL</v>
      </c>
      <c r="AH127" s="538" t="str">
        <f t="shared" si="38"/>
        <v>NIL</v>
      </c>
      <c r="AI127" s="538">
        <f t="shared" si="39"/>
        <v>7</v>
      </c>
      <c r="AJ127" s="538">
        <f t="shared" si="40"/>
        <v>8</v>
      </c>
      <c r="AK127" s="538" t="str">
        <f t="shared" si="41"/>
        <v>NIL</v>
      </c>
      <c r="AL127" s="538" t="str">
        <f t="shared" si="42"/>
        <v>NIL</v>
      </c>
      <c r="AM127" s="538" t="str">
        <f t="shared" si="48"/>
        <v>NIL</v>
      </c>
      <c r="AN127" s="538" t="str">
        <f t="shared" si="49"/>
        <v>NIL</v>
      </c>
      <c r="AO127" s="538" t="str">
        <f t="shared" si="50"/>
        <v>NIL</v>
      </c>
      <c r="AP127" s="538" t="str">
        <f t="shared" si="51"/>
        <v>NIL</v>
      </c>
      <c r="AQ127" s="538">
        <f t="shared" si="52"/>
        <v>9</v>
      </c>
      <c r="AR127" s="538">
        <f t="shared" si="53"/>
        <v>2</v>
      </c>
    </row>
    <row r="128" spans="6:44" x14ac:dyDescent="0.25">
      <c r="F128" s="512">
        <f>'Student Entry'!B127</f>
        <v>114</v>
      </c>
      <c r="G128" s="567">
        <f>'Student Entry'!C127</f>
        <v>211413205118</v>
      </c>
      <c r="H128" s="274" t="str">
        <f>'Student Entry'!D127</f>
        <v>VIDHYA.Y</v>
      </c>
      <c r="I128" s="512">
        <v>8</v>
      </c>
      <c r="J128" s="512">
        <v>8</v>
      </c>
      <c r="K128" s="512"/>
      <c r="L128" s="512"/>
      <c r="M128" s="512"/>
      <c r="N128" s="512"/>
      <c r="O128" s="512">
        <v>6</v>
      </c>
      <c r="P128" s="512">
        <v>2</v>
      </c>
      <c r="Q128" s="512"/>
      <c r="R128" s="512"/>
      <c r="S128" s="512"/>
      <c r="T128" s="512"/>
      <c r="U128" s="512">
        <v>7</v>
      </c>
      <c r="V128" s="512">
        <v>8</v>
      </c>
      <c r="W128" s="274"/>
      <c r="X128" s="512"/>
      <c r="Y128" s="512"/>
      <c r="Z128" s="512"/>
      <c r="AA128" s="538">
        <f t="shared" si="36"/>
        <v>8</v>
      </c>
      <c r="AB128" s="538">
        <f t="shared" si="43"/>
        <v>8</v>
      </c>
      <c r="AC128" s="538" t="str">
        <f t="shared" si="44"/>
        <v>NIL</v>
      </c>
      <c r="AD128" s="538" t="str">
        <f t="shared" si="45"/>
        <v>NIL</v>
      </c>
      <c r="AE128" s="538" t="str">
        <f t="shared" si="46"/>
        <v>NIL</v>
      </c>
      <c r="AF128" s="538" t="str">
        <f t="shared" si="47"/>
        <v>NIL</v>
      </c>
      <c r="AG128" s="538" t="str">
        <f t="shared" si="37"/>
        <v>NIL</v>
      </c>
      <c r="AH128" s="538" t="str">
        <f t="shared" si="38"/>
        <v>NIL</v>
      </c>
      <c r="AI128" s="538">
        <f t="shared" si="39"/>
        <v>2</v>
      </c>
      <c r="AJ128" s="538">
        <f t="shared" si="40"/>
        <v>6</v>
      </c>
      <c r="AK128" s="538" t="str">
        <f t="shared" si="41"/>
        <v>NIL</v>
      </c>
      <c r="AL128" s="538" t="str">
        <f t="shared" si="42"/>
        <v>NIL</v>
      </c>
      <c r="AM128" s="538" t="str">
        <f t="shared" si="48"/>
        <v>NIL</v>
      </c>
      <c r="AN128" s="538" t="str">
        <f t="shared" si="49"/>
        <v>NIL</v>
      </c>
      <c r="AO128" s="538" t="str">
        <f t="shared" si="50"/>
        <v>NIL</v>
      </c>
      <c r="AP128" s="538" t="str">
        <f t="shared" si="51"/>
        <v>NIL</v>
      </c>
      <c r="AQ128" s="538">
        <f t="shared" si="52"/>
        <v>7</v>
      </c>
      <c r="AR128" s="538">
        <f t="shared" si="53"/>
        <v>8</v>
      </c>
    </row>
    <row r="129" spans="6:44" x14ac:dyDescent="0.25">
      <c r="F129" s="512">
        <f>'Student Entry'!B128</f>
        <v>115</v>
      </c>
      <c r="G129" s="567">
        <f>'Student Entry'!C128</f>
        <v>211413205119</v>
      </c>
      <c r="H129" s="274" t="str">
        <f>'Student Entry'!D128</f>
        <v>VIDYA RAMAMOORTHY</v>
      </c>
      <c r="I129" s="512">
        <v>2</v>
      </c>
      <c r="J129" s="512">
        <v>8</v>
      </c>
      <c r="K129" s="512"/>
      <c r="L129" s="512"/>
      <c r="M129" s="512"/>
      <c r="N129" s="512"/>
      <c r="O129" s="512">
        <v>6</v>
      </c>
      <c r="P129" s="512">
        <v>3</v>
      </c>
      <c r="Q129" s="512"/>
      <c r="R129" s="512"/>
      <c r="S129" s="512"/>
      <c r="T129" s="512"/>
      <c r="U129" s="512">
        <v>8</v>
      </c>
      <c r="V129" s="512">
        <v>5</v>
      </c>
      <c r="W129" s="274"/>
      <c r="X129" s="512"/>
      <c r="Y129" s="512"/>
      <c r="Z129" s="512"/>
      <c r="AA129" s="538">
        <f t="shared" si="36"/>
        <v>2</v>
      </c>
      <c r="AB129" s="538">
        <f t="shared" si="43"/>
        <v>8</v>
      </c>
      <c r="AC129" s="538" t="str">
        <f t="shared" si="44"/>
        <v>NIL</v>
      </c>
      <c r="AD129" s="538" t="str">
        <f t="shared" si="45"/>
        <v>NIL</v>
      </c>
      <c r="AE129" s="538" t="str">
        <f t="shared" si="46"/>
        <v>NIL</v>
      </c>
      <c r="AF129" s="538" t="str">
        <f t="shared" si="47"/>
        <v>NIL</v>
      </c>
      <c r="AG129" s="538" t="str">
        <f t="shared" si="37"/>
        <v>NIL</v>
      </c>
      <c r="AH129" s="538" t="str">
        <f t="shared" si="38"/>
        <v>NIL</v>
      </c>
      <c r="AI129" s="538">
        <f t="shared" si="39"/>
        <v>3</v>
      </c>
      <c r="AJ129" s="538">
        <f t="shared" si="40"/>
        <v>6</v>
      </c>
      <c r="AK129" s="538" t="str">
        <f t="shared" si="41"/>
        <v>NIL</v>
      </c>
      <c r="AL129" s="538" t="str">
        <f t="shared" si="42"/>
        <v>NIL</v>
      </c>
      <c r="AM129" s="538" t="str">
        <f t="shared" si="48"/>
        <v>NIL</v>
      </c>
      <c r="AN129" s="538" t="str">
        <f t="shared" si="49"/>
        <v>NIL</v>
      </c>
      <c r="AO129" s="538" t="str">
        <f t="shared" si="50"/>
        <v>NIL</v>
      </c>
      <c r="AP129" s="538" t="str">
        <f t="shared" si="51"/>
        <v>NIL</v>
      </c>
      <c r="AQ129" s="538">
        <f t="shared" si="52"/>
        <v>8</v>
      </c>
      <c r="AR129" s="538">
        <f t="shared" si="53"/>
        <v>5</v>
      </c>
    </row>
    <row r="130" spans="6:44" x14ac:dyDescent="0.25">
      <c r="F130" s="512">
        <f>'Student Entry'!B129</f>
        <v>116</v>
      </c>
      <c r="G130" s="567">
        <f>'Student Entry'!C129</f>
        <v>211413205120</v>
      </c>
      <c r="H130" s="274" t="str">
        <f>'Student Entry'!D129</f>
        <v>VIGNESH.M.P</v>
      </c>
      <c r="I130" s="512">
        <v>8</v>
      </c>
      <c r="J130" s="512">
        <v>2</v>
      </c>
      <c r="K130" s="512"/>
      <c r="L130" s="512"/>
      <c r="M130" s="512"/>
      <c r="N130" s="512"/>
      <c r="O130" s="512">
        <v>9</v>
      </c>
      <c r="P130" s="512">
        <v>8</v>
      </c>
      <c r="Q130" s="512"/>
      <c r="R130" s="512"/>
      <c r="S130" s="512"/>
      <c r="T130" s="512"/>
      <c r="U130" s="512">
        <v>6</v>
      </c>
      <c r="V130" s="512">
        <v>9</v>
      </c>
      <c r="W130" s="274"/>
      <c r="X130" s="512"/>
      <c r="Y130" s="512"/>
      <c r="Z130" s="512"/>
      <c r="AA130" s="538">
        <f t="shared" si="36"/>
        <v>8</v>
      </c>
      <c r="AB130" s="538">
        <f t="shared" si="43"/>
        <v>2</v>
      </c>
      <c r="AC130" s="538" t="str">
        <f t="shared" si="44"/>
        <v>NIL</v>
      </c>
      <c r="AD130" s="538" t="str">
        <f t="shared" si="45"/>
        <v>NIL</v>
      </c>
      <c r="AE130" s="538" t="str">
        <f t="shared" si="46"/>
        <v>NIL</v>
      </c>
      <c r="AF130" s="538" t="str">
        <f t="shared" si="47"/>
        <v>NIL</v>
      </c>
      <c r="AG130" s="538" t="str">
        <f t="shared" si="37"/>
        <v>NIL</v>
      </c>
      <c r="AH130" s="538" t="str">
        <f t="shared" si="38"/>
        <v>NIL</v>
      </c>
      <c r="AI130" s="538">
        <f t="shared" si="39"/>
        <v>8</v>
      </c>
      <c r="AJ130" s="538">
        <f t="shared" si="40"/>
        <v>9</v>
      </c>
      <c r="AK130" s="538" t="str">
        <f t="shared" si="41"/>
        <v>NIL</v>
      </c>
      <c r="AL130" s="538" t="str">
        <f t="shared" si="42"/>
        <v>NIL</v>
      </c>
      <c r="AM130" s="538" t="str">
        <f t="shared" si="48"/>
        <v>NIL</v>
      </c>
      <c r="AN130" s="538" t="str">
        <f t="shared" si="49"/>
        <v>NIL</v>
      </c>
      <c r="AO130" s="538" t="str">
        <f t="shared" si="50"/>
        <v>NIL</v>
      </c>
      <c r="AP130" s="538" t="str">
        <f t="shared" si="51"/>
        <v>NIL</v>
      </c>
      <c r="AQ130" s="538">
        <f t="shared" si="52"/>
        <v>6</v>
      </c>
      <c r="AR130" s="538">
        <f t="shared" si="53"/>
        <v>9</v>
      </c>
    </row>
    <row r="131" spans="6:44" x14ac:dyDescent="0.25">
      <c r="F131" s="512">
        <f>'Student Entry'!B130</f>
        <v>117</v>
      </c>
      <c r="G131" s="567">
        <f>'Student Entry'!C130</f>
        <v>211413205121</v>
      </c>
      <c r="H131" s="274" t="str">
        <f>'Student Entry'!D130</f>
        <v>VIGNESH.V.K</v>
      </c>
      <c r="I131" s="512">
        <v>6</v>
      </c>
      <c r="J131" s="512">
        <v>8</v>
      </c>
      <c r="K131" s="512"/>
      <c r="L131" s="512"/>
      <c r="M131" s="512"/>
      <c r="N131" s="512"/>
      <c r="O131" s="512">
        <v>9</v>
      </c>
      <c r="P131" s="512">
        <v>6</v>
      </c>
      <c r="Q131" s="512"/>
      <c r="R131" s="512"/>
      <c r="S131" s="512"/>
      <c r="T131" s="512"/>
      <c r="U131" s="512">
        <v>9</v>
      </c>
      <c r="V131" s="512">
        <v>10</v>
      </c>
      <c r="W131" s="274"/>
      <c r="X131" s="512"/>
      <c r="Y131" s="512"/>
      <c r="Z131" s="512"/>
      <c r="AA131" s="538">
        <f t="shared" si="36"/>
        <v>6</v>
      </c>
      <c r="AB131" s="538">
        <f t="shared" si="43"/>
        <v>8</v>
      </c>
      <c r="AC131" s="538" t="str">
        <f t="shared" si="44"/>
        <v>NIL</v>
      </c>
      <c r="AD131" s="538" t="str">
        <f t="shared" si="45"/>
        <v>NIL</v>
      </c>
      <c r="AE131" s="538" t="str">
        <f t="shared" si="46"/>
        <v>NIL</v>
      </c>
      <c r="AF131" s="538" t="str">
        <f t="shared" si="47"/>
        <v>NIL</v>
      </c>
      <c r="AG131" s="538" t="str">
        <f t="shared" si="37"/>
        <v>NIL</v>
      </c>
      <c r="AH131" s="538" t="str">
        <f t="shared" si="38"/>
        <v>NIL</v>
      </c>
      <c r="AI131" s="538">
        <f t="shared" si="39"/>
        <v>6</v>
      </c>
      <c r="AJ131" s="538">
        <f t="shared" si="40"/>
        <v>9</v>
      </c>
      <c r="AK131" s="538" t="str">
        <f t="shared" si="41"/>
        <v>NIL</v>
      </c>
      <c r="AL131" s="538" t="str">
        <f t="shared" si="42"/>
        <v>NIL</v>
      </c>
      <c r="AM131" s="538" t="str">
        <f t="shared" si="48"/>
        <v>NIL</v>
      </c>
      <c r="AN131" s="538" t="str">
        <f t="shared" si="49"/>
        <v>NIL</v>
      </c>
      <c r="AO131" s="538" t="str">
        <f t="shared" si="50"/>
        <v>NIL</v>
      </c>
      <c r="AP131" s="538" t="str">
        <f t="shared" si="51"/>
        <v>NIL</v>
      </c>
      <c r="AQ131" s="538">
        <f t="shared" si="52"/>
        <v>9</v>
      </c>
      <c r="AR131" s="538">
        <f t="shared" si="53"/>
        <v>10</v>
      </c>
    </row>
    <row r="132" spans="6:44" x14ac:dyDescent="0.25">
      <c r="F132" s="512">
        <f>'Student Entry'!B131</f>
        <v>118</v>
      </c>
      <c r="G132" s="567">
        <f>'Student Entry'!C131</f>
        <v>211413205122</v>
      </c>
      <c r="H132" s="274" t="str">
        <f>'Student Entry'!D131</f>
        <v>VIJAYASHREE.J</v>
      </c>
      <c r="I132" s="512">
        <v>8</v>
      </c>
      <c r="J132" s="512">
        <v>6</v>
      </c>
      <c r="K132" s="512"/>
      <c r="L132" s="512"/>
      <c r="M132" s="512"/>
      <c r="N132" s="512"/>
      <c r="O132" s="512">
        <v>8</v>
      </c>
      <c r="P132" s="512">
        <v>9</v>
      </c>
      <c r="Q132" s="512"/>
      <c r="R132" s="512"/>
      <c r="S132" s="512"/>
      <c r="T132" s="512"/>
      <c r="U132" s="512">
        <v>5</v>
      </c>
      <c r="V132" s="512">
        <v>8</v>
      </c>
      <c r="W132" s="274"/>
      <c r="X132" s="512"/>
      <c r="Y132" s="512"/>
      <c r="Z132" s="512"/>
      <c r="AA132" s="538">
        <f t="shared" si="36"/>
        <v>8</v>
      </c>
      <c r="AB132" s="538">
        <f t="shared" si="43"/>
        <v>6</v>
      </c>
      <c r="AC132" s="538" t="str">
        <f t="shared" si="44"/>
        <v>NIL</v>
      </c>
      <c r="AD132" s="538" t="str">
        <f t="shared" si="45"/>
        <v>NIL</v>
      </c>
      <c r="AE132" s="538" t="str">
        <f t="shared" si="46"/>
        <v>NIL</v>
      </c>
      <c r="AF132" s="538" t="str">
        <f t="shared" si="47"/>
        <v>NIL</v>
      </c>
      <c r="AG132" s="538" t="str">
        <f t="shared" si="37"/>
        <v>NIL</v>
      </c>
      <c r="AH132" s="538" t="str">
        <f t="shared" si="38"/>
        <v>NIL</v>
      </c>
      <c r="AI132" s="538">
        <f t="shared" si="39"/>
        <v>9</v>
      </c>
      <c r="AJ132" s="538">
        <f t="shared" si="40"/>
        <v>8</v>
      </c>
      <c r="AK132" s="538" t="str">
        <f t="shared" si="41"/>
        <v>NIL</v>
      </c>
      <c r="AL132" s="538" t="str">
        <f t="shared" si="42"/>
        <v>NIL</v>
      </c>
      <c r="AM132" s="538" t="str">
        <f t="shared" si="48"/>
        <v>NIL</v>
      </c>
      <c r="AN132" s="538" t="str">
        <f t="shared" si="49"/>
        <v>NIL</v>
      </c>
      <c r="AO132" s="538" t="str">
        <f t="shared" si="50"/>
        <v>NIL</v>
      </c>
      <c r="AP132" s="538" t="str">
        <f t="shared" si="51"/>
        <v>NIL</v>
      </c>
      <c r="AQ132" s="538">
        <f t="shared" si="52"/>
        <v>5</v>
      </c>
      <c r="AR132" s="538">
        <f t="shared" si="53"/>
        <v>8</v>
      </c>
    </row>
    <row r="133" spans="6:44" x14ac:dyDescent="0.25">
      <c r="F133" s="512">
        <f>'Student Entry'!B132</f>
        <v>119</v>
      </c>
      <c r="G133" s="567">
        <f>'Student Entry'!C132</f>
        <v>211413205123</v>
      </c>
      <c r="H133" s="274" t="str">
        <f>'Student Entry'!D132</f>
        <v>VIJITHA.K.M</v>
      </c>
      <c r="I133" s="512">
        <v>8</v>
      </c>
      <c r="J133" s="512">
        <v>9</v>
      </c>
      <c r="K133" s="512"/>
      <c r="L133" s="512"/>
      <c r="M133" s="512"/>
      <c r="N133" s="512"/>
      <c r="O133" s="512">
        <v>7</v>
      </c>
      <c r="P133" s="512">
        <v>4</v>
      </c>
      <c r="Q133" s="512"/>
      <c r="R133" s="512"/>
      <c r="S133" s="512"/>
      <c r="T133" s="512"/>
      <c r="U133" s="512">
        <v>7</v>
      </c>
      <c r="V133" s="512">
        <v>5</v>
      </c>
      <c r="W133" s="274"/>
      <c r="X133" s="512"/>
      <c r="Y133" s="512"/>
      <c r="Z133" s="512"/>
      <c r="AA133" s="538">
        <f t="shared" si="36"/>
        <v>8</v>
      </c>
      <c r="AB133" s="538">
        <f t="shared" si="43"/>
        <v>9</v>
      </c>
      <c r="AC133" s="538" t="str">
        <f t="shared" si="44"/>
        <v>NIL</v>
      </c>
      <c r="AD133" s="538" t="str">
        <f t="shared" si="45"/>
        <v>NIL</v>
      </c>
      <c r="AE133" s="538" t="str">
        <f t="shared" si="46"/>
        <v>NIL</v>
      </c>
      <c r="AF133" s="538" t="str">
        <f t="shared" si="47"/>
        <v>NIL</v>
      </c>
      <c r="AG133" s="538" t="str">
        <f t="shared" si="37"/>
        <v>NIL</v>
      </c>
      <c r="AH133" s="538" t="str">
        <f t="shared" si="38"/>
        <v>NIL</v>
      </c>
      <c r="AI133" s="538">
        <f t="shared" si="39"/>
        <v>4</v>
      </c>
      <c r="AJ133" s="538">
        <f t="shared" si="40"/>
        <v>7</v>
      </c>
      <c r="AK133" s="538" t="str">
        <f t="shared" si="41"/>
        <v>NIL</v>
      </c>
      <c r="AL133" s="538" t="str">
        <f t="shared" si="42"/>
        <v>NIL</v>
      </c>
      <c r="AM133" s="538" t="str">
        <f t="shared" si="48"/>
        <v>NIL</v>
      </c>
      <c r="AN133" s="538" t="str">
        <f t="shared" si="49"/>
        <v>NIL</v>
      </c>
      <c r="AO133" s="538" t="str">
        <f t="shared" si="50"/>
        <v>NIL</v>
      </c>
      <c r="AP133" s="538" t="str">
        <f t="shared" si="51"/>
        <v>NIL</v>
      </c>
      <c r="AQ133" s="538">
        <f t="shared" si="52"/>
        <v>7</v>
      </c>
      <c r="AR133" s="538">
        <f t="shared" si="53"/>
        <v>5</v>
      </c>
    </row>
    <row r="134" spans="6:44" x14ac:dyDescent="0.25">
      <c r="F134" s="512">
        <f>'Student Entry'!B133</f>
        <v>120</v>
      </c>
      <c r="G134" s="567">
        <f>'Student Entry'!C133</f>
        <v>211413205125</v>
      </c>
      <c r="H134" s="274" t="str">
        <f>'Student Entry'!D133</f>
        <v>YASIKA.K</v>
      </c>
      <c r="I134" s="512">
        <v>9</v>
      </c>
      <c r="J134" s="512">
        <v>7</v>
      </c>
      <c r="K134" s="512"/>
      <c r="L134" s="512"/>
      <c r="M134" s="512"/>
      <c r="N134" s="512"/>
      <c r="O134" s="512">
        <v>7</v>
      </c>
      <c r="P134" s="512">
        <v>5</v>
      </c>
      <c r="Q134" s="512"/>
      <c r="R134" s="512"/>
      <c r="S134" s="512"/>
      <c r="T134" s="512"/>
      <c r="U134" s="512">
        <v>4</v>
      </c>
      <c r="V134" s="512">
        <v>5</v>
      </c>
      <c r="W134" s="274"/>
      <c r="X134" s="512"/>
      <c r="Y134" s="512"/>
      <c r="Z134" s="512"/>
      <c r="AA134" s="538">
        <f t="shared" si="36"/>
        <v>9</v>
      </c>
      <c r="AB134" s="538">
        <f t="shared" si="43"/>
        <v>7</v>
      </c>
      <c r="AC134" s="538" t="str">
        <f t="shared" si="44"/>
        <v>NIL</v>
      </c>
      <c r="AD134" s="538" t="str">
        <f t="shared" si="45"/>
        <v>NIL</v>
      </c>
      <c r="AE134" s="538" t="str">
        <f t="shared" si="46"/>
        <v>NIL</v>
      </c>
      <c r="AF134" s="538" t="str">
        <f t="shared" si="47"/>
        <v>NIL</v>
      </c>
      <c r="AG134" s="538" t="str">
        <f t="shared" si="37"/>
        <v>NIL</v>
      </c>
      <c r="AH134" s="538" t="str">
        <f t="shared" si="38"/>
        <v>NIL</v>
      </c>
      <c r="AI134" s="538">
        <f t="shared" si="39"/>
        <v>5</v>
      </c>
      <c r="AJ134" s="538">
        <f t="shared" si="40"/>
        <v>7</v>
      </c>
      <c r="AK134" s="538" t="str">
        <f t="shared" si="41"/>
        <v>NIL</v>
      </c>
      <c r="AL134" s="538" t="str">
        <f t="shared" si="42"/>
        <v>NIL</v>
      </c>
      <c r="AM134" s="538" t="str">
        <f t="shared" si="48"/>
        <v>NIL</v>
      </c>
      <c r="AN134" s="538" t="str">
        <f t="shared" si="49"/>
        <v>NIL</v>
      </c>
      <c r="AO134" s="538" t="str">
        <f t="shared" si="50"/>
        <v>NIL</v>
      </c>
      <c r="AP134" s="538" t="str">
        <f t="shared" si="51"/>
        <v>NIL</v>
      </c>
      <c r="AQ134" s="538">
        <f t="shared" si="52"/>
        <v>4</v>
      </c>
      <c r="AR134" s="538">
        <f t="shared" si="53"/>
        <v>5</v>
      </c>
    </row>
    <row r="135" spans="6:44" x14ac:dyDescent="0.25">
      <c r="F135" s="512">
        <f>'Student Entry'!B134</f>
        <v>121</v>
      </c>
      <c r="G135" s="567">
        <f>'Student Entry'!C134</f>
        <v>211413205126</v>
      </c>
      <c r="H135" s="274" t="str">
        <f>'Student Entry'!D134</f>
        <v>YUVARAAJ.K.G</v>
      </c>
      <c r="I135" s="512">
        <v>6</v>
      </c>
      <c r="J135" s="512">
        <v>8</v>
      </c>
      <c r="K135" s="512"/>
      <c r="L135" s="512"/>
      <c r="M135" s="512"/>
      <c r="N135" s="512"/>
      <c r="O135" s="512">
        <v>5</v>
      </c>
      <c r="P135" s="512">
        <v>7</v>
      </c>
      <c r="Q135" s="512"/>
      <c r="R135" s="512"/>
      <c r="S135" s="512"/>
      <c r="T135" s="512"/>
      <c r="U135" s="512">
        <v>6</v>
      </c>
      <c r="V135" s="512">
        <v>8</v>
      </c>
      <c r="W135" s="274"/>
      <c r="X135" s="512"/>
      <c r="Y135" s="512"/>
      <c r="Z135" s="512"/>
      <c r="AA135" s="538">
        <f t="shared" si="36"/>
        <v>6</v>
      </c>
      <c r="AB135" s="538">
        <f t="shared" si="43"/>
        <v>8</v>
      </c>
      <c r="AC135" s="538" t="str">
        <f t="shared" si="44"/>
        <v>NIL</v>
      </c>
      <c r="AD135" s="538" t="str">
        <f t="shared" si="45"/>
        <v>NIL</v>
      </c>
      <c r="AE135" s="538" t="str">
        <f t="shared" si="46"/>
        <v>NIL</v>
      </c>
      <c r="AF135" s="538" t="str">
        <f t="shared" si="47"/>
        <v>NIL</v>
      </c>
      <c r="AG135" s="538" t="str">
        <f t="shared" si="37"/>
        <v>NIL</v>
      </c>
      <c r="AH135" s="538" t="str">
        <f t="shared" si="38"/>
        <v>NIL</v>
      </c>
      <c r="AI135" s="538">
        <f t="shared" si="39"/>
        <v>7</v>
      </c>
      <c r="AJ135" s="538">
        <f t="shared" si="40"/>
        <v>5</v>
      </c>
      <c r="AK135" s="538" t="str">
        <f t="shared" si="41"/>
        <v>NIL</v>
      </c>
      <c r="AL135" s="538" t="str">
        <f t="shared" si="42"/>
        <v>NIL</v>
      </c>
      <c r="AM135" s="538" t="str">
        <f t="shared" si="48"/>
        <v>NIL</v>
      </c>
      <c r="AN135" s="538" t="str">
        <f t="shared" si="49"/>
        <v>NIL</v>
      </c>
      <c r="AO135" s="538" t="str">
        <f t="shared" si="50"/>
        <v>NIL</v>
      </c>
      <c r="AP135" s="538" t="str">
        <f t="shared" si="51"/>
        <v>NIL</v>
      </c>
      <c r="AQ135" s="538">
        <f t="shared" si="52"/>
        <v>6</v>
      </c>
      <c r="AR135" s="538">
        <f t="shared" si="53"/>
        <v>8</v>
      </c>
    </row>
    <row r="136" spans="6:44" x14ac:dyDescent="0.25">
      <c r="F136" s="512">
        <f>'Student Entry'!B135</f>
        <v>122</v>
      </c>
      <c r="G136" s="567">
        <f>'Student Entry'!C135</f>
        <v>211413205301</v>
      </c>
      <c r="H136" s="274" t="str">
        <f>'Student Entry'!D135</f>
        <v>AJITH KUMAR.R</v>
      </c>
      <c r="I136" s="512" t="s">
        <v>937</v>
      </c>
      <c r="J136" s="512">
        <v>6</v>
      </c>
      <c r="K136" s="512"/>
      <c r="L136" s="512"/>
      <c r="M136" s="512"/>
      <c r="N136" s="512"/>
      <c r="O136" s="512">
        <v>6</v>
      </c>
      <c r="P136" s="512">
        <v>5</v>
      </c>
      <c r="Q136" s="512"/>
      <c r="R136" s="512"/>
      <c r="S136" s="512"/>
      <c r="T136" s="512"/>
      <c r="U136" s="512">
        <v>8</v>
      </c>
      <c r="V136" s="512">
        <v>2</v>
      </c>
      <c r="W136" s="274"/>
      <c r="X136" s="512"/>
      <c r="Y136" s="512"/>
      <c r="Z136" s="512"/>
      <c r="AA136" s="538" t="str">
        <f t="shared" si="36"/>
        <v>NIL</v>
      </c>
      <c r="AB136" s="538">
        <f t="shared" si="43"/>
        <v>6</v>
      </c>
      <c r="AC136" s="538" t="str">
        <f t="shared" si="44"/>
        <v>NIL</v>
      </c>
      <c r="AD136" s="538" t="str">
        <f t="shared" si="45"/>
        <v>NIL</v>
      </c>
      <c r="AE136" s="538" t="str">
        <f t="shared" si="46"/>
        <v>NIL</v>
      </c>
      <c r="AF136" s="538" t="str">
        <f t="shared" si="47"/>
        <v>NIL</v>
      </c>
      <c r="AG136" s="538" t="str">
        <f t="shared" si="37"/>
        <v>NIL</v>
      </c>
      <c r="AH136" s="538" t="str">
        <f t="shared" si="38"/>
        <v>NIL</v>
      </c>
      <c r="AI136" s="538">
        <f t="shared" si="39"/>
        <v>5</v>
      </c>
      <c r="AJ136" s="538">
        <f t="shared" si="40"/>
        <v>6</v>
      </c>
      <c r="AK136" s="538" t="str">
        <f t="shared" si="41"/>
        <v>NIL</v>
      </c>
      <c r="AL136" s="538" t="str">
        <f t="shared" si="42"/>
        <v>NIL</v>
      </c>
      <c r="AM136" s="538" t="str">
        <f t="shared" si="48"/>
        <v>NIL</v>
      </c>
      <c r="AN136" s="538" t="str">
        <f t="shared" si="49"/>
        <v>NIL</v>
      </c>
      <c r="AO136" s="538" t="str">
        <f t="shared" si="50"/>
        <v>NIL</v>
      </c>
      <c r="AP136" s="538" t="str">
        <f t="shared" si="51"/>
        <v>NIL</v>
      </c>
      <c r="AQ136" s="538">
        <f t="shared" si="52"/>
        <v>8</v>
      </c>
      <c r="AR136" s="538">
        <f t="shared" si="53"/>
        <v>2</v>
      </c>
    </row>
    <row r="137" spans="6:44" x14ac:dyDescent="0.25">
      <c r="F137" s="512">
        <f>'Student Entry'!B136</f>
        <v>123</v>
      </c>
      <c r="G137" s="567">
        <f>'Student Entry'!C136</f>
        <v>211413205302</v>
      </c>
      <c r="H137" s="274" t="str">
        <f>'Student Entry'!D136</f>
        <v>LALIETH KUMAR .N</v>
      </c>
      <c r="I137" s="512">
        <v>6</v>
      </c>
      <c r="J137" s="512">
        <v>9</v>
      </c>
      <c r="K137" s="512"/>
      <c r="L137" s="512"/>
      <c r="M137" s="512"/>
      <c r="N137" s="512"/>
      <c r="O137" s="512">
        <v>8</v>
      </c>
      <c r="P137" s="512">
        <v>9</v>
      </c>
      <c r="Q137" s="512"/>
      <c r="R137" s="512"/>
      <c r="S137" s="512"/>
      <c r="T137" s="512"/>
      <c r="U137" s="512">
        <v>5</v>
      </c>
      <c r="V137" s="512">
        <v>8</v>
      </c>
      <c r="W137" s="274"/>
      <c r="X137" s="512"/>
      <c r="Y137" s="512"/>
      <c r="Z137" s="512"/>
      <c r="AA137" s="538">
        <f t="shared" si="36"/>
        <v>6</v>
      </c>
      <c r="AB137" s="538">
        <f t="shared" si="43"/>
        <v>9</v>
      </c>
      <c r="AC137" s="538" t="str">
        <f t="shared" si="44"/>
        <v>NIL</v>
      </c>
      <c r="AD137" s="538" t="str">
        <f t="shared" si="45"/>
        <v>NIL</v>
      </c>
      <c r="AE137" s="538" t="str">
        <f t="shared" si="46"/>
        <v>NIL</v>
      </c>
      <c r="AF137" s="538" t="str">
        <f t="shared" si="47"/>
        <v>NIL</v>
      </c>
      <c r="AG137" s="538" t="str">
        <f t="shared" si="37"/>
        <v>NIL</v>
      </c>
      <c r="AH137" s="538" t="str">
        <f t="shared" si="38"/>
        <v>NIL</v>
      </c>
      <c r="AI137" s="538">
        <f t="shared" si="39"/>
        <v>9</v>
      </c>
      <c r="AJ137" s="538">
        <f t="shared" si="40"/>
        <v>8</v>
      </c>
      <c r="AK137" s="538" t="str">
        <f t="shared" si="41"/>
        <v>NIL</v>
      </c>
      <c r="AL137" s="538" t="str">
        <f t="shared" si="42"/>
        <v>NIL</v>
      </c>
      <c r="AM137" s="538" t="str">
        <f t="shared" si="48"/>
        <v>NIL</v>
      </c>
      <c r="AN137" s="538" t="str">
        <f t="shared" si="49"/>
        <v>NIL</v>
      </c>
      <c r="AO137" s="538" t="str">
        <f t="shared" si="50"/>
        <v>NIL</v>
      </c>
      <c r="AP137" s="538" t="str">
        <f t="shared" si="51"/>
        <v>NIL</v>
      </c>
      <c r="AQ137" s="538">
        <f t="shared" si="52"/>
        <v>5</v>
      </c>
      <c r="AR137" s="538">
        <f t="shared" si="53"/>
        <v>8</v>
      </c>
    </row>
    <row r="138" spans="6:44" x14ac:dyDescent="0.25">
      <c r="F138" s="512">
        <f>'Student Entry'!B137</f>
        <v>124</v>
      </c>
      <c r="G138" s="567">
        <f>'Student Entry'!C137</f>
        <v>211413205303</v>
      </c>
      <c r="H138" s="274" t="str">
        <f>'Student Entry'!D137</f>
        <v>MARTHINI PRASANA .R</v>
      </c>
      <c r="I138" s="512">
        <v>9</v>
      </c>
      <c r="J138" s="512">
        <v>5</v>
      </c>
      <c r="K138" s="512"/>
      <c r="L138" s="512"/>
      <c r="M138" s="512"/>
      <c r="N138" s="512"/>
      <c r="O138" s="512">
        <v>4</v>
      </c>
      <c r="P138" s="512">
        <v>5</v>
      </c>
      <c r="Q138" s="512"/>
      <c r="R138" s="512"/>
      <c r="S138" s="512"/>
      <c r="T138" s="512"/>
      <c r="U138" s="512">
        <v>5</v>
      </c>
      <c r="V138" s="512">
        <v>6</v>
      </c>
      <c r="W138" s="274"/>
      <c r="X138" s="512"/>
      <c r="Y138" s="512"/>
      <c r="Z138" s="512"/>
      <c r="AA138" s="538">
        <f t="shared" si="36"/>
        <v>9</v>
      </c>
      <c r="AB138" s="538">
        <f t="shared" si="43"/>
        <v>5</v>
      </c>
      <c r="AC138" s="538" t="str">
        <f t="shared" si="44"/>
        <v>NIL</v>
      </c>
      <c r="AD138" s="538" t="str">
        <f t="shared" si="45"/>
        <v>NIL</v>
      </c>
      <c r="AE138" s="538" t="str">
        <f t="shared" si="46"/>
        <v>NIL</v>
      </c>
      <c r="AF138" s="538" t="str">
        <f t="shared" si="47"/>
        <v>NIL</v>
      </c>
      <c r="AG138" s="538" t="str">
        <f t="shared" si="37"/>
        <v>NIL</v>
      </c>
      <c r="AH138" s="538" t="str">
        <f t="shared" si="38"/>
        <v>NIL</v>
      </c>
      <c r="AI138" s="538">
        <f t="shared" si="39"/>
        <v>5</v>
      </c>
      <c r="AJ138" s="538">
        <f t="shared" si="40"/>
        <v>4</v>
      </c>
      <c r="AK138" s="538" t="str">
        <f t="shared" si="41"/>
        <v>NIL</v>
      </c>
      <c r="AL138" s="538" t="str">
        <f t="shared" si="42"/>
        <v>NIL</v>
      </c>
      <c r="AM138" s="538" t="str">
        <f t="shared" si="48"/>
        <v>NIL</v>
      </c>
      <c r="AN138" s="538" t="str">
        <f t="shared" si="49"/>
        <v>NIL</v>
      </c>
      <c r="AO138" s="538" t="str">
        <f t="shared" si="50"/>
        <v>NIL</v>
      </c>
      <c r="AP138" s="538" t="str">
        <f t="shared" si="51"/>
        <v>NIL</v>
      </c>
      <c r="AQ138" s="538">
        <f t="shared" si="52"/>
        <v>5</v>
      </c>
      <c r="AR138" s="538">
        <f t="shared" si="53"/>
        <v>6</v>
      </c>
    </row>
    <row r="139" spans="6:44" x14ac:dyDescent="0.25">
      <c r="F139" s="512">
        <f>'Student Entry'!B138</f>
        <v>125</v>
      </c>
      <c r="G139" s="567">
        <f>'Student Entry'!C138</f>
        <v>211413205304</v>
      </c>
      <c r="H139" s="274" t="str">
        <f>'Student Entry'!D138</f>
        <v>RAJASUNDAR .K</v>
      </c>
      <c r="I139" s="512">
        <v>7</v>
      </c>
      <c r="J139" s="512">
        <v>7</v>
      </c>
      <c r="K139" s="512"/>
      <c r="L139" s="512"/>
      <c r="M139" s="512"/>
      <c r="N139" s="512"/>
      <c r="O139" s="512">
        <v>9</v>
      </c>
      <c r="P139" s="512">
        <v>7</v>
      </c>
      <c r="Q139" s="512"/>
      <c r="R139" s="512"/>
      <c r="S139" s="512"/>
      <c r="T139" s="512"/>
      <c r="U139" s="512">
        <v>8</v>
      </c>
      <c r="V139" s="512">
        <v>8</v>
      </c>
      <c r="W139" s="274"/>
      <c r="X139" s="512"/>
      <c r="Y139" s="512"/>
      <c r="Z139" s="512"/>
      <c r="AA139" s="538">
        <f t="shared" si="36"/>
        <v>7</v>
      </c>
      <c r="AB139" s="538">
        <f t="shared" si="43"/>
        <v>7</v>
      </c>
      <c r="AC139" s="538" t="str">
        <f t="shared" si="44"/>
        <v>NIL</v>
      </c>
      <c r="AD139" s="538" t="str">
        <f t="shared" si="45"/>
        <v>NIL</v>
      </c>
      <c r="AE139" s="538" t="str">
        <f t="shared" si="46"/>
        <v>NIL</v>
      </c>
      <c r="AF139" s="538" t="str">
        <f t="shared" si="47"/>
        <v>NIL</v>
      </c>
      <c r="AG139" s="538" t="str">
        <f t="shared" si="37"/>
        <v>NIL</v>
      </c>
      <c r="AH139" s="538" t="str">
        <f t="shared" si="38"/>
        <v>NIL</v>
      </c>
      <c r="AI139" s="538">
        <f t="shared" si="39"/>
        <v>7</v>
      </c>
      <c r="AJ139" s="538">
        <f t="shared" si="40"/>
        <v>9</v>
      </c>
      <c r="AK139" s="538" t="str">
        <f t="shared" si="41"/>
        <v>NIL</v>
      </c>
      <c r="AL139" s="538" t="str">
        <f t="shared" si="42"/>
        <v>NIL</v>
      </c>
      <c r="AM139" s="538" t="str">
        <f t="shared" si="48"/>
        <v>NIL</v>
      </c>
      <c r="AN139" s="538" t="str">
        <f t="shared" si="49"/>
        <v>NIL</v>
      </c>
      <c r="AO139" s="538" t="str">
        <f t="shared" si="50"/>
        <v>NIL</v>
      </c>
      <c r="AP139" s="538" t="str">
        <f t="shared" si="51"/>
        <v>NIL</v>
      </c>
      <c r="AQ139" s="538">
        <f t="shared" si="52"/>
        <v>8</v>
      </c>
      <c r="AR139" s="538">
        <f t="shared" si="53"/>
        <v>8</v>
      </c>
    </row>
    <row r="140" spans="6:44" x14ac:dyDescent="0.25">
      <c r="F140" s="512">
        <f>'Student Entry'!B139</f>
        <v>126</v>
      </c>
      <c r="G140" s="567">
        <f>'Student Entry'!C139</f>
        <v>211413205305</v>
      </c>
      <c r="H140" s="274" t="str">
        <f>'Student Entry'!D139</f>
        <v>SOLOMON .D G</v>
      </c>
      <c r="I140" s="512">
        <v>6</v>
      </c>
      <c r="J140" s="512">
        <v>4</v>
      </c>
      <c r="K140" s="512"/>
      <c r="L140" s="512"/>
      <c r="M140" s="512"/>
      <c r="N140" s="512"/>
      <c r="O140" s="512">
        <v>2</v>
      </c>
      <c r="P140" s="512">
        <v>5</v>
      </c>
      <c r="Q140" s="512"/>
      <c r="R140" s="512"/>
      <c r="S140" s="512"/>
      <c r="T140" s="512"/>
      <c r="U140" s="512">
        <v>2</v>
      </c>
      <c r="V140" s="512">
        <v>8</v>
      </c>
      <c r="W140" s="274"/>
      <c r="X140" s="512"/>
      <c r="Y140" s="512"/>
      <c r="Z140" s="512"/>
      <c r="AA140" s="538">
        <f t="shared" si="36"/>
        <v>6</v>
      </c>
      <c r="AB140" s="538">
        <f t="shared" si="43"/>
        <v>4</v>
      </c>
      <c r="AC140" s="538" t="str">
        <f t="shared" si="44"/>
        <v>NIL</v>
      </c>
      <c r="AD140" s="538" t="str">
        <f t="shared" si="45"/>
        <v>NIL</v>
      </c>
      <c r="AE140" s="538" t="str">
        <f t="shared" si="46"/>
        <v>NIL</v>
      </c>
      <c r="AF140" s="538" t="str">
        <f t="shared" si="47"/>
        <v>NIL</v>
      </c>
      <c r="AG140" s="538" t="str">
        <f t="shared" si="37"/>
        <v>NIL</v>
      </c>
      <c r="AH140" s="538" t="str">
        <f t="shared" si="38"/>
        <v>NIL</v>
      </c>
      <c r="AI140" s="538">
        <f t="shared" si="39"/>
        <v>5</v>
      </c>
      <c r="AJ140" s="538">
        <f t="shared" si="40"/>
        <v>2</v>
      </c>
      <c r="AK140" s="538" t="str">
        <f t="shared" si="41"/>
        <v>NIL</v>
      </c>
      <c r="AL140" s="538" t="str">
        <f t="shared" si="42"/>
        <v>NIL</v>
      </c>
      <c r="AM140" s="538" t="str">
        <f t="shared" si="48"/>
        <v>NIL</v>
      </c>
      <c r="AN140" s="538" t="str">
        <f t="shared" si="49"/>
        <v>NIL</v>
      </c>
      <c r="AO140" s="538" t="str">
        <f t="shared" si="50"/>
        <v>NIL</v>
      </c>
      <c r="AP140" s="538" t="str">
        <f t="shared" si="51"/>
        <v>NIL</v>
      </c>
      <c r="AQ140" s="538">
        <f t="shared" si="52"/>
        <v>2</v>
      </c>
      <c r="AR140" s="538">
        <f t="shared" si="53"/>
        <v>8</v>
      </c>
    </row>
    <row r="141" spans="6:44" x14ac:dyDescent="0.25">
      <c r="F141" s="512">
        <f>'Student Entry'!B140</f>
        <v>127</v>
      </c>
      <c r="G141" s="567">
        <f>'Student Entry'!C140</f>
        <v>211413205306</v>
      </c>
      <c r="H141" s="274" t="str">
        <f>'Student Entry'!D140</f>
        <v>VARUN .G</v>
      </c>
      <c r="I141" s="512">
        <v>9</v>
      </c>
      <c r="J141" s="512">
        <v>10</v>
      </c>
      <c r="K141" s="512"/>
      <c r="L141" s="512"/>
      <c r="M141" s="512"/>
      <c r="N141" s="512"/>
      <c r="O141" s="512">
        <v>10</v>
      </c>
      <c r="P141" s="512">
        <v>7</v>
      </c>
      <c r="Q141" s="512"/>
      <c r="R141" s="512"/>
      <c r="S141" s="512"/>
      <c r="T141" s="512"/>
      <c r="U141" s="512">
        <v>8</v>
      </c>
      <c r="V141" s="512">
        <v>2</v>
      </c>
      <c r="W141" s="274"/>
      <c r="X141" s="512"/>
      <c r="Y141" s="512"/>
      <c r="Z141" s="512"/>
      <c r="AA141" s="538">
        <f t="shared" si="36"/>
        <v>9</v>
      </c>
      <c r="AB141" s="538">
        <f t="shared" si="43"/>
        <v>10</v>
      </c>
      <c r="AC141" s="538" t="str">
        <f t="shared" si="44"/>
        <v>NIL</v>
      </c>
      <c r="AD141" s="538" t="str">
        <f t="shared" si="45"/>
        <v>NIL</v>
      </c>
      <c r="AE141" s="538" t="str">
        <f t="shared" si="46"/>
        <v>NIL</v>
      </c>
      <c r="AF141" s="538" t="str">
        <f t="shared" si="47"/>
        <v>NIL</v>
      </c>
      <c r="AG141" s="538" t="str">
        <f t="shared" si="37"/>
        <v>NIL</v>
      </c>
      <c r="AH141" s="538" t="str">
        <f t="shared" si="38"/>
        <v>NIL</v>
      </c>
      <c r="AI141" s="538">
        <f t="shared" si="39"/>
        <v>7</v>
      </c>
      <c r="AJ141" s="538">
        <f t="shared" si="40"/>
        <v>10</v>
      </c>
      <c r="AK141" s="538" t="str">
        <f t="shared" si="41"/>
        <v>NIL</v>
      </c>
      <c r="AL141" s="538" t="str">
        <f t="shared" si="42"/>
        <v>NIL</v>
      </c>
      <c r="AM141" s="538" t="str">
        <f t="shared" si="48"/>
        <v>NIL</v>
      </c>
      <c r="AN141" s="538" t="str">
        <f t="shared" si="49"/>
        <v>NIL</v>
      </c>
      <c r="AO141" s="538" t="str">
        <f t="shared" si="50"/>
        <v>NIL</v>
      </c>
      <c r="AP141" s="538" t="str">
        <f t="shared" si="51"/>
        <v>NIL</v>
      </c>
      <c r="AQ141" s="538">
        <f t="shared" si="52"/>
        <v>8</v>
      </c>
      <c r="AR141" s="538">
        <f t="shared" si="53"/>
        <v>2</v>
      </c>
    </row>
    <row r="142" spans="6:44" x14ac:dyDescent="0.25">
      <c r="F142" s="512">
        <f>'Student Entry'!B141</f>
        <v>128</v>
      </c>
      <c r="G142" s="567">
        <f>'Student Entry'!C141</f>
        <v>211413205307</v>
      </c>
      <c r="H142" s="274" t="str">
        <f>'Student Entry'!D141</f>
        <v>VIGNESH.T</v>
      </c>
      <c r="I142" s="512">
        <v>7</v>
      </c>
      <c r="J142" s="512">
        <v>7</v>
      </c>
      <c r="K142" s="512"/>
      <c r="L142" s="512"/>
      <c r="M142" s="512"/>
      <c r="N142" s="512"/>
      <c r="O142" s="512">
        <v>6</v>
      </c>
      <c r="P142" s="512">
        <v>2</v>
      </c>
      <c r="Q142" s="512"/>
      <c r="R142" s="512"/>
      <c r="S142" s="512"/>
      <c r="T142" s="512"/>
      <c r="U142" s="512">
        <v>6</v>
      </c>
      <c r="V142" s="512">
        <v>8</v>
      </c>
      <c r="W142" s="274"/>
      <c r="X142" s="512"/>
      <c r="Y142" s="512"/>
      <c r="Z142" s="512"/>
      <c r="AA142" s="538">
        <f t="shared" si="36"/>
        <v>7</v>
      </c>
      <c r="AB142" s="538">
        <f t="shared" si="43"/>
        <v>7</v>
      </c>
      <c r="AC142" s="538" t="str">
        <f t="shared" si="44"/>
        <v>NIL</v>
      </c>
      <c r="AD142" s="538" t="str">
        <f t="shared" si="45"/>
        <v>NIL</v>
      </c>
      <c r="AE142" s="538" t="str">
        <f t="shared" si="46"/>
        <v>NIL</v>
      </c>
      <c r="AF142" s="538" t="str">
        <f t="shared" si="47"/>
        <v>NIL</v>
      </c>
      <c r="AG142" s="538" t="str">
        <f t="shared" si="37"/>
        <v>NIL</v>
      </c>
      <c r="AH142" s="538" t="str">
        <f t="shared" si="38"/>
        <v>NIL</v>
      </c>
      <c r="AI142" s="538">
        <f t="shared" si="39"/>
        <v>2</v>
      </c>
      <c r="AJ142" s="538">
        <f t="shared" si="40"/>
        <v>6</v>
      </c>
      <c r="AK142" s="538" t="str">
        <f t="shared" si="41"/>
        <v>NIL</v>
      </c>
      <c r="AL142" s="538" t="str">
        <f t="shared" si="42"/>
        <v>NIL</v>
      </c>
      <c r="AM142" s="538" t="str">
        <f t="shared" si="48"/>
        <v>NIL</v>
      </c>
      <c r="AN142" s="538" t="str">
        <f t="shared" si="49"/>
        <v>NIL</v>
      </c>
      <c r="AO142" s="538" t="str">
        <f t="shared" si="50"/>
        <v>NIL</v>
      </c>
      <c r="AP142" s="538" t="str">
        <f t="shared" si="51"/>
        <v>NIL</v>
      </c>
      <c r="AQ142" s="538">
        <f t="shared" si="52"/>
        <v>6</v>
      </c>
      <c r="AR142" s="538">
        <f t="shared" si="53"/>
        <v>8</v>
      </c>
    </row>
    <row r="143" spans="6:44" x14ac:dyDescent="0.25">
      <c r="F143" s="512">
        <f>'Student Entry'!B142</f>
        <v>129</v>
      </c>
      <c r="G143" s="567">
        <f>'Student Entry'!C142</f>
        <v>211413205308</v>
      </c>
      <c r="H143" s="274" t="str">
        <f>'Student Entry'!D142</f>
        <v>VIJAY .A</v>
      </c>
      <c r="I143" s="512">
        <v>6</v>
      </c>
      <c r="J143" s="512">
        <v>8</v>
      </c>
      <c r="K143" s="512"/>
      <c r="L143" s="512"/>
      <c r="M143" s="512"/>
      <c r="N143" s="512"/>
      <c r="O143" s="512">
        <v>8</v>
      </c>
      <c r="P143" s="512">
        <v>5</v>
      </c>
      <c r="Q143" s="512"/>
      <c r="R143" s="512"/>
      <c r="S143" s="512"/>
      <c r="T143" s="512"/>
      <c r="U143" s="512">
        <v>8</v>
      </c>
      <c r="V143" s="512">
        <v>6</v>
      </c>
      <c r="W143" s="274"/>
      <c r="X143" s="512"/>
      <c r="Y143" s="512"/>
      <c r="Z143" s="512"/>
      <c r="AA143" s="538">
        <f t="shared" si="36"/>
        <v>6</v>
      </c>
      <c r="AB143" s="538">
        <f t="shared" si="43"/>
        <v>8</v>
      </c>
      <c r="AC143" s="538" t="str">
        <f t="shared" si="44"/>
        <v>NIL</v>
      </c>
      <c r="AD143" s="538" t="str">
        <f t="shared" si="45"/>
        <v>NIL</v>
      </c>
      <c r="AE143" s="538" t="str">
        <f t="shared" si="46"/>
        <v>NIL</v>
      </c>
      <c r="AF143" s="538" t="str">
        <f t="shared" si="47"/>
        <v>NIL</v>
      </c>
      <c r="AG143" s="538" t="str">
        <f t="shared" si="37"/>
        <v>NIL</v>
      </c>
      <c r="AH143" s="538" t="str">
        <f t="shared" si="38"/>
        <v>NIL</v>
      </c>
      <c r="AI143" s="538">
        <f t="shared" si="39"/>
        <v>5</v>
      </c>
      <c r="AJ143" s="538">
        <f t="shared" si="40"/>
        <v>8</v>
      </c>
      <c r="AK143" s="538" t="str">
        <f t="shared" si="41"/>
        <v>NIL</v>
      </c>
      <c r="AL143" s="538" t="str">
        <f t="shared" si="42"/>
        <v>NIL</v>
      </c>
      <c r="AM143" s="538" t="str">
        <f t="shared" si="48"/>
        <v>NIL</v>
      </c>
      <c r="AN143" s="538" t="str">
        <f t="shared" si="49"/>
        <v>NIL</v>
      </c>
      <c r="AO143" s="538" t="str">
        <f t="shared" si="50"/>
        <v>NIL</v>
      </c>
      <c r="AP143" s="538" t="str">
        <f t="shared" si="51"/>
        <v>NIL</v>
      </c>
      <c r="AQ143" s="538">
        <f t="shared" si="52"/>
        <v>8</v>
      </c>
      <c r="AR143" s="538">
        <f t="shared" si="53"/>
        <v>6</v>
      </c>
    </row>
    <row r="144" spans="6:44" x14ac:dyDescent="0.25">
      <c r="H144" s="338" t="s">
        <v>1123</v>
      </c>
      <c r="I144" s="22">
        <f>IFERROR(ROUND(AVERAGE(I15:I143),2),"-")</f>
        <v>6.65</v>
      </c>
      <c r="J144" s="22">
        <f t="shared" ref="J144:N144" si="54">IFERROR(ROUND(AVERAGE(J15:J143),2),"-")</f>
        <v>6.72</v>
      </c>
      <c r="K144" s="22" t="str">
        <f t="shared" si="54"/>
        <v>-</v>
      </c>
      <c r="L144" s="22" t="str">
        <f t="shared" si="54"/>
        <v>-</v>
      </c>
      <c r="M144" s="22" t="str">
        <f t="shared" si="54"/>
        <v>-</v>
      </c>
      <c r="N144" s="22" t="str">
        <f t="shared" si="54"/>
        <v>-</v>
      </c>
      <c r="O144" s="22">
        <f t="shared" ref="O144" si="55">IFERROR(ROUND(AVERAGE(O15:O143),2),"-")</f>
        <v>6.68</v>
      </c>
      <c r="P144" s="22">
        <f t="shared" ref="P144" si="56">IFERROR(ROUND(AVERAGE(P15:P143),2),"-")</f>
        <v>6.57</v>
      </c>
      <c r="Q144" s="22" t="str">
        <f t="shared" ref="Q144" si="57">IFERROR(ROUND(AVERAGE(Q15:Q143),2),"-")</f>
        <v>-</v>
      </c>
      <c r="R144" s="22" t="str">
        <f t="shared" ref="R144" si="58">IFERROR(ROUND(AVERAGE(R15:R143),2),"-")</f>
        <v>-</v>
      </c>
      <c r="S144" s="22" t="str">
        <f t="shared" ref="S144" si="59">IFERROR(ROUND(AVERAGE(S15:S143),2),"-")</f>
        <v>-</v>
      </c>
      <c r="T144" s="22" t="str">
        <f t="shared" ref="T144" si="60">IFERROR(ROUND(AVERAGE(T15:T143),2),"-")</f>
        <v>-</v>
      </c>
      <c r="U144" s="22">
        <f t="shared" ref="U144" si="61">IFERROR(ROUND(AVERAGE(U15:U143),2),"-")</f>
        <v>6.62</v>
      </c>
      <c r="V144" s="22">
        <f t="shared" ref="V144" si="62">IFERROR(ROUND(AVERAGE(V15:V143),2),"-")</f>
        <v>6.67</v>
      </c>
      <c r="W144" s="22" t="str">
        <f t="shared" ref="W144" si="63">IFERROR(ROUND(AVERAGE(W15:W143),2),"-")</f>
        <v>-</v>
      </c>
      <c r="X144" s="22" t="str">
        <f t="shared" ref="X144" si="64">IFERROR(ROUND(AVERAGE(X15:X143),2),"-")</f>
        <v>-</v>
      </c>
      <c r="Y144" s="22" t="str">
        <f t="shared" ref="Y144" si="65">IFERROR(ROUND(AVERAGE(Y15:Y143),2),"-")</f>
        <v>-</v>
      </c>
      <c r="Z144" s="22" t="str">
        <f t="shared" ref="Z144" si="66">IFERROR(ROUND(AVERAGE(Z15:Z143),2),"-")</f>
        <v>-</v>
      </c>
      <c r="AA144" s="22">
        <f t="shared" ref="AA144" si="67">IFERROR(ROUND(AVERAGE(AA15:AA143),2),"-")</f>
        <v>6.65</v>
      </c>
      <c r="AB144" s="22">
        <f t="shared" ref="AB144" si="68">IFERROR(ROUND(AVERAGE(AB15:AB143),2),"-")</f>
        <v>6.72</v>
      </c>
      <c r="AC144" s="22" t="str">
        <f t="shared" ref="AC144" si="69">IFERROR(ROUND(AVERAGE(AC15:AC143),2),"-")</f>
        <v>-</v>
      </c>
      <c r="AD144" s="22" t="str">
        <f t="shared" ref="AD144" si="70">IFERROR(ROUND(AVERAGE(AD15:AD143),2),"-")</f>
        <v>-</v>
      </c>
      <c r="AE144" s="22" t="str">
        <f t="shared" ref="AE144" si="71">IFERROR(ROUND(AVERAGE(AE15:AE143),2),"-")</f>
        <v>-</v>
      </c>
      <c r="AF144" s="22" t="str">
        <f t="shared" ref="AF144" si="72">IFERROR(ROUND(AVERAGE(AF15:AF143),2),"-")</f>
        <v>-</v>
      </c>
      <c r="AG144" s="22" t="str">
        <f t="shared" ref="AG144" si="73">IFERROR(ROUND(AVERAGE(AG15:AG143),2),"-")</f>
        <v>-</v>
      </c>
      <c r="AH144" s="22" t="str">
        <f t="shared" ref="AH144" si="74">IFERROR(ROUND(AVERAGE(AH15:AH143),2),"-")</f>
        <v>-</v>
      </c>
      <c r="AI144" s="22">
        <f t="shared" ref="AI144" si="75">IFERROR(ROUND(AVERAGE(AI15:AI143),2),"-")</f>
        <v>6.57</v>
      </c>
      <c r="AJ144" s="22">
        <f t="shared" ref="AJ144" si="76">IFERROR(ROUND(AVERAGE(AJ15:AJ143),2),"-")</f>
        <v>6.68</v>
      </c>
      <c r="AK144" s="22" t="str">
        <f t="shared" ref="AK144" si="77">IFERROR(ROUND(AVERAGE(AK15:AK143),2),"-")</f>
        <v>-</v>
      </c>
      <c r="AL144" s="22" t="str">
        <f t="shared" ref="AL144" si="78">IFERROR(ROUND(AVERAGE(AL15:AL143),2),"-")</f>
        <v>-</v>
      </c>
      <c r="AM144" s="22" t="str">
        <f t="shared" ref="AM144" si="79">IFERROR(ROUND(AVERAGE(AM15:AM143),2),"-")</f>
        <v>-</v>
      </c>
      <c r="AN144" s="22" t="str">
        <f t="shared" ref="AN144" si="80">IFERROR(ROUND(AVERAGE(AN15:AN143),2),"-")</f>
        <v>-</v>
      </c>
      <c r="AO144" s="22" t="str">
        <f t="shared" ref="AO144" si="81">IFERROR(ROUND(AVERAGE(AO15:AO143),2),"-")</f>
        <v>-</v>
      </c>
      <c r="AP144" s="22" t="str">
        <f t="shared" ref="AP144" si="82">IFERROR(ROUND(AVERAGE(AP15:AP143),2),"-")</f>
        <v>-</v>
      </c>
      <c r="AQ144" s="22">
        <f t="shared" ref="AQ144" si="83">IFERROR(ROUND(AVERAGE(AQ15:AQ143),2),"-")</f>
        <v>6.62</v>
      </c>
      <c r="AR144" s="22">
        <f t="shared" ref="AR144" si="84">IFERROR(ROUND(AVERAGE(AR15:AR143),2),"-")</f>
        <v>6.67</v>
      </c>
    </row>
    <row r="148" spans="6:44" x14ac:dyDescent="0.25">
      <c r="F148" s="774" t="s">
        <v>940</v>
      </c>
      <c r="G148" s="774"/>
      <c r="H148" s="774"/>
      <c r="I148" s="570">
        <f>$C$7-I149</f>
        <v>126</v>
      </c>
      <c r="J148" s="570">
        <f t="shared" ref="J148:AR148" si="85">$C$7-J149</f>
        <v>125</v>
      </c>
      <c r="K148" s="570">
        <f t="shared" si="85"/>
        <v>129</v>
      </c>
      <c r="L148" s="570">
        <f t="shared" si="85"/>
        <v>129</v>
      </c>
      <c r="M148" s="570">
        <f t="shared" si="85"/>
        <v>129</v>
      </c>
      <c r="N148" s="570">
        <f t="shared" si="85"/>
        <v>129</v>
      </c>
      <c r="O148" s="570">
        <f t="shared" si="85"/>
        <v>128</v>
      </c>
      <c r="P148" s="570">
        <f t="shared" si="85"/>
        <v>126</v>
      </c>
      <c r="Q148" s="570">
        <f t="shared" si="85"/>
        <v>129</v>
      </c>
      <c r="R148" s="570">
        <f t="shared" si="85"/>
        <v>129</v>
      </c>
      <c r="S148" s="570">
        <f t="shared" si="85"/>
        <v>129</v>
      </c>
      <c r="T148" s="570">
        <f t="shared" si="85"/>
        <v>129</v>
      </c>
      <c r="U148" s="570">
        <f t="shared" si="85"/>
        <v>126</v>
      </c>
      <c r="V148" s="570">
        <f t="shared" si="85"/>
        <v>125</v>
      </c>
      <c r="W148" s="570">
        <f t="shared" si="85"/>
        <v>129</v>
      </c>
      <c r="X148" s="570">
        <f t="shared" si="85"/>
        <v>129</v>
      </c>
      <c r="Y148" s="570">
        <f t="shared" si="85"/>
        <v>129</v>
      </c>
      <c r="Z148" s="570">
        <f t="shared" si="85"/>
        <v>129</v>
      </c>
      <c r="AA148" s="570">
        <f t="shared" si="85"/>
        <v>126</v>
      </c>
      <c r="AB148" s="570">
        <f t="shared" si="85"/>
        <v>125</v>
      </c>
      <c r="AC148" s="570">
        <f t="shared" si="85"/>
        <v>0</v>
      </c>
      <c r="AD148" s="570">
        <f t="shared" si="85"/>
        <v>0</v>
      </c>
      <c r="AE148" s="570">
        <f t="shared" si="85"/>
        <v>0</v>
      </c>
      <c r="AF148" s="570">
        <f t="shared" si="85"/>
        <v>0</v>
      </c>
      <c r="AG148" s="570">
        <f t="shared" si="85"/>
        <v>0</v>
      </c>
      <c r="AH148" s="570">
        <f t="shared" si="85"/>
        <v>0</v>
      </c>
      <c r="AI148" s="570">
        <f t="shared" si="85"/>
        <v>126</v>
      </c>
      <c r="AJ148" s="570">
        <f t="shared" si="85"/>
        <v>128</v>
      </c>
      <c r="AK148" s="570">
        <f t="shared" si="85"/>
        <v>0</v>
      </c>
      <c r="AL148" s="570">
        <f t="shared" si="85"/>
        <v>0</v>
      </c>
      <c r="AM148" s="570">
        <f t="shared" si="85"/>
        <v>0</v>
      </c>
      <c r="AN148" s="570">
        <f t="shared" si="85"/>
        <v>0</v>
      </c>
      <c r="AO148" s="570">
        <f t="shared" si="85"/>
        <v>0</v>
      </c>
      <c r="AP148" s="570">
        <f t="shared" si="85"/>
        <v>0</v>
      </c>
      <c r="AQ148" s="570">
        <f t="shared" si="85"/>
        <v>126</v>
      </c>
      <c r="AR148" s="570">
        <f t="shared" si="85"/>
        <v>125</v>
      </c>
    </row>
    <row r="149" spans="6:44" x14ac:dyDescent="0.25">
      <c r="F149" s="774" t="s">
        <v>938</v>
      </c>
      <c r="G149" s="774"/>
      <c r="H149" s="774"/>
      <c r="I149" s="379">
        <f>COUNTIF(I15:I143,"=NA")</f>
        <v>3</v>
      </c>
      <c r="J149" s="379">
        <f t="shared" ref="J149:Z149" si="86">COUNTIF(J15:J143,"=NA")</f>
        <v>4</v>
      </c>
      <c r="K149" s="379">
        <f t="shared" si="86"/>
        <v>0</v>
      </c>
      <c r="L149" s="379">
        <f t="shared" si="86"/>
        <v>0</v>
      </c>
      <c r="M149" s="379">
        <f t="shared" si="86"/>
        <v>0</v>
      </c>
      <c r="N149" s="379">
        <f t="shared" si="86"/>
        <v>0</v>
      </c>
      <c r="O149" s="379">
        <f t="shared" si="86"/>
        <v>1</v>
      </c>
      <c r="P149" s="379">
        <f t="shared" si="86"/>
        <v>3</v>
      </c>
      <c r="Q149" s="379">
        <f t="shared" si="86"/>
        <v>0</v>
      </c>
      <c r="R149" s="379">
        <f t="shared" si="86"/>
        <v>0</v>
      </c>
      <c r="S149" s="379">
        <f t="shared" si="86"/>
        <v>0</v>
      </c>
      <c r="T149" s="379">
        <f t="shared" si="86"/>
        <v>0</v>
      </c>
      <c r="U149" s="379">
        <f t="shared" si="86"/>
        <v>3</v>
      </c>
      <c r="V149" s="379">
        <f t="shared" si="86"/>
        <v>4</v>
      </c>
      <c r="W149" s="379">
        <f t="shared" si="86"/>
        <v>0</v>
      </c>
      <c r="X149" s="379">
        <f t="shared" si="86"/>
        <v>0</v>
      </c>
      <c r="Y149" s="379">
        <f t="shared" si="86"/>
        <v>0</v>
      </c>
      <c r="Z149" s="379">
        <f t="shared" si="86"/>
        <v>0</v>
      </c>
      <c r="AA149" s="379">
        <f>COUNTIF(AA15:AA143,"=NIL")</f>
        <v>3</v>
      </c>
      <c r="AB149" s="379">
        <f t="shared" ref="AB149:AR149" si="87">COUNTIF(AB15:AB143,"=NIL")</f>
        <v>4</v>
      </c>
      <c r="AC149" s="379">
        <f t="shared" si="87"/>
        <v>129</v>
      </c>
      <c r="AD149" s="379">
        <f t="shared" si="87"/>
        <v>129</v>
      </c>
      <c r="AE149" s="379">
        <f t="shared" si="87"/>
        <v>129</v>
      </c>
      <c r="AF149" s="379">
        <f t="shared" si="87"/>
        <v>129</v>
      </c>
      <c r="AG149" s="379">
        <f t="shared" si="87"/>
        <v>129</v>
      </c>
      <c r="AH149" s="379">
        <f t="shared" si="87"/>
        <v>129</v>
      </c>
      <c r="AI149" s="379">
        <f t="shared" si="87"/>
        <v>3</v>
      </c>
      <c r="AJ149" s="379">
        <f t="shared" si="87"/>
        <v>1</v>
      </c>
      <c r="AK149" s="379">
        <f t="shared" si="87"/>
        <v>129</v>
      </c>
      <c r="AL149" s="379">
        <f t="shared" si="87"/>
        <v>129</v>
      </c>
      <c r="AM149" s="379">
        <f t="shared" si="87"/>
        <v>129</v>
      </c>
      <c r="AN149" s="379">
        <f t="shared" si="87"/>
        <v>129</v>
      </c>
      <c r="AO149" s="379">
        <f t="shared" si="87"/>
        <v>129</v>
      </c>
      <c r="AP149" s="379">
        <f t="shared" si="87"/>
        <v>129</v>
      </c>
      <c r="AQ149" s="379">
        <f t="shared" si="87"/>
        <v>3</v>
      </c>
      <c r="AR149" s="379">
        <f t="shared" si="87"/>
        <v>4</v>
      </c>
    </row>
    <row r="150" spans="6:44" x14ac:dyDescent="0.25">
      <c r="F150" s="774" t="s">
        <v>1193</v>
      </c>
      <c r="G150" s="774"/>
      <c r="H150" s="774"/>
      <c r="I150" s="379">
        <f>COUNTIF(I15:I143,"&gt;="&amp;I144)</f>
        <v>65</v>
      </c>
      <c r="J150" s="379">
        <f>COUNTIF(J15:J143,"&gt;="&amp;J144)</f>
        <v>69</v>
      </c>
      <c r="K150" s="379">
        <f t="shared" ref="K150:Z150" si="88">COUNTIF(K15:K143,"&gt;="&amp;K144)</f>
        <v>0</v>
      </c>
      <c r="L150" s="379">
        <f t="shared" si="88"/>
        <v>0</v>
      </c>
      <c r="M150" s="379">
        <f t="shared" si="88"/>
        <v>0</v>
      </c>
      <c r="N150" s="379">
        <f t="shared" si="88"/>
        <v>0</v>
      </c>
      <c r="O150" s="379">
        <f t="shared" si="88"/>
        <v>70</v>
      </c>
      <c r="P150" s="379">
        <f t="shared" si="88"/>
        <v>66</v>
      </c>
      <c r="Q150" s="379">
        <f t="shared" si="88"/>
        <v>0</v>
      </c>
      <c r="R150" s="379">
        <f t="shared" si="88"/>
        <v>0</v>
      </c>
      <c r="S150" s="379">
        <f t="shared" si="88"/>
        <v>0</v>
      </c>
      <c r="T150" s="379">
        <f t="shared" si="88"/>
        <v>0</v>
      </c>
      <c r="U150" s="379">
        <f t="shared" si="88"/>
        <v>64</v>
      </c>
      <c r="V150" s="379">
        <f t="shared" si="88"/>
        <v>66</v>
      </c>
      <c r="W150" s="379">
        <f t="shared" si="88"/>
        <v>0</v>
      </c>
      <c r="X150" s="379">
        <f t="shared" si="88"/>
        <v>0</v>
      </c>
      <c r="Y150" s="379">
        <f t="shared" si="88"/>
        <v>0</v>
      </c>
      <c r="Z150" s="379">
        <f t="shared" si="88"/>
        <v>0</v>
      </c>
      <c r="AA150" s="379">
        <f t="shared" ref="AA150:AR150" si="89">COUNTIF(AA15:AA143,"&gt;="&amp;AA144)</f>
        <v>65</v>
      </c>
      <c r="AB150" s="379">
        <f t="shared" si="89"/>
        <v>69</v>
      </c>
      <c r="AC150" s="379">
        <f t="shared" si="89"/>
        <v>129</v>
      </c>
      <c r="AD150" s="379">
        <f t="shared" si="89"/>
        <v>129</v>
      </c>
      <c r="AE150" s="379">
        <f t="shared" si="89"/>
        <v>129</v>
      </c>
      <c r="AF150" s="379">
        <f t="shared" si="89"/>
        <v>129</v>
      </c>
      <c r="AG150" s="379">
        <f t="shared" si="89"/>
        <v>129</v>
      </c>
      <c r="AH150" s="379">
        <f t="shared" si="89"/>
        <v>129</v>
      </c>
      <c r="AI150" s="379">
        <f t="shared" si="89"/>
        <v>66</v>
      </c>
      <c r="AJ150" s="379">
        <f t="shared" si="89"/>
        <v>70</v>
      </c>
      <c r="AK150" s="379">
        <f t="shared" si="89"/>
        <v>129</v>
      </c>
      <c r="AL150" s="379">
        <f t="shared" si="89"/>
        <v>129</v>
      </c>
      <c r="AM150" s="379">
        <f t="shared" si="89"/>
        <v>129</v>
      </c>
      <c r="AN150" s="379">
        <f t="shared" si="89"/>
        <v>129</v>
      </c>
      <c r="AO150" s="379">
        <f t="shared" si="89"/>
        <v>129</v>
      </c>
      <c r="AP150" s="379">
        <f t="shared" si="89"/>
        <v>129</v>
      </c>
      <c r="AQ150" s="379">
        <f t="shared" si="89"/>
        <v>64</v>
      </c>
      <c r="AR150" s="379">
        <f t="shared" si="89"/>
        <v>66</v>
      </c>
    </row>
    <row r="151" spans="6:44" x14ac:dyDescent="0.25">
      <c r="F151" s="774" t="s">
        <v>1195</v>
      </c>
      <c r="G151" s="774"/>
      <c r="H151" s="774"/>
      <c r="I151" s="379">
        <f>IFERROR(ROUNDUP((I150/I148)*100,0),"-")</f>
        <v>52</v>
      </c>
      <c r="J151" s="379">
        <f t="shared" ref="J151:O151" si="90">IFERROR(ROUNDUP((J150/J148)*100,0),"-")</f>
        <v>56</v>
      </c>
      <c r="K151" s="379">
        <f t="shared" si="90"/>
        <v>0</v>
      </c>
      <c r="L151" s="379">
        <f t="shared" si="90"/>
        <v>0</v>
      </c>
      <c r="M151" s="379">
        <f t="shared" si="90"/>
        <v>0</v>
      </c>
      <c r="N151" s="379">
        <f t="shared" si="90"/>
        <v>0</v>
      </c>
      <c r="O151" s="379">
        <f t="shared" si="90"/>
        <v>55</v>
      </c>
      <c r="P151" s="379">
        <f t="shared" ref="P151" si="91">IFERROR(ROUNDUP((P150/P148)*100,0),"-")</f>
        <v>53</v>
      </c>
      <c r="Q151" s="379">
        <f t="shared" ref="Q151" si="92">IFERROR(ROUNDUP((Q150/Q148)*100,0),"-")</f>
        <v>0</v>
      </c>
      <c r="R151" s="379">
        <f t="shared" ref="R151" si="93">IFERROR(ROUNDUP((R150/R148)*100,0),"-")</f>
        <v>0</v>
      </c>
      <c r="S151" s="379">
        <f t="shared" ref="S151" si="94">IFERROR(ROUNDUP((S150/S148)*100,0),"-")</f>
        <v>0</v>
      </c>
      <c r="T151" s="379">
        <f t="shared" ref="T151:U151" si="95">IFERROR(ROUNDUP((T150/T148)*100,0),"-")</f>
        <v>0</v>
      </c>
      <c r="U151" s="379">
        <f t="shared" si="95"/>
        <v>51</v>
      </c>
      <c r="V151" s="379">
        <f t="shared" ref="V151" si="96">IFERROR(ROUNDUP((V150/V148)*100,0),"-")</f>
        <v>53</v>
      </c>
      <c r="W151" s="379">
        <f t="shared" ref="W151" si="97">IFERROR(ROUNDUP((W150/W148)*100,0),"-")</f>
        <v>0</v>
      </c>
      <c r="X151" s="379">
        <f t="shared" ref="X151" si="98">IFERROR(ROUNDUP((X150/X148)*100,0),"-")</f>
        <v>0</v>
      </c>
      <c r="Y151" s="379">
        <f t="shared" ref="Y151" si="99">IFERROR(ROUNDUP((Y150/Y148)*100,0),"-")</f>
        <v>0</v>
      </c>
      <c r="Z151" s="379">
        <f t="shared" ref="Z151:AA151" si="100">IFERROR(ROUNDUP((Z150/Z148)*100,0),"-")</f>
        <v>0</v>
      </c>
      <c r="AA151" s="379">
        <f t="shared" si="100"/>
        <v>52</v>
      </c>
      <c r="AB151" s="379">
        <f t="shared" ref="AB151" si="101">IFERROR(ROUNDUP((AB150/AB148)*100,0),"-")</f>
        <v>56</v>
      </c>
      <c r="AC151" s="379" t="str">
        <f t="shared" ref="AC151" si="102">IFERROR(ROUNDUP((AC150/AC148)*100,0),"-")</f>
        <v>-</v>
      </c>
      <c r="AD151" s="379" t="str">
        <f t="shared" ref="AD151" si="103">IFERROR(ROUNDUP((AD150/AD148)*100,0),"-")</f>
        <v>-</v>
      </c>
      <c r="AE151" s="379" t="str">
        <f t="shared" ref="AE151" si="104">IFERROR(ROUNDUP((AE150/AE148)*100,0),"-")</f>
        <v>-</v>
      </c>
      <c r="AF151" s="379" t="str">
        <f t="shared" ref="AF151:AG151" si="105">IFERROR(ROUNDUP((AF150/AF148)*100,0),"-")</f>
        <v>-</v>
      </c>
      <c r="AG151" s="379" t="str">
        <f t="shared" si="105"/>
        <v>-</v>
      </c>
      <c r="AH151" s="379" t="str">
        <f t="shared" ref="AH151" si="106">IFERROR(ROUNDUP((AH150/AH148)*100,0),"-")</f>
        <v>-</v>
      </c>
      <c r="AI151" s="379">
        <f t="shared" ref="AI151" si="107">IFERROR(ROUNDUP((AI150/AI148)*100,0),"-")</f>
        <v>53</v>
      </c>
      <c r="AJ151" s="379">
        <f t="shared" ref="AJ151" si="108">IFERROR(ROUNDUP((AJ150/AJ148)*100,0),"-")</f>
        <v>55</v>
      </c>
      <c r="AK151" s="379" t="str">
        <f t="shared" ref="AK151" si="109">IFERROR(ROUNDUP((AK150/AK148)*100,0),"-")</f>
        <v>-</v>
      </c>
      <c r="AL151" s="379" t="str">
        <f t="shared" ref="AL151:AM151" si="110">IFERROR(ROUNDUP((AL150/AL148)*100,0),"-")</f>
        <v>-</v>
      </c>
      <c r="AM151" s="379" t="str">
        <f t="shared" si="110"/>
        <v>-</v>
      </c>
      <c r="AN151" s="379" t="str">
        <f t="shared" ref="AN151" si="111">IFERROR(ROUNDUP((AN150/AN148)*100,0),"-")</f>
        <v>-</v>
      </c>
      <c r="AO151" s="379" t="str">
        <f t="shared" ref="AO151" si="112">IFERROR(ROUNDUP((AO150/AO148)*100,0),"-")</f>
        <v>-</v>
      </c>
      <c r="AP151" s="379" t="str">
        <f t="shared" ref="AP151" si="113">IFERROR(ROUNDUP((AP150/AP148)*100,0),"-")</f>
        <v>-</v>
      </c>
      <c r="AQ151" s="379">
        <f t="shared" ref="AQ151" si="114">IFERROR(ROUNDUP((AQ150/AQ148)*100,0),"-")</f>
        <v>51</v>
      </c>
      <c r="AR151" s="379">
        <f t="shared" ref="AR151" si="115">IFERROR(ROUNDUP((AR150/AR148)*100,0),"-")</f>
        <v>53</v>
      </c>
    </row>
    <row r="159" spans="6:44" x14ac:dyDescent="0.25">
      <c r="H159" s="538"/>
      <c r="I159" s="536"/>
      <c r="J159" s="536"/>
      <c r="K159" s="536" t="s">
        <v>1122</v>
      </c>
      <c r="L159" s="536"/>
      <c r="M159" s="536"/>
      <c r="N159" s="536"/>
      <c r="O159" s="536"/>
      <c r="P159" s="536"/>
      <c r="Q159" s="536" t="s">
        <v>1122</v>
      </c>
      <c r="R159" s="536"/>
      <c r="S159" s="536"/>
      <c r="T159" s="536"/>
      <c r="U159" s="536"/>
      <c r="V159" s="536"/>
      <c r="W159" s="536" t="s">
        <v>1122</v>
      </c>
      <c r="X159" s="536"/>
      <c r="Y159" s="536"/>
      <c r="Z159" s="536"/>
    </row>
    <row r="160" spans="6:44" x14ac:dyDescent="0.25">
      <c r="H160" s="538"/>
      <c r="I160" s="776" t="s">
        <v>1199</v>
      </c>
      <c r="J160" s="777"/>
      <c r="K160" s="777"/>
      <c r="L160" s="777"/>
      <c r="M160" s="777"/>
      <c r="N160" s="778"/>
      <c r="O160" s="776" t="s">
        <v>1200</v>
      </c>
      <c r="P160" s="777"/>
      <c r="Q160" s="777"/>
      <c r="R160" s="777"/>
      <c r="S160" s="777"/>
      <c r="T160" s="778"/>
      <c r="U160" s="776" t="s">
        <v>1201</v>
      </c>
      <c r="V160" s="777"/>
      <c r="W160" s="777"/>
      <c r="X160" s="777"/>
      <c r="Y160" s="777"/>
      <c r="Z160" s="778"/>
    </row>
    <row r="161" spans="8:26" x14ac:dyDescent="0.25">
      <c r="H161" s="538"/>
      <c r="I161" s="538" t="s">
        <v>309</v>
      </c>
      <c r="J161" s="538" t="s">
        <v>305</v>
      </c>
      <c r="K161" s="538" t="s">
        <v>306</v>
      </c>
      <c r="L161" s="538" t="s">
        <v>307</v>
      </c>
      <c r="M161" s="538" t="s">
        <v>308</v>
      </c>
      <c r="N161" s="538" t="s">
        <v>570</v>
      </c>
      <c r="O161" s="538" t="s">
        <v>309</v>
      </c>
      <c r="P161" s="538" t="s">
        <v>305</v>
      </c>
      <c r="Q161" s="538" t="s">
        <v>306</v>
      </c>
      <c r="R161" s="538" t="s">
        <v>307</v>
      </c>
      <c r="S161" s="538" t="s">
        <v>308</v>
      </c>
      <c r="T161" s="538" t="s">
        <v>570</v>
      </c>
      <c r="U161" s="538" t="s">
        <v>309</v>
      </c>
      <c r="V161" s="538" t="s">
        <v>305</v>
      </c>
      <c r="W161" s="538" t="s">
        <v>306</v>
      </c>
      <c r="X161" s="538" t="s">
        <v>307</v>
      </c>
      <c r="Y161" s="538" t="s">
        <v>308</v>
      </c>
      <c r="Z161" s="538" t="s">
        <v>570</v>
      </c>
    </row>
    <row r="162" spans="8:26" x14ac:dyDescent="0.25">
      <c r="H162" s="538" t="s">
        <v>1060</v>
      </c>
      <c r="I162" s="538">
        <f>AA10</f>
        <v>10</v>
      </c>
      <c r="J162" s="538">
        <f t="shared" ref="J162:N162" si="116">AB10</f>
        <v>10</v>
      </c>
      <c r="K162" s="538" t="str">
        <f t="shared" si="116"/>
        <v>NIL</v>
      </c>
      <c r="L162" s="538" t="str">
        <f t="shared" si="116"/>
        <v>NIL</v>
      </c>
      <c r="M162" s="538" t="str">
        <f t="shared" si="116"/>
        <v>NIL</v>
      </c>
      <c r="N162" s="538" t="str">
        <f t="shared" si="116"/>
        <v>NIL</v>
      </c>
      <c r="O162" s="538" t="str">
        <f t="shared" ref="O162" si="117">AG10</f>
        <v>NIL</v>
      </c>
      <c r="P162" s="538" t="str">
        <f t="shared" ref="P162" si="118">AH10</f>
        <v>NIL</v>
      </c>
      <c r="Q162" s="538">
        <f t="shared" ref="Q162" si="119">AI10</f>
        <v>10</v>
      </c>
      <c r="R162" s="538">
        <f t="shared" ref="R162" si="120">AJ10</f>
        <v>10</v>
      </c>
      <c r="S162" s="538" t="str">
        <f t="shared" ref="S162" si="121">AK10</f>
        <v>NIL</v>
      </c>
      <c r="T162" s="538" t="str">
        <f t="shared" ref="T162" si="122">AL10</f>
        <v>NIL</v>
      </c>
      <c r="U162" s="538" t="str">
        <f t="shared" ref="U162" si="123">AM10</f>
        <v>NIL</v>
      </c>
      <c r="V162" s="538" t="str">
        <f t="shared" ref="V162" si="124">AN10</f>
        <v>NIL</v>
      </c>
      <c r="W162" s="538" t="str">
        <f t="shared" ref="W162" si="125">AO10</f>
        <v>NIL</v>
      </c>
      <c r="X162" s="538" t="str">
        <f t="shared" ref="X162" si="126">AP10</f>
        <v>NIL</v>
      </c>
      <c r="Y162" s="538">
        <f t="shared" ref="Y162" si="127">AQ10</f>
        <v>10</v>
      </c>
      <c r="Z162" s="538">
        <f t="shared" ref="Z162" si="128">AR10</f>
        <v>10</v>
      </c>
    </row>
    <row r="163" spans="8:26" x14ac:dyDescent="0.25">
      <c r="H163" s="538" t="s">
        <v>1123</v>
      </c>
      <c r="I163" s="538">
        <f>AA144</f>
        <v>6.65</v>
      </c>
      <c r="J163" s="538">
        <f t="shared" ref="J163:Z163" si="129">AB144</f>
        <v>6.72</v>
      </c>
      <c r="K163" s="538" t="str">
        <f t="shared" si="129"/>
        <v>-</v>
      </c>
      <c r="L163" s="538" t="str">
        <f t="shared" si="129"/>
        <v>-</v>
      </c>
      <c r="M163" s="538" t="str">
        <f t="shared" si="129"/>
        <v>-</v>
      </c>
      <c r="N163" s="538" t="str">
        <f t="shared" si="129"/>
        <v>-</v>
      </c>
      <c r="O163" s="538" t="str">
        <f t="shared" si="129"/>
        <v>-</v>
      </c>
      <c r="P163" s="538" t="str">
        <f t="shared" si="129"/>
        <v>-</v>
      </c>
      <c r="Q163" s="538">
        <f t="shared" si="129"/>
        <v>6.57</v>
      </c>
      <c r="R163" s="538">
        <f t="shared" si="129"/>
        <v>6.68</v>
      </c>
      <c r="S163" s="538" t="str">
        <f t="shared" si="129"/>
        <v>-</v>
      </c>
      <c r="T163" s="538" t="str">
        <f t="shared" si="129"/>
        <v>-</v>
      </c>
      <c r="U163" s="538" t="str">
        <f t="shared" si="129"/>
        <v>-</v>
      </c>
      <c r="V163" s="538" t="str">
        <f t="shared" si="129"/>
        <v>-</v>
      </c>
      <c r="W163" s="538" t="str">
        <f t="shared" si="129"/>
        <v>-</v>
      </c>
      <c r="X163" s="538" t="str">
        <f t="shared" si="129"/>
        <v>-</v>
      </c>
      <c r="Y163" s="538">
        <f t="shared" si="129"/>
        <v>6.62</v>
      </c>
      <c r="Z163" s="538">
        <f t="shared" si="129"/>
        <v>6.67</v>
      </c>
    </row>
    <row r="164" spans="8:26" x14ac:dyDescent="0.25">
      <c r="H164" s="538" t="s">
        <v>966</v>
      </c>
      <c r="I164" s="563">
        <f>AA148</f>
        <v>126</v>
      </c>
      <c r="J164" s="563">
        <f t="shared" ref="J164:Z164" si="130">AB148</f>
        <v>125</v>
      </c>
      <c r="K164" s="563">
        <f t="shared" si="130"/>
        <v>0</v>
      </c>
      <c r="L164" s="563">
        <f t="shared" si="130"/>
        <v>0</v>
      </c>
      <c r="M164" s="563">
        <f t="shared" si="130"/>
        <v>0</v>
      </c>
      <c r="N164" s="563">
        <f t="shared" si="130"/>
        <v>0</v>
      </c>
      <c r="O164" s="563">
        <f t="shared" si="130"/>
        <v>0</v>
      </c>
      <c r="P164" s="563">
        <f t="shared" si="130"/>
        <v>0</v>
      </c>
      <c r="Q164" s="563">
        <f t="shared" si="130"/>
        <v>126</v>
      </c>
      <c r="R164" s="563">
        <f t="shared" si="130"/>
        <v>128</v>
      </c>
      <c r="S164" s="563">
        <f t="shared" si="130"/>
        <v>0</v>
      </c>
      <c r="T164" s="563">
        <f t="shared" si="130"/>
        <v>0</v>
      </c>
      <c r="U164" s="563">
        <f t="shared" si="130"/>
        <v>0</v>
      </c>
      <c r="V164" s="563">
        <f t="shared" si="130"/>
        <v>0</v>
      </c>
      <c r="W164" s="563">
        <f t="shared" si="130"/>
        <v>0</v>
      </c>
      <c r="X164" s="563">
        <f t="shared" si="130"/>
        <v>0</v>
      </c>
      <c r="Y164" s="563">
        <f t="shared" si="130"/>
        <v>126</v>
      </c>
      <c r="Z164" s="563">
        <f t="shared" si="130"/>
        <v>125</v>
      </c>
    </row>
    <row r="165" spans="8:26" ht="31.5" x14ac:dyDescent="0.25">
      <c r="H165" s="556" t="s">
        <v>1124</v>
      </c>
      <c r="I165" s="538">
        <f>AA150</f>
        <v>65</v>
      </c>
      <c r="J165" s="538">
        <f t="shared" ref="J165:Z165" si="131">AB150</f>
        <v>69</v>
      </c>
      <c r="K165" s="538">
        <f t="shared" si="131"/>
        <v>129</v>
      </c>
      <c r="L165" s="538">
        <f t="shared" si="131"/>
        <v>129</v>
      </c>
      <c r="M165" s="538">
        <f t="shared" si="131"/>
        <v>129</v>
      </c>
      <c r="N165" s="538">
        <f t="shared" si="131"/>
        <v>129</v>
      </c>
      <c r="O165" s="538">
        <f t="shared" si="131"/>
        <v>129</v>
      </c>
      <c r="P165" s="538">
        <f t="shared" si="131"/>
        <v>129</v>
      </c>
      <c r="Q165" s="538">
        <f t="shared" si="131"/>
        <v>66</v>
      </c>
      <c r="R165" s="538">
        <f t="shared" si="131"/>
        <v>70</v>
      </c>
      <c r="S165" s="538">
        <f t="shared" si="131"/>
        <v>129</v>
      </c>
      <c r="T165" s="538">
        <f t="shared" si="131"/>
        <v>129</v>
      </c>
      <c r="U165" s="538">
        <f t="shared" si="131"/>
        <v>129</v>
      </c>
      <c r="V165" s="538">
        <f t="shared" si="131"/>
        <v>129</v>
      </c>
      <c r="W165" s="538">
        <f t="shared" si="131"/>
        <v>129</v>
      </c>
      <c r="X165" s="538">
        <f t="shared" si="131"/>
        <v>129</v>
      </c>
      <c r="Y165" s="538">
        <f t="shared" si="131"/>
        <v>64</v>
      </c>
      <c r="Z165" s="538">
        <f t="shared" si="131"/>
        <v>66</v>
      </c>
    </row>
    <row r="166" spans="8:26" ht="47.25" x14ac:dyDescent="0.25">
      <c r="H166" s="556" t="s">
        <v>1250</v>
      </c>
      <c r="I166" s="538">
        <f>AA151</f>
        <v>52</v>
      </c>
      <c r="J166" s="538">
        <f t="shared" ref="J166:Z166" si="132">AB151</f>
        <v>56</v>
      </c>
      <c r="K166" s="538" t="str">
        <f t="shared" si="132"/>
        <v>-</v>
      </c>
      <c r="L166" s="538" t="str">
        <f t="shared" si="132"/>
        <v>-</v>
      </c>
      <c r="M166" s="538" t="str">
        <f t="shared" si="132"/>
        <v>-</v>
      </c>
      <c r="N166" s="538" t="str">
        <f t="shared" si="132"/>
        <v>-</v>
      </c>
      <c r="O166" s="538" t="str">
        <f t="shared" si="132"/>
        <v>-</v>
      </c>
      <c r="P166" s="538" t="str">
        <f t="shared" si="132"/>
        <v>-</v>
      </c>
      <c r="Q166" s="538">
        <f t="shared" si="132"/>
        <v>53</v>
      </c>
      <c r="R166" s="538">
        <f t="shared" si="132"/>
        <v>55</v>
      </c>
      <c r="S166" s="538" t="str">
        <f t="shared" si="132"/>
        <v>-</v>
      </c>
      <c r="T166" s="538" t="str">
        <f t="shared" si="132"/>
        <v>-</v>
      </c>
      <c r="U166" s="538" t="str">
        <f t="shared" si="132"/>
        <v>-</v>
      </c>
      <c r="V166" s="538" t="str">
        <f t="shared" si="132"/>
        <v>-</v>
      </c>
      <c r="W166" s="538" t="str">
        <f t="shared" si="132"/>
        <v>-</v>
      </c>
      <c r="X166" s="538" t="str">
        <f t="shared" si="132"/>
        <v>-</v>
      </c>
      <c r="Y166" s="538">
        <f t="shared" si="132"/>
        <v>51</v>
      </c>
      <c r="Z166" s="538">
        <f t="shared" si="132"/>
        <v>53</v>
      </c>
    </row>
    <row r="168" spans="8:26" x14ac:dyDescent="0.25">
      <c r="H168" s="565"/>
      <c r="I168" s="564"/>
      <c r="J168" s="564"/>
      <c r="K168" s="564"/>
      <c r="L168" s="564"/>
      <c r="M168" s="564"/>
      <c r="N168" s="564"/>
    </row>
    <row r="169" spans="8:26" x14ac:dyDescent="0.25">
      <c r="H169" s="565"/>
      <c r="I169" s="564"/>
      <c r="J169" s="564"/>
      <c r="K169" s="564"/>
      <c r="L169" s="564"/>
      <c r="M169" s="564"/>
      <c r="N169" s="564"/>
    </row>
    <row r="170" spans="8:26" x14ac:dyDescent="0.25">
      <c r="H170" s="565"/>
      <c r="I170" s="565"/>
      <c r="J170" s="565"/>
      <c r="K170" s="565"/>
      <c r="L170" s="565"/>
      <c r="M170" s="565"/>
      <c r="N170" s="565"/>
    </row>
    <row r="171" spans="8:26" x14ac:dyDescent="0.25">
      <c r="H171" s="565"/>
      <c r="I171" s="565"/>
      <c r="J171" s="565"/>
      <c r="K171" s="565"/>
      <c r="L171" s="565"/>
      <c r="M171" s="565"/>
      <c r="N171" s="565"/>
    </row>
    <row r="172" spans="8:26" x14ac:dyDescent="0.25">
      <c r="H172" s="565"/>
      <c r="I172" s="565"/>
      <c r="J172" s="565"/>
      <c r="K172" s="565"/>
      <c r="L172" s="565"/>
      <c r="M172" s="565"/>
      <c r="N172" s="565"/>
    </row>
    <row r="173" spans="8:26" x14ac:dyDescent="0.25">
      <c r="H173" s="565"/>
      <c r="I173" s="565"/>
      <c r="J173" s="565"/>
      <c r="K173" s="565"/>
      <c r="L173" s="565"/>
      <c r="M173" s="565"/>
      <c r="N173" s="565"/>
    </row>
    <row r="174" spans="8:26" x14ac:dyDescent="0.25">
      <c r="H174" s="566"/>
      <c r="I174" s="565"/>
      <c r="J174" s="565"/>
      <c r="K174" s="565"/>
      <c r="L174" s="565"/>
      <c r="M174" s="565"/>
      <c r="N174" s="565"/>
    </row>
    <row r="175" spans="8:26" x14ac:dyDescent="0.25">
      <c r="H175" s="566"/>
      <c r="I175" s="565"/>
      <c r="J175" s="565"/>
      <c r="K175" s="565"/>
      <c r="L175" s="565"/>
      <c r="M175" s="565"/>
      <c r="N175" s="565"/>
    </row>
    <row r="176" spans="8:26" x14ac:dyDescent="0.25">
      <c r="H176" s="571"/>
      <c r="I176" s="571"/>
      <c r="J176" s="571"/>
      <c r="K176" s="571"/>
      <c r="L176" s="571"/>
      <c r="M176" s="571"/>
      <c r="N176" s="571"/>
    </row>
    <row r="177" spans="8:14" x14ac:dyDescent="0.25">
      <c r="H177" s="565"/>
      <c r="I177" s="564"/>
      <c r="J177" s="564"/>
      <c r="K177" s="564"/>
      <c r="L177" s="564"/>
      <c r="M177" s="564"/>
      <c r="N177" s="564"/>
    </row>
    <row r="178" spans="8:14" x14ac:dyDescent="0.25">
      <c r="H178" s="565"/>
      <c r="I178" s="564"/>
      <c r="J178" s="564"/>
      <c r="K178" s="564"/>
      <c r="L178" s="564"/>
      <c r="M178" s="564"/>
      <c r="N178" s="564"/>
    </row>
    <row r="179" spans="8:14" x14ac:dyDescent="0.25">
      <c r="H179" s="565"/>
      <c r="I179" s="565"/>
      <c r="J179" s="565"/>
      <c r="K179" s="565"/>
      <c r="L179" s="565"/>
      <c r="M179" s="565"/>
      <c r="N179" s="565"/>
    </row>
    <row r="180" spans="8:14" x14ac:dyDescent="0.25">
      <c r="H180" s="565"/>
      <c r="I180" s="565"/>
      <c r="J180" s="565"/>
      <c r="K180" s="565"/>
      <c r="L180" s="565"/>
      <c r="M180" s="565"/>
      <c r="N180" s="565"/>
    </row>
    <row r="181" spans="8:14" x14ac:dyDescent="0.25">
      <c r="H181" s="565"/>
      <c r="I181" s="565"/>
      <c r="J181" s="565"/>
      <c r="K181" s="565"/>
      <c r="L181" s="565"/>
      <c r="M181" s="565"/>
      <c r="N181" s="565"/>
    </row>
    <row r="182" spans="8:14" x14ac:dyDescent="0.25">
      <c r="H182" s="565"/>
      <c r="I182" s="565"/>
      <c r="J182" s="565"/>
      <c r="K182" s="565"/>
      <c r="L182" s="565"/>
      <c r="M182" s="565"/>
      <c r="N182" s="565"/>
    </row>
    <row r="183" spans="8:14" x14ac:dyDescent="0.25">
      <c r="H183" s="566"/>
      <c r="I183" s="565"/>
      <c r="J183" s="565"/>
      <c r="K183" s="565"/>
      <c r="L183" s="565"/>
      <c r="M183" s="565"/>
      <c r="N183" s="565"/>
    </row>
    <row r="184" spans="8:14" x14ac:dyDescent="0.25">
      <c r="H184" s="566"/>
      <c r="I184" s="565"/>
      <c r="J184" s="565"/>
      <c r="K184" s="565"/>
      <c r="L184" s="565"/>
      <c r="M184" s="565"/>
      <c r="N184" s="565"/>
    </row>
  </sheetData>
  <mergeCells count="10">
    <mergeCell ref="AG9:AL9"/>
    <mergeCell ref="AM9:AR9"/>
    <mergeCell ref="I160:N160"/>
    <mergeCell ref="O160:T160"/>
    <mergeCell ref="U160:Z160"/>
    <mergeCell ref="F148:H148"/>
    <mergeCell ref="F149:H149"/>
    <mergeCell ref="F150:H150"/>
    <mergeCell ref="F151:H151"/>
    <mergeCell ref="AA9:AF9"/>
  </mergeCells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B2:BO184"/>
  <sheetViews>
    <sheetView topLeftCell="G1" workbookViewId="0">
      <selection activeCell="Y11" sqref="Y11"/>
    </sheetView>
  </sheetViews>
  <sheetFormatPr defaultRowHeight="12.75" x14ac:dyDescent="0.2"/>
  <cols>
    <col min="1" max="1" width="6.7109375" customWidth="1"/>
    <col min="2" max="2" width="15.42578125" customWidth="1"/>
    <col min="3" max="3" width="18.42578125" customWidth="1"/>
    <col min="4" max="4" width="8" style="346" customWidth="1"/>
    <col min="5" max="5" width="13.85546875" style="347" customWidth="1"/>
    <col min="6" max="6" width="23.28515625" customWidth="1"/>
    <col min="7" max="7" width="5.5703125" customWidth="1"/>
    <col min="8" max="8" width="5.42578125" customWidth="1"/>
    <col min="9" max="9" width="5.5703125" customWidth="1"/>
    <col min="10" max="10" width="5.140625" customWidth="1"/>
    <col min="11" max="11" width="5.42578125" customWidth="1"/>
    <col min="12" max="12" width="5.7109375" customWidth="1"/>
    <col min="13" max="13" width="5.85546875" customWidth="1"/>
    <col min="14" max="14" width="5.5703125" customWidth="1"/>
    <col min="15" max="15" width="5.7109375" customWidth="1"/>
    <col min="16" max="19" width="5.85546875" customWidth="1"/>
    <col min="20" max="20" width="5.5703125" customWidth="1"/>
    <col min="21" max="21" width="5.85546875" customWidth="1"/>
    <col min="22" max="22" width="6.140625" customWidth="1"/>
    <col min="23" max="23" width="6" customWidth="1"/>
    <col min="24" max="31" width="6.5703125" customWidth="1"/>
    <col min="32" max="32" width="6" style="213" customWidth="1"/>
    <col min="33" max="33" width="5.7109375" style="213" customWidth="1"/>
    <col min="34" max="34" width="5.28515625" style="213" customWidth="1"/>
    <col min="35" max="35" width="5.42578125" style="213" customWidth="1"/>
    <col min="36" max="36" width="4.85546875" style="213" customWidth="1"/>
    <col min="37" max="37" width="5.85546875" style="213" customWidth="1"/>
    <col min="38" max="38" width="5.28515625" style="213" customWidth="1"/>
    <col min="39" max="39" width="4.85546875" style="213" customWidth="1"/>
    <col min="40" max="40" width="4.7109375" style="213" customWidth="1"/>
    <col min="41" max="41" width="4.5703125" style="213" customWidth="1"/>
    <col min="42" max="42" width="4.7109375" style="213" customWidth="1"/>
    <col min="43" max="43" width="4.42578125" style="213" customWidth="1"/>
    <col min="44" max="44" width="5.7109375" style="213" customWidth="1"/>
    <col min="45" max="45" width="4.85546875" customWidth="1"/>
    <col min="46" max="46" width="4.5703125" customWidth="1"/>
    <col min="47" max="47" width="4.7109375" customWidth="1"/>
    <col min="48" max="48" width="4.42578125" customWidth="1"/>
    <col min="49" max="49" width="5" customWidth="1"/>
    <col min="50" max="50" width="4.42578125" customWidth="1"/>
    <col min="51" max="52" width="4.28515625" customWidth="1"/>
    <col min="53" max="56" width="4.42578125" customWidth="1"/>
    <col min="57" max="57" width="4.85546875" customWidth="1"/>
    <col min="58" max="58" width="4.5703125" customWidth="1"/>
    <col min="59" max="59" width="5.140625" customWidth="1"/>
    <col min="60" max="60" width="4.5703125" customWidth="1"/>
    <col min="61" max="61" width="5" customWidth="1"/>
    <col min="62" max="62" width="4.140625" customWidth="1"/>
    <col min="63" max="63" width="4.7109375" customWidth="1"/>
    <col min="64" max="64" width="4.28515625" customWidth="1"/>
    <col min="65" max="65" width="3.7109375" customWidth="1"/>
    <col min="66" max="66" width="3.85546875" customWidth="1"/>
    <col min="67" max="67" width="4" customWidth="1"/>
  </cols>
  <sheetData>
    <row r="2" spans="2:67" x14ac:dyDescent="0.2">
      <c r="B2" t="str">
        <f>'Student Entry'!A2</f>
        <v>Subject code</v>
      </c>
      <c r="C2" t="str">
        <f>'Student Entry'!B2</f>
        <v>IT6601</v>
      </c>
    </row>
    <row r="3" spans="2:67" x14ac:dyDescent="0.2">
      <c r="B3" t="str">
        <f>'Student Entry'!A3</f>
        <v>Subject Name</v>
      </c>
      <c r="C3" t="str">
        <f>'Student Entry'!B3</f>
        <v xml:space="preserve">Mobile Computing </v>
      </c>
    </row>
    <row r="4" spans="2:67" x14ac:dyDescent="0.2">
      <c r="B4" t="str">
        <f>'Student Entry'!A4</f>
        <v>Year &amp; Semester</v>
      </c>
      <c r="C4" t="str">
        <f>'Student Entry'!B4</f>
        <v>III   Yr.  &amp;  VI Sem.</v>
      </c>
    </row>
    <row r="5" spans="2:67" x14ac:dyDescent="0.2">
      <c r="B5" t="str">
        <f>'Student Entry'!A5</f>
        <v>Academic  Year</v>
      </c>
      <c r="C5" t="str">
        <f>'Student Entry'!B5</f>
        <v>2016-2017</v>
      </c>
    </row>
    <row r="6" spans="2:67" x14ac:dyDescent="0.2">
      <c r="B6" t="str">
        <f>'Student Entry'!A6</f>
        <v>Name of Faculty</v>
      </c>
      <c r="C6" t="str">
        <f>'Student Entry'!B6</f>
        <v>Mr.K.Sridharan</v>
      </c>
    </row>
    <row r="7" spans="2:67" ht="15" x14ac:dyDescent="0.25">
      <c r="B7" t="str">
        <f>'Student Entry'!A7</f>
        <v xml:space="preserve">Total No.of Students </v>
      </c>
      <c r="C7">
        <f>'Student Entry'!B7</f>
        <v>129</v>
      </c>
      <c r="G7" s="781" t="s">
        <v>1087</v>
      </c>
      <c r="H7" s="781"/>
      <c r="I7" s="781"/>
      <c r="J7" s="781" t="s">
        <v>1088</v>
      </c>
      <c r="K7" s="781"/>
      <c r="L7" s="781"/>
      <c r="M7" s="781" t="s">
        <v>1089</v>
      </c>
      <c r="N7" s="781"/>
      <c r="O7" s="781"/>
      <c r="P7" s="781" t="s">
        <v>1188</v>
      </c>
      <c r="Q7" s="781"/>
      <c r="R7" s="781"/>
      <c r="S7" s="781" t="s">
        <v>1189</v>
      </c>
      <c r="T7" s="781"/>
      <c r="U7" s="781"/>
      <c r="V7" s="781" t="s">
        <v>1190</v>
      </c>
      <c r="W7" s="781"/>
      <c r="X7" s="781"/>
      <c r="Y7" s="782" t="s">
        <v>1255</v>
      </c>
      <c r="Z7" s="783"/>
      <c r="AA7" s="783"/>
      <c r="AB7" s="783"/>
      <c r="AC7" s="783"/>
      <c r="AD7" s="784"/>
      <c r="AE7" s="681"/>
      <c r="AF7" s="779" t="s">
        <v>1065</v>
      </c>
      <c r="AG7" s="779"/>
      <c r="AH7" s="779"/>
      <c r="AI7" s="779"/>
      <c r="AJ7" s="779"/>
      <c r="AK7" s="779"/>
      <c r="AL7" s="779" t="s">
        <v>1064</v>
      </c>
      <c r="AM7" s="779"/>
      <c r="AN7" s="779"/>
      <c r="AO7" s="779"/>
      <c r="AP7" s="779"/>
      <c r="AQ7" s="779"/>
      <c r="AR7" s="779" t="s">
        <v>1067</v>
      </c>
      <c r="AS7" s="779"/>
      <c r="AT7" s="779"/>
      <c r="AU7" s="779"/>
      <c r="AV7" s="779"/>
      <c r="AW7" s="779"/>
      <c r="AX7" s="779" t="s">
        <v>1198</v>
      </c>
      <c r="AY7" s="779"/>
      <c r="AZ7" s="779"/>
      <c r="BA7" s="779"/>
      <c r="BB7" s="779"/>
      <c r="BC7" s="779"/>
      <c r="BD7" s="779" t="s">
        <v>1196</v>
      </c>
      <c r="BE7" s="779"/>
      <c r="BF7" s="779"/>
      <c r="BG7" s="779"/>
      <c r="BH7" s="779"/>
      <c r="BI7" s="779"/>
      <c r="BJ7" s="779" t="s">
        <v>1197</v>
      </c>
      <c r="BK7" s="779"/>
      <c r="BL7" s="779"/>
      <c r="BM7" s="779"/>
      <c r="BN7" s="779"/>
      <c r="BO7" s="779"/>
    </row>
    <row r="8" spans="2:67" ht="15" x14ac:dyDescent="0.25">
      <c r="B8" s="36" t="s">
        <v>1105</v>
      </c>
      <c r="C8">
        <f>ROUNDUP(C7*0.6,0)</f>
        <v>78</v>
      </c>
      <c r="F8" s="353" t="s">
        <v>1053</v>
      </c>
      <c r="G8" s="346" t="str">
        <f>'Assignment Q'!A23</f>
        <v>A1.Q1</v>
      </c>
      <c r="H8" s="346" t="str">
        <f>'Assignment Q'!A24</f>
        <v>A1.Q2</v>
      </c>
      <c r="I8" s="346" t="str">
        <f>'Assignment Q'!A25</f>
        <v>A1.Q3</v>
      </c>
      <c r="J8" s="346" t="str">
        <f>'Assignment Q'!A27</f>
        <v>A2.Q1</v>
      </c>
      <c r="K8" s="346" t="str">
        <f>'Assignment Q'!A28</f>
        <v>A2.Q2</v>
      </c>
      <c r="L8" s="346" t="str">
        <f>'Assignment Q'!A29</f>
        <v>A2.Q3</v>
      </c>
      <c r="M8" t="str">
        <f>'Assignment Q'!A34</f>
        <v>A3.Q1</v>
      </c>
      <c r="N8" t="str">
        <f>'Assignment Q'!A35</f>
        <v>A3.Q2</v>
      </c>
      <c r="O8" t="str">
        <f>'Assignment Q'!A36</f>
        <v>A3.Q3.</v>
      </c>
      <c r="P8" t="str">
        <f>'Assignment Q'!A38</f>
        <v>A4.Q1</v>
      </c>
      <c r="Q8" t="str">
        <f>'Assignment Q'!A39</f>
        <v>A4.Q2</v>
      </c>
      <c r="R8" t="str">
        <f>'Assignment Q'!A40</f>
        <v>A4.Q3</v>
      </c>
      <c r="S8" t="str">
        <f>'Assignment Q'!A45</f>
        <v>A5.Q1</v>
      </c>
      <c r="T8" t="str">
        <f>'Assignment Q'!A46</f>
        <v>A5.Q2</v>
      </c>
      <c r="U8" t="str">
        <f>'Assignment Q'!A47</f>
        <v>A5.Q3</v>
      </c>
      <c r="V8" t="str">
        <f>'Assignment Q'!A49</f>
        <v>A6.Q1</v>
      </c>
      <c r="W8" t="str">
        <f>'Assignment Q'!A50</f>
        <v>A6.Q2</v>
      </c>
      <c r="X8" t="str">
        <f>'Assignment Q'!A51</f>
        <v>A6.Q3</v>
      </c>
    </row>
    <row r="9" spans="2:67" ht="15" x14ac:dyDescent="0.25">
      <c r="F9" s="353" t="s">
        <v>1052</v>
      </c>
      <c r="G9" s="346">
        <f>'Assignment Q'!D23</f>
        <v>10</v>
      </c>
      <c r="H9" s="346">
        <f>'Assignment Q'!D24</f>
        <v>10</v>
      </c>
      <c r="I9" s="346" t="str">
        <f>'Assignment Q'!D25</f>
        <v>-</v>
      </c>
      <c r="J9" s="346">
        <f>'Assignment Q'!D27</f>
        <v>10</v>
      </c>
      <c r="K9" s="346">
        <f>'Assignment Q'!D28</f>
        <v>10</v>
      </c>
      <c r="L9" s="346" t="str">
        <f>'Assignment Q'!D29</f>
        <v>-</v>
      </c>
      <c r="M9" s="346">
        <f>'Assignment Q'!D34</f>
        <v>10</v>
      </c>
      <c r="N9" s="346">
        <f>'Assignment Q'!D35</f>
        <v>5</v>
      </c>
      <c r="O9" s="346">
        <f>'Assignment Q'!D36</f>
        <v>5</v>
      </c>
      <c r="P9" s="346">
        <f>'Assignment Q'!D38</f>
        <v>10</v>
      </c>
      <c r="Q9" s="346">
        <f>'Assignment Q'!D39</f>
        <v>10</v>
      </c>
      <c r="R9" s="346" t="str">
        <f>'Assignment Q'!D40</f>
        <v>-</v>
      </c>
      <c r="S9" s="346">
        <f>'Assignment Q'!D45</f>
        <v>10</v>
      </c>
      <c r="T9" s="346">
        <f>'Assignment Q'!D46</f>
        <v>5</v>
      </c>
      <c r="U9" s="346">
        <f>'Assignment Q'!D47</f>
        <v>5</v>
      </c>
      <c r="V9" s="346">
        <f>'Assignment Q'!D49</f>
        <v>10</v>
      </c>
      <c r="W9" s="346">
        <f>'Assignment Q'!D50</f>
        <v>10</v>
      </c>
      <c r="X9" s="346" t="str">
        <f>'Assignment Q'!D51</f>
        <v>-</v>
      </c>
      <c r="Y9" s="456">
        <f>SUMIF($G$10:$X$10,"=CO1",$G9:$X9)</f>
        <v>30</v>
      </c>
      <c r="Z9" s="456">
        <f>SUMIF($G$10:$X$10,"=CO2",$G9:$X9)</f>
        <v>25</v>
      </c>
      <c r="AA9" s="456">
        <f>SUMIF($G$10:$X$10,"=CO3",$G9:$X9)</f>
        <v>15</v>
      </c>
      <c r="AB9" s="456">
        <f>SUMIF($G$10:$X$10,"=CO4",$G9:$X9)</f>
        <v>15</v>
      </c>
      <c r="AC9" s="456">
        <f>SUMIF($G$10:$X$10,"=CO5",$G9:$X9)</f>
        <v>15</v>
      </c>
      <c r="AD9" s="456">
        <f>SUMIF($G$10:$X$10,"=CO6",$G9:$X9)</f>
        <v>20</v>
      </c>
      <c r="AE9" s="308"/>
      <c r="AF9" s="213">
        <f>'int 1D'!AI17</f>
        <v>50</v>
      </c>
      <c r="AG9" s="213">
        <f>'int 1D'!AJ17</f>
        <v>74</v>
      </c>
      <c r="AH9" s="213">
        <f>'int 1D'!AK17</f>
        <v>56</v>
      </c>
      <c r="AI9" s="213">
        <f>'int 1D'!AL17</f>
        <v>0</v>
      </c>
      <c r="AJ9" s="213">
        <f>'int 1D'!AM17</f>
        <v>0</v>
      </c>
      <c r="AK9" s="213">
        <f>'int 1D'!AN17</f>
        <v>0</v>
      </c>
      <c r="AL9" s="213">
        <f>'int 2 D '!AI17</f>
        <v>2</v>
      </c>
      <c r="AM9" s="213">
        <f>'int 2 D '!AJ17</f>
        <v>0</v>
      </c>
      <c r="AN9" s="213">
        <f>'int 2 D '!AK17</f>
        <v>56</v>
      </c>
      <c r="AO9" s="213">
        <f>'int 2 D '!AL17</f>
        <v>108</v>
      </c>
      <c r="AP9" s="213">
        <f>'int 2 D '!AM17</f>
        <v>14</v>
      </c>
      <c r="AQ9" s="213">
        <f>'int 2 D '!AN17</f>
        <v>0</v>
      </c>
      <c r="AR9" s="213">
        <f>'int 3D '!AI17</f>
        <v>14</v>
      </c>
      <c r="AS9" s="213">
        <f>'int 3D '!AJ17</f>
        <v>22</v>
      </c>
      <c r="AT9" s="213">
        <f>'int 3D '!AK17</f>
        <v>20</v>
      </c>
      <c r="AU9" s="213">
        <f>'int 3D '!AL17</f>
        <v>60</v>
      </c>
      <c r="AV9" s="213">
        <f>'int 3D '!AM17</f>
        <v>46</v>
      </c>
      <c r="AW9" s="213">
        <f>'int 3D '!AN17</f>
        <v>18</v>
      </c>
      <c r="AX9" s="213">
        <f>TestMarks!AA10</f>
        <v>10</v>
      </c>
      <c r="AY9" s="213">
        <f>TestMarks!AB10</f>
        <v>10</v>
      </c>
      <c r="AZ9" s="213" t="str">
        <f>TestMarks!AC10</f>
        <v>NIL</v>
      </c>
      <c r="BA9" s="213" t="str">
        <f>TestMarks!AD10</f>
        <v>NIL</v>
      </c>
      <c r="BB9" s="213" t="str">
        <f>TestMarks!AE10</f>
        <v>NIL</v>
      </c>
      <c r="BC9" s="213" t="str">
        <f>TestMarks!AF10</f>
        <v>NIL</v>
      </c>
      <c r="BD9" s="213" t="str">
        <f>TestMarks!AG10</f>
        <v>NIL</v>
      </c>
      <c r="BE9" s="213" t="str">
        <f>TestMarks!AH10</f>
        <v>NIL</v>
      </c>
      <c r="BF9" s="213">
        <f>TestMarks!AI10</f>
        <v>10</v>
      </c>
      <c r="BG9" s="213">
        <f>TestMarks!AJ10</f>
        <v>10</v>
      </c>
      <c r="BH9" s="213" t="str">
        <f>TestMarks!AK10</f>
        <v>NIL</v>
      </c>
      <c r="BI9" s="213" t="str">
        <f>TestMarks!AL10</f>
        <v>NIL</v>
      </c>
      <c r="BJ9" s="213" t="str">
        <f>TestMarks!AM10</f>
        <v>NIL</v>
      </c>
      <c r="BK9" s="213" t="str">
        <f>TestMarks!AN10</f>
        <v>NIL</v>
      </c>
      <c r="BL9" s="213" t="str">
        <f>TestMarks!AO10</f>
        <v>NIL</v>
      </c>
      <c r="BM9" s="213" t="str">
        <f>TestMarks!AP10</f>
        <v>NIL</v>
      </c>
      <c r="BN9" s="213">
        <f>TestMarks!AQ10</f>
        <v>10</v>
      </c>
      <c r="BO9" s="213">
        <f>TestMarks!AR10</f>
        <v>10</v>
      </c>
    </row>
    <row r="10" spans="2:67" ht="15" x14ac:dyDescent="0.25">
      <c r="F10" s="353" t="s">
        <v>796</v>
      </c>
      <c r="G10" s="346" t="str">
        <f>'Assignment Q'!F23</f>
        <v>CO1</v>
      </c>
      <c r="H10" s="346" t="str">
        <f>'Assignment Q'!F24</f>
        <v>CO2</v>
      </c>
      <c r="I10" s="346" t="str">
        <f>'Assignment Q'!F25</f>
        <v>-</v>
      </c>
      <c r="J10" s="346" t="str">
        <f>'Assignment Q'!F27</f>
        <v>CO1</v>
      </c>
      <c r="K10" s="346" t="str">
        <f>'Assignment Q'!F28</f>
        <v>CO2</v>
      </c>
      <c r="L10" s="346" t="str">
        <f>'Assignment Q'!F29</f>
        <v>-</v>
      </c>
      <c r="M10" s="346" t="str">
        <f>'Assignment Q'!F34</f>
        <v>CO1</v>
      </c>
      <c r="N10" s="346" t="str">
        <f>'Assignment Q'!F35</f>
        <v>CO2</v>
      </c>
      <c r="O10" s="346" t="str">
        <f>'Assignment Q'!F36</f>
        <v>CO3</v>
      </c>
      <c r="P10" s="346" t="str">
        <f>'Assignment Q'!F38</f>
        <v>CO3</v>
      </c>
      <c r="Q10" s="346" t="str">
        <f>'Assignment Q'!F39</f>
        <v>CO6</v>
      </c>
      <c r="R10" s="346">
        <f>'Assignment Q'!F40</f>
        <v>0</v>
      </c>
      <c r="S10" s="346" t="str">
        <f>'Assignment Q'!F45</f>
        <v>CO5</v>
      </c>
      <c r="T10" s="346" t="str">
        <f>'Assignment Q'!F46</f>
        <v>CO5</v>
      </c>
      <c r="U10" s="346" t="str">
        <f>'Assignment Q'!F47</f>
        <v>CO4</v>
      </c>
      <c r="V10" s="346" t="str">
        <f>'Assignment Q'!F49</f>
        <v>CO4</v>
      </c>
      <c r="W10" s="346" t="str">
        <f>'Assignment Q'!F50</f>
        <v>CO6</v>
      </c>
      <c r="X10" s="346" t="str">
        <f>'Assignment Q'!F51</f>
        <v>-</v>
      </c>
      <c r="Y10" s="384" t="s">
        <v>309</v>
      </c>
      <c r="Z10" s="384" t="s">
        <v>305</v>
      </c>
      <c r="AA10" s="384" t="s">
        <v>306</v>
      </c>
      <c r="AB10" s="384" t="s">
        <v>307</v>
      </c>
      <c r="AC10" s="384" t="s">
        <v>308</v>
      </c>
      <c r="AD10" s="384" t="s">
        <v>570</v>
      </c>
      <c r="AE10" s="384"/>
      <c r="AF10" s="213" t="str">
        <f>'int 1D'!AI16</f>
        <v>CO1</v>
      </c>
      <c r="AG10" s="213" t="str">
        <f>'int 1D'!AJ16</f>
        <v>CO2</v>
      </c>
      <c r="AH10" s="213" t="str">
        <f>'int 1D'!AK16</f>
        <v>CO3</v>
      </c>
      <c r="AI10" s="213" t="str">
        <f>'int 1D'!AL16</f>
        <v>CO4</v>
      </c>
      <c r="AJ10" s="213" t="str">
        <f>'int 1D'!AM16</f>
        <v>CO5</v>
      </c>
      <c r="AK10" s="213" t="str">
        <f>'int 1D'!AN16</f>
        <v>CO6</v>
      </c>
      <c r="AL10" s="213" t="str">
        <f>'int 2 D '!AI16</f>
        <v>CO1</v>
      </c>
      <c r="AM10" s="213" t="str">
        <f>'int 2 D '!AJ16</f>
        <v>CO2</v>
      </c>
      <c r="AN10" s="213" t="str">
        <f>'int 2 D '!AK16</f>
        <v>CO3</v>
      </c>
      <c r="AO10" s="213" t="str">
        <f>'int 2 D '!AL16</f>
        <v>CO4</v>
      </c>
      <c r="AP10" s="213" t="str">
        <f>'int 2 D '!AM16</f>
        <v>CO5</v>
      </c>
      <c r="AQ10" s="213" t="str">
        <f>'int 2 D '!AN16</f>
        <v>CO6</v>
      </c>
      <c r="AR10" s="213" t="str">
        <f>'int 3D '!AI16</f>
        <v>CO1</v>
      </c>
      <c r="AS10" s="213" t="str">
        <f>'int 3D '!AJ16</f>
        <v>CO2</v>
      </c>
      <c r="AT10" s="213" t="str">
        <f>'int 3D '!AK16</f>
        <v>CO3</v>
      </c>
      <c r="AU10" s="213" t="str">
        <f>'int 3D '!AL16</f>
        <v>CO4</v>
      </c>
      <c r="AV10" s="213" t="str">
        <f>'int 3D '!AM16</f>
        <v>CO5</v>
      </c>
      <c r="AW10" s="213" t="str">
        <f>'int 3D '!AN16</f>
        <v>CO6</v>
      </c>
      <c r="AX10" s="213" t="str">
        <f>TestMarks!AA11</f>
        <v>CO1</v>
      </c>
      <c r="AY10" s="213" t="str">
        <f>TestMarks!AB11</f>
        <v>CO2</v>
      </c>
      <c r="AZ10" s="213" t="str">
        <f>TestMarks!AC11</f>
        <v>CO3</v>
      </c>
      <c r="BA10" s="213" t="str">
        <f>TestMarks!AD11</f>
        <v>CO4</v>
      </c>
      <c r="BB10" s="213" t="str">
        <f>TestMarks!AE11</f>
        <v>CO5</v>
      </c>
      <c r="BC10" s="213" t="str">
        <f>TestMarks!AF11</f>
        <v>CO6</v>
      </c>
      <c r="BD10" s="213" t="str">
        <f>TestMarks!AG11</f>
        <v>CO1</v>
      </c>
      <c r="BE10" s="213" t="str">
        <f>TestMarks!AH11</f>
        <v>CO2</v>
      </c>
      <c r="BF10" s="213" t="str">
        <f>TestMarks!AI11</f>
        <v>CO3</v>
      </c>
      <c r="BG10" s="213" t="str">
        <f>TestMarks!AJ11</f>
        <v>CO4</v>
      </c>
      <c r="BH10" s="213" t="str">
        <f>TestMarks!AK11</f>
        <v>CO5</v>
      </c>
      <c r="BI10" s="213" t="str">
        <f>TestMarks!AL11</f>
        <v>CO6</v>
      </c>
      <c r="BJ10" s="213" t="str">
        <f>TestMarks!AM11</f>
        <v>CO1</v>
      </c>
      <c r="BK10" s="213" t="str">
        <f>TestMarks!AN11</f>
        <v>CO2</v>
      </c>
      <c r="BL10" s="213" t="str">
        <f>TestMarks!AO11</f>
        <v>CO3</v>
      </c>
      <c r="BM10" s="213" t="str">
        <f>TestMarks!AP11</f>
        <v>CO4</v>
      </c>
      <c r="BN10" s="213" t="str">
        <f>TestMarks!AQ11</f>
        <v>CO5</v>
      </c>
      <c r="BO10" s="213" t="str">
        <f>TestMarks!AR11</f>
        <v>CO6</v>
      </c>
    </row>
    <row r="11" spans="2:67" s="213" customFormat="1" x14ac:dyDescent="0.2">
      <c r="E11" s="356"/>
      <c r="F11" s="363" t="s">
        <v>276</v>
      </c>
      <c r="G11" s="213">
        <f>IFERROR(G9*'Course Assessment'!$D$59,"-")</f>
        <v>6</v>
      </c>
      <c r="H11" s="213">
        <f>IFERROR(H9*'Course Assessment'!$D$59,"-")</f>
        <v>6</v>
      </c>
      <c r="I11" s="213" t="str">
        <f>IFERROR(I9*'Course Assessment'!$D$59,"-")</f>
        <v>-</v>
      </c>
      <c r="J11" s="213">
        <f>IFERROR(J9*'Course Assessment'!$D$59,"-")</f>
        <v>6</v>
      </c>
      <c r="K11" s="213">
        <f>IFERROR(K9*'Course Assessment'!$D$59,"-")</f>
        <v>6</v>
      </c>
      <c r="L11" s="213" t="str">
        <f>IFERROR(L9*'Course Assessment'!$D$59,"-")</f>
        <v>-</v>
      </c>
      <c r="M11" s="213">
        <f>IFERROR(M9*'Course Assessment'!$D$59,"-")</f>
        <v>6</v>
      </c>
      <c r="N11" s="213">
        <f>IFERROR(N9*'Course Assessment'!$D$59,"-")</f>
        <v>3</v>
      </c>
      <c r="O11" s="213">
        <f>IFERROR(O9*'Course Assessment'!$D$59,"-")</f>
        <v>3</v>
      </c>
      <c r="P11" s="213">
        <f>IFERROR(P9*'Course Assessment'!$D$59,"-")</f>
        <v>6</v>
      </c>
      <c r="Q11" s="213">
        <f>IFERROR(Q9*'Course Assessment'!$D$59,"-")</f>
        <v>6</v>
      </c>
      <c r="R11" s="213" t="str">
        <f>IFERROR(R9*'Course Assessment'!$D$59,"-")</f>
        <v>-</v>
      </c>
      <c r="S11" s="213">
        <f>IFERROR(S9*'Course Assessment'!$D$59,"-")</f>
        <v>6</v>
      </c>
      <c r="T11" s="213">
        <f>IFERROR(T9*'Course Assessment'!$D$59,"-")</f>
        <v>3</v>
      </c>
      <c r="U11" s="213">
        <f>IFERROR(U9*'Course Assessment'!$D$59,"-")</f>
        <v>3</v>
      </c>
      <c r="V11" s="213">
        <f>IFERROR(V9*'Course Assessment'!$D$59,"-")</f>
        <v>6</v>
      </c>
      <c r="W11" s="213">
        <f>IFERROR(W9*'Course Assessment'!$D$59,"-")</f>
        <v>6</v>
      </c>
      <c r="X11" s="213" t="str">
        <f>IFERROR(X9*'Course Assessment'!$D$59,"-")</f>
        <v>-</v>
      </c>
      <c r="Y11" s="213">
        <f>IFERROR(Y9*'Course Assessment'!$D$59,"-")</f>
        <v>18</v>
      </c>
      <c r="Z11" s="213">
        <f>IFERROR(Z9*'Course Assessment'!$D$59,"-")</f>
        <v>15</v>
      </c>
      <c r="AA11" s="213">
        <f>IFERROR(AA9*'Course Assessment'!$D$59,"-")</f>
        <v>9</v>
      </c>
      <c r="AB11" s="213">
        <f>IFERROR(AB9*'Course Assessment'!$D$59,"-")</f>
        <v>9</v>
      </c>
      <c r="AC11" s="213">
        <f>IFERROR(AC9*'Course Assessment'!$D$59,"-")</f>
        <v>9</v>
      </c>
      <c r="AD11" s="213">
        <f>IFERROR(AD9*'Course Assessment'!$D$59,"-")</f>
        <v>12</v>
      </c>
      <c r="AF11" s="213">
        <f>IFERROR(AF9*'Course Assessment'!$D$59,"-")</f>
        <v>30</v>
      </c>
      <c r="AG11" s="213">
        <f>IFERROR(AG9*'Course Assessment'!$D$59,"-")</f>
        <v>44.4</v>
      </c>
      <c r="AH11" s="213">
        <f>IFERROR(AH9*'Course Assessment'!$D$59,"-")</f>
        <v>33.6</v>
      </c>
      <c r="AI11" s="213">
        <f>IFERROR(AI9*'Course Assessment'!$D$59,"-")</f>
        <v>0</v>
      </c>
      <c r="AJ11" s="213">
        <f>IFERROR(AJ9*'Course Assessment'!$D$59,"-")</f>
        <v>0</v>
      </c>
      <c r="AK11" s="213">
        <f>IFERROR(AK9*'Course Assessment'!$D$59,"-")</f>
        <v>0</v>
      </c>
      <c r="AL11" s="213">
        <f>IFERROR(AL9*'Course Assessment'!$D$59,"-")</f>
        <v>1.2</v>
      </c>
      <c r="AM11" s="213">
        <f>IFERROR(AM9*'Course Assessment'!$D$59,"-")</f>
        <v>0</v>
      </c>
      <c r="AN11" s="213">
        <f>IFERROR(AN9*'Course Assessment'!$D$59,"-")</f>
        <v>33.6</v>
      </c>
      <c r="AO11" s="213">
        <f>IFERROR(AO9*'Course Assessment'!$D$59,"-")</f>
        <v>64.8</v>
      </c>
      <c r="AP11" s="213">
        <f>IFERROR(AP9*'Course Assessment'!$D$59,"-")</f>
        <v>8.4</v>
      </c>
      <c r="AQ11" s="213">
        <f>IFERROR(AQ9*'Course Assessment'!$D$59,"-")</f>
        <v>0</v>
      </c>
      <c r="AR11" s="213">
        <f>IFERROR(AR9*'Course Assessment'!$D$59,"-")</f>
        <v>8.4</v>
      </c>
      <c r="AS11" s="213">
        <f>IFERROR(AS9*'Course Assessment'!$D$59,"-")</f>
        <v>13.2</v>
      </c>
      <c r="AT11" s="213">
        <f>IFERROR(AT9*'Course Assessment'!$D$59,"-")</f>
        <v>12</v>
      </c>
      <c r="AU11" s="213">
        <f>IFERROR(AU9*'Course Assessment'!$D$59,"-")</f>
        <v>36</v>
      </c>
      <c r="AV11" s="213">
        <f>IFERROR(AV9*'Course Assessment'!$D$59,"-")</f>
        <v>27.599999999999998</v>
      </c>
      <c r="AW11" s="213">
        <f>IFERROR(AW9*'Course Assessment'!$D$59,"-")</f>
        <v>10.799999999999999</v>
      </c>
      <c r="AX11" s="213">
        <f>IFERROR(AX9*'Course Assessment'!$D$59,"-")</f>
        <v>6</v>
      </c>
      <c r="AY11" s="213">
        <f>IFERROR(AY9*'Course Assessment'!$D$59,"-")</f>
        <v>6</v>
      </c>
      <c r="AZ11" s="213" t="str">
        <f>IFERROR(AZ9*'Course Assessment'!$D$59,"-")</f>
        <v>-</v>
      </c>
      <c r="BA11" s="213" t="str">
        <f>IFERROR(BA9*'Course Assessment'!$D$59,"-")</f>
        <v>-</v>
      </c>
      <c r="BB11" s="213" t="str">
        <f>IFERROR(BB9*'Course Assessment'!$D$59,"-")</f>
        <v>-</v>
      </c>
      <c r="BC11" s="213" t="str">
        <f>IFERROR(BC9*'Course Assessment'!$D$59,"-")</f>
        <v>-</v>
      </c>
      <c r="BD11" s="213" t="str">
        <f>IFERROR(BD9*'Course Assessment'!$D$59,"-")</f>
        <v>-</v>
      </c>
      <c r="BE11" s="213" t="str">
        <f>IFERROR(BE9*'Course Assessment'!$D$59,"-")</f>
        <v>-</v>
      </c>
      <c r="BF11" s="213">
        <f>IFERROR(BF9*'Course Assessment'!$D$59,"-")</f>
        <v>6</v>
      </c>
      <c r="BG11" s="213">
        <f>IFERROR(BG9*'Course Assessment'!$D$59,"-")</f>
        <v>6</v>
      </c>
      <c r="BH11" s="213" t="str">
        <f>IFERROR(BH9*'Course Assessment'!$D$59,"-")</f>
        <v>-</v>
      </c>
      <c r="BI11" s="213" t="str">
        <f>IFERROR(BI9*'Course Assessment'!$D$59,"-")</f>
        <v>-</v>
      </c>
      <c r="BJ11" s="213" t="str">
        <f>IFERROR(BJ9*'Course Assessment'!$D$59,"-")</f>
        <v>-</v>
      </c>
      <c r="BK11" s="213" t="str">
        <f>IFERROR(BK9*'Course Assessment'!$D$59,"-")</f>
        <v>-</v>
      </c>
      <c r="BL11" s="213" t="str">
        <f>IFERROR(BL9*'Course Assessment'!$D$59,"-")</f>
        <v>-</v>
      </c>
      <c r="BM11" s="213" t="str">
        <f>IFERROR(BM9*'Course Assessment'!$D$59,"-")</f>
        <v>-</v>
      </c>
      <c r="BN11" s="213">
        <f>IFERROR(BN9*'Course Assessment'!$D$59,"-")</f>
        <v>6</v>
      </c>
      <c r="BO11" s="213">
        <f>IFERROR(BO9*'Course Assessment'!$D$59,"-")</f>
        <v>6</v>
      </c>
    </row>
    <row r="12" spans="2:67" ht="15" x14ac:dyDescent="0.25">
      <c r="D12" s="572" t="str">
        <f>'Student Entry'!B13</f>
        <v>Sl.NO</v>
      </c>
      <c r="E12" s="573" t="str">
        <f>'Student Entry'!C13</f>
        <v>Register No.</v>
      </c>
      <c r="F12" s="574" t="str">
        <f>'Student Entry'!D13</f>
        <v>Student Name</v>
      </c>
      <c r="G12" s="214"/>
      <c r="H12" s="214"/>
      <c r="I12" s="214"/>
      <c r="J12" s="214"/>
      <c r="K12" s="214"/>
      <c r="L12" s="214"/>
      <c r="M12" s="214"/>
      <c r="N12" s="575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456"/>
      <c r="AG12" s="456"/>
      <c r="AH12" s="456"/>
      <c r="AI12" s="456"/>
      <c r="AJ12" s="456"/>
      <c r="AK12" s="456"/>
      <c r="AL12" s="456"/>
      <c r="AM12" s="456"/>
      <c r="AN12" s="456"/>
      <c r="AO12" s="456"/>
      <c r="AP12" s="456"/>
      <c r="AQ12" s="456"/>
      <c r="AR12" s="456"/>
      <c r="AS12" s="214"/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4"/>
      <c r="BI12" s="214"/>
      <c r="BJ12" s="214"/>
      <c r="BK12" s="214"/>
      <c r="BL12" s="214"/>
      <c r="BM12" s="214"/>
      <c r="BN12" s="214"/>
      <c r="BO12" s="214"/>
    </row>
    <row r="13" spans="2:67" x14ac:dyDescent="0.2">
      <c r="D13" s="364">
        <f>'Student Entry'!B14</f>
        <v>1</v>
      </c>
      <c r="E13" s="388">
        <f>'Student Entry'!C14</f>
        <v>211413205001</v>
      </c>
      <c r="F13" s="214" t="str">
        <f>'Student Entry'!D14</f>
        <v>ABINAV.M</v>
      </c>
      <c r="G13" s="456">
        <v>10</v>
      </c>
      <c r="H13" s="456">
        <v>7</v>
      </c>
      <c r="I13" s="456"/>
      <c r="J13" s="456">
        <v>8</v>
      </c>
      <c r="K13" s="456">
        <v>5</v>
      </c>
      <c r="L13" s="214"/>
      <c r="M13" s="456">
        <v>10</v>
      </c>
      <c r="N13" s="456">
        <v>5</v>
      </c>
      <c r="O13" s="456">
        <v>4</v>
      </c>
      <c r="P13" s="456">
        <v>8</v>
      </c>
      <c r="Q13" s="456">
        <v>4</v>
      </c>
      <c r="R13" s="214"/>
      <c r="S13" s="456">
        <v>10</v>
      </c>
      <c r="T13" s="456">
        <v>2</v>
      </c>
      <c r="U13" s="456">
        <v>2</v>
      </c>
      <c r="V13" s="456">
        <v>4</v>
      </c>
      <c r="W13" s="456">
        <v>5</v>
      </c>
      <c r="X13" s="214"/>
      <c r="Y13" s="456">
        <f>SUMIF($G$10:$X$10,"=CO1",$G13:$X13)</f>
        <v>28</v>
      </c>
      <c r="Z13" s="456">
        <f>SUMIF($G$10:$X$10,"=CO2",$G13:$X13)</f>
        <v>17</v>
      </c>
      <c r="AA13" s="456">
        <f>SUMIF($G$10:$X$10,"=CO3",$G13:$X13)</f>
        <v>12</v>
      </c>
      <c r="AB13" s="456">
        <f>SUMIF($G$10:$X$10,"=CO4",$G13:$X13)</f>
        <v>6</v>
      </c>
      <c r="AC13" s="456">
        <f>SUMIF($G$10:$X$10,"=CO5",$G13:$X13)</f>
        <v>12</v>
      </c>
      <c r="AD13" s="456">
        <f>SUMIF($G$10:$X$10,"=CO6",$G13:$X13)</f>
        <v>9</v>
      </c>
      <c r="AE13" s="456"/>
      <c r="AF13" s="456">
        <f ca="1">'int 1D'!AI18</f>
        <v>36</v>
      </c>
      <c r="AG13" s="456">
        <f>'int 1D'!AJ18</f>
        <v>24</v>
      </c>
      <c r="AH13" s="456">
        <f>'int 1D'!AK18</f>
        <v>16</v>
      </c>
      <c r="AI13" s="456" t="str">
        <f>'int 1D'!AL18</f>
        <v>NIL</v>
      </c>
      <c r="AJ13" s="456" t="str">
        <f>'int 1D'!AM18</f>
        <v>NIL</v>
      </c>
      <c r="AK13" s="456" t="str">
        <f>'int 1D'!AN18</f>
        <v>NIL</v>
      </c>
      <c r="AL13" s="456">
        <f>'int 2 D '!AI18</f>
        <v>2</v>
      </c>
      <c r="AM13" s="456" t="str">
        <f>'int 2 D '!AJ18</f>
        <v>NIL</v>
      </c>
      <c r="AN13" s="456">
        <f>'int 2 D '!AK18</f>
        <v>41</v>
      </c>
      <c r="AO13" s="456">
        <f>'int 2 D '!AL18</f>
        <v>33</v>
      </c>
      <c r="AP13" s="456" t="str">
        <f>'int 2 D '!AM18</f>
        <v>NIL</v>
      </c>
      <c r="AQ13" s="456" t="str">
        <f>'int 2 D '!AN18</f>
        <v>NIL</v>
      </c>
      <c r="AR13" s="456">
        <f>'int 3D '!AI18</f>
        <v>8</v>
      </c>
      <c r="AS13" s="456">
        <f>'int 3D '!AJ18</f>
        <v>9</v>
      </c>
      <c r="AT13" s="456">
        <f>'int 3D '!AK18</f>
        <v>7</v>
      </c>
      <c r="AU13" s="456">
        <f>'int 3D '!AL18</f>
        <v>11</v>
      </c>
      <c r="AV13" s="456">
        <f>'int 3D '!AM18</f>
        <v>29</v>
      </c>
      <c r="AW13" s="456">
        <f>'int 3D '!AN18</f>
        <v>1</v>
      </c>
      <c r="AX13" s="456">
        <f>TestMarks!AA15</f>
        <v>10</v>
      </c>
      <c r="AY13" s="456">
        <f>TestMarks!AB15</f>
        <v>6</v>
      </c>
      <c r="AZ13" s="456" t="str">
        <f>TestMarks!AC15</f>
        <v>NIL</v>
      </c>
      <c r="BA13" s="456" t="str">
        <f>TestMarks!AD15</f>
        <v>NIL</v>
      </c>
      <c r="BB13" s="456" t="str">
        <f>TestMarks!AE15</f>
        <v>NIL</v>
      </c>
      <c r="BC13" s="456" t="str">
        <f>TestMarks!AF15</f>
        <v>NIL</v>
      </c>
      <c r="BD13" s="456" t="str">
        <f>TestMarks!AG15</f>
        <v>NIL</v>
      </c>
      <c r="BE13" s="456" t="str">
        <f>TestMarks!AH15</f>
        <v>NIL</v>
      </c>
      <c r="BF13" s="456">
        <f>TestMarks!AI15</f>
        <v>6</v>
      </c>
      <c r="BG13" s="456">
        <f>TestMarks!AJ15</f>
        <v>8</v>
      </c>
      <c r="BH13" s="456" t="str">
        <f>TestMarks!AK15</f>
        <v>NIL</v>
      </c>
      <c r="BI13" s="456" t="str">
        <f>TestMarks!AL15</f>
        <v>NIL</v>
      </c>
      <c r="BJ13" s="456" t="str">
        <f>TestMarks!AM15</f>
        <v>NIL</v>
      </c>
      <c r="BK13" s="456" t="str">
        <f>TestMarks!AN15</f>
        <v>NIL</v>
      </c>
      <c r="BL13" s="456" t="str">
        <f>TestMarks!AO15</f>
        <v>NIL</v>
      </c>
      <c r="BM13" s="456" t="str">
        <f>TestMarks!AP15</f>
        <v>NIL</v>
      </c>
      <c r="BN13" s="456">
        <f>TestMarks!AQ15</f>
        <v>7</v>
      </c>
      <c r="BO13" s="456">
        <f>TestMarks!AR15</f>
        <v>6</v>
      </c>
    </row>
    <row r="14" spans="2:67" x14ac:dyDescent="0.2">
      <c r="D14" s="364">
        <f>'Student Entry'!B15</f>
        <v>2</v>
      </c>
      <c r="E14" s="388">
        <f>'Student Entry'!C15</f>
        <v>211413205002</v>
      </c>
      <c r="F14" s="214" t="str">
        <f>'Student Entry'!D15</f>
        <v>ABINAYA.S</v>
      </c>
      <c r="G14" s="456">
        <v>9</v>
      </c>
      <c r="H14" s="456">
        <v>8</v>
      </c>
      <c r="I14" s="456"/>
      <c r="J14" s="456">
        <v>9</v>
      </c>
      <c r="K14" s="456">
        <v>4</v>
      </c>
      <c r="L14" s="214"/>
      <c r="M14" s="456">
        <v>7</v>
      </c>
      <c r="N14" s="456">
        <v>4</v>
      </c>
      <c r="O14" s="456">
        <v>3</v>
      </c>
      <c r="P14" s="456">
        <v>9</v>
      </c>
      <c r="Q14" s="456">
        <v>4</v>
      </c>
      <c r="R14" s="214"/>
      <c r="S14" s="456">
        <v>10</v>
      </c>
      <c r="T14" s="456">
        <v>4</v>
      </c>
      <c r="U14" s="456">
        <v>2</v>
      </c>
      <c r="V14" s="456">
        <v>4</v>
      </c>
      <c r="W14" s="456">
        <v>5</v>
      </c>
      <c r="X14" s="214"/>
      <c r="Y14" s="456">
        <f t="shared" ref="Y14:Y77" si="0">SUMIF($G$10:$X$10,"=CO1",$G14:$X14)</f>
        <v>25</v>
      </c>
      <c r="Z14" s="456">
        <f t="shared" ref="Z14:Z77" si="1">SUMIF($G$10:$X$10,"=CO2",$G14:$X14)</f>
        <v>16</v>
      </c>
      <c r="AA14" s="456">
        <f t="shared" ref="AA14:AA77" si="2">SUMIF($G$10:$X$10,"=CO3",$G14:$X14)</f>
        <v>12</v>
      </c>
      <c r="AB14" s="456">
        <f t="shared" ref="AB14:AB77" si="3">SUMIF($G$10:$X$10,"=CO4",$G14:$X14)</f>
        <v>6</v>
      </c>
      <c r="AC14" s="456">
        <f t="shared" ref="AC14:AC77" si="4">SUMIF($G$10:$X$10,"=CO5",$G14:$X14)</f>
        <v>14</v>
      </c>
      <c r="AD14" s="456">
        <f t="shared" ref="AD14:AD77" si="5">SUMIF($G$10:$X$10,"=CO6",$G14:$X14)</f>
        <v>9</v>
      </c>
      <c r="AE14" s="456"/>
      <c r="AF14" s="456">
        <f ca="1">'int 1D'!AI19</f>
        <v>24</v>
      </c>
      <c r="AG14" s="456">
        <f>'int 1D'!AJ19</f>
        <v>35</v>
      </c>
      <c r="AH14" s="456">
        <f>'int 1D'!AK19</f>
        <v>18</v>
      </c>
      <c r="AI14" s="456" t="str">
        <f>'int 1D'!AL19</f>
        <v>NIL</v>
      </c>
      <c r="AJ14" s="456" t="str">
        <f>'int 1D'!AM19</f>
        <v>NIL</v>
      </c>
      <c r="AK14" s="456" t="str">
        <f>'int 1D'!AN19</f>
        <v>NIL</v>
      </c>
      <c r="AL14" s="456">
        <f>'int 2 D '!AI19</f>
        <v>1</v>
      </c>
      <c r="AM14" s="456" t="str">
        <f>'int 2 D '!AJ19</f>
        <v>NIL</v>
      </c>
      <c r="AN14" s="456">
        <f>'int 2 D '!AK19</f>
        <v>32</v>
      </c>
      <c r="AO14" s="456">
        <f>'int 2 D '!AL19</f>
        <v>31</v>
      </c>
      <c r="AP14" s="456">
        <f>'int 2 D '!AM19</f>
        <v>5</v>
      </c>
      <c r="AQ14" s="456" t="str">
        <f>'int 2 D '!AN19</f>
        <v>NIL</v>
      </c>
      <c r="AR14" s="456">
        <f>'int 3D '!AI19</f>
        <v>9</v>
      </c>
      <c r="AS14" s="456">
        <f>'int 3D '!AJ19</f>
        <v>7</v>
      </c>
      <c r="AT14" s="456">
        <f>'int 3D '!AK19</f>
        <v>10</v>
      </c>
      <c r="AU14" s="456">
        <f>'int 3D '!AL19</f>
        <v>32</v>
      </c>
      <c r="AV14" s="456">
        <f>'int 3D '!AM19</f>
        <v>11</v>
      </c>
      <c r="AW14" s="456">
        <f>'int 3D '!AN19</f>
        <v>2</v>
      </c>
      <c r="AX14" s="456">
        <f>TestMarks!AA16</f>
        <v>8</v>
      </c>
      <c r="AY14" s="456">
        <f>TestMarks!AB16</f>
        <v>4</v>
      </c>
      <c r="AZ14" s="456" t="str">
        <f>TestMarks!AC16</f>
        <v>NIL</v>
      </c>
      <c r="BA14" s="456" t="str">
        <f>TestMarks!AD16</f>
        <v>NIL</v>
      </c>
      <c r="BB14" s="456" t="str">
        <f>TestMarks!AE16</f>
        <v>NIL</v>
      </c>
      <c r="BC14" s="456" t="str">
        <f>TestMarks!AF16</f>
        <v>NIL</v>
      </c>
      <c r="BD14" s="456" t="str">
        <f>TestMarks!AG16</f>
        <v>NIL</v>
      </c>
      <c r="BE14" s="456" t="str">
        <f>TestMarks!AH16</f>
        <v>NIL</v>
      </c>
      <c r="BF14" s="456">
        <f>TestMarks!AI16</f>
        <v>7</v>
      </c>
      <c r="BG14" s="456">
        <f>TestMarks!AJ16</f>
        <v>6</v>
      </c>
      <c r="BH14" s="456" t="str">
        <f>TestMarks!AK16</f>
        <v>NIL</v>
      </c>
      <c r="BI14" s="456" t="str">
        <f>TestMarks!AL16</f>
        <v>NIL</v>
      </c>
      <c r="BJ14" s="456" t="str">
        <f>TestMarks!AM16</f>
        <v>NIL</v>
      </c>
      <c r="BK14" s="456" t="str">
        <f>TestMarks!AN16</f>
        <v>NIL</v>
      </c>
      <c r="BL14" s="456" t="str">
        <f>TestMarks!AO16</f>
        <v>NIL</v>
      </c>
      <c r="BM14" s="456" t="str">
        <f>TestMarks!AP16</f>
        <v>NIL</v>
      </c>
      <c r="BN14" s="456">
        <f>TestMarks!AQ16</f>
        <v>4</v>
      </c>
      <c r="BO14" s="456" t="str">
        <f>TestMarks!AR16</f>
        <v>NIL</v>
      </c>
    </row>
    <row r="15" spans="2:67" x14ac:dyDescent="0.2">
      <c r="D15" s="364">
        <f>'Student Entry'!B16</f>
        <v>3</v>
      </c>
      <c r="E15" s="388">
        <f>'Student Entry'!C16</f>
        <v>211413205003</v>
      </c>
      <c r="F15" s="214" t="str">
        <f>'Student Entry'!D16</f>
        <v>AFSAL.P.P</v>
      </c>
      <c r="G15" s="456" t="s">
        <v>937</v>
      </c>
      <c r="H15" s="456">
        <v>9</v>
      </c>
      <c r="I15" s="456"/>
      <c r="J15" s="456">
        <v>7</v>
      </c>
      <c r="K15" s="456">
        <v>6</v>
      </c>
      <c r="L15" s="214"/>
      <c r="M15" s="456">
        <v>4</v>
      </c>
      <c r="N15" s="456">
        <v>3</v>
      </c>
      <c r="O15" s="456">
        <v>5</v>
      </c>
      <c r="P15" s="456">
        <v>8</v>
      </c>
      <c r="Q15" s="456">
        <v>4</v>
      </c>
      <c r="R15" s="214"/>
      <c r="S15" s="456">
        <v>10</v>
      </c>
      <c r="T15" s="456">
        <v>4</v>
      </c>
      <c r="U15" s="456">
        <v>2</v>
      </c>
      <c r="V15" s="456">
        <v>3</v>
      </c>
      <c r="W15" s="456">
        <v>5</v>
      </c>
      <c r="X15" s="214"/>
      <c r="Y15" s="456">
        <f t="shared" si="0"/>
        <v>11</v>
      </c>
      <c r="Z15" s="456">
        <f t="shared" si="1"/>
        <v>18</v>
      </c>
      <c r="AA15" s="456">
        <f t="shared" si="2"/>
        <v>13</v>
      </c>
      <c r="AB15" s="456">
        <f t="shared" si="3"/>
        <v>5</v>
      </c>
      <c r="AC15" s="456">
        <f t="shared" si="4"/>
        <v>14</v>
      </c>
      <c r="AD15" s="456">
        <f t="shared" si="5"/>
        <v>9</v>
      </c>
      <c r="AE15" s="456"/>
      <c r="AF15" s="456">
        <f ca="1">'int 1D'!AI20</f>
        <v>32</v>
      </c>
      <c r="AG15" s="456">
        <f>'int 1D'!AJ20</f>
        <v>20</v>
      </c>
      <c r="AH15" s="456">
        <f>'int 1D'!AK20</f>
        <v>17</v>
      </c>
      <c r="AI15" s="456" t="str">
        <f>'int 1D'!AL20</f>
        <v>NIL</v>
      </c>
      <c r="AJ15" s="456" t="str">
        <f>'int 1D'!AM20</f>
        <v>NIL</v>
      </c>
      <c r="AK15" s="456" t="str">
        <f>'int 1D'!AN20</f>
        <v>NIL</v>
      </c>
      <c r="AL15" s="456">
        <f>'int 2 D '!AI20</f>
        <v>2</v>
      </c>
      <c r="AM15" s="456" t="str">
        <f>'int 2 D '!AJ20</f>
        <v>NIL</v>
      </c>
      <c r="AN15" s="456">
        <f>'int 2 D '!AK20</f>
        <v>37</v>
      </c>
      <c r="AO15" s="456">
        <f>'int 2 D '!AL20</f>
        <v>37</v>
      </c>
      <c r="AP15" s="456" t="str">
        <f>'int 2 D '!AM20</f>
        <v>NIL</v>
      </c>
      <c r="AQ15" s="456" t="str">
        <f>'int 2 D '!AN20</f>
        <v>NIL</v>
      </c>
      <c r="AR15" s="456">
        <f>'int 3D '!AI20</f>
        <v>5</v>
      </c>
      <c r="AS15" s="456">
        <f>'int 3D '!AJ20</f>
        <v>13</v>
      </c>
      <c r="AT15" s="456">
        <f>'int 3D '!AK20</f>
        <v>10</v>
      </c>
      <c r="AU15" s="456">
        <f>'int 3D '!AL20</f>
        <v>9</v>
      </c>
      <c r="AV15" s="456">
        <f>'int 3D '!AM20</f>
        <v>29</v>
      </c>
      <c r="AW15" s="456">
        <f>'int 3D '!AN20</f>
        <v>2</v>
      </c>
      <c r="AX15" s="456">
        <f>TestMarks!AA17</f>
        <v>9</v>
      </c>
      <c r="AY15" s="456">
        <f>TestMarks!AB17</f>
        <v>6</v>
      </c>
      <c r="AZ15" s="456" t="str">
        <f>TestMarks!AC17</f>
        <v>NIL</v>
      </c>
      <c r="BA15" s="456" t="str">
        <f>TestMarks!AD17</f>
        <v>NIL</v>
      </c>
      <c r="BB15" s="456" t="str">
        <f>TestMarks!AE17</f>
        <v>NIL</v>
      </c>
      <c r="BC15" s="456" t="str">
        <f>TestMarks!AF17</f>
        <v>NIL</v>
      </c>
      <c r="BD15" s="456" t="str">
        <f>TestMarks!AG17</f>
        <v>NIL</v>
      </c>
      <c r="BE15" s="456" t="str">
        <f>TestMarks!AH17</f>
        <v>NIL</v>
      </c>
      <c r="BF15" s="456">
        <f>TestMarks!AI17</f>
        <v>3</v>
      </c>
      <c r="BG15" s="456">
        <f>TestMarks!AJ17</f>
        <v>6</v>
      </c>
      <c r="BH15" s="456" t="str">
        <f>TestMarks!AK17</f>
        <v>NIL</v>
      </c>
      <c r="BI15" s="456" t="str">
        <f>TestMarks!AL17</f>
        <v>NIL</v>
      </c>
      <c r="BJ15" s="456" t="str">
        <f>TestMarks!AM17</f>
        <v>NIL</v>
      </c>
      <c r="BK15" s="456" t="str">
        <f>TestMarks!AN17</f>
        <v>NIL</v>
      </c>
      <c r="BL15" s="456" t="str">
        <f>TestMarks!AO17</f>
        <v>NIL</v>
      </c>
      <c r="BM15" s="456" t="str">
        <f>TestMarks!AP17</f>
        <v>NIL</v>
      </c>
      <c r="BN15" s="456">
        <f>TestMarks!AQ17</f>
        <v>10</v>
      </c>
      <c r="BO15" s="456">
        <f>TestMarks!AR17</f>
        <v>6</v>
      </c>
    </row>
    <row r="16" spans="2:67" x14ac:dyDescent="0.2">
      <c r="D16" s="364">
        <f>'Student Entry'!B17</f>
        <v>4</v>
      </c>
      <c r="E16" s="388">
        <f>'Student Entry'!C17</f>
        <v>211413205004</v>
      </c>
      <c r="F16" s="214" t="str">
        <f>'Student Entry'!D17</f>
        <v>AISHWARYA.G</v>
      </c>
      <c r="G16" s="456">
        <v>10</v>
      </c>
      <c r="H16" s="456">
        <v>8</v>
      </c>
      <c r="I16" s="456"/>
      <c r="J16" s="456">
        <v>8</v>
      </c>
      <c r="K16" s="456">
        <v>6</v>
      </c>
      <c r="L16" s="214"/>
      <c r="M16" s="456">
        <v>8</v>
      </c>
      <c r="N16" s="456">
        <v>5</v>
      </c>
      <c r="O16" s="456">
        <v>4</v>
      </c>
      <c r="P16" s="456">
        <v>7</v>
      </c>
      <c r="Q16" s="456">
        <v>4</v>
      </c>
      <c r="R16" s="214"/>
      <c r="S16" s="456">
        <v>10</v>
      </c>
      <c r="T16" s="456">
        <v>2</v>
      </c>
      <c r="U16" s="456">
        <v>2</v>
      </c>
      <c r="V16" s="456">
        <v>4</v>
      </c>
      <c r="W16" s="456">
        <v>5</v>
      </c>
      <c r="X16" s="214"/>
      <c r="Y16" s="456">
        <f t="shared" si="0"/>
        <v>26</v>
      </c>
      <c r="Z16" s="456">
        <f t="shared" si="1"/>
        <v>19</v>
      </c>
      <c r="AA16" s="456">
        <f t="shared" si="2"/>
        <v>11</v>
      </c>
      <c r="AB16" s="456">
        <f t="shared" si="3"/>
        <v>6</v>
      </c>
      <c r="AC16" s="456">
        <f t="shared" si="4"/>
        <v>12</v>
      </c>
      <c r="AD16" s="456">
        <f t="shared" si="5"/>
        <v>9</v>
      </c>
      <c r="AE16" s="456"/>
      <c r="AF16" s="456">
        <f ca="1">'int 1D'!AI21</f>
        <v>23</v>
      </c>
      <c r="AG16" s="456">
        <f>'int 1D'!AJ21</f>
        <v>30</v>
      </c>
      <c r="AH16" s="456">
        <f>'int 1D'!AK21</f>
        <v>24</v>
      </c>
      <c r="AI16" s="456" t="str">
        <f>'int 1D'!AL21</f>
        <v>NIL</v>
      </c>
      <c r="AJ16" s="456" t="str">
        <f>'int 1D'!AM21</f>
        <v>NIL</v>
      </c>
      <c r="AK16" s="456" t="str">
        <f>'int 1D'!AN21</f>
        <v>NIL</v>
      </c>
      <c r="AL16" s="456">
        <f>'int 2 D '!AI21</f>
        <v>2</v>
      </c>
      <c r="AM16" s="456" t="str">
        <f>'int 2 D '!AJ21</f>
        <v>NIL</v>
      </c>
      <c r="AN16" s="456">
        <f>'int 2 D '!AK21</f>
        <v>18</v>
      </c>
      <c r="AO16" s="456">
        <f>'int 2 D '!AL21</f>
        <v>47</v>
      </c>
      <c r="AP16" s="456" t="str">
        <f>'int 2 D '!AM21</f>
        <v>NIL</v>
      </c>
      <c r="AQ16" s="456" t="str">
        <f>'int 2 D '!AN21</f>
        <v>NIL</v>
      </c>
      <c r="AR16" s="456">
        <f>'int 3D '!AI21</f>
        <v>9</v>
      </c>
      <c r="AS16" s="456">
        <f>'int 3D '!AJ21</f>
        <v>8</v>
      </c>
      <c r="AT16" s="456">
        <f>'int 3D '!AK21</f>
        <v>9</v>
      </c>
      <c r="AU16" s="456">
        <f>'int 3D '!AL21</f>
        <v>11</v>
      </c>
      <c r="AV16" s="456">
        <f>'int 3D '!AM21</f>
        <v>30</v>
      </c>
      <c r="AW16" s="456">
        <f>'int 3D '!AN21</f>
        <v>1</v>
      </c>
      <c r="AX16" s="456">
        <f>TestMarks!AA18</f>
        <v>7</v>
      </c>
      <c r="AY16" s="456">
        <f>TestMarks!AB18</f>
        <v>8</v>
      </c>
      <c r="AZ16" s="456" t="str">
        <f>TestMarks!AC18</f>
        <v>NIL</v>
      </c>
      <c r="BA16" s="456" t="str">
        <f>TestMarks!AD18</f>
        <v>NIL</v>
      </c>
      <c r="BB16" s="456" t="str">
        <f>TestMarks!AE18</f>
        <v>NIL</v>
      </c>
      <c r="BC16" s="456" t="str">
        <f>TestMarks!AF18</f>
        <v>NIL</v>
      </c>
      <c r="BD16" s="456" t="str">
        <f>TestMarks!AG18</f>
        <v>NIL</v>
      </c>
      <c r="BE16" s="456" t="str">
        <f>TestMarks!AH18</f>
        <v>NIL</v>
      </c>
      <c r="BF16" s="456" t="str">
        <f>TestMarks!AI18</f>
        <v>NIL</v>
      </c>
      <c r="BG16" s="456">
        <f>TestMarks!AJ18</f>
        <v>5</v>
      </c>
      <c r="BH16" s="456" t="str">
        <f>TestMarks!AK18</f>
        <v>NIL</v>
      </c>
      <c r="BI16" s="456" t="str">
        <f>TestMarks!AL18</f>
        <v>NIL</v>
      </c>
      <c r="BJ16" s="456" t="str">
        <f>TestMarks!AM18</f>
        <v>NIL</v>
      </c>
      <c r="BK16" s="456" t="str">
        <f>TestMarks!AN18</f>
        <v>NIL</v>
      </c>
      <c r="BL16" s="456" t="str">
        <f>TestMarks!AO18</f>
        <v>NIL</v>
      </c>
      <c r="BM16" s="456" t="str">
        <f>TestMarks!AP18</f>
        <v>NIL</v>
      </c>
      <c r="BN16" s="456">
        <f>TestMarks!AQ18</f>
        <v>7</v>
      </c>
      <c r="BO16" s="456">
        <f>TestMarks!AR18</f>
        <v>6</v>
      </c>
    </row>
    <row r="17" spans="4:67" x14ac:dyDescent="0.2">
      <c r="D17" s="364">
        <f>'Student Entry'!B18</f>
        <v>5</v>
      </c>
      <c r="E17" s="388">
        <f>'Student Entry'!C18</f>
        <v>211413205005</v>
      </c>
      <c r="F17" s="214" t="str">
        <f>'Student Entry'!D18</f>
        <v>AKSHAYA.R</v>
      </c>
      <c r="G17" s="456">
        <v>9</v>
      </c>
      <c r="H17" s="456">
        <v>4</v>
      </c>
      <c r="I17" s="456"/>
      <c r="J17" s="456">
        <v>9</v>
      </c>
      <c r="K17" s="456">
        <v>6</v>
      </c>
      <c r="L17" s="214"/>
      <c r="M17" s="456">
        <v>5</v>
      </c>
      <c r="N17" s="456">
        <v>4</v>
      </c>
      <c r="O17" s="456">
        <v>3</v>
      </c>
      <c r="P17" s="456">
        <v>9</v>
      </c>
      <c r="Q17" s="456">
        <v>1</v>
      </c>
      <c r="R17" s="214"/>
      <c r="S17" s="456">
        <v>10</v>
      </c>
      <c r="T17" s="456">
        <v>4</v>
      </c>
      <c r="U17" s="456">
        <v>1</v>
      </c>
      <c r="V17" s="456">
        <v>3</v>
      </c>
      <c r="W17" s="456">
        <v>5</v>
      </c>
      <c r="X17" s="214"/>
      <c r="Y17" s="456">
        <f t="shared" si="0"/>
        <v>23</v>
      </c>
      <c r="Z17" s="456">
        <f t="shared" si="1"/>
        <v>14</v>
      </c>
      <c r="AA17" s="456">
        <f t="shared" si="2"/>
        <v>12</v>
      </c>
      <c r="AB17" s="456">
        <f t="shared" si="3"/>
        <v>4</v>
      </c>
      <c r="AC17" s="456">
        <f t="shared" si="4"/>
        <v>14</v>
      </c>
      <c r="AD17" s="456">
        <f t="shared" si="5"/>
        <v>6</v>
      </c>
      <c r="AE17" s="456"/>
      <c r="AF17" s="456">
        <f ca="1">'int 1D'!AI22</f>
        <v>24</v>
      </c>
      <c r="AG17" s="456">
        <f>'int 1D'!AJ22</f>
        <v>32</v>
      </c>
      <c r="AH17" s="456">
        <f>'int 1D'!AK22</f>
        <v>20</v>
      </c>
      <c r="AI17" s="456" t="str">
        <f>'int 1D'!AL22</f>
        <v>NIL</v>
      </c>
      <c r="AJ17" s="456" t="str">
        <f>'int 1D'!AM22</f>
        <v>NIL</v>
      </c>
      <c r="AK17" s="456" t="str">
        <f>'int 1D'!AN22</f>
        <v>NIL</v>
      </c>
      <c r="AL17" s="456">
        <f>'int 2 D '!AI22</f>
        <v>1</v>
      </c>
      <c r="AM17" s="456" t="str">
        <f>'int 2 D '!AJ22</f>
        <v>NIL</v>
      </c>
      <c r="AN17" s="456">
        <f>'int 2 D '!AK22</f>
        <v>28</v>
      </c>
      <c r="AO17" s="456">
        <f>'int 2 D '!AL22</f>
        <v>40</v>
      </c>
      <c r="AP17" s="456" t="str">
        <f>'int 2 D '!AM22</f>
        <v>NIL</v>
      </c>
      <c r="AQ17" s="456" t="str">
        <f>'int 2 D '!AN22</f>
        <v>NIL</v>
      </c>
      <c r="AR17" s="456">
        <f>'int 3D '!AI22</f>
        <v>7</v>
      </c>
      <c r="AS17" s="456">
        <f>'int 3D '!AJ22</f>
        <v>7</v>
      </c>
      <c r="AT17" s="456">
        <f>'int 3D '!AK22</f>
        <v>3</v>
      </c>
      <c r="AU17" s="456">
        <f>'int 3D '!AL22</f>
        <v>23</v>
      </c>
      <c r="AV17" s="456">
        <f>'int 3D '!AM22</f>
        <v>26</v>
      </c>
      <c r="AW17" s="456">
        <f>'int 3D '!AN22</f>
        <v>2</v>
      </c>
      <c r="AX17" s="456">
        <f>TestMarks!AA19</f>
        <v>8</v>
      </c>
      <c r="AY17" s="456">
        <f>TestMarks!AB19</f>
        <v>6</v>
      </c>
      <c r="AZ17" s="456" t="str">
        <f>TestMarks!AC19</f>
        <v>NIL</v>
      </c>
      <c r="BA17" s="456" t="str">
        <f>TestMarks!AD19</f>
        <v>NIL</v>
      </c>
      <c r="BB17" s="456" t="str">
        <f>TestMarks!AE19</f>
        <v>NIL</v>
      </c>
      <c r="BC17" s="456" t="str">
        <f>TestMarks!AF19</f>
        <v>NIL</v>
      </c>
      <c r="BD17" s="456" t="str">
        <f>TestMarks!AG19</f>
        <v>NIL</v>
      </c>
      <c r="BE17" s="456" t="str">
        <f>TestMarks!AH19</f>
        <v>NIL</v>
      </c>
      <c r="BF17" s="456">
        <f>TestMarks!AI19</f>
        <v>6</v>
      </c>
      <c r="BG17" s="456">
        <f>TestMarks!AJ19</f>
        <v>3</v>
      </c>
      <c r="BH17" s="456" t="str">
        <f>TestMarks!AK19</f>
        <v>NIL</v>
      </c>
      <c r="BI17" s="456" t="str">
        <f>TestMarks!AL19</f>
        <v>NIL</v>
      </c>
      <c r="BJ17" s="456" t="str">
        <f>TestMarks!AM19</f>
        <v>NIL</v>
      </c>
      <c r="BK17" s="456" t="str">
        <f>TestMarks!AN19</f>
        <v>NIL</v>
      </c>
      <c r="BL17" s="456" t="str">
        <f>TestMarks!AO19</f>
        <v>NIL</v>
      </c>
      <c r="BM17" s="456" t="str">
        <f>TestMarks!AP19</f>
        <v>NIL</v>
      </c>
      <c r="BN17" s="456">
        <f>TestMarks!AQ19</f>
        <v>8</v>
      </c>
      <c r="BO17" s="456">
        <f>TestMarks!AR19</f>
        <v>5</v>
      </c>
    </row>
    <row r="18" spans="4:67" x14ac:dyDescent="0.2">
      <c r="D18" s="364">
        <f>'Student Entry'!B19</f>
        <v>6</v>
      </c>
      <c r="E18" s="388">
        <f>'Student Entry'!C19</f>
        <v>211413205006</v>
      </c>
      <c r="F18" s="214" t="str">
        <f>'Student Entry'!D19</f>
        <v>AMBUJASHI.N</v>
      </c>
      <c r="G18" s="456">
        <v>10</v>
      </c>
      <c r="H18" s="456">
        <v>9</v>
      </c>
      <c r="I18" s="456"/>
      <c r="J18" s="456">
        <v>8</v>
      </c>
      <c r="K18" s="456">
        <v>3</v>
      </c>
      <c r="L18" s="214"/>
      <c r="M18" s="456">
        <v>8</v>
      </c>
      <c r="N18" s="456">
        <v>2</v>
      </c>
      <c r="O18" s="456">
        <v>4</v>
      </c>
      <c r="P18" s="456">
        <v>8</v>
      </c>
      <c r="Q18" s="456">
        <v>4</v>
      </c>
      <c r="R18" s="214"/>
      <c r="S18" s="456">
        <v>10</v>
      </c>
      <c r="T18" s="456">
        <v>1</v>
      </c>
      <c r="U18" s="456">
        <v>2</v>
      </c>
      <c r="V18" s="456">
        <v>4</v>
      </c>
      <c r="W18" s="456">
        <v>5</v>
      </c>
      <c r="X18" s="214"/>
      <c r="Y18" s="456">
        <f t="shared" si="0"/>
        <v>26</v>
      </c>
      <c r="Z18" s="456">
        <f t="shared" si="1"/>
        <v>14</v>
      </c>
      <c r="AA18" s="456">
        <f t="shared" si="2"/>
        <v>12</v>
      </c>
      <c r="AB18" s="456">
        <f t="shared" si="3"/>
        <v>6</v>
      </c>
      <c r="AC18" s="456">
        <f t="shared" si="4"/>
        <v>11</v>
      </c>
      <c r="AD18" s="456">
        <f t="shared" si="5"/>
        <v>9</v>
      </c>
      <c r="AE18" s="456"/>
      <c r="AF18" s="456">
        <f ca="1">'int 1D'!AI23</f>
        <v>39</v>
      </c>
      <c r="AG18" s="456">
        <f>'int 1D'!AJ23</f>
        <v>16</v>
      </c>
      <c r="AH18" s="456">
        <f>'int 1D'!AK23</f>
        <v>29</v>
      </c>
      <c r="AI18" s="456" t="str">
        <f>'int 1D'!AL23</f>
        <v>NIL</v>
      </c>
      <c r="AJ18" s="456" t="str">
        <f>'int 1D'!AM23</f>
        <v>NIL</v>
      </c>
      <c r="AK18" s="456" t="str">
        <f>'int 1D'!AN23</f>
        <v>NIL</v>
      </c>
      <c r="AL18" s="456">
        <f>'int 2 D '!AI23</f>
        <v>1</v>
      </c>
      <c r="AM18" s="456" t="str">
        <f>'int 2 D '!AJ23</f>
        <v>NIL</v>
      </c>
      <c r="AN18" s="456">
        <f>'int 2 D '!AK23</f>
        <v>24</v>
      </c>
      <c r="AO18" s="456">
        <f>'int 2 D '!AL23</f>
        <v>43</v>
      </c>
      <c r="AP18" s="456">
        <f>'int 2 D '!AM23</f>
        <v>5</v>
      </c>
      <c r="AQ18" s="456" t="str">
        <f>'int 2 D '!AN23</f>
        <v>NIL</v>
      </c>
      <c r="AR18" s="456">
        <f>'int 3D '!AI23</f>
        <v>7</v>
      </c>
      <c r="AS18" s="456">
        <f>'int 3D '!AJ23</f>
        <v>9</v>
      </c>
      <c r="AT18" s="456">
        <f>'int 3D '!AK23</f>
        <v>15</v>
      </c>
      <c r="AU18" s="456">
        <f>'int 3D '!AL23</f>
        <v>16</v>
      </c>
      <c r="AV18" s="456">
        <f>'int 3D '!AM23</f>
        <v>17</v>
      </c>
      <c r="AW18" s="456">
        <f>'int 3D '!AN23</f>
        <v>1</v>
      </c>
      <c r="AX18" s="456">
        <f>TestMarks!AA20</f>
        <v>6</v>
      </c>
      <c r="AY18" s="456">
        <f>TestMarks!AB20</f>
        <v>6</v>
      </c>
      <c r="AZ18" s="456" t="str">
        <f>TestMarks!AC20</f>
        <v>NIL</v>
      </c>
      <c r="BA18" s="456" t="str">
        <f>TestMarks!AD20</f>
        <v>NIL</v>
      </c>
      <c r="BB18" s="456" t="str">
        <f>TestMarks!AE20</f>
        <v>NIL</v>
      </c>
      <c r="BC18" s="456" t="str">
        <f>TestMarks!AF20</f>
        <v>NIL</v>
      </c>
      <c r="BD18" s="456" t="str">
        <f>TestMarks!AG20</f>
        <v>NIL</v>
      </c>
      <c r="BE18" s="456" t="str">
        <f>TestMarks!AH20</f>
        <v>NIL</v>
      </c>
      <c r="BF18" s="456">
        <f>TestMarks!AI20</f>
        <v>4</v>
      </c>
      <c r="BG18" s="456">
        <f>TestMarks!AJ20</f>
        <v>5</v>
      </c>
      <c r="BH18" s="456" t="str">
        <f>TestMarks!AK20</f>
        <v>NIL</v>
      </c>
      <c r="BI18" s="456" t="str">
        <f>TestMarks!AL20</f>
        <v>NIL</v>
      </c>
      <c r="BJ18" s="456" t="str">
        <f>TestMarks!AM20</f>
        <v>NIL</v>
      </c>
      <c r="BK18" s="456" t="str">
        <f>TestMarks!AN20</f>
        <v>NIL</v>
      </c>
      <c r="BL18" s="456" t="str">
        <f>TestMarks!AO20</f>
        <v>NIL</v>
      </c>
      <c r="BM18" s="456" t="str">
        <f>TestMarks!AP20</f>
        <v>NIL</v>
      </c>
      <c r="BN18" s="456">
        <f>TestMarks!AQ20</f>
        <v>6</v>
      </c>
      <c r="BO18" s="456">
        <f>TestMarks!AR20</f>
        <v>3</v>
      </c>
    </row>
    <row r="19" spans="4:67" x14ac:dyDescent="0.2">
      <c r="D19" s="364">
        <f>'Student Entry'!B20</f>
        <v>7</v>
      </c>
      <c r="E19" s="388">
        <f>'Student Entry'!C20</f>
        <v>211413205007</v>
      </c>
      <c r="F19" s="214" t="str">
        <f>'Student Entry'!D20</f>
        <v>AMUDHUSWAMATHI.M</v>
      </c>
      <c r="G19" s="456">
        <v>10</v>
      </c>
      <c r="H19" s="456">
        <v>6</v>
      </c>
      <c r="I19" s="456"/>
      <c r="J19" s="456">
        <v>10</v>
      </c>
      <c r="K19" s="456">
        <v>6</v>
      </c>
      <c r="L19" s="214"/>
      <c r="M19" s="456">
        <v>5</v>
      </c>
      <c r="N19" s="456">
        <v>3</v>
      </c>
      <c r="O19" s="456">
        <v>3</v>
      </c>
      <c r="P19" s="456">
        <v>5</v>
      </c>
      <c r="Q19" s="456">
        <v>4</v>
      </c>
      <c r="R19" s="214"/>
      <c r="S19" s="456">
        <v>10</v>
      </c>
      <c r="T19" s="456">
        <v>4</v>
      </c>
      <c r="U19" s="456">
        <v>2</v>
      </c>
      <c r="V19" s="456">
        <v>4</v>
      </c>
      <c r="W19" s="456">
        <v>4</v>
      </c>
      <c r="X19" s="214"/>
      <c r="Y19" s="456">
        <f t="shared" si="0"/>
        <v>25</v>
      </c>
      <c r="Z19" s="456">
        <f t="shared" si="1"/>
        <v>15</v>
      </c>
      <c r="AA19" s="456">
        <f t="shared" si="2"/>
        <v>8</v>
      </c>
      <c r="AB19" s="456">
        <f t="shared" si="3"/>
        <v>6</v>
      </c>
      <c r="AC19" s="456">
        <f t="shared" si="4"/>
        <v>14</v>
      </c>
      <c r="AD19" s="456">
        <f t="shared" si="5"/>
        <v>8</v>
      </c>
      <c r="AE19" s="456"/>
      <c r="AF19" s="456">
        <f ca="1">'int 1D'!AI24</f>
        <v>14</v>
      </c>
      <c r="AG19" s="456">
        <f>'int 1D'!AJ24</f>
        <v>48</v>
      </c>
      <c r="AH19" s="456">
        <f>'int 1D'!AK24</f>
        <v>19</v>
      </c>
      <c r="AI19" s="456" t="str">
        <f>'int 1D'!AL24</f>
        <v>NIL</v>
      </c>
      <c r="AJ19" s="456" t="str">
        <f>'int 1D'!AM24</f>
        <v>NIL</v>
      </c>
      <c r="AK19" s="456" t="str">
        <f>'int 1D'!AN24</f>
        <v>NIL</v>
      </c>
      <c r="AL19" s="456">
        <f>'int 2 D '!AI24</f>
        <v>2</v>
      </c>
      <c r="AM19" s="456" t="str">
        <f>'int 2 D '!AJ24</f>
        <v>NIL</v>
      </c>
      <c r="AN19" s="456">
        <f>'int 2 D '!AK24</f>
        <v>28</v>
      </c>
      <c r="AO19" s="456">
        <f>'int 2 D '!AL24</f>
        <v>49</v>
      </c>
      <c r="AP19" s="456" t="str">
        <f>'int 2 D '!AM24</f>
        <v>NIL</v>
      </c>
      <c r="AQ19" s="456" t="str">
        <f>'int 2 D '!AN24</f>
        <v>NIL</v>
      </c>
      <c r="AR19" s="456">
        <f>'int 3D '!AI24</f>
        <v>5</v>
      </c>
      <c r="AS19" s="456">
        <f>'int 3D '!AJ24</f>
        <v>13</v>
      </c>
      <c r="AT19" s="456">
        <f>'int 3D '!AK24</f>
        <v>8</v>
      </c>
      <c r="AU19" s="456">
        <f>'int 3D '!AL24</f>
        <v>16</v>
      </c>
      <c r="AV19" s="456">
        <f>'int 3D '!AM24</f>
        <v>21</v>
      </c>
      <c r="AW19" s="456">
        <f>'int 3D '!AN24</f>
        <v>1</v>
      </c>
      <c r="AX19" s="456">
        <f>TestMarks!AA21</f>
        <v>4</v>
      </c>
      <c r="AY19" s="456">
        <f>TestMarks!AB21</f>
        <v>5</v>
      </c>
      <c r="AZ19" s="456" t="str">
        <f>TestMarks!AC21</f>
        <v>NIL</v>
      </c>
      <c r="BA19" s="456" t="str">
        <f>TestMarks!AD21</f>
        <v>NIL</v>
      </c>
      <c r="BB19" s="456" t="str">
        <f>TestMarks!AE21</f>
        <v>NIL</v>
      </c>
      <c r="BC19" s="456" t="str">
        <f>TestMarks!AF21</f>
        <v>NIL</v>
      </c>
      <c r="BD19" s="456" t="str">
        <f>TestMarks!AG21</f>
        <v>NIL</v>
      </c>
      <c r="BE19" s="456" t="str">
        <f>TestMarks!AH21</f>
        <v>NIL</v>
      </c>
      <c r="BF19" s="456">
        <f>TestMarks!AI21</f>
        <v>2</v>
      </c>
      <c r="BG19" s="456">
        <f>TestMarks!AJ21</f>
        <v>9</v>
      </c>
      <c r="BH19" s="456" t="str">
        <f>TestMarks!AK21</f>
        <v>NIL</v>
      </c>
      <c r="BI19" s="456" t="str">
        <f>TestMarks!AL21</f>
        <v>NIL</v>
      </c>
      <c r="BJ19" s="456" t="str">
        <f>TestMarks!AM21</f>
        <v>NIL</v>
      </c>
      <c r="BK19" s="456" t="str">
        <f>TestMarks!AN21</f>
        <v>NIL</v>
      </c>
      <c r="BL19" s="456" t="str">
        <f>TestMarks!AO21</f>
        <v>NIL</v>
      </c>
      <c r="BM19" s="456" t="str">
        <f>TestMarks!AP21</f>
        <v>NIL</v>
      </c>
      <c r="BN19" s="456">
        <f>TestMarks!AQ21</f>
        <v>4</v>
      </c>
      <c r="BO19" s="456">
        <f>TestMarks!AR21</f>
        <v>5</v>
      </c>
    </row>
    <row r="20" spans="4:67" x14ac:dyDescent="0.2">
      <c r="D20" s="364">
        <f>'Student Entry'!B21</f>
        <v>8</v>
      </c>
      <c r="E20" s="388">
        <f>'Student Entry'!C21</f>
        <v>211413205008</v>
      </c>
      <c r="F20" s="214" t="str">
        <f>'Student Entry'!D21</f>
        <v>ANAND.KM</v>
      </c>
      <c r="G20" s="456">
        <v>9</v>
      </c>
      <c r="H20" s="456">
        <v>6</v>
      </c>
      <c r="I20" s="456"/>
      <c r="J20" s="456">
        <v>8</v>
      </c>
      <c r="K20" s="456">
        <v>6</v>
      </c>
      <c r="L20" s="214"/>
      <c r="M20" s="456">
        <v>8</v>
      </c>
      <c r="N20" s="456">
        <v>4</v>
      </c>
      <c r="O20" s="456">
        <v>4</v>
      </c>
      <c r="P20" s="456">
        <v>8</v>
      </c>
      <c r="Q20" s="456">
        <v>4</v>
      </c>
      <c r="R20" s="214"/>
      <c r="S20" s="456">
        <v>7</v>
      </c>
      <c r="T20" s="456">
        <v>4</v>
      </c>
      <c r="U20" s="456">
        <v>1</v>
      </c>
      <c r="V20" s="456">
        <v>2</v>
      </c>
      <c r="W20" s="456">
        <v>5</v>
      </c>
      <c r="X20" s="214"/>
      <c r="Y20" s="456">
        <f t="shared" si="0"/>
        <v>25</v>
      </c>
      <c r="Z20" s="456">
        <f t="shared" si="1"/>
        <v>16</v>
      </c>
      <c r="AA20" s="456">
        <f t="shared" si="2"/>
        <v>12</v>
      </c>
      <c r="AB20" s="456">
        <f t="shared" si="3"/>
        <v>3</v>
      </c>
      <c r="AC20" s="456">
        <f t="shared" si="4"/>
        <v>11</v>
      </c>
      <c r="AD20" s="456">
        <f t="shared" si="5"/>
        <v>9</v>
      </c>
      <c r="AE20" s="456"/>
      <c r="AF20" s="456">
        <f ca="1">'int 1D'!AI25</f>
        <v>24</v>
      </c>
      <c r="AG20" s="456">
        <f>'int 1D'!AJ25</f>
        <v>33</v>
      </c>
      <c r="AH20" s="456">
        <f>'int 1D'!AK25</f>
        <v>18</v>
      </c>
      <c r="AI20" s="456" t="str">
        <f>'int 1D'!AL25</f>
        <v>NIL</v>
      </c>
      <c r="AJ20" s="456" t="str">
        <f>'int 1D'!AM25</f>
        <v>NIL</v>
      </c>
      <c r="AK20" s="456" t="str">
        <f>'int 1D'!AN25</f>
        <v>NIL</v>
      </c>
      <c r="AL20" s="456">
        <f>'int 2 D '!AI25</f>
        <v>1</v>
      </c>
      <c r="AM20" s="456" t="str">
        <f>'int 2 D '!AJ25</f>
        <v>NIL</v>
      </c>
      <c r="AN20" s="456">
        <f>'int 2 D '!AK25</f>
        <v>37</v>
      </c>
      <c r="AO20" s="456">
        <f>'int 2 D '!AL25</f>
        <v>35</v>
      </c>
      <c r="AP20" s="456" t="str">
        <f>'int 2 D '!AM25</f>
        <v>NIL</v>
      </c>
      <c r="AQ20" s="456" t="str">
        <f>'int 2 D '!AN25</f>
        <v>NIL</v>
      </c>
      <c r="AR20" s="456">
        <f>'int 3D '!AI25</f>
        <v>8</v>
      </c>
      <c r="AS20" s="456">
        <f>'int 3D '!AJ25</f>
        <v>8</v>
      </c>
      <c r="AT20" s="456">
        <f>'int 3D '!AK25</f>
        <v>12</v>
      </c>
      <c r="AU20" s="456">
        <f>'int 3D '!AL25</f>
        <v>8</v>
      </c>
      <c r="AV20" s="456">
        <f>'int 3D '!AM25</f>
        <v>33</v>
      </c>
      <c r="AW20" s="456">
        <f>'int 3D '!AN25</f>
        <v>1</v>
      </c>
      <c r="AX20" s="456">
        <f>TestMarks!AA22</f>
        <v>6</v>
      </c>
      <c r="AY20" s="456">
        <f>TestMarks!AB22</f>
        <v>3</v>
      </c>
      <c r="AZ20" s="456" t="str">
        <f>TestMarks!AC22</f>
        <v>NIL</v>
      </c>
      <c r="BA20" s="456" t="str">
        <f>TestMarks!AD22</f>
        <v>NIL</v>
      </c>
      <c r="BB20" s="456" t="str">
        <f>TestMarks!AE22</f>
        <v>NIL</v>
      </c>
      <c r="BC20" s="456" t="str">
        <f>TestMarks!AF22</f>
        <v>NIL</v>
      </c>
      <c r="BD20" s="456" t="str">
        <f>TestMarks!AG22</f>
        <v>NIL</v>
      </c>
      <c r="BE20" s="456" t="str">
        <f>TestMarks!AH22</f>
        <v>NIL</v>
      </c>
      <c r="BF20" s="456">
        <f>TestMarks!AI22</f>
        <v>8</v>
      </c>
      <c r="BG20" s="456">
        <f>TestMarks!AJ22</f>
        <v>8</v>
      </c>
      <c r="BH20" s="456" t="str">
        <f>TestMarks!AK22</f>
        <v>NIL</v>
      </c>
      <c r="BI20" s="456" t="str">
        <f>TestMarks!AL22</f>
        <v>NIL</v>
      </c>
      <c r="BJ20" s="456" t="str">
        <f>TestMarks!AM22</f>
        <v>NIL</v>
      </c>
      <c r="BK20" s="456" t="str">
        <f>TestMarks!AN22</f>
        <v>NIL</v>
      </c>
      <c r="BL20" s="456" t="str">
        <f>TestMarks!AO22</f>
        <v>NIL</v>
      </c>
      <c r="BM20" s="456" t="str">
        <f>TestMarks!AP22</f>
        <v>NIL</v>
      </c>
      <c r="BN20" s="456">
        <f>TestMarks!AQ22</f>
        <v>6</v>
      </c>
      <c r="BO20" s="456">
        <f>TestMarks!AR22</f>
        <v>9</v>
      </c>
    </row>
    <row r="21" spans="4:67" x14ac:dyDescent="0.2">
      <c r="D21" s="364">
        <f>'Student Entry'!B22</f>
        <v>9</v>
      </c>
      <c r="E21" s="388">
        <f>'Student Entry'!C22</f>
        <v>211413205009</v>
      </c>
      <c r="F21" s="214" t="str">
        <f>'Student Entry'!D22</f>
        <v>ANJANA.K</v>
      </c>
      <c r="G21" s="456">
        <v>8</v>
      </c>
      <c r="H21" s="456">
        <v>9</v>
      </c>
      <c r="I21" s="456"/>
      <c r="J21" s="456">
        <v>9</v>
      </c>
      <c r="K21" s="456">
        <v>6</v>
      </c>
      <c r="L21" s="214"/>
      <c r="M21" s="456">
        <v>10</v>
      </c>
      <c r="N21" s="456">
        <v>5</v>
      </c>
      <c r="O21" s="456">
        <v>3</v>
      </c>
      <c r="P21" s="456">
        <v>5</v>
      </c>
      <c r="Q21" s="456">
        <v>4</v>
      </c>
      <c r="R21" s="214"/>
      <c r="S21" s="456">
        <v>10</v>
      </c>
      <c r="T21" s="456">
        <v>4</v>
      </c>
      <c r="U21" s="456">
        <v>2</v>
      </c>
      <c r="V21" s="456">
        <v>4</v>
      </c>
      <c r="W21" s="456">
        <v>2</v>
      </c>
      <c r="X21" s="214"/>
      <c r="Y21" s="456">
        <f t="shared" si="0"/>
        <v>27</v>
      </c>
      <c r="Z21" s="456">
        <f t="shared" si="1"/>
        <v>20</v>
      </c>
      <c r="AA21" s="456">
        <f t="shared" si="2"/>
        <v>8</v>
      </c>
      <c r="AB21" s="456">
        <f t="shared" si="3"/>
        <v>6</v>
      </c>
      <c r="AC21" s="456">
        <f t="shared" si="4"/>
        <v>14</v>
      </c>
      <c r="AD21" s="456">
        <f t="shared" si="5"/>
        <v>6</v>
      </c>
      <c r="AE21" s="456"/>
      <c r="AF21" s="456">
        <f ca="1">'int 1D'!AI26</f>
        <v>29</v>
      </c>
      <c r="AG21" s="456">
        <f>'int 1D'!AJ26</f>
        <v>31</v>
      </c>
      <c r="AH21" s="456">
        <f>'int 1D'!AK26</f>
        <v>20</v>
      </c>
      <c r="AI21" s="456" t="str">
        <f>'int 1D'!AL26</f>
        <v>NIL</v>
      </c>
      <c r="AJ21" s="456" t="str">
        <f>'int 1D'!AM26</f>
        <v>NIL</v>
      </c>
      <c r="AK21" s="456" t="str">
        <f>'int 1D'!AN26</f>
        <v>NIL</v>
      </c>
      <c r="AL21" s="456">
        <f>'int 2 D '!AI26</f>
        <v>1</v>
      </c>
      <c r="AM21" s="456" t="str">
        <f>'int 2 D '!AJ26</f>
        <v>NIL</v>
      </c>
      <c r="AN21" s="456">
        <f>'int 2 D '!AK26</f>
        <v>28</v>
      </c>
      <c r="AO21" s="456">
        <f>'int 2 D '!AL26</f>
        <v>31</v>
      </c>
      <c r="AP21" s="456">
        <f>'int 2 D '!AM26</f>
        <v>5</v>
      </c>
      <c r="AQ21" s="456" t="str">
        <f>'int 2 D '!AN26</f>
        <v>NIL</v>
      </c>
      <c r="AR21" s="456">
        <f>'int 3D '!AI26</f>
        <v>7</v>
      </c>
      <c r="AS21" s="456">
        <f>'int 3D '!AJ26</f>
        <v>10</v>
      </c>
      <c r="AT21" s="456">
        <f>'int 3D '!AK26</f>
        <v>15</v>
      </c>
      <c r="AU21" s="456">
        <f>'int 3D '!AL26</f>
        <v>14</v>
      </c>
      <c r="AV21" s="456">
        <f>'int 3D '!AM26</f>
        <v>20</v>
      </c>
      <c r="AW21" s="456">
        <f>'int 3D '!AN26</f>
        <v>1</v>
      </c>
      <c r="AX21" s="456">
        <f>TestMarks!AA23</f>
        <v>8</v>
      </c>
      <c r="AY21" s="456">
        <f>TestMarks!AB23</f>
        <v>5</v>
      </c>
      <c r="AZ21" s="456" t="str">
        <f>TestMarks!AC23</f>
        <v>NIL</v>
      </c>
      <c r="BA21" s="456" t="str">
        <f>TestMarks!AD23</f>
        <v>NIL</v>
      </c>
      <c r="BB21" s="456" t="str">
        <f>TestMarks!AE23</f>
        <v>NIL</v>
      </c>
      <c r="BC21" s="456" t="str">
        <f>TestMarks!AF23</f>
        <v>NIL</v>
      </c>
      <c r="BD21" s="456" t="str">
        <f>TestMarks!AG23</f>
        <v>NIL</v>
      </c>
      <c r="BE21" s="456" t="str">
        <f>TestMarks!AH23</f>
        <v>NIL</v>
      </c>
      <c r="BF21" s="456">
        <f>TestMarks!AI23</f>
        <v>9</v>
      </c>
      <c r="BG21" s="456">
        <f>TestMarks!AJ23</f>
        <v>6</v>
      </c>
      <c r="BH21" s="456" t="str">
        <f>TestMarks!AK23</f>
        <v>NIL</v>
      </c>
      <c r="BI21" s="456" t="str">
        <f>TestMarks!AL23</f>
        <v>NIL</v>
      </c>
      <c r="BJ21" s="456" t="str">
        <f>TestMarks!AM23</f>
        <v>NIL</v>
      </c>
      <c r="BK21" s="456" t="str">
        <f>TestMarks!AN23</f>
        <v>NIL</v>
      </c>
      <c r="BL21" s="456" t="str">
        <f>TestMarks!AO23</f>
        <v>NIL</v>
      </c>
      <c r="BM21" s="456" t="str">
        <f>TestMarks!AP23</f>
        <v>NIL</v>
      </c>
      <c r="BN21" s="456">
        <f>TestMarks!AQ23</f>
        <v>8</v>
      </c>
      <c r="BO21" s="456">
        <f>TestMarks!AR23</f>
        <v>8</v>
      </c>
    </row>
    <row r="22" spans="4:67" x14ac:dyDescent="0.2">
      <c r="D22" s="364">
        <f>'Student Entry'!B23</f>
        <v>10</v>
      </c>
      <c r="E22" s="388">
        <f>'Student Entry'!C23</f>
        <v>211413205010</v>
      </c>
      <c r="F22" s="214" t="str">
        <f>'Student Entry'!D23</f>
        <v>ANTO CRESCENTIA.A</v>
      </c>
      <c r="G22" s="456">
        <v>8</v>
      </c>
      <c r="H22" s="456">
        <v>8</v>
      </c>
      <c r="I22" s="456"/>
      <c r="J22" s="456">
        <v>7</v>
      </c>
      <c r="K22" s="456">
        <v>5</v>
      </c>
      <c r="L22" s="214"/>
      <c r="M22" s="456">
        <v>10</v>
      </c>
      <c r="N22" s="456">
        <v>3</v>
      </c>
      <c r="O22" s="456">
        <v>5</v>
      </c>
      <c r="P22" s="456">
        <v>7</v>
      </c>
      <c r="Q22" s="456">
        <v>4</v>
      </c>
      <c r="R22" s="214"/>
      <c r="S22" s="456">
        <v>5</v>
      </c>
      <c r="T22" s="456">
        <v>4</v>
      </c>
      <c r="U22" s="456">
        <v>2</v>
      </c>
      <c r="V22" s="456">
        <v>2</v>
      </c>
      <c r="W22" s="456">
        <v>5</v>
      </c>
      <c r="X22" s="214"/>
      <c r="Y22" s="456">
        <f t="shared" si="0"/>
        <v>25</v>
      </c>
      <c r="Z22" s="456">
        <f t="shared" si="1"/>
        <v>16</v>
      </c>
      <c r="AA22" s="456">
        <f t="shared" si="2"/>
        <v>12</v>
      </c>
      <c r="AB22" s="456">
        <f t="shared" si="3"/>
        <v>4</v>
      </c>
      <c r="AC22" s="456">
        <f t="shared" si="4"/>
        <v>9</v>
      </c>
      <c r="AD22" s="456">
        <f t="shared" si="5"/>
        <v>9</v>
      </c>
      <c r="AE22" s="456"/>
      <c r="AF22" s="456">
        <f ca="1">'int 1D'!AI27</f>
        <v>17</v>
      </c>
      <c r="AG22" s="456">
        <f>'int 1D'!AJ27</f>
        <v>30</v>
      </c>
      <c r="AH22" s="456">
        <f>'int 1D'!AK27</f>
        <v>27</v>
      </c>
      <c r="AI22" s="456" t="str">
        <f>'int 1D'!AL27</f>
        <v>NIL</v>
      </c>
      <c r="AJ22" s="456" t="str">
        <f>'int 1D'!AM27</f>
        <v>NIL</v>
      </c>
      <c r="AK22" s="456" t="str">
        <f>'int 1D'!AN27</f>
        <v>NIL</v>
      </c>
      <c r="AL22" s="456">
        <f>'int 2 D '!AI27</f>
        <v>2</v>
      </c>
      <c r="AM22" s="456" t="str">
        <f>'int 2 D '!AJ27</f>
        <v>NIL</v>
      </c>
      <c r="AN22" s="456">
        <f>'int 2 D '!AK27</f>
        <v>15</v>
      </c>
      <c r="AO22" s="456">
        <f>'int 2 D '!AL27</f>
        <v>46</v>
      </c>
      <c r="AP22" s="456">
        <f>'int 2 D '!AM27</f>
        <v>6</v>
      </c>
      <c r="AQ22" s="456" t="str">
        <f>'int 2 D '!AN27</f>
        <v>NIL</v>
      </c>
      <c r="AR22" s="456">
        <f>'int 3D '!AI27</f>
        <v>9</v>
      </c>
      <c r="AS22" s="456">
        <f>'int 3D '!AJ27</f>
        <v>6</v>
      </c>
      <c r="AT22" s="456">
        <f>'int 3D '!AK27</f>
        <v>6</v>
      </c>
      <c r="AU22" s="456">
        <f>'int 3D '!AL27</f>
        <v>35</v>
      </c>
      <c r="AV22" s="456">
        <f>'int 3D '!AM27</f>
        <v>12</v>
      </c>
      <c r="AW22" s="456">
        <f>'int 3D '!AN27</f>
        <v>2</v>
      </c>
      <c r="AX22" s="456">
        <f>TestMarks!AA24</f>
        <v>6</v>
      </c>
      <c r="AY22" s="456">
        <f>TestMarks!AB24</f>
        <v>9</v>
      </c>
      <c r="AZ22" s="456" t="str">
        <f>TestMarks!AC24</f>
        <v>NIL</v>
      </c>
      <c r="BA22" s="456" t="str">
        <f>TestMarks!AD24</f>
        <v>NIL</v>
      </c>
      <c r="BB22" s="456" t="str">
        <f>TestMarks!AE24</f>
        <v>NIL</v>
      </c>
      <c r="BC22" s="456" t="str">
        <f>TestMarks!AF24</f>
        <v>NIL</v>
      </c>
      <c r="BD22" s="456" t="str">
        <f>TestMarks!AG24</f>
        <v>NIL</v>
      </c>
      <c r="BE22" s="456" t="str">
        <f>TestMarks!AH24</f>
        <v>NIL</v>
      </c>
      <c r="BF22" s="456">
        <f>TestMarks!AI24</f>
        <v>9</v>
      </c>
      <c r="BG22" s="456">
        <f>TestMarks!AJ24</f>
        <v>10</v>
      </c>
      <c r="BH22" s="456" t="str">
        <f>TestMarks!AK24</f>
        <v>NIL</v>
      </c>
      <c r="BI22" s="456" t="str">
        <f>TestMarks!AL24</f>
        <v>NIL</v>
      </c>
      <c r="BJ22" s="456" t="str">
        <f>TestMarks!AM24</f>
        <v>NIL</v>
      </c>
      <c r="BK22" s="456" t="str">
        <f>TestMarks!AN24</f>
        <v>NIL</v>
      </c>
      <c r="BL22" s="456" t="str">
        <f>TestMarks!AO24</f>
        <v>NIL</v>
      </c>
      <c r="BM22" s="456" t="str">
        <f>TestMarks!AP24</f>
        <v>NIL</v>
      </c>
      <c r="BN22" s="456">
        <f>TestMarks!AQ24</f>
        <v>6</v>
      </c>
      <c r="BO22" s="456">
        <f>TestMarks!AR24</f>
        <v>6</v>
      </c>
    </row>
    <row r="23" spans="4:67" x14ac:dyDescent="0.2">
      <c r="D23" s="364">
        <f>'Student Entry'!B24</f>
        <v>11</v>
      </c>
      <c r="E23" s="388">
        <f>'Student Entry'!C24</f>
        <v>211413205011</v>
      </c>
      <c r="F23" s="214" t="str">
        <f>'Student Entry'!D24</f>
        <v>ANUPALLAVI.K</v>
      </c>
      <c r="G23" s="456">
        <v>10</v>
      </c>
      <c r="H23" s="456">
        <v>6</v>
      </c>
      <c r="I23" s="456"/>
      <c r="J23" s="456">
        <v>10</v>
      </c>
      <c r="K23" s="456">
        <v>6</v>
      </c>
      <c r="L23" s="214"/>
      <c r="M23" s="456">
        <v>10</v>
      </c>
      <c r="N23" s="456">
        <v>2</v>
      </c>
      <c r="O23" s="456">
        <v>3</v>
      </c>
      <c r="P23" s="456">
        <v>5</v>
      </c>
      <c r="Q23" s="456">
        <v>4</v>
      </c>
      <c r="R23" s="214"/>
      <c r="S23" s="456">
        <v>10</v>
      </c>
      <c r="T23" s="456">
        <v>4</v>
      </c>
      <c r="U23" s="456">
        <v>2</v>
      </c>
      <c r="V23" s="456">
        <v>4</v>
      </c>
      <c r="W23" s="456">
        <v>3</v>
      </c>
      <c r="X23" s="214"/>
      <c r="Y23" s="456">
        <f t="shared" si="0"/>
        <v>30</v>
      </c>
      <c r="Z23" s="456">
        <f t="shared" si="1"/>
        <v>14</v>
      </c>
      <c r="AA23" s="456">
        <f t="shared" si="2"/>
        <v>8</v>
      </c>
      <c r="AB23" s="456">
        <f t="shared" si="3"/>
        <v>6</v>
      </c>
      <c r="AC23" s="456">
        <f t="shared" si="4"/>
        <v>14</v>
      </c>
      <c r="AD23" s="456">
        <f t="shared" si="5"/>
        <v>7</v>
      </c>
      <c r="AE23" s="456"/>
      <c r="AF23" s="456">
        <f ca="1">'int 1D'!AI28</f>
        <v>32</v>
      </c>
      <c r="AG23" s="456">
        <f>'int 1D'!AJ28</f>
        <v>18</v>
      </c>
      <c r="AH23" s="456">
        <f>'int 1D'!AK28</f>
        <v>28</v>
      </c>
      <c r="AI23" s="456" t="str">
        <f>'int 1D'!AL28</f>
        <v>NIL</v>
      </c>
      <c r="AJ23" s="456" t="str">
        <f>'int 1D'!AM28</f>
        <v>NIL</v>
      </c>
      <c r="AK23" s="456" t="str">
        <f>'int 1D'!AN28</f>
        <v>NIL</v>
      </c>
      <c r="AL23" s="456">
        <f>'int 2 D '!AI28</f>
        <v>1</v>
      </c>
      <c r="AM23" s="456" t="str">
        <f>'int 2 D '!AJ28</f>
        <v>NIL</v>
      </c>
      <c r="AN23" s="456">
        <f>'int 2 D '!AK28</f>
        <v>23</v>
      </c>
      <c r="AO23" s="456">
        <f>'int 2 D '!AL28</f>
        <v>48</v>
      </c>
      <c r="AP23" s="456" t="str">
        <f>'int 2 D '!AM28</f>
        <v>NIL</v>
      </c>
      <c r="AQ23" s="456" t="str">
        <f>'int 2 D '!AN28</f>
        <v>NIL</v>
      </c>
      <c r="AR23" s="456">
        <f>'int 3D '!AI28</f>
        <v>7</v>
      </c>
      <c r="AS23" s="456">
        <f>'int 3D '!AJ28</f>
        <v>8</v>
      </c>
      <c r="AT23" s="456">
        <f>'int 3D '!AK28</f>
        <v>8</v>
      </c>
      <c r="AU23" s="456">
        <f>'int 3D '!AL28</f>
        <v>9</v>
      </c>
      <c r="AV23" s="456">
        <f>'int 3D '!AM28</f>
        <v>25</v>
      </c>
      <c r="AW23" s="456">
        <f>'int 3D '!AN28</f>
        <v>2</v>
      </c>
      <c r="AX23" s="456">
        <f>TestMarks!AA25</f>
        <v>6</v>
      </c>
      <c r="AY23" s="456">
        <f>TestMarks!AB25</f>
        <v>8</v>
      </c>
      <c r="AZ23" s="456" t="str">
        <f>TestMarks!AC25</f>
        <v>NIL</v>
      </c>
      <c r="BA23" s="456" t="str">
        <f>TestMarks!AD25</f>
        <v>NIL</v>
      </c>
      <c r="BB23" s="456" t="str">
        <f>TestMarks!AE25</f>
        <v>NIL</v>
      </c>
      <c r="BC23" s="456" t="str">
        <f>TestMarks!AF25</f>
        <v>NIL</v>
      </c>
      <c r="BD23" s="456" t="str">
        <f>TestMarks!AG25</f>
        <v>NIL</v>
      </c>
      <c r="BE23" s="456" t="str">
        <f>TestMarks!AH25</f>
        <v>NIL</v>
      </c>
      <c r="BF23" s="456">
        <f>TestMarks!AI25</f>
        <v>7</v>
      </c>
      <c r="BG23" s="456">
        <f>TestMarks!AJ25</f>
        <v>10</v>
      </c>
      <c r="BH23" s="456" t="str">
        <f>TestMarks!AK25</f>
        <v>NIL</v>
      </c>
      <c r="BI23" s="456" t="str">
        <f>TestMarks!AL25</f>
        <v>NIL</v>
      </c>
      <c r="BJ23" s="456" t="str">
        <f>TestMarks!AM25</f>
        <v>NIL</v>
      </c>
      <c r="BK23" s="456" t="str">
        <f>TestMarks!AN25</f>
        <v>NIL</v>
      </c>
      <c r="BL23" s="456" t="str">
        <f>TestMarks!AO25</f>
        <v>NIL</v>
      </c>
      <c r="BM23" s="456" t="str">
        <f>TestMarks!AP25</f>
        <v>NIL</v>
      </c>
      <c r="BN23" s="456">
        <f>TestMarks!AQ25</f>
        <v>6</v>
      </c>
      <c r="BO23" s="456">
        <f>TestMarks!AR25</f>
        <v>10</v>
      </c>
    </row>
    <row r="24" spans="4:67" x14ac:dyDescent="0.2">
      <c r="D24" s="364">
        <f>'Student Entry'!B25</f>
        <v>12</v>
      </c>
      <c r="E24" s="388">
        <f>'Student Entry'!C25</f>
        <v>211413205012</v>
      </c>
      <c r="F24" s="214" t="str">
        <f>'Student Entry'!D25</f>
        <v>ARAVIND.PL</v>
      </c>
      <c r="G24" s="456">
        <v>10</v>
      </c>
      <c r="H24" s="456">
        <v>6</v>
      </c>
      <c r="I24" s="456"/>
      <c r="J24" s="456">
        <v>3</v>
      </c>
      <c r="K24" s="456">
        <v>3</v>
      </c>
      <c r="L24" s="214"/>
      <c r="M24" s="456">
        <v>10</v>
      </c>
      <c r="N24" s="456">
        <v>4</v>
      </c>
      <c r="O24" s="456">
        <v>5</v>
      </c>
      <c r="P24" s="456">
        <v>6</v>
      </c>
      <c r="Q24" s="456">
        <v>2</v>
      </c>
      <c r="R24" s="214"/>
      <c r="S24" s="456">
        <v>6</v>
      </c>
      <c r="T24" s="456">
        <v>4</v>
      </c>
      <c r="U24" s="456">
        <v>2</v>
      </c>
      <c r="V24" s="456">
        <v>3</v>
      </c>
      <c r="W24" s="456">
        <v>5</v>
      </c>
      <c r="X24" s="214"/>
      <c r="Y24" s="456">
        <f t="shared" si="0"/>
        <v>23</v>
      </c>
      <c r="Z24" s="456">
        <f t="shared" si="1"/>
        <v>13</v>
      </c>
      <c r="AA24" s="456">
        <f t="shared" si="2"/>
        <v>11</v>
      </c>
      <c r="AB24" s="456">
        <f t="shared" si="3"/>
        <v>5</v>
      </c>
      <c r="AC24" s="456">
        <f t="shared" si="4"/>
        <v>10</v>
      </c>
      <c r="AD24" s="456">
        <f t="shared" si="5"/>
        <v>7</v>
      </c>
      <c r="AE24" s="456"/>
      <c r="AF24" s="456">
        <f ca="1">'int 1D'!AI29</f>
        <v>14</v>
      </c>
      <c r="AG24" s="456">
        <f>'int 1D'!AJ29</f>
        <v>40</v>
      </c>
      <c r="AH24" s="456">
        <f>'int 1D'!AK29</f>
        <v>19</v>
      </c>
      <c r="AI24" s="456" t="str">
        <f>'int 1D'!AL29</f>
        <v>NIL</v>
      </c>
      <c r="AJ24" s="456" t="str">
        <f>'int 1D'!AM29</f>
        <v>NIL</v>
      </c>
      <c r="AK24" s="456" t="str">
        <f>'int 1D'!AN29</f>
        <v>NIL</v>
      </c>
      <c r="AL24" s="456">
        <f>'int 2 D '!AI29</f>
        <v>2</v>
      </c>
      <c r="AM24" s="456" t="str">
        <f>'int 2 D '!AJ29</f>
        <v>NIL</v>
      </c>
      <c r="AN24" s="456">
        <f>'int 2 D '!AK29</f>
        <v>37</v>
      </c>
      <c r="AO24" s="456">
        <f>'int 2 D '!AL29</f>
        <v>36</v>
      </c>
      <c r="AP24" s="456">
        <f>'int 2 D '!AM29</f>
        <v>4</v>
      </c>
      <c r="AQ24" s="456" t="str">
        <f>'int 2 D '!AN29</f>
        <v>NIL</v>
      </c>
      <c r="AR24" s="456">
        <f>'int 3D '!AI29</f>
        <v>6</v>
      </c>
      <c r="AS24" s="456">
        <f>'int 3D '!AJ29</f>
        <v>12</v>
      </c>
      <c r="AT24" s="456">
        <f>'int 3D '!AK29</f>
        <v>15</v>
      </c>
      <c r="AU24" s="456">
        <f>'int 3D '!AL29</f>
        <v>14</v>
      </c>
      <c r="AV24" s="456">
        <f>'int 3D '!AM29</f>
        <v>23</v>
      </c>
      <c r="AW24" s="456">
        <f>'int 3D '!AN29</f>
        <v>1</v>
      </c>
      <c r="AX24" s="456">
        <f>TestMarks!AA26</f>
        <v>5</v>
      </c>
      <c r="AY24" s="456">
        <f>TestMarks!AB26</f>
        <v>6</v>
      </c>
      <c r="AZ24" s="456" t="str">
        <f>TestMarks!AC26</f>
        <v>NIL</v>
      </c>
      <c r="BA24" s="456" t="str">
        <f>TestMarks!AD26</f>
        <v>NIL</v>
      </c>
      <c r="BB24" s="456" t="str">
        <f>TestMarks!AE26</f>
        <v>NIL</v>
      </c>
      <c r="BC24" s="456" t="str">
        <f>TestMarks!AF26</f>
        <v>NIL</v>
      </c>
      <c r="BD24" s="456" t="str">
        <f>TestMarks!AG26</f>
        <v>NIL</v>
      </c>
      <c r="BE24" s="456" t="str">
        <f>TestMarks!AH26</f>
        <v>NIL</v>
      </c>
      <c r="BF24" s="456">
        <f>TestMarks!AI26</f>
        <v>5</v>
      </c>
      <c r="BG24" s="456">
        <f>TestMarks!AJ26</f>
        <v>10</v>
      </c>
      <c r="BH24" s="456" t="str">
        <f>TestMarks!AK26</f>
        <v>NIL</v>
      </c>
      <c r="BI24" s="456" t="str">
        <f>TestMarks!AL26</f>
        <v>NIL</v>
      </c>
      <c r="BJ24" s="456" t="str">
        <f>TestMarks!AM26</f>
        <v>NIL</v>
      </c>
      <c r="BK24" s="456" t="str">
        <f>TestMarks!AN26</f>
        <v>NIL</v>
      </c>
      <c r="BL24" s="456" t="str">
        <f>TestMarks!AO26</f>
        <v>NIL</v>
      </c>
      <c r="BM24" s="456" t="str">
        <f>TestMarks!AP26</f>
        <v>NIL</v>
      </c>
      <c r="BN24" s="456">
        <f>TestMarks!AQ26</f>
        <v>5</v>
      </c>
      <c r="BO24" s="456">
        <f>TestMarks!AR26</f>
        <v>10</v>
      </c>
    </row>
    <row r="25" spans="4:67" x14ac:dyDescent="0.2">
      <c r="D25" s="364">
        <f>'Student Entry'!B26</f>
        <v>13</v>
      </c>
      <c r="E25" s="388">
        <f>'Student Entry'!C26</f>
        <v>211413205013</v>
      </c>
      <c r="F25" s="214" t="str">
        <f>'Student Entry'!D26</f>
        <v>ARAVINDAN.B</v>
      </c>
      <c r="G25" s="456">
        <v>9</v>
      </c>
      <c r="H25" s="456">
        <v>5</v>
      </c>
      <c r="I25" s="456"/>
      <c r="J25" s="456">
        <v>9</v>
      </c>
      <c r="K25" s="456">
        <v>6</v>
      </c>
      <c r="L25" s="214"/>
      <c r="M25" s="456">
        <v>10</v>
      </c>
      <c r="N25" s="456">
        <v>5</v>
      </c>
      <c r="O25" s="456">
        <v>3</v>
      </c>
      <c r="P25" s="456">
        <v>7</v>
      </c>
      <c r="Q25" s="456">
        <v>4</v>
      </c>
      <c r="R25" s="214"/>
      <c r="S25" s="456">
        <v>10</v>
      </c>
      <c r="T25" s="456">
        <v>2</v>
      </c>
      <c r="U25" s="456">
        <v>2</v>
      </c>
      <c r="V25" s="456">
        <v>3</v>
      </c>
      <c r="W25" s="456">
        <v>5</v>
      </c>
      <c r="X25" s="214"/>
      <c r="Y25" s="456">
        <f t="shared" si="0"/>
        <v>28</v>
      </c>
      <c r="Z25" s="456">
        <f t="shared" si="1"/>
        <v>16</v>
      </c>
      <c r="AA25" s="456">
        <f t="shared" si="2"/>
        <v>10</v>
      </c>
      <c r="AB25" s="456">
        <f t="shared" si="3"/>
        <v>5</v>
      </c>
      <c r="AC25" s="456">
        <f t="shared" si="4"/>
        <v>12</v>
      </c>
      <c r="AD25" s="456">
        <f t="shared" si="5"/>
        <v>9</v>
      </c>
      <c r="AE25" s="456"/>
      <c r="AF25" s="456">
        <f ca="1">'int 1D'!AI30</f>
        <v>38</v>
      </c>
      <c r="AG25" s="456">
        <f>'int 1D'!AJ30</f>
        <v>16</v>
      </c>
      <c r="AH25" s="456">
        <f>'int 1D'!AK30</f>
        <v>29</v>
      </c>
      <c r="AI25" s="456" t="str">
        <f>'int 1D'!AL30</f>
        <v>NIL</v>
      </c>
      <c r="AJ25" s="456" t="str">
        <f>'int 1D'!AM30</f>
        <v>NIL</v>
      </c>
      <c r="AK25" s="456" t="str">
        <f>'int 1D'!AN30</f>
        <v>NIL</v>
      </c>
      <c r="AL25" s="456">
        <f>'int 2 D '!AI30</f>
        <v>1</v>
      </c>
      <c r="AM25" s="456" t="str">
        <f>'int 2 D '!AJ30</f>
        <v>NIL</v>
      </c>
      <c r="AN25" s="456">
        <f>'int 2 D '!AK30</f>
        <v>17</v>
      </c>
      <c r="AO25" s="456">
        <f>'int 2 D '!AL30</f>
        <v>52</v>
      </c>
      <c r="AP25" s="456" t="str">
        <f>'int 2 D '!AM30</f>
        <v>NIL</v>
      </c>
      <c r="AQ25" s="456" t="str">
        <f>'int 2 D '!AN30</f>
        <v>NIL</v>
      </c>
      <c r="AR25" s="456">
        <f>'int 3D '!AI30</f>
        <v>7</v>
      </c>
      <c r="AS25" s="456">
        <f>'int 3D '!AJ30</f>
        <v>6</v>
      </c>
      <c r="AT25" s="456">
        <f>'int 3D '!AK30</f>
        <v>3</v>
      </c>
      <c r="AU25" s="456">
        <f>'int 3D '!AL30</f>
        <v>20</v>
      </c>
      <c r="AV25" s="456">
        <f>'int 3D '!AM30</f>
        <v>30</v>
      </c>
      <c r="AW25" s="456">
        <f>'int 3D '!AN30</f>
        <v>2</v>
      </c>
      <c r="AX25" s="456">
        <f>TestMarks!AA27</f>
        <v>3</v>
      </c>
      <c r="AY25" s="456">
        <f>TestMarks!AB27</f>
        <v>10</v>
      </c>
      <c r="AZ25" s="456" t="str">
        <f>TestMarks!AC27</f>
        <v>NIL</v>
      </c>
      <c r="BA25" s="456" t="str">
        <f>TestMarks!AD27</f>
        <v>NIL</v>
      </c>
      <c r="BB25" s="456" t="str">
        <f>TestMarks!AE27</f>
        <v>NIL</v>
      </c>
      <c r="BC25" s="456" t="str">
        <f>TestMarks!AF27</f>
        <v>NIL</v>
      </c>
      <c r="BD25" s="456" t="str">
        <f>TestMarks!AG27</f>
        <v>NIL</v>
      </c>
      <c r="BE25" s="456" t="str">
        <f>TestMarks!AH27</f>
        <v>NIL</v>
      </c>
      <c r="BF25" s="456">
        <f>TestMarks!AI27</f>
        <v>8</v>
      </c>
      <c r="BG25" s="456">
        <f>TestMarks!AJ27</f>
        <v>6</v>
      </c>
      <c r="BH25" s="456" t="str">
        <f>TestMarks!AK27</f>
        <v>NIL</v>
      </c>
      <c r="BI25" s="456" t="str">
        <f>TestMarks!AL27</f>
        <v>NIL</v>
      </c>
      <c r="BJ25" s="456" t="str">
        <f>TestMarks!AM27</f>
        <v>NIL</v>
      </c>
      <c r="BK25" s="456" t="str">
        <f>TestMarks!AN27</f>
        <v>NIL</v>
      </c>
      <c r="BL25" s="456" t="str">
        <f>TestMarks!AO27</f>
        <v>NIL</v>
      </c>
      <c r="BM25" s="456" t="str">
        <f>TestMarks!AP27</f>
        <v>NIL</v>
      </c>
      <c r="BN25" s="456">
        <f>TestMarks!AQ27</f>
        <v>3</v>
      </c>
      <c r="BO25" s="456">
        <f>TestMarks!AR27</f>
        <v>5</v>
      </c>
    </row>
    <row r="26" spans="4:67" x14ac:dyDescent="0.2">
      <c r="D26" s="364">
        <f>'Student Entry'!B27</f>
        <v>14</v>
      </c>
      <c r="E26" s="388">
        <f>'Student Entry'!C27</f>
        <v>211413205014</v>
      </c>
      <c r="F26" s="214" t="str">
        <f>'Student Entry'!D27</f>
        <v>ARCHANA.K</v>
      </c>
      <c r="G26" s="456">
        <v>10</v>
      </c>
      <c r="H26" s="456">
        <v>8</v>
      </c>
      <c r="I26" s="456"/>
      <c r="J26" s="456">
        <v>10</v>
      </c>
      <c r="K26" s="456">
        <v>6</v>
      </c>
      <c r="L26" s="214"/>
      <c r="M26" s="456">
        <v>8</v>
      </c>
      <c r="N26" s="456">
        <v>5</v>
      </c>
      <c r="O26" s="456">
        <v>4</v>
      </c>
      <c r="P26" s="456">
        <v>6</v>
      </c>
      <c r="Q26" s="456">
        <v>4</v>
      </c>
      <c r="R26" s="214"/>
      <c r="S26" s="456">
        <v>10</v>
      </c>
      <c r="T26" s="456">
        <v>2</v>
      </c>
      <c r="U26" s="456">
        <v>1</v>
      </c>
      <c r="V26" s="456">
        <v>4</v>
      </c>
      <c r="W26" s="456">
        <v>4</v>
      </c>
      <c r="X26" s="214"/>
      <c r="Y26" s="456">
        <f t="shared" si="0"/>
        <v>28</v>
      </c>
      <c r="Z26" s="456">
        <f t="shared" si="1"/>
        <v>19</v>
      </c>
      <c r="AA26" s="456">
        <f t="shared" si="2"/>
        <v>10</v>
      </c>
      <c r="AB26" s="456">
        <f t="shared" si="3"/>
        <v>5</v>
      </c>
      <c r="AC26" s="456">
        <f t="shared" si="4"/>
        <v>12</v>
      </c>
      <c r="AD26" s="456">
        <f t="shared" si="5"/>
        <v>8</v>
      </c>
      <c r="AE26" s="456"/>
      <c r="AF26" s="456">
        <f ca="1">'int 1D'!AI31</f>
        <v>27</v>
      </c>
      <c r="AG26" s="456">
        <f>'int 1D'!AJ31</f>
        <v>38</v>
      </c>
      <c r="AH26" s="456">
        <f>'int 1D'!AK31</f>
        <v>16</v>
      </c>
      <c r="AI26" s="456" t="str">
        <f>'int 1D'!AL31</f>
        <v>NIL</v>
      </c>
      <c r="AJ26" s="456" t="str">
        <f>'int 1D'!AM31</f>
        <v>NIL</v>
      </c>
      <c r="AK26" s="456" t="str">
        <f>'int 1D'!AN31</f>
        <v>NIL</v>
      </c>
      <c r="AL26" s="456">
        <f>'int 2 D '!AI31</f>
        <v>2</v>
      </c>
      <c r="AM26" s="456" t="str">
        <f>'int 2 D '!AJ31</f>
        <v>NIL</v>
      </c>
      <c r="AN26" s="456">
        <f>'int 2 D '!AK31</f>
        <v>27</v>
      </c>
      <c r="AO26" s="456">
        <f>'int 2 D '!AL31</f>
        <v>40</v>
      </c>
      <c r="AP26" s="456">
        <f>'int 2 D '!AM31</f>
        <v>6</v>
      </c>
      <c r="AQ26" s="456" t="str">
        <f>'int 2 D '!AN31</f>
        <v>NIL</v>
      </c>
      <c r="AR26" s="456">
        <f>'int 3D '!AI31</f>
        <v>5</v>
      </c>
      <c r="AS26" s="456">
        <f>'int 3D '!AJ31</f>
        <v>14</v>
      </c>
      <c r="AT26" s="456">
        <f>'int 3D '!AK31</f>
        <v>18</v>
      </c>
      <c r="AU26" s="456">
        <f>'int 3D '!AL31</f>
        <v>17</v>
      </c>
      <c r="AV26" s="456">
        <f>'int 3D '!AM31</f>
        <v>15</v>
      </c>
      <c r="AW26" s="456">
        <f>'int 3D '!AN31</f>
        <v>1</v>
      </c>
      <c r="AX26" s="456">
        <f>TestMarks!AA28</f>
        <v>5</v>
      </c>
      <c r="AY26" s="456">
        <f>TestMarks!AB28</f>
        <v>10</v>
      </c>
      <c r="AZ26" s="456" t="str">
        <f>TestMarks!AC28</f>
        <v>NIL</v>
      </c>
      <c r="BA26" s="456" t="str">
        <f>TestMarks!AD28</f>
        <v>NIL</v>
      </c>
      <c r="BB26" s="456" t="str">
        <f>TestMarks!AE28</f>
        <v>NIL</v>
      </c>
      <c r="BC26" s="456" t="str">
        <f>TestMarks!AF28</f>
        <v>NIL</v>
      </c>
      <c r="BD26" s="456" t="str">
        <f>TestMarks!AG28</f>
        <v>NIL</v>
      </c>
      <c r="BE26" s="456" t="str">
        <f>TestMarks!AH28</f>
        <v>NIL</v>
      </c>
      <c r="BF26" s="456">
        <f>TestMarks!AI28</f>
        <v>6</v>
      </c>
      <c r="BG26" s="456">
        <f>TestMarks!AJ28</f>
        <v>8</v>
      </c>
      <c r="BH26" s="456" t="str">
        <f>TestMarks!AK28</f>
        <v>NIL</v>
      </c>
      <c r="BI26" s="456" t="str">
        <f>TestMarks!AL28</f>
        <v>NIL</v>
      </c>
      <c r="BJ26" s="456" t="str">
        <f>TestMarks!AM28</f>
        <v>NIL</v>
      </c>
      <c r="BK26" s="456" t="str">
        <f>TestMarks!AN28</f>
        <v>NIL</v>
      </c>
      <c r="BL26" s="456" t="str">
        <f>TestMarks!AO28</f>
        <v>NIL</v>
      </c>
      <c r="BM26" s="456" t="str">
        <f>TestMarks!AP28</f>
        <v>NIL</v>
      </c>
      <c r="BN26" s="456">
        <f>TestMarks!AQ28</f>
        <v>5</v>
      </c>
      <c r="BO26" s="456">
        <f>TestMarks!AR28</f>
        <v>6</v>
      </c>
    </row>
    <row r="27" spans="4:67" x14ac:dyDescent="0.2">
      <c r="D27" s="364">
        <f>'Student Entry'!B28</f>
        <v>15</v>
      </c>
      <c r="E27" s="388">
        <f>'Student Entry'!C28</f>
        <v>211413205015</v>
      </c>
      <c r="F27" s="214" t="str">
        <f>'Student Entry'!D28</f>
        <v>ASHOK KUMAR.S.D</v>
      </c>
      <c r="G27" s="456">
        <v>3</v>
      </c>
      <c r="H27" s="456">
        <v>3</v>
      </c>
      <c r="I27" s="456"/>
      <c r="J27" s="456">
        <v>8</v>
      </c>
      <c r="K27" s="456" t="s">
        <v>937</v>
      </c>
      <c r="L27" s="214"/>
      <c r="M27" s="456" t="s">
        <v>937</v>
      </c>
      <c r="N27" s="456">
        <v>4</v>
      </c>
      <c r="O27" s="456">
        <v>3</v>
      </c>
      <c r="P27" s="456">
        <v>8</v>
      </c>
      <c r="Q27" s="456">
        <v>4</v>
      </c>
      <c r="R27" s="214"/>
      <c r="S27" s="456">
        <v>5</v>
      </c>
      <c r="T27" s="456">
        <v>4</v>
      </c>
      <c r="U27" s="456">
        <v>2</v>
      </c>
      <c r="V27" s="456" t="s">
        <v>937</v>
      </c>
      <c r="W27" s="456">
        <v>5</v>
      </c>
      <c r="X27" s="214"/>
      <c r="Y27" s="456">
        <f t="shared" si="0"/>
        <v>11</v>
      </c>
      <c r="Z27" s="456">
        <f t="shared" si="1"/>
        <v>7</v>
      </c>
      <c r="AA27" s="456">
        <f t="shared" si="2"/>
        <v>11</v>
      </c>
      <c r="AB27" s="456">
        <f t="shared" si="3"/>
        <v>2</v>
      </c>
      <c r="AC27" s="456">
        <f t="shared" si="4"/>
        <v>9</v>
      </c>
      <c r="AD27" s="456">
        <f t="shared" si="5"/>
        <v>9</v>
      </c>
      <c r="AE27" s="456"/>
      <c r="AF27" s="456">
        <f ca="1">'int 1D'!AI32</f>
        <v>25</v>
      </c>
      <c r="AG27" s="456">
        <f>'int 1D'!AJ32</f>
        <v>32</v>
      </c>
      <c r="AH27" s="456">
        <f>'int 1D'!AK32</f>
        <v>27</v>
      </c>
      <c r="AI27" s="456" t="str">
        <f>'int 1D'!AL32</f>
        <v>NIL</v>
      </c>
      <c r="AJ27" s="456" t="str">
        <f>'int 1D'!AM32</f>
        <v>NIL</v>
      </c>
      <c r="AK27" s="456" t="str">
        <f>'int 1D'!AN32</f>
        <v>NIL</v>
      </c>
      <c r="AL27" s="456">
        <f>'int 2 D '!AI32</f>
        <v>2</v>
      </c>
      <c r="AM27" s="456" t="str">
        <f>'int 2 D '!AJ32</f>
        <v>NIL</v>
      </c>
      <c r="AN27" s="456">
        <f>'int 2 D '!AK32</f>
        <v>19</v>
      </c>
      <c r="AO27" s="456">
        <f>'int 2 D '!AL32</f>
        <v>45</v>
      </c>
      <c r="AP27" s="456">
        <f>'int 2 D '!AM32</f>
        <v>7</v>
      </c>
      <c r="AQ27" s="456" t="str">
        <f>'int 2 D '!AN32</f>
        <v>NIL</v>
      </c>
      <c r="AR27" s="456">
        <f>'int 3D '!AI32</f>
        <v>9</v>
      </c>
      <c r="AS27" s="456">
        <f>'int 3D '!AJ32</f>
        <v>9</v>
      </c>
      <c r="AT27" s="456">
        <f>'int 3D '!AK32</f>
        <v>16</v>
      </c>
      <c r="AU27" s="456">
        <f>'int 3D '!AL32</f>
        <v>20</v>
      </c>
      <c r="AV27" s="456">
        <f>'int 3D '!AM32</f>
        <v>13</v>
      </c>
      <c r="AW27" s="456">
        <f>'int 3D '!AN32</f>
        <v>0</v>
      </c>
      <c r="AX27" s="456">
        <f>TestMarks!AA29</f>
        <v>9</v>
      </c>
      <c r="AY27" s="456">
        <f>TestMarks!AB29</f>
        <v>10</v>
      </c>
      <c r="AZ27" s="456" t="str">
        <f>TestMarks!AC29</f>
        <v>NIL</v>
      </c>
      <c r="BA27" s="456" t="str">
        <f>TestMarks!AD29</f>
        <v>NIL</v>
      </c>
      <c r="BB27" s="456" t="str">
        <f>TestMarks!AE29</f>
        <v>NIL</v>
      </c>
      <c r="BC27" s="456" t="str">
        <f>TestMarks!AF29</f>
        <v>NIL</v>
      </c>
      <c r="BD27" s="456" t="str">
        <f>TestMarks!AG29</f>
        <v>NIL</v>
      </c>
      <c r="BE27" s="456" t="str">
        <f>TestMarks!AH29</f>
        <v>NIL</v>
      </c>
      <c r="BF27" s="456">
        <f>TestMarks!AI29</f>
        <v>8</v>
      </c>
      <c r="BG27" s="456">
        <f>TestMarks!AJ29</f>
        <v>4</v>
      </c>
      <c r="BH27" s="456" t="str">
        <f>TestMarks!AK29</f>
        <v>NIL</v>
      </c>
      <c r="BI27" s="456" t="str">
        <f>TestMarks!AL29</f>
        <v>NIL</v>
      </c>
      <c r="BJ27" s="456" t="str">
        <f>TestMarks!AM29</f>
        <v>NIL</v>
      </c>
      <c r="BK27" s="456" t="str">
        <f>TestMarks!AN29</f>
        <v>NIL</v>
      </c>
      <c r="BL27" s="456" t="str">
        <f>TestMarks!AO29</f>
        <v>NIL</v>
      </c>
      <c r="BM27" s="456" t="str">
        <f>TestMarks!AP29</f>
        <v>NIL</v>
      </c>
      <c r="BN27" s="456">
        <f>TestMarks!AQ29</f>
        <v>9</v>
      </c>
      <c r="BO27" s="456">
        <f>TestMarks!AR29</f>
        <v>8</v>
      </c>
    </row>
    <row r="28" spans="4:67" x14ac:dyDescent="0.2">
      <c r="D28" s="364">
        <f>'Student Entry'!B29</f>
        <v>16</v>
      </c>
      <c r="E28" s="388">
        <f>'Student Entry'!C29</f>
        <v>211413205016</v>
      </c>
      <c r="F28" s="214" t="str">
        <f>'Student Entry'!D29</f>
        <v>ATCHAYA PRABHA.M</v>
      </c>
      <c r="G28" s="456">
        <v>10</v>
      </c>
      <c r="H28" s="456">
        <v>6</v>
      </c>
      <c r="I28" s="456"/>
      <c r="J28" s="456">
        <v>9</v>
      </c>
      <c r="K28" s="456">
        <v>6</v>
      </c>
      <c r="L28" s="214"/>
      <c r="M28" s="456">
        <v>10</v>
      </c>
      <c r="N28" s="456">
        <v>5</v>
      </c>
      <c r="O28" s="456">
        <v>4</v>
      </c>
      <c r="P28" s="456">
        <v>6</v>
      </c>
      <c r="Q28" s="456">
        <v>4</v>
      </c>
      <c r="R28" s="214"/>
      <c r="S28" s="456">
        <v>10</v>
      </c>
      <c r="T28" s="456">
        <v>4</v>
      </c>
      <c r="U28" s="456">
        <v>2</v>
      </c>
      <c r="V28" s="456">
        <v>3</v>
      </c>
      <c r="W28" s="456">
        <v>5</v>
      </c>
      <c r="X28" s="214"/>
      <c r="Y28" s="456">
        <f t="shared" si="0"/>
        <v>29</v>
      </c>
      <c r="Z28" s="456">
        <f t="shared" si="1"/>
        <v>17</v>
      </c>
      <c r="AA28" s="456">
        <f t="shared" si="2"/>
        <v>10</v>
      </c>
      <c r="AB28" s="456">
        <f t="shared" si="3"/>
        <v>5</v>
      </c>
      <c r="AC28" s="456">
        <f t="shared" si="4"/>
        <v>14</v>
      </c>
      <c r="AD28" s="456">
        <f t="shared" si="5"/>
        <v>9</v>
      </c>
      <c r="AE28" s="456"/>
      <c r="AF28" s="456">
        <f ca="1">'int 1D'!AI33</f>
        <v>33</v>
      </c>
      <c r="AG28" s="456">
        <f>'int 1D'!AJ33</f>
        <v>23</v>
      </c>
      <c r="AH28" s="456">
        <f>'int 1D'!AK33</f>
        <v>24</v>
      </c>
      <c r="AI28" s="456" t="str">
        <f>'int 1D'!AL33</f>
        <v>NIL</v>
      </c>
      <c r="AJ28" s="456" t="str">
        <f>'int 1D'!AM33</f>
        <v>NIL</v>
      </c>
      <c r="AK28" s="456" t="str">
        <f>'int 1D'!AN33</f>
        <v>NIL</v>
      </c>
      <c r="AL28" s="456">
        <f>'int 2 D '!AI33</f>
        <v>2</v>
      </c>
      <c r="AM28" s="456" t="str">
        <f>'int 2 D '!AJ33</f>
        <v>NIL</v>
      </c>
      <c r="AN28" s="456">
        <f>'int 2 D '!AK33</f>
        <v>37</v>
      </c>
      <c r="AO28" s="456">
        <f>'int 2 D '!AL33</f>
        <v>37</v>
      </c>
      <c r="AP28" s="456" t="str">
        <f>'int 2 D '!AM33</f>
        <v>NIL</v>
      </c>
      <c r="AQ28" s="456" t="str">
        <f>'int 2 D '!AN33</f>
        <v>NIL</v>
      </c>
      <c r="AR28" s="456">
        <f>'int 3D '!AI33</f>
        <v>9</v>
      </c>
      <c r="AS28" s="456">
        <f>'int 3D '!AJ33</f>
        <v>7</v>
      </c>
      <c r="AT28" s="456">
        <f>'int 3D '!AK33</f>
        <v>10</v>
      </c>
      <c r="AU28" s="456">
        <f>'int 3D '!AL33</f>
        <v>8</v>
      </c>
      <c r="AV28" s="456">
        <f>'int 3D '!AM33</f>
        <v>30</v>
      </c>
      <c r="AW28" s="456">
        <f>'int 3D '!AN33</f>
        <v>1</v>
      </c>
      <c r="AX28" s="456">
        <f>TestMarks!AA30</f>
        <v>8</v>
      </c>
      <c r="AY28" s="456">
        <f>TestMarks!AB30</f>
        <v>6</v>
      </c>
      <c r="AZ28" s="456" t="str">
        <f>TestMarks!AC30</f>
        <v>NIL</v>
      </c>
      <c r="BA28" s="456" t="str">
        <f>TestMarks!AD30</f>
        <v>NIL</v>
      </c>
      <c r="BB28" s="456" t="str">
        <f>TestMarks!AE30</f>
        <v>NIL</v>
      </c>
      <c r="BC28" s="456" t="str">
        <f>TestMarks!AF30</f>
        <v>NIL</v>
      </c>
      <c r="BD28" s="456" t="str">
        <f>TestMarks!AG30</f>
        <v>NIL</v>
      </c>
      <c r="BE28" s="456" t="str">
        <f>TestMarks!AH30</f>
        <v>NIL</v>
      </c>
      <c r="BF28" s="456">
        <f>TestMarks!AI30</f>
        <v>6</v>
      </c>
      <c r="BG28" s="456">
        <f>TestMarks!AJ30</f>
        <v>9</v>
      </c>
      <c r="BH28" s="456" t="str">
        <f>TestMarks!AK30</f>
        <v>NIL</v>
      </c>
      <c r="BI28" s="456" t="str">
        <f>TestMarks!AL30</f>
        <v>NIL</v>
      </c>
      <c r="BJ28" s="456" t="str">
        <f>TestMarks!AM30</f>
        <v>NIL</v>
      </c>
      <c r="BK28" s="456" t="str">
        <f>TestMarks!AN30</f>
        <v>NIL</v>
      </c>
      <c r="BL28" s="456" t="str">
        <f>TestMarks!AO30</f>
        <v>NIL</v>
      </c>
      <c r="BM28" s="456" t="str">
        <f>TestMarks!AP30</f>
        <v>NIL</v>
      </c>
      <c r="BN28" s="456">
        <f>TestMarks!AQ30</f>
        <v>8</v>
      </c>
      <c r="BO28" s="456">
        <f>TestMarks!AR30</f>
        <v>6</v>
      </c>
    </row>
    <row r="29" spans="4:67" x14ac:dyDescent="0.2">
      <c r="D29" s="364">
        <f>'Student Entry'!B30</f>
        <v>17</v>
      </c>
      <c r="E29" s="388">
        <f>'Student Entry'!C30</f>
        <v>211413205017</v>
      </c>
      <c r="F29" s="214" t="str">
        <f>'Student Entry'!D30</f>
        <v>BALASRIMATHI.S</v>
      </c>
      <c r="G29" s="456">
        <v>6</v>
      </c>
      <c r="H29" s="456">
        <v>7</v>
      </c>
      <c r="I29" s="456"/>
      <c r="J29" s="456">
        <v>8</v>
      </c>
      <c r="K29" s="456">
        <v>6</v>
      </c>
      <c r="L29" s="214"/>
      <c r="M29" s="456">
        <v>5</v>
      </c>
      <c r="N29" s="456">
        <v>2</v>
      </c>
      <c r="O29" s="456">
        <v>3</v>
      </c>
      <c r="P29" s="456">
        <v>9</v>
      </c>
      <c r="Q29" s="456">
        <v>4</v>
      </c>
      <c r="R29" s="214"/>
      <c r="S29" s="456">
        <v>10</v>
      </c>
      <c r="T29" s="456">
        <v>4</v>
      </c>
      <c r="U29" s="456">
        <v>2</v>
      </c>
      <c r="V29" s="456">
        <v>4</v>
      </c>
      <c r="W29" s="456">
        <v>2</v>
      </c>
      <c r="X29" s="214"/>
      <c r="Y29" s="456">
        <f t="shared" si="0"/>
        <v>19</v>
      </c>
      <c r="Z29" s="456">
        <f t="shared" si="1"/>
        <v>15</v>
      </c>
      <c r="AA29" s="456">
        <f t="shared" si="2"/>
        <v>12</v>
      </c>
      <c r="AB29" s="456">
        <f t="shared" si="3"/>
        <v>6</v>
      </c>
      <c r="AC29" s="456">
        <f t="shared" si="4"/>
        <v>14</v>
      </c>
      <c r="AD29" s="456">
        <f t="shared" si="5"/>
        <v>6</v>
      </c>
      <c r="AE29" s="456"/>
      <c r="AF29" s="456">
        <f ca="1">'int 1D'!AI34</f>
        <v>28</v>
      </c>
      <c r="AG29" s="456">
        <f>'int 1D'!AJ34</f>
        <v>29</v>
      </c>
      <c r="AH29" s="456">
        <f>'int 1D'!AK34</f>
        <v>27</v>
      </c>
      <c r="AI29" s="456" t="str">
        <f>'int 1D'!AL34</f>
        <v>NIL</v>
      </c>
      <c r="AJ29" s="456" t="str">
        <f>'int 1D'!AM34</f>
        <v>NIL</v>
      </c>
      <c r="AK29" s="456" t="str">
        <f>'int 1D'!AN34</f>
        <v>NIL</v>
      </c>
      <c r="AL29" s="456">
        <f>'int 2 D '!AI34</f>
        <v>2</v>
      </c>
      <c r="AM29" s="456" t="str">
        <f>'int 2 D '!AJ34</f>
        <v>NIL</v>
      </c>
      <c r="AN29" s="456">
        <f>'int 2 D '!AK34</f>
        <v>9</v>
      </c>
      <c r="AO29" s="456">
        <f>'int 2 D '!AL34</f>
        <v>61</v>
      </c>
      <c r="AP29" s="456" t="str">
        <f>'int 2 D '!AM34</f>
        <v>NIL</v>
      </c>
      <c r="AQ29" s="456" t="str">
        <f>'int 2 D '!AN34</f>
        <v>NIL</v>
      </c>
      <c r="AR29" s="456">
        <f>'int 3D '!AI34</f>
        <v>4</v>
      </c>
      <c r="AS29" s="456">
        <f>'int 3D '!AJ34</f>
        <v>11</v>
      </c>
      <c r="AT29" s="456">
        <f>'int 3D '!AK34</f>
        <v>7</v>
      </c>
      <c r="AU29" s="456">
        <f>'int 3D '!AL34</f>
        <v>16</v>
      </c>
      <c r="AV29" s="456">
        <f>'int 3D '!AM34</f>
        <v>18</v>
      </c>
      <c r="AW29" s="456">
        <f>'int 3D '!AN34</f>
        <v>2</v>
      </c>
      <c r="AX29" s="456">
        <f>TestMarks!AA31</f>
        <v>6</v>
      </c>
      <c r="AY29" s="456">
        <f>TestMarks!AB31</f>
        <v>8</v>
      </c>
      <c r="AZ29" s="456" t="str">
        <f>TestMarks!AC31</f>
        <v>NIL</v>
      </c>
      <c r="BA29" s="456" t="str">
        <f>TestMarks!AD31</f>
        <v>NIL</v>
      </c>
      <c r="BB29" s="456" t="str">
        <f>TestMarks!AE31</f>
        <v>NIL</v>
      </c>
      <c r="BC29" s="456" t="str">
        <f>TestMarks!AF31</f>
        <v>NIL</v>
      </c>
      <c r="BD29" s="456" t="str">
        <f>TestMarks!AG31</f>
        <v>NIL</v>
      </c>
      <c r="BE29" s="456" t="str">
        <f>TestMarks!AH31</f>
        <v>NIL</v>
      </c>
      <c r="BF29" s="456">
        <f>TestMarks!AI31</f>
        <v>9</v>
      </c>
      <c r="BG29" s="456">
        <f>TestMarks!AJ31</f>
        <v>2</v>
      </c>
      <c r="BH29" s="456" t="str">
        <f>TestMarks!AK31</f>
        <v>NIL</v>
      </c>
      <c r="BI29" s="456" t="str">
        <f>TestMarks!AL31</f>
        <v>NIL</v>
      </c>
      <c r="BJ29" s="456" t="str">
        <f>TestMarks!AM31</f>
        <v>NIL</v>
      </c>
      <c r="BK29" s="456" t="str">
        <f>TestMarks!AN31</f>
        <v>NIL</v>
      </c>
      <c r="BL29" s="456" t="str">
        <f>TestMarks!AO31</f>
        <v>NIL</v>
      </c>
      <c r="BM29" s="456" t="str">
        <f>TestMarks!AP31</f>
        <v>NIL</v>
      </c>
      <c r="BN29" s="456">
        <f>TestMarks!AQ31</f>
        <v>6</v>
      </c>
      <c r="BO29" s="456">
        <f>TestMarks!AR31</f>
        <v>8</v>
      </c>
    </row>
    <row r="30" spans="4:67" x14ac:dyDescent="0.2">
      <c r="D30" s="364">
        <f>'Student Entry'!B31</f>
        <v>18</v>
      </c>
      <c r="E30" s="388">
        <f>'Student Entry'!C31</f>
        <v>211413205018</v>
      </c>
      <c r="F30" s="214" t="str">
        <f>'Student Entry'!D31</f>
        <v>BERNO RAJ.A</v>
      </c>
      <c r="G30" s="456">
        <v>8</v>
      </c>
      <c r="H30" s="456">
        <v>9</v>
      </c>
      <c r="I30" s="456"/>
      <c r="J30" s="456">
        <v>9</v>
      </c>
      <c r="K30" s="456">
        <v>6</v>
      </c>
      <c r="L30" s="214"/>
      <c r="M30" s="456">
        <v>10</v>
      </c>
      <c r="N30" s="456">
        <v>5</v>
      </c>
      <c r="O30" s="456">
        <v>5</v>
      </c>
      <c r="P30" s="456">
        <v>6</v>
      </c>
      <c r="Q30" s="456">
        <v>2</v>
      </c>
      <c r="R30" s="214"/>
      <c r="S30" s="456">
        <v>10</v>
      </c>
      <c r="T30" s="456">
        <v>2</v>
      </c>
      <c r="U30" s="456">
        <v>1</v>
      </c>
      <c r="V30" s="456">
        <v>4</v>
      </c>
      <c r="W30" s="456">
        <v>5</v>
      </c>
      <c r="X30" s="214"/>
      <c r="Y30" s="456">
        <f t="shared" si="0"/>
        <v>27</v>
      </c>
      <c r="Z30" s="456">
        <f t="shared" si="1"/>
        <v>20</v>
      </c>
      <c r="AA30" s="456">
        <f t="shared" si="2"/>
        <v>11</v>
      </c>
      <c r="AB30" s="456">
        <f t="shared" si="3"/>
        <v>5</v>
      </c>
      <c r="AC30" s="456">
        <f t="shared" si="4"/>
        <v>12</v>
      </c>
      <c r="AD30" s="456">
        <f t="shared" si="5"/>
        <v>7</v>
      </c>
      <c r="AE30" s="456"/>
      <c r="AF30" s="456">
        <f ca="1">'int 1D'!AI35</f>
        <v>26</v>
      </c>
      <c r="AG30" s="456">
        <f>'int 1D'!AJ35</f>
        <v>32</v>
      </c>
      <c r="AH30" s="456">
        <f>'int 1D'!AK35</f>
        <v>20</v>
      </c>
      <c r="AI30" s="456" t="str">
        <f>'int 1D'!AL35</f>
        <v>NIL</v>
      </c>
      <c r="AJ30" s="456" t="str">
        <f>'int 1D'!AM35</f>
        <v>NIL</v>
      </c>
      <c r="AK30" s="456" t="str">
        <f>'int 1D'!AN35</f>
        <v>NIL</v>
      </c>
      <c r="AL30" s="456">
        <f>'int 2 D '!AI35</f>
        <v>2</v>
      </c>
      <c r="AM30" s="456" t="str">
        <f>'int 2 D '!AJ35</f>
        <v>NIL</v>
      </c>
      <c r="AN30" s="456">
        <f>'int 2 D '!AK35</f>
        <v>22</v>
      </c>
      <c r="AO30" s="456">
        <f>'int 2 D '!AL35</f>
        <v>41</v>
      </c>
      <c r="AP30" s="456" t="str">
        <f>'int 2 D '!AM35</f>
        <v>NIL</v>
      </c>
      <c r="AQ30" s="456" t="str">
        <f>'int 2 D '!AN35</f>
        <v>NIL</v>
      </c>
      <c r="AR30" s="456">
        <f>'int 3D '!AI35</f>
        <v>8</v>
      </c>
      <c r="AS30" s="456">
        <f>'int 3D '!AJ35</f>
        <v>8</v>
      </c>
      <c r="AT30" s="456">
        <f>'int 3D '!AK35</f>
        <v>4</v>
      </c>
      <c r="AU30" s="456">
        <f>'int 3D '!AL35</f>
        <v>24</v>
      </c>
      <c r="AV30" s="456">
        <f>'int 3D '!AM35</f>
        <v>26</v>
      </c>
      <c r="AW30" s="456">
        <f>'int 3D '!AN35</f>
        <v>2</v>
      </c>
      <c r="AX30" s="456">
        <f>TestMarks!AA32</f>
        <v>10</v>
      </c>
      <c r="AY30" s="456">
        <f>TestMarks!AB32</f>
        <v>4</v>
      </c>
      <c r="AZ30" s="456" t="str">
        <f>TestMarks!AC32</f>
        <v>NIL</v>
      </c>
      <c r="BA30" s="456" t="str">
        <f>TestMarks!AD32</f>
        <v>NIL</v>
      </c>
      <c r="BB30" s="456" t="str">
        <f>TestMarks!AE32</f>
        <v>NIL</v>
      </c>
      <c r="BC30" s="456" t="str">
        <f>TestMarks!AF32</f>
        <v>NIL</v>
      </c>
      <c r="BD30" s="456" t="str">
        <f>TestMarks!AG32</f>
        <v>NIL</v>
      </c>
      <c r="BE30" s="456" t="str">
        <f>TestMarks!AH32</f>
        <v>NIL</v>
      </c>
      <c r="BF30" s="456">
        <f>TestMarks!AI32</f>
        <v>7</v>
      </c>
      <c r="BG30" s="456">
        <f>TestMarks!AJ32</f>
        <v>5</v>
      </c>
      <c r="BH30" s="456" t="str">
        <f>TestMarks!AK32</f>
        <v>NIL</v>
      </c>
      <c r="BI30" s="456" t="str">
        <f>TestMarks!AL32</f>
        <v>NIL</v>
      </c>
      <c r="BJ30" s="456" t="str">
        <f>TestMarks!AM32</f>
        <v>NIL</v>
      </c>
      <c r="BK30" s="456" t="str">
        <f>TestMarks!AN32</f>
        <v>NIL</v>
      </c>
      <c r="BL30" s="456" t="str">
        <f>TestMarks!AO32</f>
        <v>NIL</v>
      </c>
      <c r="BM30" s="456" t="str">
        <f>TestMarks!AP32</f>
        <v>NIL</v>
      </c>
      <c r="BN30" s="456">
        <f>TestMarks!AQ32</f>
        <v>10</v>
      </c>
      <c r="BO30" s="456">
        <f>TestMarks!AR32</f>
        <v>7</v>
      </c>
    </row>
    <row r="31" spans="4:67" x14ac:dyDescent="0.2">
      <c r="D31" s="364">
        <f>'Student Entry'!B32</f>
        <v>19</v>
      </c>
      <c r="E31" s="388">
        <f>'Student Entry'!C32</f>
        <v>211413205019</v>
      </c>
      <c r="F31" s="214" t="str">
        <f>'Student Entry'!D32</f>
        <v>BHARATH.D.P</v>
      </c>
      <c r="G31" s="456">
        <v>6</v>
      </c>
      <c r="H31" s="456">
        <v>8</v>
      </c>
      <c r="I31" s="456"/>
      <c r="J31" s="456">
        <v>7</v>
      </c>
      <c r="K31" s="456">
        <v>6</v>
      </c>
      <c r="L31" s="214"/>
      <c r="M31" s="456">
        <v>10</v>
      </c>
      <c r="N31" s="456">
        <v>4</v>
      </c>
      <c r="O31" s="456">
        <v>3</v>
      </c>
      <c r="P31" s="456">
        <v>8</v>
      </c>
      <c r="Q31" s="456">
        <v>4</v>
      </c>
      <c r="R31" s="214"/>
      <c r="S31" s="456">
        <v>7</v>
      </c>
      <c r="T31" s="456">
        <v>2</v>
      </c>
      <c r="U31" s="456">
        <v>2</v>
      </c>
      <c r="V31" s="456">
        <v>2</v>
      </c>
      <c r="W31" s="456">
        <v>4</v>
      </c>
      <c r="X31" s="214"/>
      <c r="Y31" s="456">
        <f t="shared" si="0"/>
        <v>23</v>
      </c>
      <c r="Z31" s="456">
        <f t="shared" si="1"/>
        <v>18</v>
      </c>
      <c r="AA31" s="456">
        <f t="shared" si="2"/>
        <v>11</v>
      </c>
      <c r="AB31" s="456">
        <f t="shared" si="3"/>
        <v>4</v>
      </c>
      <c r="AC31" s="456">
        <f t="shared" si="4"/>
        <v>9</v>
      </c>
      <c r="AD31" s="456">
        <f t="shared" si="5"/>
        <v>8</v>
      </c>
      <c r="AE31" s="456"/>
      <c r="AF31" s="456">
        <f ca="1">'int 1D'!AI36</f>
        <v>24</v>
      </c>
      <c r="AG31" s="456">
        <f>'int 1D'!AJ36</f>
        <v>35</v>
      </c>
      <c r="AH31" s="456">
        <f>'int 1D'!AK36</f>
        <v>21</v>
      </c>
      <c r="AI31" s="456" t="str">
        <f>'int 1D'!AL36</f>
        <v>NIL</v>
      </c>
      <c r="AJ31" s="456" t="str">
        <f>'int 1D'!AM36</f>
        <v>NIL</v>
      </c>
      <c r="AK31" s="456" t="str">
        <f>'int 1D'!AN36</f>
        <v>NIL</v>
      </c>
      <c r="AL31" s="456">
        <f>'int 2 D '!AI36</f>
        <v>1</v>
      </c>
      <c r="AM31" s="456" t="str">
        <f>'int 2 D '!AJ36</f>
        <v>NIL</v>
      </c>
      <c r="AN31" s="456">
        <f>'int 2 D '!AK36</f>
        <v>20</v>
      </c>
      <c r="AO31" s="456">
        <f>'int 2 D '!AL36</f>
        <v>47</v>
      </c>
      <c r="AP31" s="456" t="str">
        <f>'int 2 D '!AM36</f>
        <v>NIL</v>
      </c>
      <c r="AQ31" s="456" t="str">
        <f>'int 2 D '!AN36</f>
        <v>NIL</v>
      </c>
      <c r="AR31" s="456">
        <f>'int 3D '!AI36</f>
        <v>4</v>
      </c>
      <c r="AS31" s="456">
        <f>'int 3D '!AJ36</f>
        <v>14</v>
      </c>
      <c r="AT31" s="456">
        <f>'int 3D '!AK36</f>
        <v>17</v>
      </c>
      <c r="AU31" s="456">
        <f>'int 3D '!AL36</f>
        <v>14</v>
      </c>
      <c r="AV31" s="456">
        <f>'int 3D '!AM36</f>
        <v>17</v>
      </c>
      <c r="AW31" s="456">
        <f>'int 3D '!AN36</f>
        <v>1</v>
      </c>
      <c r="AX31" s="456">
        <f>TestMarks!AA33</f>
        <v>10</v>
      </c>
      <c r="AY31" s="456">
        <f>TestMarks!AB33</f>
        <v>9</v>
      </c>
      <c r="AZ31" s="456" t="str">
        <f>TestMarks!AC33</f>
        <v>NIL</v>
      </c>
      <c r="BA31" s="456" t="str">
        <f>TestMarks!AD33</f>
        <v>NIL</v>
      </c>
      <c r="BB31" s="456" t="str">
        <f>TestMarks!AE33</f>
        <v>NIL</v>
      </c>
      <c r="BC31" s="456" t="str">
        <f>TestMarks!AF33</f>
        <v>NIL</v>
      </c>
      <c r="BD31" s="456" t="str">
        <f>TestMarks!AG33</f>
        <v>NIL</v>
      </c>
      <c r="BE31" s="456" t="str">
        <f>TestMarks!AH33</f>
        <v>NIL</v>
      </c>
      <c r="BF31" s="456">
        <f>TestMarks!AI33</f>
        <v>6</v>
      </c>
      <c r="BG31" s="456">
        <f>TestMarks!AJ33</f>
        <v>8</v>
      </c>
      <c r="BH31" s="456" t="str">
        <f>TestMarks!AK33</f>
        <v>NIL</v>
      </c>
      <c r="BI31" s="456" t="str">
        <f>TestMarks!AL33</f>
        <v>NIL</v>
      </c>
      <c r="BJ31" s="456" t="str">
        <f>TestMarks!AM33</f>
        <v>NIL</v>
      </c>
      <c r="BK31" s="456" t="str">
        <f>TestMarks!AN33</f>
        <v>NIL</v>
      </c>
      <c r="BL31" s="456" t="str">
        <f>TestMarks!AO33</f>
        <v>NIL</v>
      </c>
      <c r="BM31" s="456" t="str">
        <f>TestMarks!AP33</f>
        <v>NIL</v>
      </c>
      <c r="BN31" s="456">
        <f>TestMarks!AQ33</f>
        <v>10</v>
      </c>
      <c r="BO31" s="456">
        <f>TestMarks!AR33</f>
        <v>6</v>
      </c>
    </row>
    <row r="32" spans="4:67" x14ac:dyDescent="0.2">
      <c r="D32" s="364">
        <f>'Student Entry'!B33</f>
        <v>20</v>
      </c>
      <c r="E32" s="388">
        <f>'Student Entry'!C33</f>
        <v>211413205020</v>
      </c>
      <c r="F32" s="214" t="str">
        <f>'Student Entry'!D33</f>
        <v>BHAVANI.B</v>
      </c>
      <c r="G32" s="456">
        <v>10</v>
      </c>
      <c r="H32" s="456">
        <v>6</v>
      </c>
      <c r="I32" s="456"/>
      <c r="J32" s="456">
        <v>10</v>
      </c>
      <c r="K32" s="456">
        <v>6</v>
      </c>
      <c r="L32" s="214"/>
      <c r="M32" s="456">
        <v>6</v>
      </c>
      <c r="N32" s="456">
        <v>5</v>
      </c>
      <c r="O32" s="456">
        <v>2</v>
      </c>
      <c r="P32" s="456">
        <v>6</v>
      </c>
      <c r="Q32" s="456">
        <v>2</v>
      </c>
      <c r="R32" s="214"/>
      <c r="S32" s="456">
        <v>10</v>
      </c>
      <c r="T32" s="456">
        <v>4</v>
      </c>
      <c r="U32" s="456">
        <v>2</v>
      </c>
      <c r="V32" s="456">
        <v>4</v>
      </c>
      <c r="W32" s="456">
        <v>2</v>
      </c>
      <c r="X32" s="214"/>
      <c r="Y32" s="456">
        <f t="shared" si="0"/>
        <v>26</v>
      </c>
      <c r="Z32" s="456">
        <f t="shared" si="1"/>
        <v>17</v>
      </c>
      <c r="AA32" s="456">
        <f t="shared" si="2"/>
        <v>8</v>
      </c>
      <c r="AB32" s="456">
        <f t="shared" si="3"/>
        <v>6</v>
      </c>
      <c r="AC32" s="456">
        <f t="shared" si="4"/>
        <v>14</v>
      </c>
      <c r="AD32" s="456">
        <f t="shared" si="5"/>
        <v>4</v>
      </c>
      <c r="AE32" s="456"/>
      <c r="AF32" s="456">
        <f ca="1">'int 1D'!AI37</f>
        <v>24</v>
      </c>
      <c r="AG32" s="456">
        <f>'int 1D'!AJ37</f>
        <v>30</v>
      </c>
      <c r="AH32" s="456">
        <f>'int 1D'!AK37</f>
        <v>24</v>
      </c>
      <c r="AI32" s="456" t="str">
        <f>'int 1D'!AL37</f>
        <v>NIL</v>
      </c>
      <c r="AJ32" s="456" t="str">
        <f>'int 1D'!AM37</f>
        <v>NIL</v>
      </c>
      <c r="AK32" s="456" t="str">
        <f>'int 1D'!AN37</f>
        <v>NIL</v>
      </c>
      <c r="AL32" s="456">
        <f>'int 2 D '!AI37</f>
        <v>2</v>
      </c>
      <c r="AM32" s="456" t="str">
        <f>'int 2 D '!AJ37</f>
        <v>NIL</v>
      </c>
      <c r="AN32" s="456">
        <f>'int 2 D '!AK37</f>
        <v>21</v>
      </c>
      <c r="AO32" s="456">
        <f>'int 2 D '!AL37</f>
        <v>50</v>
      </c>
      <c r="AP32" s="456" t="str">
        <f>'int 2 D '!AM37</f>
        <v>NIL</v>
      </c>
      <c r="AQ32" s="456" t="str">
        <f>'int 2 D '!AN37</f>
        <v>NIL</v>
      </c>
      <c r="AR32" s="456">
        <f>'int 3D '!AI37</f>
        <v>10</v>
      </c>
      <c r="AS32" s="456">
        <f>'int 3D '!AJ37</f>
        <v>9</v>
      </c>
      <c r="AT32" s="456">
        <f>'int 3D '!AK37</f>
        <v>10</v>
      </c>
      <c r="AU32" s="456">
        <f>'int 3D '!AL37</f>
        <v>11</v>
      </c>
      <c r="AV32" s="456">
        <f>'int 3D '!AM37</f>
        <v>31</v>
      </c>
      <c r="AW32" s="456">
        <f>'int 3D '!AN37</f>
        <v>2</v>
      </c>
      <c r="AX32" s="456">
        <f>TestMarks!AA34</f>
        <v>5</v>
      </c>
      <c r="AY32" s="456">
        <f>TestMarks!AB34</f>
        <v>2</v>
      </c>
      <c r="AZ32" s="456" t="str">
        <f>TestMarks!AC34</f>
        <v>NIL</v>
      </c>
      <c r="BA32" s="456" t="str">
        <f>TestMarks!AD34</f>
        <v>NIL</v>
      </c>
      <c r="BB32" s="456" t="str">
        <f>TestMarks!AE34</f>
        <v>NIL</v>
      </c>
      <c r="BC32" s="456" t="str">
        <f>TestMarks!AF34</f>
        <v>NIL</v>
      </c>
      <c r="BD32" s="456" t="str">
        <f>TestMarks!AG34</f>
        <v>NIL</v>
      </c>
      <c r="BE32" s="456" t="str">
        <f>TestMarks!AH34</f>
        <v>NIL</v>
      </c>
      <c r="BF32" s="456">
        <f>TestMarks!AI34</f>
        <v>9</v>
      </c>
      <c r="BG32" s="456">
        <f>TestMarks!AJ34</f>
        <v>9</v>
      </c>
      <c r="BH32" s="456" t="str">
        <f>TestMarks!AK34</f>
        <v>NIL</v>
      </c>
      <c r="BI32" s="456" t="str">
        <f>TestMarks!AL34</f>
        <v>NIL</v>
      </c>
      <c r="BJ32" s="456" t="str">
        <f>TestMarks!AM34</f>
        <v>NIL</v>
      </c>
      <c r="BK32" s="456" t="str">
        <f>TestMarks!AN34</f>
        <v>NIL</v>
      </c>
      <c r="BL32" s="456" t="str">
        <f>TestMarks!AO34</f>
        <v>NIL</v>
      </c>
      <c r="BM32" s="456" t="str">
        <f>TestMarks!AP34</f>
        <v>NIL</v>
      </c>
      <c r="BN32" s="456">
        <f>TestMarks!AQ34</f>
        <v>10</v>
      </c>
      <c r="BO32" s="456">
        <f>TestMarks!AR34</f>
        <v>9</v>
      </c>
    </row>
    <row r="33" spans="4:67" x14ac:dyDescent="0.2">
      <c r="D33" s="364">
        <f>'Student Entry'!B34</f>
        <v>21</v>
      </c>
      <c r="E33" s="388">
        <f>'Student Entry'!C34</f>
        <v>211413205021</v>
      </c>
      <c r="F33" s="214" t="str">
        <f>'Student Entry'!D34</f>
        <v>BINCY IMMACULATE.M</v>
      </c>
      <c r="G33" s="456">
        <v>9</v>
      </c>
      <c r="H33" s="456">
        <v>6</v>
      </c>
      <c r="I33" s="456"/>
      <c r="J33" s="456">
        <v>9</v>
      </c>
      <c r="K33" s="456">
        <v>6</v>
      </c>
      <c r="L33" s="214"/>
      <c r="M33" s="456">
        <v>10</v>
      </c>
      <c r="N33" s="456">
        <v>2</v>
      </c>
      <c r="O33" s="456">
        <v>2</v>
      </c>
      <c r="P33" s="456">
        <v>9</v>
      </c>
      <c r="Q33" s="456">
        <v>2</v>
      </c>
      <c r="R33" s="214"/>
      <c r="S33" s="456">
        <v>10</v>
      </c>
      <c r="T33" s="456">
        <v>4</v>
      </c>
      <c r="U33" s="456">
        <v>1</v>
      </c>
      <c r="V33" s="456">
        <v>4</v>
      </c>
      <c r="W33" s="456">
        <v>3</v>
      </c>
      <c r="X33" s="214"/>
      <c r="Y33" s="456">
        <f t="shared" si="0"/>
        <v>28</v>
      </c>
      <c r="Z33" s="456">
        <f t="shared" si="1"/>
        <v>14</v>
      </c>
      <c r="AA33" s="456">
        <f t="shared" si="2"/>
        <v>11</v>
      </c>
      <c r="AB33" s="456">
        <f t="shared" si="3"/>
        <v>5</v>
      </c>
      <c r="AC33" s="456">
        <f t="shared" si="4"/>
        <v>14</v>
      </c>
      <c r="AD33" s="456">
        <f t="shared" si="5"/>
        <v>5</v>
      </c>
      <c r="AE33" s="456"/>
      <c r="AF33" s="456">
        <f ca="1">'int 1D'!AI38</f>
        <v>15</v>
      </c>
      <c r="AG33" s="456">
        <f>'int 1D'!AJ38</f>
        <v>43</v>
      </c>
      <c r="AH33" s="456">
        <f>'int 1D'!AK38</f>
        <v>16</v>
      </c>
      <c r="AI33" s="456" t="str">
        <f>'int 1D'!AL38</f>
        <v>NIL</v>
      </c>
      <c r="AJ33" s="456" t="str">
        <f>'int 1D'!AM38</f>
        <v>NIL</v>
      </c>
      <c r="AK33" s="456" t="str">
        <f>'int 1D'!AN38</f>
        <v>NIL</v>
      </c>
      <c r="AL33" s="456">
        <f>'int 2 D '!AI38</f>
        <v>2</v>
      </c>
      <c r="AM33" s="456" t="str">
        <f>'int 2 D '!AJ38</f>
        <v>NIL</v>
      </c>
      <c r="AN33" s="456">
        <f>'int 2 D '!AK38</f>
        <v>38</v>
      </c>
      <c r="AO33" s="456">
        <f>'int 2 D '!AL38</f>
        <v>31</v>
      </c>
      <c r="AP33" s="456" t="str">
        <f>'int 2 D '!AM38</f>
        <v>NIL</v>
      </c>
      <c r="AQ33" s="456" t="str">
        <f>'int 2 D '!AN38</f>
        <v>NIL</v>
      </c>
      <c r="AR33" s="456">
        <f>'int 3D '!AI38</f>
        <v>9</v>
      </c>
      <c r="AS33" s="456">
        <f>'int 3D '!AJ38</f>
        <v>10</v>
      </c>
      <c r="AT33" s="456">
        <f>'int 3D '!AK38</f>
        <v>3</v>
      </c>
      <c r="AU33" s="456">
        <f>'int 3D '!AL38</f>
        <v>27</v>
      </c>
      <c r="AV33" s="456">
        <f>'int 3D '!AM38</f>
        <v>24</v>
      </c>
      <c r="AW33" s="456">
        <f>'int 3D '!AN38</f>
        <v>1</v>
      </c>
      <c r="AX33" s="456">
        <f>TestMarks!AA35</f>
        <v>6</v>
      </c>
      <c r="AY33" s="456">
        <f>TestMarks!AB35</f>
        <v>5</v>
      </c>
      <c r="AZ33" s="456" t="str">
        <f>TestMarks!AC35</f>
        <v>NIL</v>
      </c>
      <c r="BA33" s="456" t="str">
        <f>TestMarks!AD35</f>
        <v>NIL</v>
      </c>
      <c r="BB33" s="456" t="str">
        <f>TestMarks!AE35</f>
        <v>NIL</v>
      </c>
      <c r="BC33" s="456" t="str">
        <f>TestMarks!AF35</f>
        <v>NIL</v>
      </c>
      <c r="BD33" s="456" t="str">
        <f>TestMarks!AG35</f>
        <v>NIL</v>
      </c>
      <c r="BE33" s="456" t="str">
        <f>TestMarks!AH35</f>
        <v>NIL</v>
      </c>
      <c r="BF33" s="456">
        <f>TestMarks!AI35</f>
        <v>5</v>
      </c>
      <c r="BG33" s="456">
        <f>TestMarks!AJ35</f>
        <v>6</v>
      </c>
      <c r="BH33" s="456" t="str">
        <f>TestMarks!AK35</f>
        <v>NIL</v>
      </c>
      <c r="BI33" s="456" t="str">
        <f>TestMarks!AL35</f>
        <v>NIL</v>
      </c>
      <c r="BJ33" s="456" t="str">
        <f>TestMarks!AM35</f>
        <v>NIL</v>
      </c>
      <c r="BK33" s="456" t="str">
        <f>TestMarks!AN35</f>
        <v>NIL</v>
      </c>
      <c r="BL33" s="456" t="str">
        <f>TestMarks!AO35</f>
        <v>NIL</v>
      </c>
      <c r="BM33" s="456" t="str">
        <f>TestMarks!AP35</f>
        <v>NIL</v>
      </c>
      <c r="BN33" s="456">
        <f>TestMarks!AQ35</f>
        <v>6</v>
      </c>
      <c r="BO33" s="456">
        <f>TestMarks!AR35</f>
        <v>8</v>
      </c>
    </row>
    <row r="34" spans="4:67" x14ac:dyDescent="0.2">
      <c r="D34" s="364">
        <f>'Student Entry'!B35</f>
        <v>22</v>
      </c>
      <c r="E34" s="388">
        <f>'Student Entry'!C35</f>
        <v>211413205022</v>
      </c>
      <c r="F34" s="214" t="str">
        <f>'Student Entry'!D35</f>
        <v>BOVILLA KRISHNA PRIYA.B</v>
      </c>
      <c r="G34" s="456">
        <v>8</v>
      </c>
      <c r="H34" s="456">
        <v>7</v>
      </c>
      <c r="I34" s="456"/>
      <c r="J34" s="456">
        <v>7</v>
      </c>
      <c r="K34" s="456">
        <v>6</v>
      </c>
      <c r="L34" s="214"/>
      <c r="M34" s="456">
        <v>5</v>
      </c>
      <c r="N34" s="456">
        <v>5</v>
      </c>
      <c r="O34" s="456">
        <v>4</v>
      </c>
      <c r="P34" s="456">
        <v>6</v>
      </c>
      <c r="Q34" s="456">
        <v>3</v>
      </c>
      <c r="R34" s="214"/>
      <c r="S34" s="456">
        <v>5</v>
      </c>
      <c r="T34" s="456">
        <v>4</v>
      </c>
      <c r="U34" s="456">
        <v>2</v>
      </c>
      <c r="V34" s="456">
        <v>4</v>
      </c>
      <c r="W34" s="456">
        <v>5</v>
      </c>
      <c r="X34" s="214"/>
      <c r="Y34" s="456">
        <f t="shared" si="0"/>
        <v>20</v>
      </c>
      <c r="Z34" s="456">
        <f t="shared" si="1"/>
        <v>18</v>
      </c>
      <c r="AA34" s="456">
        <f t="shared" si="2"/>
        <v>10</v>
      </c>
      <c r="AB34" s="456">
        <f t="shared" si="3"/>
        <v>6</v>
      </c>
      <c r="AC34" s="456">
        <f t="shared" si="4"/>
        <v>9</v>
      </c>
      <c r="AD34" s="456">
        <f t="shared" si="5"/>
        <v>8</v>
      </c>
      <c r="AE34" s="456"/>
      <c r="AF34" s="456">
        <f ca="1">'int 1D'!AI39</f>
        <v>35</v>
      </c>
      <c r="AG34" s="456">
        <f>'int 1D'!AJ39</f>
        <v>16</v>
      </c>
      <c r="AH34" s="456">
        <f>'int 1D'!AK39</f>
        <v>25</v>
      </c>
      <c r="AI34" s="456" t="str">
        <f>'int 1D'!AL39</f>
        <v>NIL</v>
      </c>
      <c r="AJ34" s="456" t="str">
        <f>'int 1D'!AM39</f>
        <v>NIL</v>
      </c>
      <c r="AK34" s="456" t="str">
        <f>'int 1D'!AN39</f>
        <v>NIL</v>
      </c>
      <c r="AL34" s="456">
        <f>'int 2 D '!AI39</f>
        <v>1</v>
      </c>
      <c r="AM34" s="456" t="str">
        <f>'int 2 D '!AJ39</f>
        <v>NIL</v>
      </c>
      <c r="AN34" s="456">
        <f>'int 2 D '!AK39</f>
        <v>15</v>
      </c>
      <c r="AO34" s="456">
        <f>'int 2 D '!AL39</f>
        <v>46</v>
      </c>
      <c r="AP34" s="456" t="str">
        <f>'int 2 D '!AM39</f>
        <v>NIL</v>
      </c>
      <c r="AQ34" s="456" t="str">
        <f>'int 2 D '!AN39</f>
        <v>NIL</v>
      </c>
      <c r="AR34" s="456">
        <f>'int 3D '!AI39</f>
        <v>9</v>
      </c>
      <c r="AS34" s="456">
        <f>'int 3D '!AJ39</f>
        <v>9</v>
      </c>
      <c r="AT34" s="456">
        <f>'int 3D '!AK39</f>
        <v>10</v>
      </c>
      <c r="AU34" s="456">
        <f>'int 3D '!AL39</f>
        <v>9</v>
      </c>
      <c r="AV34" s="456">
        <f>'int 3D '!AM39</f>
        <v>28</v>
      </c>
      <c r="AW34" s="456">
        <f>'int 3D '!AN39</f>
        <v>2</v>
      </c>
      <c r="AX34" s="456">
        <f>TestMarks!AA36</f>
        <v>8</v>
      </c>
      <c r="AY34" s="456">
        <f>TestMarks!AB36</f>
        <v>8</v>
      </c>
      <c r="AZ34" s="456" t="str">
        <f>TestMarks!AC36</f>
        <v>NIL</v>
      </c>
      <c r="BA34" s="456" t="str">
        <f>TestMarks!AD36</f>
        <v>NIL</v>
      </c>
      <c r="BB34" s="456" t="str">
        <f>TestMarks!AE36</f>
        <v>NIL</v>
      </c>
      <c r="BC34" s="456" t="str">
        <f>TestMarks!AF36</f>
        <v>NIL</v>
      </c>
      <c r="BD34" s="456" t="str">
        <f>TestMarks!AG36</f>
        <v>NIL</v>
      </c>
      <c r="BE34" s="456" t="str">
        <f>TestMarks!AH36</f>
        <v>NIL</v>
      </c>
      <c r="BF34" s="456">
        <f>TestMarks!AI36</f>
        <v>6</v>
      </c>
      <c r="BG34" s="456">
        <f>TestMarks!AJ36</f>
        <v>8</v>
      </c>
      <c r="BH34" s="456" t="str">
        <f>TestMarks!AK36</f>
        <v>NIL</v>
      </c>
      <c r="BI34" s="456" t="str">
        <f>TestMarks!AL36</f>
        <v>NIL</v>
      </c>
      <c r="BJ34" s="456" t="str">
        <f>TestMarks!AM36</f>
        <v>NIL</v>
      </c>
      <c r="BK34" s="456" t="str">
        <f>TestMarks!AN36</f>
        <v>NIL</v>
      </c>
      <c r="BL34" s="456" t="str">
        <f>TestMarks!AO36</f>
        <v>NIL</v>
      </c>
      <c r="BM34" s="456" t="str">
        <f>TestMarks!AP36</f>
        <v>NIL</v>
      </c>
      <c r="BN34" s="456">
        <f>TestMarks!AQ36</f>
        <v>8</v>
      </c>
      <c r="BO34" s="456">
        <f>TestMarks!AR36</f>
        <v>6</v>
      </c>
    </row>
    <row r="35" spans="4:67" x14ac:dyDescent="0.2">
      <c r="D35" s="364">
        <f>'Student Entry'!B36</f>
        <v>23</v>
      </c>
      <c r="E35" s="388">
        <f>'Student Entry'!C36</f>
        <v>211413205023</v>
      </c>
      <c r="F35" s="214" t="str">
        <f>'Student Entry'!D36</f>
        <v>CHARAN.R</v>
      </c>
      <c r="G35" s="456">
        <v>10</v>
      </c>
      <c r="H35" s="456">
        <v>6</v>
      </c>
      <c r="I35" s="456"/>
      <c r="J35" s="456">
        <v>5</v>
      </c>
      <c r="K35" s="456" t="s">
        <v>937</v>
      </c>
      <c r="L35" s="214"/>
      <c r="M35" s="456">
        <v>10</v>
      </c>
      <c r="N35" s="456">
        <v>4</v>
      </c>
      <c r="O35" s="456">
        <v>3</v>
      </c>
      <c r="P35" s="456">
        <v>8</v>
      </c>
      <c r="Q35" s="456">
        <v>2</v>
      </c>
      <c r="R35" s="214"/>
      <c r="S35" s="456">
        <v>10</v>
      </c>
      <c r="T35" s="456">
        <v>2</v>
      </c>
      <c r="U35" s="456">
        <v>2</v>
      </c>
      <c r="V35" s="456">
        <v>2</v>
      </c>
      <c r="W35" s="456">
        <v>5</v>
      </c>
      <c r="X35" s="214"/>
      <c r="Y35" s="456">
        <f t="shared" si="0"/>
        <v>25</v>
      </c>
      <c r="Z35" s="456">
        <f t="shared" si="1"/>
        <v>10</v>
      </c>
      <c r="AA35" s="456">
        <f t="shared" si="2"/>
        <v>11</v>
      </c>
      <c r="AB35" s="456">
        <f t="shared" si="3"/>
        <v>4</v>
      </c>
      <c r="AC35" s="456">
        <f t="shared" si="4"/>
        <v>12</v>
      </c>
      <c r="AD35" s="456">
        <f t="shared" si="5"/>
        <v>7</v>
      </c>
      <c r="AE35" s="456"/>
      <c r="AF35" s="456">
        <f ca="1">'int 1D'!AI40</f>
        <v>37</v>
      </c>
      <c r="AG35" s="456">
        <f>'int 1D'!AJ40</f>
        <v>25</v>
      </c>
      <c r="AH35" s="456">
        <f>'int 1D'!AK40</f>
        <v>20</v>
      </c>
      <c r="AI35" s="456" t="str">
        <f>'int 1D'!AL40</f>
        <v>NIL</v>
      </c>
      <c r="AJ35" s="456" t="str">
        <f>'int 1D'!AM40</f>
        <v>NIL</v>
      </c>
      <c r="AK35" s="456" t="str">
        <f>'int 1D'!AN40</f>
        <v>NIL</v>
      </c>
      <c r="AL35" s="456">
        <f>'int 2 D '!AI40</f>
        <v>2</v>
      </c>
      <c r="AM35" s="456" t="str">
        <f>'int 2 D '!AJ40</f>
        <v>NIL</v>
      </c>
      <c r="AN35" s="456">
        <f>'int 2 D '!AK40</f>
        <v>40</v>
      </c>
      <c r="AO35" s="456">
        <f>'int 2 D '!AL40</f>
        <v>30</v>
      </c>
      <c r="AP35" s="456">
        <f>'int 2 D '!AM40</f>
        <v>6</v>
      </c>
      <c r="AQ35" s="456" t="str">
        <f>'int 2 D '!AN40</f>
        <v>NIL</v>
      </c>
      <c r="AR35" s="456">
        <f>'int 3D '!AI40</f>
        <v>5</v>
      </c>
      <c r="AS35" s="456">
        <f>'int 3D '!AJ40</f>
        <v>12</v>
      </c>
      <c r="AT35" s="456">
        <f>'int 3D '!AK40</f>
        <v>20</v>
      </c>
      <c r="AU35" s="456">
        <f>'int 3D '!AL40</f>
        <v>22</v>
      </c>
      <c r="AV35" s="456">
        <f>'int 3D '!AM40</f>
        <v>13</v>
      </c>
      <c r="AW35" s="456">
        <f>'int 3D '!AN40</f>
        <v>1</v>
      </c>
      <c r="AX35" s="456">
        <f>TestMarks!AA37</f>
        <v>2</v>
      </c>
      <c r="AY35" s="456">
        <f>TestMarks!AB37</f>
        <v>9</v>
      </c>
      <c r="AZ35" s="456" t="str">
        <f>TestMarks!AC37</f>
        <v>NIL</v>
      </c>
      <c r="BA35" s="456" t="str">
        <f>TestMarks!AD37</f>
        <v>NIL</v>
      </c>
      <c r="BB35" s="456" t="str">
        <f>TestMarks!AE37</f>
        <v>NIL</v>
      </c>
      <c r="BC35" s="456" t="str">
        <f>TestMarks!AF37</f>
        <v>NIL</v>
      </c>
      <c r="BD35" s="456" t="str">
        <f>TestMarks!AG37</f>
        <v>NIL</v>
      </c>
      <c r="BE35" s="456" t="str">
        <f>TestMarks!AH37</f>
        <v>NIL</v>
      </c>
      <c r="BF35" s="456">
        <f>TestMarks!AI37</f>
        <v>8</v>
      </c>
      <c r="BG35" s="456">
        <f>TestMarks!AJ37</f>
        <v>6</v>
      </c>
      <c r="BH35" s="456" t="str">
        <f>TestMarks!AK37</f>
        <v>NIL</v>
      </c>
      <c r="BI35" s="456" t="str">
        <f>TestMarks!AL37</f>
        <v>NIL</v>
      </c>
      <c r="BJ35" s="456" t="str">
        <f>TestMarks!AM37</f>
        <v>NIL</v>
      </c>
      <c r="BK35" s="456" t="str">
        <f>TestMarks!AN37</f>
        <v>NIL</v>
      </c>
      <c r="BL35" s="456" t="str">
        <f>TestMarks!AO37</f>
        <v>NIL</v>
      </c>
      <c r="BM35" s="456" t="str">
        <f>TestMarks!AP37</f>
        <v>NIL</v>
      </c>
      <c r="BN35" s="456">
        <f>TestMarks!AQ37</f>
        <v>4</v>
      </c>
      <c r="BO35" s="456">
        <f>TestMarks!AR37</f>
        <v>7</v>
      </c>
    </row>
    <row r="36" spans="4:67" x14ac:dyDescent="0.2">
      <c r="D36" s="364">
        <f>'Student Entry'!B37</f>
        <v>24</v>
      </c>
      <c r="E36" s="388">
        <f>'Student Entry'!C37</f>
        <v>211413205024</v>
      </c>
      <c r="F36" s="214" t="str">
        <f>'Student Entry'!D37</f>
        <v>CHARUPREETHA.L</v>
      </c>
      <c r="G36" s="456">
        <v>6</v>
      </c>
      <c r="H36" s="456">
        <v>9</v>
      </c>
      <c r="I36" s="456"/>
      <c r="J36" s="456">
        <v>8</v>
      </c>
      <c r="K36" s="456">
        <v>6</v>
      </c>
      <c r="L36" s="214"/>
      <c r="M36" s="456">
        <v>6</v>
      </c>
      <c r="N36" s="456">
        <v>5</v>
      </c>
      <c r="O36" s="456">
        <v>5</v>
      </c>
      <c r="P36" s="456">
        <v>6</v>
      </c>
      <c r="Q36" s="456">
        <v>4</v>
      </c>
      <c r="R36" s="214"/>
      <c r="S36" s="456">
        <v>5</v>
      </c>
      <c r="T36" s="456">
        <v>4</v>
      </c>
      <c r="U36" s="456">
        <v>2</v>
      </c>
      <c r="V36" s="456">
        <v>4</v>
      </c>
      <c r="W36" s="456">
        <v>3</v>
      </c>
      <c r="X36" s="214"/>
      <c r="Y36" s="456">
        <f t="shared" si="0"/>
        <v>20</v>
      </c>
      <c r="Z36" s="456">
        <f t="shared" si="1"/>
        <v>20</v>
      </c>
      <c r="AA36" s="456">
        <f t="shared" si="2"/>
        <v>11</v>
      </c>
      <c r="AB36" s="456">
        <f t="shared" si="3"/>
        <v>6</v>
      </c>
      <c r="AC36" s="456">
        <f t="shared" si="4"/>
        <v>9</v>
      </c>
      <c r="AD36" s="456">
        <f t="shared" si="5"/>
        <v>7</v>
      </c>
      <c r="AE36" s="456"/>
      <c r="AF36" s="456">
        <f ca="1">'int 1D'!AI41</f>
        <v>14</v>
      </c>
      <c r="AG36" s="456">
        <f>'int 1D'!AJ41</f>
        <v>38</v>
      </c>
      <c r="AH36" s="456">
        <f>'int 1D'!AK41</f>
        <v>23</v>
      </c>
      <c r="AI36" s="456" t="str">
        <f>'int 1D'!AL41</f>
        <v>NIL</v>
      </c>
      <c r="AJ36" s="456" t="str">
        <f>'int 1D'!AM41</f>
        <v>NIL</v>
      </c>
      <c r="AK36" s="456" t="str">
        <f>'int 1D'!AN41</f>
        <v>NIL</v>
      </c>
      <c r="AL36" s="456">
        <f>'int 2 D '!AI41</f>
        <v>2</v>
      </c>
      <c r="AM36" s="456" t="str">
        <f>'int 2 D '!AJ41</f>
        <v>NIL</v>
      </c>
      <c r="AN36" s="456">
        <f>'int 2 D '!AK41</f>
        <v>22</v>
      </c>
      <c r="AO36" s="456">
        <f>'int 2 D '!AL41</f>
        <v>40</v>
      </c>
      <c r="AP36" s="456" t="str">
        <f>'int 2 D '!AM41</f>
        <v>NIL</v>
      </c>
      <c r="AQ36" s="456" t="str">
        <f>'int 2 D '!AN41</f>
        <v>NIL</v>
      </c>
      <c r="AR36" s="456">
        <f>'int 3D '!AI41</f>
        <v>9</v>
      </c>
      <c r="AS36" s="456">
        <f>'int 3D '!AJ41</f>
        <v>10</v>
      </c>
      <c r="AT36" s="456">
        <f>'int 3D '!AK41</f>
        <v>4</v>
      </c>
      <c r="AU36" s="456">
        <f>'int 3D '!AL41</f>
        <v>19</v>
      </c>
      <c r="AV36" s="456">
        <f>'int 3D '!AM41</f>
        <v>29</v>
      </c>
      <c r="AW36" s="456">
        <f>'int 3D '!AN41</f>
        <v>2</v>
      </c>
      <c r="AX36" s="456">
        <f>TestMarks!AA38</f>
        <v>8</v>
      </c>
      <c r="AY36" s="456">
        <f>TestMarks!AB38</f>
        <v>6</v>
      </c>
      <c r="AZ36" s="456" t="str">
        <f>TestMarks!AC38</f>
        <v>NIL</v>
      </c>
      <c r="BA36" s="456" t="str">
        <f>TestMarks!AD38</f>
        <v>NIL</v>
      </c>
      <c r="BB36" s="456" t="str">
        <f>TestMarks!AE38</f>
        <v>NIL</v>
      </c>
      <c r="BC36" s="456" t="str">
        <f>TestMarks!AF38</f>
        <v>NIL</v>
      </c>
      <c r="BD36" s="456" t="str">
        <f>TestMarks!AG38</f>
        <v>NIL</v>
      </c>
      <c r="BE36" s="456" t="str">
        <f>TestMarks!AH38</f>
        <v>NIL</v>
      </c>
      <c r="BF36" s="456">
        <f>TestMarks!AI38</f>
        <v>6</v>
      </c>
      <c r="BG36" s="456">
        <f>TestMarks!AJ38</f>
        <v>7</v>
      </c>
      <c r="BH36" s="456" t="str">
        <f>TestMarks!AK38</f>
        <v>NIL</v>
      </c>
      <c r="BI36" s="456" t="str">
        <f>TestMarks!AL38</f>
        <v>NIL</v>
      </c>
      <c r="BJ36" s="456" t="str">
        <f>TestMarks!AM38</f>
        <v>NIL</v>
      </c>
      <c r="BK36" s="456" t="str">
        <f>TestMarks!AN38</f>
        <v>NIL</v>
      </c>
      <c r="BL36" s="456" t="str">
        <f>TestMarks!AO38</f>
        <v>NIL</v>
      </c>
      <c r="BM36" s="456" t="str">
        <f>TestMarks!AP38</f>
        <v>NIL</v>
      </c>
      <c r="BN36" s="456">
        <f>TestMarks!AQ38</f>
        <v>9</v>
      </c>
      <c r="BO36" s="456">
        <f>TestMarks!AR38</f>
        <v>3</v>
      </c>
    </row>
    <row r="37" spans="4:67" x14ac:dyDescent="0.2">
      <c r="D37" s="364">
        <f>'Student Entry'!B38</f>
        <v>25</v>
      </c>
      <c r="E37" s="388">
        <f>'Student Entry'!C38</f>
        <v>211413205025</v>
      </c>
      <c r="F37" s="214" t="str">
        <f>'Student Entry'!D38</f>
        <v>CHELLAMMAI.M</v>
      </c>
      <c r="G37" s="456">
        <v>10</v>
      </c>
      <c r="H37" s="456">
        <v>8</v>
      </c>
      <c r="I37" s="456"/>
      <c r="J37" s="456">
        <v>2</v>
      </c>
      <c r="K37" s="456">
        <v>6</v>
      </c>
      <c r="L37" s="214"/>
      <c r="M37" s="456">
        <v>10</v>
      </c>
      <c r="N37" s="456">
        <v>4</v>
      </c>
      <c r="O37" s="456">
        <v>4</v>
      </c>
      <c r="P37" s="456">
        <v>7</v>
      </c>
      <c r="Q37" s="456">
        <v>4</v>
      </c>
      <c r="R37" s="214"/>
      <c r="S37" s="456">
        <v>10</v>
      </c>
      <c r="T37" s="456">
        <v>4</v>
      </c>
      <c r="U37" s="456">
        <v>1</v>
      </c>
      <c r="V37" s="456">
        <v>2</v>
      </c>
      <c r="W37" s="456">
        <v>4</v>
      </c>
      <c r="X37" s="214"/>
      <c r="Y37" s="456">
        <f t="shared" si="0"/>
        <v>22</v>
      </c>
      <c r="Z37" s="456">
        <f t="shared" si="1"/>
        <v>18</v>
      </c>
      <c r="AA37" s="456">
        <f t="shared" si="2"/>
        <v>11</v>
      </c>
      <c r="AB37" s="456">
        <f t="shared" si="3"/>
        <v>3</v>
      </c>
      <c r="AC37" s="456">
        <f t="shared" si="4"/>
        <v>14</v>
      </c>
      <c r="AD37" s="456">
        <f t="shared" si="5"/>
        <v>8</v>
      </c>
      <c r="AE37" s="456"/>
      <c r="AF37" s="456">
        <f ca="1">'int 1D'!AI42</f>
        <v>19</v>
      </c>
      <c r="AG37" s="456">
        <f>'int 1D'!AJ42</f>
        <v>31</v>
      </c>
      <c r="AH37" s="456">
        <f>'int 1D'!AK42</f>
        <v>28</v>
      </c>
      <c r="AI37" s="456" t="str">
        <f>'int 1D'!AL42</f>
        <v>NIL</v>
      </c>
      <c r="AJ37" s="456" t="str">
        <f>'int 1D'!AM42</f>
        <v>NIL</v>
      </c>
      <c r="AK37" s="456" t="str">
        <f>'int 1D'!AN42</f>
        <v>NIL</v>
      </c>
      <c r="AL37" s="456">
        <f>'int 2 D '!AI42</f>
        <v>2</v>
      </c>
      <c r="AM37" s="456" t="str">
        <f>'int 2 D '!AJ42</f>
        <v>NIL</v>
      </c>
      <c r="AN37" s="456">
        <f>'int 2 D '!AK42</f>
        <v>20</v>
      </c>
      <c r="AO37" s="456">
        <f>'int 2 D '!AL42</f>
        <v>48</v>
      </c>
      <c r="AP37" s="456" t="str">
        <f>'int 2 D '!AM42</f>
        <v>NIL</v>
      </c>
      <c r="AQ37" s="456" t="str">
        <f>'int 2 D '!AN42</f>
        <v>NIL</v>
      </c>
      <c r="AR37" s="456">
        <f>'int 3D '!AI42</f>
        <v>8</v>
      </c>
      <c r="AS37" s="456">
        <f>'int 3D '!AJ42</f>
        <v>6</v>
      </c>
      <c r="AT37" s="456">
        <f>'int 3D '!AK42</f>
        <v>9</v>
      </c>
      <c r="AU37" s="456">
        <f>'int 3D '!AL42</f>
        <v>15</v>
      </c>
      <c r="AV37" s="456">
        <f>'int 3D '!AM42</f>
        <v>19</v>
      </c>
      <c r="AW37" s="456">
        <f>'int 3D '!AN42</f>
        <v>1</v>
      </c>
      <c r="AX37" s="456">
        <f>TestMarks!AA39</f>
        <v>9</v>
      </c>
      <c r="AY37" s="456">
        <f>TestMarks!AB39</f>
        <v>8</v>
      </c>
      <c r="AZ37" s="456" t="str">
        <f>TestMarks!AC39</f>
        <v>NIL</v>
      </c>
      <c r="BA37" s="456" t="str">
        <f>TestMarks!AD39</f>
        <v>NIL</v>
      </c>
      <c r="BB37" s="456" t="str">
        <f>TestMarks!AE39</f>
        <v>NIL</v>
      </c>
      <c r="BC37" s="456" t="str">
        <f>TestMarks!AF39</f>
        <v>NIL</v>
      </c>
      <c r="BD37" s="456" t="str">
        <f>TestMarks!AG39</f>
        <v>NIL</v>
      </c>
      <c r="BE37" s="456" t="str">
        <f>TestMarks!AH39</f>
        <v>NIL</v>
      </c>
      <c r="BF37" s="456">
        <f>TestMarks!AI39</f>
        <v>9</v>
      </c>
      <c r="BG37" s="456">
        <f>TestMarks!AJ39</f>
        <v>3</v>
      </c>
      <c r="BH37" s="456" t="str">
        <f>TestMarks!AK39</f>
        <v>NIL</v>
      </c>
      <c r="BI37" s="456" t="str">
        <f>TestMarks!AL39</f>
        <v>NIL</v>
      </c>
      <c r="BJ37" s="456" t="str">
        <f>TestMarks!AM39</f>
        <v>NIL</v>
      </c>
      <c r="BK37" s="456" t="str">
        <f>TestMarks!AN39</f>
        <v>NIL</v>
      </c>
      <c r="BL37" s="456" t="str">
        <f>TestMarks!AO39</f>
        <v>NIL</v>
      </c>
      <c r="BM37" s="456" t="str">
        <f>TestMarks!AP39</f>
        <v>NIL</v>
      </c>
      <c r="BN37" s="456">
        <f>TestMarks!AQ39</f>
        <v>2</v>
      </c>
      <c r="BO37" s="456" t="str">
        <f>TestMarks!AR39</f>
        <v>NIL</v>
      </c>
    </row>
    <row r="38" spans="4:67" x14ac:dyDescent="0.2">
      <c r="D38" s="364">
        <f>'Student Entry'!B39</f>
        <v>26</v>
      </c>
      <c r="E38" s="388">
        <f>'Student Entry'!C39</f>
        <v>211413205026</v>
      </c>
      <c r="F38" s="214" t="str">
        <f>'Student Entry'!D39</f>
        <v>DIVYA.S</v>
      </c>
      <c r="G38" s="456">
        <v>8</v>
      </c>
      <c r="H38" s="456">
        <v>7</v>
      </c>
      <c r="I38" s="456"/>
      <c r="J38" s="456">
        <v>7</v>
      </c>
      <c r="K38" s="456">
        <v>2</v>
      </c>
      <c r="L38" s="214"/>
      <c r="M38" s="456">
        <v>9</v>
      </c>
      <c r="N38" s="456">
        <v>5</v>
      </c>
      <c r="O38" s="456">
        <v>3</v>
      </c>
      <c r="P38" s="456">
        <v>6</v>
      </c>
      <c r="Q38" s="456">
        <v>2</v>
      </c>
      <c r="R38" s="214"/>
      <c r="S38" s="456">
        <v>9</v>
      </c>
      <c r="T38" s="456">
        <v>4</v>
      </c>
      <c r="U38" s="456">
        <v>2</v>
      </c>
      <c r="V38" s="456">
        <v>4</v>
      </c>
      <c r="W38" s="456">
        <v>3</v>
      </c>
      <c r="X38" s="214"/>
      <c r="Y38" s="456">
        <f t="shared" si="0"/>
        <v>24</v>
      </c>
      <c r="Z38" s="456">
        <f t="shared" si="1"/>
        <v>14</v>
      </c>
      <c r="AA38" s="456">
        <f t="shared" si="2"/>
        <v>9</v>
      </c>
      <c r="AB38" s="456">
        <f t="shared" si="3"/>
        <v>6</v>
      </c>
      <c r="AC38" s="456">
        <f t="shared" si="4"/>
        <v>13</v>
      </c>
      <c r="AD38" s="456">
        <f t="shared" si="5"/>
        <v>5</v>
      </c>
      <c r="AE38" s="456"/>
      <c r="AF38" s="456">
        <f ca="1">'int 1D'!AI43</f>
        <v>25</v>
      </c>
      <c r="AG38" s="456">
        <f>'int 1D'!AJ43</f>
        <v>34</v>
      </c>
      <c r="AH38" s="456">
        <f>'int 1D'!AK43</f>
        <v>18</v>
      </c>
      <c r="AI38" s="456" t="str">
        <f>'int 1D'!AL43</f>
        <v>NIL</v>
      </c>
      <c r="AJ38" s="456" t="str">
        <f>'int 1D'!AM43</f>
        <v>NIL</v>
      </c>
      <c r="AK38" s="456" t="str">
        <f>'int 1D'!AN43</f>
        <v>NIL</v>
      </c>
      <c r="AL38" s="456">
        <f>'int 2 D '!AI43</f>
        <v>1</v>
      </c>
      <c r="AM38" s="456" t="str">
        <f>'int 2 D '!AJ43</f>
        <v>NIL</v>
      </c>
      <c r="AN38" s="456">
        <f>'int 2 D '!AK43</f>
        <v>32</v>
      </c>
      <c r="AO38" s="456">
        <f>'int 2 D '!AL43</f>
        <v>36</v>
      </c>
      <c r="AP38" s="456" t="str">
        <f>'int 2 D '!AM43</f>
        <v>NIL</v>
      </c>
      <c r="AQ38" s="456" t="str">
        <f>'int 2 D '!AN43</f>
        <v>NIL</v>
      </c>
      <c r="AR38" s="456">
        <f>'int 3D '!AI43</f>
        <v>7</v>
      </c>
      <c r="AS38" s="456">
        <f>'int 3D '!AJ43</f>
        <v>10</v>
      </c>
      <c r="AT38" s="456">
        <f>'int 3D '!AK43</f>
        <v>12</v>
      </c>
      <c r="AU38" s="456">
        <f>'int 3D '!AL43</f>
        <v>8</v>
      </c>
      <c r="AV38" s="456">
        <f>'int 3D '!AM43</f>
        <v>29</v>
      </c>
      <c r="AW38" s="456">
        <f>'int 3D '!AN43</f>
        <v>1</v>
      </c>
      <c r="AX38" s="456">
        <f>TestMarks!AA40</f>
        <v>7</v>
      </c>
      <c r="AY38" s="456">
        <f>TestMarks!AB40</f>
        <v>6</v>
      </c>
      <c r="AZ38" s="456" t="str">
        <f>TestMarks!AC40</f>
        <v>NIL</v>
      </c>
      <c r="BA38" s="456" t="str">
        <f>TestMarks!AD40</f>
        <v>NIL</v>
      </c>
      <c r="BB38" s="456" t="str">
        <f>TestMarks!AE40</f>
        <v>NIL</v>
      </c>
      <c r="BC38" s="456" t="str">
        <f>TestMarks!AF40</f>
        <v>NIL</v>
      </c>
      <c r="BD38" s="456" t="str">
        <f>TestMarks!AG40</f>
        <v>NIL</v>
      </c>
      <c r="BE38" s="456" t="str">
        <f>TestMarks!AH40</f>
        <v>NIL</v>
      </c>
      <c r="BF38" s="456">
        <f>TestMarks!AI40</f>
        <v>6</v>
      </c>
      <c r="BG38" s="456">
        <f>TestMarks!AJ40</f>
        <v>4</v>
      </c>
      <c r="BH38" s="456" t="str">
        <f>TestMarks!AK40</f>
        <v>NIL</v>
      </c>
      <c r="BI38" s="456" t="str">
        <f>TestMarks!AL40</f>
        <v>NIL</v>
      </c>
      <c r="BJ38" s="456" t="str">
        <f>TestMarks!AM40</f>
        <v>NIL</v>
      </c>
      <c r="BK38" s="456" t="str">
        <f>TestMarks!AN40</f>
        <v>NIL</v>
      </c>
      <c r="BL38" s="456" t="str">
        <f>TestMarks!AO40</f>
        <v>NIL</v>
      </c>
      <c r="BM38" s="456" t="str">
        <f>TestMarks!AP40</f>
        <v>NIL</v>
      </c>
      <c r="BN38" s="456" t="str">
        <f>TestMarks!AQ40</f>
        <v>NIL</v>
      </c>
      <c r="BO38" s="456">
        <f>TestMarks!AR40</f>
        <v>8</v>
      </c>
    </row>
    <row r="39" spans="4:67" x14ac:dyDescent="0.2">
      <c r="D39" s="364">
        <f>'Student Entry'!B40</f>
        <v>27</v>
      </c>
      <c r="E39" s="388">
        <f>'Student Entry'!C40</f>
        <v>211413205027</v>
      </c>
      <c r="F39" s="214" t="str">
        <f>'Student Entry'!D40</f>
        <v>DIVYAKRITI</v>
      </c>
      <c r="G39" s="456">
        <v>6</v>
      </c>
      <c r="H39" s="456">
        <v>9</v>
      </c>
      <c r="I39" s="456"/>
      <c r="J39" s="456">
        <v>8</v>
      </c>
      <c r="K39" s="214"/>
      <c r="L39" s="214"/>
      <c r="M39" s="456">
        <v>10</v>
      </c>
      <c r="N39" s="456">
        <v>4</v>
      </c>
      <c r="O39" s="456">
        <v>4</v>
      </c>
      <c r="P39" s="456">
        <v>8</v>
      </c>
      <c r="Q39" s="456">
        <v>4</v>
      </c>
      <c r="R39" s="214"/>
      <c r="S39" s="456">
        <v>6</v>
      </c>
      <c r="T39" s="456">
        <v>2</v>
      </c>
      <c r="U39" s="456">
        <v>2</v>
      </c>
      <c r="V39" s="456">
        <v>2</v>
      </c>
      <c r="W39" s="456" t="s">
        <v>937</v>
      </c>
      <c r="X39" s="214"/>
      <c r="Y39" s="456">
        <f t="shared" si="0"/>
        <v>24</v>
      </c>
      <c r="Z39" s="456">
        <f t="shared" si="1"/>
        <v>13</v>
      </c>
      <c r="AA39" s="456">
        <f t="shared" si="2"/>
        <v>12</v>
      </c>
      <c r="AB39" s="456">
        <f t="shared" si="3"/>
        <v>4</v>
      </c>
      <c r="AC39" s="456">
        <f t="shared" si="4"/>
        <v>8</v>
      </c>
      <c r="AD39" s="456">
        <f t="shared" si="5"/>
        <v>4</v>
      </c>
      <c r="AE39" s="456"/>
      <c r="AF39" s="456">
        <f ca="1">'int 1D'!AI44</f>
        <v>24</v>
      </c>
      <c r="AG39" s="456">
        <f>'int 1D'!AJ44</f>
        <v>28</v>
      </c>
      <c r="AH39" s="456">
        <f>'int 1D'!AK44</f>
        <v>30</v>
      </c>
      <c r="AI39" s="456" t="str">
        <f>'int 1D'!AL44</f>
        <v>NIL</v>
      </c>
      <c r="AJ39" s="456" t="str">
        <f>'int 1D'!AM44</f>
        <v>NIL</v>
      </c>
      <c r="AK39" s="456" t="str">
        <f>'int 1D'!AN44</f>
        <v>NIL</v>
      </c>
      <c r="AL39" s="456">
        <f>'int 2 D '!AI44</f>
        <v>2</v>
      </c>
      <c r="AM39" s="456" t="str">
        <f>'int 2 D '!AJ44</f>
        <v>NIL</v>
      </c>
      <c r="AN39" s="456">
        <f>'int 2 D '!AK44</f>
        <v>15</v>
      </c>
      <c r="AO39" s="456">
        <f>'int 2 D '!AL44</f>
        <v>59</v>
      </c>
      <c r="AP39" s="456" t="str">
        <f>'int 2 D '!AM44</f>
        <v>NIL</v>
      </c>
      <c r="AQ39" s="456" t="str">
        <f>'int 2 D '!AN44</f>
        <v>NIL</v>
      </c>
      <c r="AR39" s="456">
        <f>'int 3D '!AI44</f>
        <v>9</v>
      </c>
      <c r="AS39" s="456">
        <f>'int 3D '!AJ44</f>
        <v>8</v>
      </c>
      <c r="AT39" s="456">
        <f>'int 3D '!AK44</f>
        <v>4</v>
      </c>
      <c r="AU39" s="456">
        <f>'int 3D '!AL44</f>
        <v>25</v>
      </c>
      <c r="AV39" s="456">
        <f>'int 3D '!AM44</f>
        <v>27</v>
      </c>
      <c r="AW39" s="456">
        <f>'int 3D '!AN44</f>
        <v>1</v>
      </c>
      <c r="AX39" s="456">
        <f>TestMarks!AA41</f>
        <v>5</v>
      </c>
      <c r="AY39" s="456">
        <f>TestMarks!AB41</f>
        <v>7</v>
      </c>
      <c r="AZ39" s="456" t="str">
        <f>TestMarks!AC41</f>
        <v>NIL</v>
      </c>
      <c r="BA39" s="456" t="str">
        <f>TestMarks!AD41</f>
        <v>NIL</v>
      </c>
      <c r="BB39" s="456" t="str">
        <f>TestMarks!AE41</f>
        <v>NIL</v>
      </c>
      <c r="BC39" s="456" t="str">
        <f>TestMarks!AF41</f>
        <v>NIL</v>
      </c>
      <c r="BD39" s="456" t="str">
        <f>TestMarks!AG41</f>
        <v>NIL</v>
      </c>
      <c r="BE39" s="456" t="str">
        <f>TestMarks!AH41</f>
        <v>NIL</v>
      </c>
      <c r="BF39" s="456">
        <f>TestMarks!AI41</f>
        <v>9</v>
      </c>
      <c r="BG39" s="456">
        <f>TestMarks!AJ41</f>
        <v>6</v>
      </c>
      <c r="BH39" s="456" t="str">
        <f>TestMarks!AK41</f>
        <v>NIL</v>
      </c>
      <c r="BI39" s="456" t="str">
        <f>TestMarks!AL41</f>
        <v>NIL</v>
      </c>
      <c r="BJ39" s="456" t="str">
        <f>TestMarks!AM41</f>
        <v>NIL</v>
      </c>
      <c r="BK39" s="456" t="str">
        <f>TestMarks!AN41</f>
        <v>NIL</v>
      </c>
      <c r="BL39" s="456" t="str">
        <f>TestMarks!AO41</f>
        <v>NIL</v>
      </c>
      <c r="BM39" s="456" t="str">
        <f>TestMarks!AP41</f>
        <v>NIL</v>
      </c>
      <c r="BN39" s="456">
        <f>TestMarks!AQ41</f>
        <v>8</v>
      </c>
      <c r="BO39" s="456">
        <f>TestMarks!AR41</f>
        <v>7</v>
      </c>
    </row>
    <row r="40" spans="4:67" x14ac:dyDescent="0.2">
      <c r="D40" s="364">
        <f>'Student Entry'!B41</f>
        <v>28</v>
      </c>
      <c r="E40" s="388">
        <f>'Student Entry'!C41</f>
        <v>211413205028</v>
      </c>
      <c r="F40" s="214" t="str">
        <f>'Student Entry'!D41</f>
        <v>ELIZA PAULIN.S</v>
      </c>
      <c r="G40" s="456">
        <v>10</v>
      </c>
      <c r="H40" s="456">
        <v>8</v>
      </c>
      <c r="I40" s="456"/>
      <c r="J40" s="456">
        <v>9</v>
      </c>
      <c r="K40" s="214"/>
      <c r="L40" s="214"/>
      <c r="M40" s="456">
        <v>6</v>
      </c>
      <c r="N40" s="456">
        <v>5</v>
      </c>
      <c r="O40" s="456">
        <v>3</v>
      </c>
      <c r="P40" s="456">
        <v>6</v>
      </c>
      <c r="Q40" s="456">
        <v>3</v>
      </c>
      <c r="R40" s="214"/>
      <c r="S40" s="456">
        <v>8</v>
      </c>
      <c r="T40" s="456">
        <v>4</v>
      </c>
      <c r="U40" s="456">
        <v>2</v>
      </c>
      <c r="V40" s="456">
        <v>4</v>
      </c>
      <c r="W40" s="456">
        <v>5</v>
      </c>
      <c r="X40" s="214"/>
      <c r="Y40" s="456">
        <f t="shared" si="0"/>
        <v>25</v>
      </c>
      <c r="Z40" s="456">
        <f t="shared" si="1"/>
        <v>13</v>
      </c>
      <c r="AA40" s="456">
        <f t="shared" si="2"/>
        <v>9</v>
      </c>
      <c r="AB40" s="456">
        <f t="shared" si="3"/>
        <v>6</v>
      </c>
      <c r="AC40" s="456">
        <f t="shared" si="4"/>
        <v>12</v>
      </c>
      <c r="AD40" s="456">
        <f t="shared" si="5"/>
        <v>8</v>
      </c>
      <c r="AE40" s="456"/>
      <c r="AF40" s="456">
        <f ca="1">'int 1D'!AI45</f>
        <v>24</v>
      </c>
      <c r="AG40" s="456">
        <f>'int 1D'!AJ45</f>
        <v>30</v>
      </c>
      <c r="AH40" s="456">
        <f>'int 1D'!AK45</f>
        <v>30</v>
      </c>
      <c r="AI40" s="456" t="str">
        <f>'int 1D'!AL45</f>
        <v>NIL</v>
      </c>
      <c r="AJ40" s="456" t="str">
        <f>'int 1D'!AM45</f>
        <v>NIL</v>
      </c>
      <c r="AK40" s="456" t="str">
        <f>'int 1D'!AN45</f>
        <v>NIL</v>
      </c>
      <c r="AL40" s="456">
        <f>'int 2 D '!AI45</f>
        <v>1</v>
      </c>
      <c r="AM40" s="456" t="str">
        <f>'int 2 D '!AJ45</f>
        <v>NIL</v>
      </c>
      <c r="AN40" s="456">
        <f>'int 2 D '!AK45</f>
        <v>20</v>
      </c>
      <c r="AO40" s="456">
        <f>'int 2 D '!AL45</f>
        <v>51</v>
      </c>
      <c r="AP40" s="456" t="str">
        <f>'int 2 D '!AM45</f>
        <v>NIL</v>
      </c>
      <c r="AQ40" s="456" t="str">
        <f>'int 2 D '!AN45</f>
        <v>NIL</v>
      </c>
      <c r="AR40" s="456">
        <f>'int 3D '!AI45</f>
        <v>4</v>
      </c>
      <c r="AS40" s="456">
        <f>'int 3D '!AJ45</f>
        <v>12</v>
      </c>
      <c r="AT40" s="456">
        <f>'int 3D '!AK45</f>
        <v>9</v>
      </c>
      <c r="AU40" s="456">
        <f>'int 3D '!AL45</f>
        <v>15</v>
      </c>
      <c r="AV40" s="456">
        <f>'int 3D '!AM45</f>
        <v>21</v>
      </c>
      <c r="AW40" s="456">
        <f>'int 3D '!AN45</f>
        <v>2</v>
      </c>
      <c r="AX40" s="456">
        <f>TestMarks!AA42</f>
        <v>6</v>
      </c>
      <c r="AY40" s="456" t="str">
        <f>TestMarks!AB42</f>
        <v>NIL</v>
      </c>
      <c r="AZ40" s="456" t="str">
        <f>TestMarks!AC42</f>
        <v>NIL</v>
      </c>
      <c r="BA40" s="456" t="str">
        <f>TestMarks!AD42</f>
        <v>NIL</v>
      </c>
      <c r="BB40" s="456" t="str">
        <f>TestMarks!AE42</f>
        <v>NIL</v>
      </c>
      <c r="BC40" s="456" t="str">
        <f>TestMarks!AF42</f>
        <v>NIL</v>
      </c>
      <c r="BD40" s="456" t="str">
        <f>TestMarks!AG42</f>
        <v>NIL</v>
      </c>
      <c r="BE40" s="456" t="str">
        <f>TestMarks!AH42</f>
        <v>NIL</v>
      </c>
      <c r="BF40" s="456">
        <f>TestMarks!AI42</f>
        <v>9</v>
      </c>
      <c r="BG40" s="456">
        <f>TestMarks!AJ42</f>
        <v>4</v>
      </c>
      <c r="BH40" s="456" t="str">
        <f>TestMarks!AK42</f>
        <v>NIL</v>
      </c>
      <c r="BI40" s="456" t="str">
        <f>TestMarks!AL42</f>
        <v>NIL</v>
      </c>
      <c r="BJ40" s="456" t="str">
        <f>TestMarks!AM42</f>
        <v>NIL</v>
      </c>
      <c r="BK40" s="456" t="str">
        <f>TestMarks!AN42</f>
        <v>NIL</v>
      </c>
      <c r="BL40" s="456" t="str">
        <f>TestMarks!AO42</f>
        <v>NIL</v>
      </c>
      <c r="BM40" s="456" t="str">
        <f>TestMarks!AP42</f>
        <v>NIL</v>
      </c>
      <c r="BN40" s="456">
        <f>TestMarks!AQ42</f>
        <v>9</v>
      </c>
      <c r="BO40" s="456">
        <f>TestMarks!AR42</f>
        <v>5</v>
      </c>
    </row>
    <row r="41" spans="4:67" x14ac:dyDescent="0.2">
      <c r="D41" s="364">
        <f>'Student Entry'!B42</f>
        <v>29</v>
      </c>
      <c r="E41" s="388">
        <f>'Student Entry'!C42</f>
        <v>211413205029</v>
      </c>
      <c r="F41" s="214" t="str">
        <f>'Student Entry'!D42</f>
        <v>GANAPATHY.L</v>
      </c>
      <c r="G41" s="456">
        <v>6</v>
      </c>
      <c r="H41" s="456">
        <v>7</v>
      </c>
      <c r="I41" s="456"/>
      <c r="J41" s="456">
        <v>7</v>
      </c>
      <c r="K41" s="214"/>
      <c r="L41" s="214"/>
      <c r="M41" s="456">
        <v>10</v>
      </c>
      <c r="N41" s="456">
        <v>2</v>
      </c>
      <c r="O41" s="456">
        <v>4</v>
      </c>
      <c r="P41" s="456">
        <v>7</v>
      </c>
      <c r="Q41" s="456">
        <v>3</v>
      </c>
      <c r="R41" s="214"/>
      <c r="S41" s="456">
        <v>10</v>
      </c>
      <c r="T41" s="456">
        <v>4</v>
      </c>
      <c r="U41" s="456">
        <v>2</v>
      </c>
      <c r="V41" s="456">
        <v>3</v>
      </c>
      <c r="W41" s="456">
        <v>5</v>
      </c>
      <c r="X41" s="214"/>
      <c r="Y41" s="456">
        <f t="shared" si="0"/>
        <v>23</v>
      </c>
      <c r="Z41" s="456">
        <f t="shared" si="1"/>
        <v>9</v>
      </c>
      <c r="AA41" s="456">
        <f t="shared" si="2"/>
        <v>11</v>
      </c>
      <c r="AB41" s="456">
        <f t="shared" si="3"/>
        <v>5</v>
      </c>
      <c r="AC41" s="456">
        <f t="shared" si="4"/>
        <v>14</v>
      </c>
      <c r="AD41" s="456">
        <f t="shared" si="5"/>
        <v>8</v>
      </c>
      <c r="AE41" s="456"/>
      <c r="AF41" s="456">
        <f ca="1">'int 1D'!AI46</f>
        <v>26</v>
      </c>
      <c r="AG41" s="456">
        <f>'int 1D'!AJ46</f>
        <v>23</v>
      </c>
      <c r="AH41" s="456">
        <f>'int 1D'!AK46</f>
        <v>18</v>
      </c>
      <c r="AI41" s="456" t="str">
        <f>'int 1D'!AL46</f>
        <v>NIL</v>
      </c>
      <c r="AJ41" s="456" t="str">
        <f>'int 1D'!AM46</f>
        <v>NIL</v>
      </c>
      <c r="AK41" s="456" t="str">
        <f>'int 1D'!AN46</f>
        <v>NIL</v>
      </c>
      <c r="AL41" s="456">
        <f>'int 2 D '!AI46</f>
        <v>2</v>
      </c>
      <c r="AM41" s="456" t="str">
        <f>'int 2 D '!AJ46</f>
        <v>NIL</v>
      </c>
      <c r="AN41" s="456">
        <f>'int 2 D '!AK46</f>
        <v>37</v>
      </c>
      <c r="AO41" s="456">
        <f>'int 2 D '!AL46</f>
        <v>29</v>
      </c>
      <c r="AP41" s="456" t="str">
        <f>'int 2 D '!AM46</f>
        <v>NIL</v>
      </c>
      <c r="AQ41" s="456" t="str">
        <f>'int 2 D '!AN46</f>
        <v>NIL</v>
      </c>
      <c r="AR41" s="456">
        <f>'int 3D '!AI46</f>
        <v>9</v>
      </c>
      <c r="AS41" s="456">
        <f>'int 3D '!AJ46</f>
        <v>7</v>
      </c>
      <c r="AT41" s="456">
        <f>'int 3D '!AK46</f>
        <v>7</v>
      </c>
      <c r="AU41" s="456">
        <f>'int 3D '!AL46</f>
        <v>9</v>
      </c>
      <c r="AV41" s="456">
        <f>'int 3D '!AM46</f>
        <v>25</v>
      </c>
      <c r="AW41" s="456">
        <f>'int 3D '!AN46</f>
        <v>2</v>
      </c>
      <c r="AX41" s="456">
        <f>TestMarks!AA43</f>
        <v>8</v>
      </c>
      <c r="AY41" s="456">
        <f>TestMarks!AB43</f>
        <v>4</v>
      </c>
      <c r="AZ41" s="456" t="str">
        <f>TestMarks!AC43</f>
        <v>NIL</v>
      </c>
      <c r="BA41" s="456" t="str">
        <f>TestMarks!AD43</f>
        <v>NIL</v>
      </c>
      <c r="BB41" s="456" t="str">
        <f>TestMarks!AE43</f>
        <v>NIL</v>
      </c>
      <c r="BC41" s="456" t="str">
        <f>TestMarks!AF43</f>
        <v>NIL</v>
      </c>
      <c r="BD41" s="456" t="str">
        <f>TestMarks!AG43</f>
        <v>NIL</v>
      </c>
      <c r="BE41" s="456" t="str">
        <f>TestMarks!AH43</f>
        <v>NIL</v>
      </c>
      <c r="BF41" s="456">
        <f>TestMarks!AI43</f>
        <v>8</v>
      </c>
      <c r="BG41" s="456">
        <f>TestMarks!AJ43</f>
        <v>2</v>
      </c>
      <c r="BH41" s="456" t="str">
        <f>TestMarks!AK43</f>
        <v>NIL</v>
      </c>
      <c r="BI41" s="456" t="str">
        <f>TestMarks!AL43</f>
        <v>NIL</v>
      </c>
      <c r="BJ41" s="456" t="str">
        <f>TestMarks!AM43</f>
        <v>NIL</v>
      </c>
      <c r="BK41" s="456" t="str">
        <f>TestMarks!AN43</f>
        <v>NIL</v>
      </c>
      <c r="BL41" s="456" t="str">
        <f>TestMarks!AO43</f>
        <v>NIL</v>
      </c>
      <c r="BM41" s="456" t="str">
        <f>TestMarks!AP43</f>
        <v>NIL</v>
      </c>
      <c r="BN41" s="456">
        <f>TestMarks!AQ43</f>
        <v>6</v>
      </c>
      <c r="BO41" s="456">
        <f>TestMarks!AR43</f>
        <v>6</v>
      </c>
    </row>
    <row r="42" spans="4:67" x14ac:dyDescent="0.2">
      <c r="D42" s="364">
        <f>'Student Entry'!B43</f>
        <v>30</v>
      </c>
      <c r="E42" s="388">
        <f>'Student Entry'!C43</f>
        <v>211413205030</v>
      </c>
      <c r="F42" s="214" t="str">
        <f>'Student Entry'!D43</f>
        <v>GOBUVIKNESH.J</v>
      </c>
      <c r="G42" s="456">
        <v>10</v>
      </c>
      <c r="H42" s="456">
        <v>9</v>
      </c>
      <c r="I42" s="456"/>
      <c r="J42" s="456">
        <v>8</v>
      </c>
      <c r="K42" s="214"/>
      <c r="L42" s="214"/>
      <c r="M42" s="456">
        <v>10</v>
      </c>
      <c r="N42" s="456">
        <v>5</v>
      </c>
      <c r="O42" s="456">
        <v>3</v>
      </c>
      <c r="P42" s="456">
        <v>6</v>
      </c>
      <c r="Q42" s="456">
        <v>4</v>
      </c>
      <c r="R42" s="214"/>
      <c r="S42" s="456">
        <v>10</v>
      </c>
      <c r="T42" s="456">
        <v>4</v>
      </c>
      <c r="U42" s="456">
        <v>2</v>
      </c>
      <c r="V42" s="456">
        <v>2</v>
      </c>
      <c r="W42" s="456">
        <v>4</v>
      </c>
      <c r="X42" s="214"/>
      <c r="Y42" s="456">
        <f t="shared" si="0"/>
        <v>28</v>
      </c>
      <c r="Z42" s="456">
        <f t="shared" si="1"/>
        <v>14</v>
      </c>
      <c r="AA42" s="456">
        <f t="shared" si="2"/>
        <v>9</v>
      </c>
      <c r="AB42" s="456">
        <f t="shared" si="3"/>
        <v>4</v>
      </c>
      <c r="AC42" s="456">
        <f t="shared" si="4"/>
        <v>14</v>
      </c>
      <c r="AD42" s="456">
        <f t="shared" si="5"/>
        <v>8</v>
      </c>
      <c r="AE42" s="456"/>
      <c r="AF42" s="456">
        <f ca="1">'int 1D'!AI47</f>
        <v>30</v>
      </c>
      <c r="AG42" s="456">
        <f>'int 1D'!AJ47</f>
        <v>22</v>
      </c>
      <c r="AH42" s="456">
        <f>'int 1D'!AK47</f>
        <v>20</v>
      </c>
      <c r="AI42" s="456" t="str">
        <f>'int 1D'!AL47</f>
        <v>NIL</v>
      </c>
      <c r="AJ42" s="456" t="str">
        <f>'int 1D'!AM47</f>
        <v>NIL</v>
      </c>
      <c r="AK42" s="456" t="str">
        <f>'int 1D'!AN47</f>
        <v>NIL</v>
      </c>
      <c r="AL42" s="456">
        <f>'int 2 D '!AI47</f>
        <v>1</v>
      </c>
      <c r="AM42" s="456" t="str">
        <f>'int 2 D '!AJ47</f>
        <v>NIL</v>
      </c>
      <c r="AN42" s="456">
        <f>'int 2 D '!AK47</f>
        <v>29</v>
      </c>
      <c r="AO42" s="456">
        <f>'int 2 D '!AL47</f>
        <v>26</v>
      </c>
      <c r="AP42" s="456">
        <f>'int 2 D '!AM47</f>
        <v>3</v>
      </c>
      <c r="AQ42" s="456" t="str">
        <f>'int 2 D '!AN47</f>
        <v>NIL</v>
      </c>
      <c r="AR42" s="456">
        <f>'int 3D '!AI47</f>
        <v>8</v>
      </c>
      <c r="AS42" s="456">
        <f>'int 3D '!AJ47</f>
        <v>9</v>
      </c>
      <c r="AT42" s="456">
        <f>'int 3D '!AK47</f>
        <v>18</v>
      </c>
      <c r="AU42" s="456">
        <f>'int 3D '!AL47</f>
        <v>13</v>
      </c>
      <c r="AV42" s="456">
        <f>'int 3D '!AM47</f>
        <v>14</v>
      </c>
      <c r="AW42" s="456">
        <f>'int 3D '!AN47</f>
        <v>1</v>
      </c>
      <c r="AX42" s="456">
        <f>TestMarks!AA44</f>
        <v>4</v>
      </c>
      <c r="AY42" s="456">
        <f>TestMarks!AB44</f>
        <v>8</v>
      </c>
      <c r="AZ42" s="456" t="str">
        <f>TestMarks!AC44</f>
        <v>NIL</v>
      </c>
      <c r="BA42" s="456" t="str">
        <f>TestMarks!AD44</f>
        <v>NIL</v>
      </c>
      <c r="BB42" s="456" t="str">
        <f>TestMarks!AE44</f>
        <v>NIL</v>
      </c>
      <c r="BC42" s="456" t="str">
        <f>TestMarks!AF44</f>
        <v>NIL</v>
      </c>
      <c r="BD42" s="456" t="str">
        <f>TestMarks!AG44</f>
        <v>NIL</v>
      </c>
      <c r="BE42" s="456" t="str">
        <f>TestMarks!AH44</f>
        <v>NIL</v>
      </c>
      <c r="BF42" s="456">
        <f>TestMarks!AI44</f>
        <v>9</v>
      </c>
      <c r="BG42" s="456">
        <f>TestMarks!AJ44</f>
        <v>8</v>
      </c>
      <c r="BH42" s="456" t="str">
        <f>TestMarks!AK44</f>
        <v>NIL</v>
      </c>
      <c r="BI42" s="456" t="str">
        <f>TestMarks!AL44</f>
        <v>NIL</v>
      </c>
      <c r="BJ42" s="456" t="str">
        <f>TestMarks!AM44</f>
        <v>NIL</v>
      </c>
      <c r="BK42" s="456" t="str">
        <f>TestMarks!AN44</f>
        <v>NIL</v>
      </c>
      <c r="BL42" s="456" t="str">
        <f>TestMarks!AO44</f>
        <v>NIL</v>
      </c>
      <c r="BM42" s="456" t="str">
        <f>TestMarks!AP44</f>
        <v>NIL</v>
      </c>
      <c r="BN42" s="456">
        <f>TestMarks!AQ44</f>
        <v>8</v>
      </c>
      <c r="BO42" s="456">
        <f>TestMarks!AR44</f>
        <v>8</v>
      </c>
    </row>
    <row r="43" spans="4:67" x14ac:dyDescent="0.2">
      <c r="D43" s="364">
        <f>'Student Entry'!B44</f>
        <v>31</v>
      </c>
      <c r="E43" s="388">
        <f>'Student Entry'!C44</f>
        <v>211413205031</v>
      </c>
      <c r="F43" s="214" t="str">
        <f>'Student Entry'!D44</f>
        <v>GOKULSARATHY.P</v>
      </c>
      <c r="G43" s="456" t="s">
        <v>937</v>
      </c>
      <c r="H43" s="456">
        <v>7</v>
      </c>
      <c r="I43" s="456"/>
      <c r="J43" s="456">
        <v>9</v>
      </c>
      <c r="K43" s="214"/>
      <c r="L43" s="214"/>
      <c r="M43" s="456">
        <v>10</v>
      </c>
      <c r="N43" s="456">
        <v>4</v>
      </c>
      <c r="O43" s="456">
        <v>5</v>
      </c>
      <c r="P43" s="456">
        <v>9</v>
      </c>
      <c r="Q43" s="456">
        <v>3</v>
      </c>
      <c r="R43" s="214"/>
      <c r="S43" s="456">
        <v>10</v>
      </c>
      <c r="T43" s="456">
        <v>3</v>
      </c>
      <c r="U43" s="456">
        <v>1</v>
      </c>
      <c r="V43" s="456">
        <v>4</v>
      </c>
      <c r="W43" s="456">
        <v>3</v>
      </c>
      <c r="X43" s="214"/>
      <c r="Y43" s="456">
        <f t="shared" si="0"/>
        <v>19</v>
      </c>
      <c r="Z43" s="456">
        <f t="shared" si="1"/>
        <v>11</v>
      </c>
      <c r="AA43" s="456">
        <f t="shared" si="2"/>
        <v>14</v>
      </c>
      <c r="AB43" s="456">
        <f t="shared" si="3"/>
        <v>5</v>
      </c>
      <c r="AC43" s="456">
        <f t="shared" si="4"/>
        <v>13</v>
      </c>
      <c r="AD43" s="456">
        <f t="shared" si="5"/>
        <v>6</v>
      </c>
      <c r="AE43" s="456"/>
      <c r="AF43" s="456">
        <f ca="1">'int 1D'!AI48</f>
        <v>13</v>
      </c>
      <c r="AG43" s="456">
        <f>'int 1D'!AJ48</f>
        <v>49</v>
      </c>
      <c r="AH43" s="456">
        <f>'int 1D'!AK48</f>
        <v>18</v>
      </c>
      <c r="AI43" s="456" t="str">
        <f>'int 1D'!AL48</f>
        <v>NIL</v>
      </c>
      <c r="AJ43" s="456" t="str">
        <f>'int 1D'!AM48</f>
        <v>NIL</v>
      </c>
      <c r="AK43" s="456" t="str">
        <f>'int 1D'!AN48</f>
        <v>NIL</v>
      </c>
      <c r="AL43" s="456">
        <f>'int 2 D '!AI48</f>
        <v>2</v>
      </c>
      <c r="AM43" s="456" t="str">
        <f>'int 2 D '!AJ48</f>
        <v>NIL</v>
      </c>
      <c r="AN43" s="456">
        <f>'int 2 D '!AK48</f>
        <v>25</v>
      </c>
      <c r="AO43" s="456">
        <f>'int 2 D '!AL48</f>
        <v>46</v>
      </c>
      <c r="AP43" s="456" t="str">
        <f>'int 2 D '!AM48</f>
        <v>NIL</v>
      </c>
      <c r="AQ43" s="456" t="str">
        <f>'int 2 D '!AN48</f>
        <v>NIL</v>
      </c>
      <c r="AR43" s="456">
        <f>'int 3D '!AI48</f>
        <v>7</v>
      </c>
      <c r="AS43" s="456">
        <f>'int 3D '!AJ48</f>
        <v>8</v>
      </c>
      <c r="AT43" s="456">
        <f>'int 3D '!AK48</f>
        <v>3</v>
      </c>
      <c r="AU43" s="456">
        <f>'int 3D '!AL48</f>
        <v>28</v>
      </c>
      <c r="AV43" s="456">
        <f>'int 3D '!AM48</f>
        <v>18</v>
      </c>
      <c r="AW43" s="456">
        <f>'int 3D '!AN48</f>
        <v>2</v>
      </c>
      <c r="AX43" s="456">
        <f>TestMarks!AA45</f>
        <v>9</v>
      </c>
      <c r="AY43" s="456">
        <f>TestMarks!AB45</f>
        <v>6</v>
      </c>
      <c r="AZ43" s="456" t="str">
        <f>TestMarks!AC45</f>
        <v>NIL</v>
      </c>
      <c r="BA43" s="456" t="str">
        <f>TestMarks!AD45</f>
        <v>NIL</v>
      </c>
      <c r="BB43" s="456" t="str">
        <f>TestMarks!AE45</f>
        <v>NIL</v>
      </c>
      <c r="BC43" s="456" t="str">
        <f>TestMarks!AF45</f>
        <v>NIL</v>
      </c>
      <c r="BD43" s="456" t="str">
        <f>TestMarks!AG45</f>
        <v>NIL</v>
      </c>
      <c r="BE43" s="456" t="str">
        <f>TestMarks!AH45</f>
        <v>NIL</v>
      </c>
      <c r="BF43" s="456">
        <f>TestMarks!AI45</f>
        <v>9</v>
      </c>
      <c r="BG43" s="456">
        <f>TestMarks!AJ45</f>
        <v>9</v>
      </c>
      <c r="BH43" s="456" t="str">
        <f>TestMarks!AK45</f>
        <v>NIL</v>
      </c>
      <c r="BI43" s="456" t="str">
        <f>TestMarks!AL45</f>
        <v>NIL</v>
      </c>
      <c r="BJ43" s="456" t="str">
        <f>TestMarks!AM45</f>
        <v>NIL</v>
      </c>
      <c r="BK43" s="456" t="str">
        <f>TestMarks!AN45</f>
        <v>NIL</v>
      </c>
      <c r="BL43" s="456" t="str">
        <f>TestMarks!AO45</f>
        <v>NIL</v>
      </c>
      <c r="BM43" s="456" t="str">
        <f>TestMarks!AP45</f>
        <v>NIL</v>
      </c>
      <c r="BN43" s="456">
        <f>TestMarks!AQ45</f>
        <v>6</v>
      </c>
      <c r="BO43" s="456">
        <f>TestMarks!AR45</f>
        <v>6</v>
      </c>
    </row>
    <row r="44" spans="4:67" x14ac:dyDescent="0.2">
      <c r="D44" s="364">
        <f>'Student Entry'!B45</f>
        <v>32</v>
      </c>
      <c r="E44" s="388">
        <f>'Student Entry'!C45</f>
        <v>211413205032</v>
      </c>
      <c r="F44" s="214" t="str">
        <f>'Student Entry'!D45</f>
        <v>GOPINATH.J</v>
      </c>
      <c r="G44" s="456">
        <v>6</v>
      </c>
      <c r="H44" s="456">
        <v>9</v>
      </c>
      <c r="I44" s="456"/>
      <c r="J44" s="456">
        <v>5</v>
      </c>
      <c r="K44" s="214"/>
      <c r="L44" s="214"/>
      <c r="M44" s="456">
        <v>9</v>
      </c>
      <c r="N44" s="456">
        <v>5</v>
      </c>
      <c r="O44" s="456">
        <v>3</v>
      </c>
      <c r="P44" s="456">
        <v>7</v>
      </c>
      <c r="Q44" s="456">
        <v>4</v>
      </c>
      <c r="R44" s="214"/>
      <c r="S44" s="456">
        <v>9</v>
      </c>
      <c r="T44" s="456">
        <v>4</v>
      </c>
      <c r="U44" s="456">
        <v>2</v>
      </c>
      <c r="V44" s="456">
        <v>4</v>
      </c>
      <c r="W44" s="456">
        <v>5</v>
      </c>
      <c r="X44" s="214"/>
      <c r="Y44" s="456">
        <f t="shared" si="0"/>
        <v>20</v>
      </c>
      <c r="Z44" s="456">
        <f t="shared" si="1"/>
        <v>14</v>
      </c>
      <c r="AA44" s="456">
        <f t="shared" si="2"/>
        <v>10</v>
      </c>
      <c r="AB44" s="456">
        <f t="shared" si="3"/>
        <v>6</v>
      </c>
      <c r="AC44" s="456">
        <f t="shared" si="4"/>
        <v>13</v>
      </c>
      <c r="AD44" s="456">
        <f t="shared" si="5"/>
        <v>9</v>
      </c>
      <c r="AE44" s="456"/>
      <c r="AF44" s="456">
        <f ca="1">'int 1D'!AI49</f>
        <v>23</v>
      </c>
      <c r="AG44" s="456">
        <f>'int 1D'!AJ49</f>
        <v>33</v>
      </c>
      <c r="AH44" s="456">
        <f>'int 1D'!AK49</f>
        <v>17</v>
      </c>
      <c r="AI44" s="456" t="str">
        <f>'int 1D'!AL49</f>
        <v>NIL</v>
      </c>
      <c r="AJ44" s="456" t="str">
        <f>'int 1D'!AM49</f>
        <v>NIL</v>
      </c>
      <c r="AK44" s="456" t="str">
        <f>'int 1D'!AN49</f>
        <v>NIL</v>
      </c>
      <c r="AL44" s="456">
        <f>'int 2 D '!AI49</f>
        <v>2</v>
      </c>
      <c r="AM44" s="456" t="str">
        <f>'int 2 D '!AJ49</f>
        <v>NIL</v>
      </c>
      <c r="AN44" s="456">
        <f>'int 2 D '!AK49</f>
        <v>20</v>
      </c>
      <c r="AO44" s="456">
        <f>'int 2 D '!AL49</f>
        <v>42</v>
      </c>
      <c r="AP44" s="456" t="str">
        <f>'int 2 D '!AM49</f>
        <v>NIL</v>
      </c>
      <c r="AQ44" s="456" t="str">
        <f>'int 2 D '!AN49</f>
        <v>NIL</v>
      </c>
      <c r="AR44" s="456">
        <f>'int 3D '!AI49</f>
        <v>6</v>
      </c>
      <c r="AS44" s="456">
        <f>'int 3D '!AJ49</f>
        <v>14</v>
      </c>
      <c r="AT44" s="456">
        <f>'int 3D '!AK49</f>
        <v>8</v>
      </c>
      <c r="AU44" s="456">
        <f>'int 3D '!AL49</f>
        <v>6</v>
      </c>
      <c r="AV44" s="456">
        <f>'int 3D '!AM49</f>
        <v>26</v>
      </c>
      <c r="AW44" s="456">
        <f>'int 3D '!AN49</f>
        <v>1</v>
      </c>
      <c r="AX44" s="456">
        <f>TestMarks!AA46</f>
        <v>2</v>
      </c>
      <c r="AY44" s="456">
        <f>TestMarks!AB46</f>
        <v>9</v>
      </c>
      <c r="AZ44" s="456" t="str">
        <f>TestMarks!AC46</f>
        <v>NIL</v>
      </c>
      <c r="BA44" s="456" t="str">
        <f>TestMarks!AD46</f>
        <v>NIL</v>
      </c>
      <c r="BB44" s="456" t="str">
        <f>TestMarks!AE46</f>
        <v>NIL</v>
      </c>
      <c r="BC44" s="456" t="str">
        <f>TestMarks!AF46</f>
        <v>NIL</v>
      </c>
      <c r="BD44" s="456" t="str">
        <f>TestMarks!AG46</f>
        <v>NIL</v>
      </c>
      <c r="BE44" s="456" t="str">
        <f>TestMarks!AH46</f>
        <v>NIL</v>
      </c>
      <c r="BF44" s="456">
        <f>TestMarks!AI46</f>
        <v>8</v>
      </c>
      <c r="BG44" s="456">
        <f>TestMarks!AJ46</f>
        <v>9</v>
      </c>
      <c r="BH44" s="456" t="str">
        <f>TestMarks!AK46</f>
        <v>NIL</v>
      </c>
      <c r="BI44" s="456" t="str">
        <f>TestMarks!AL46</f>
        <v>NIL</v>
      </c>
      <c r="BJ44" s="456" t="str">
        <f>TestMarks!AM46</f>
        <v>NIL</v>
      </c>
      <c r="BK44" s="456" t="str">
        <f>TestMarks!AN46</f>
        <v>NIL</v>
      </c>
      <c r="BL44" s="456" t="str">
        <f>TestMarks!AO46</f>
        <v>NIL</v>
      </c>
      <c r="BM44" s="456" t="str">
        <f>TestMarks!AP46</f>
        <v>NIL</v>
      </c>
      <c r="BN44" s="456">
        <f>TestMarks!AQ46</f>
        <v>8</v>
      </c>
      <c r="BO44" s="456">
        <f>TestMarks!AR46</f>
        <v>9</v>
      </c>
    </row>
    <row r="45" spans="4:67" x14ac:dyDescent="0.2">
      <c r="D45" s="364">
        <f>'Student Entry'!B46</f>
        <v>33</v>
      </c>
      <c r="E45" s="388">
        <f>'Student Entry'!C46</f>
        <v>211413205033</v>
      </c>
      <c r="F45" s="214" t="str">
        <f>'Student Entry'!D46</f>
        <v>HARINI.S</v>
      </c>
      <c r="G45" s="456">
        <v>10</v>
      </c>
      <c r="H45" s="456">
        <v>8</v>
      </c>
      <c r="I45" s="456"/>
      <c r="J45" s="456">
        <v>7</v>
      </c>
      <c r="K45" s="214"/>
      <c r="L45" s="214"/>
      <c r="M45" s="456">
        <v>10</v>
      </c>
      <c r="N45" s="456">
        <v>2</v>
      </c>
      <c r="O45" s="456">
        <v>5</v>
      </c>
      <c r="P45" s="456">
        <v>6</v>
      </c>
      <c r="Q45" s="456">
        <v>3</v>
      </c>
      <c r="R45" s="214"/>
      <c r="S45" s="456">
        <v>5</v>
      </c>
      <c r="T45" s="456">
        <v>2</v>
      </c>
      <c r="U45" s="456">
        <v>2</v>
      </c>
      <c r="V45" s="456">
        <v>2</v>
      </c>
      <c r="W45" s="456">
        <v>3</v>
      </c>
      <c r="X45" s="214"/>
      <c r="Y45" s="456">
        <f t="shared" si="0"/>
        <v>27</v>
      </c>
      <c r="Z45" s="456">
        <f t="shared" si="1"/>
        <v>10</v>
      </c>
      <c r="AA45" s="456">
        <f t="shared" si="2"/>
        <v>11</v>
      </c>
      <c r="AB45" s="456">
        <f t="shared" si="3"/>
        <v>4</v>
      </c>
      <c r="AC45" s="456">
        <f t="shared" si="4"/>
        <v>7</v>
      </c>
      <c r="AD45" s="456">
        <f t="shared" si="5"/>
        <v>6</v>
      </c>
      <c r="AE45" s="456"/>
      <c r="AF45" s="456">
        <f ca="1">'int 1D'!AI50</f>
        <v>28</v>
      </c>
      <c r="AG45" s="456">
        <f>'int 1D'!AJ50</f>
        <v>29</v>
      </c>
      <c r="AH45" s="456">
        <f>'int 1D'!AK50</f>
        <v>23</v>
      </c>
      <c r="AI45" s="456" t="str">
        <f>'int 1D'!AL50</f>
        <v>NIL</v>
      </c>
      <c r="AJ45" s="456" t="str">
        <f>'int 1D'!AM50</f>
        <v>NIL</v>
      </c>
      <c r="AK45" s="456" t="str">
        <f>'int 1D'!AN50</f>
        <v>NIL</v>
      </c>
      <c r="AL45" s="456">
        <f>'int 2 D '!AI50</f>
        <v>2</v>
      </c>
      <c r="AM45" s="456" t="str">
        <f>'int 2 D '!AJ50</f>
        <v>NIL</v>
      </c>
      <c r="AN45" s="456">
        <f>'int 2 D '!AK50</f>
        <v>20</v>
      </c>
      <c r="AO45" s="456">
        <f>'int 2 D '!AL50</f>
        <v>41</v>
      </c>
      <c r="AP45" s="456">
        <f>'int 2 D '!AM50</f>
        <v>7</v>
      </c>
      <c r="AQ45" s="456" t="str">
        <f>'int 2 D '!AN50</f>
        <v>NIL</v>
      </c>
      <c r="AR45" s="456">
        <f>'int 3D '!AI50</f>
        <v>7</v>
      </c>
      <c r="AS45" s="456">
        <f>'int 3D '!AJ50</f>
        <v>10</v>
      </c>
      <c r="AT45" s="456">
        <f>'int 3D '!AK50</f>
        <v>10</v>
      </c>
      <c r="AU45" s="456">
        <f>'int 3D '!AL50</f>
        <v>38</v>
      </c>
      <c r="AV45" s="456">
        <f>'int 3D '!AM50</f>
        <v>12</v>
      </c>
      <c r="AW45" s="456">
        <f>'int 3D '!AN50</f>
        <v>2</v>
      </c>
      <c r="AX45" s="456">
        <f>TestMarks!AA47</f>
        <v>5</v>
      </c>
      <c r="AY45" s="456">
        <f>TestMarks!AB47</f>
        <v>6</v>
      </c>
      <c r="AZ45" s="456" t="str">
        <f>TestMarks!AC47</f>
        <v>NIL</v>
      </c>
      <c r="BA45" s="456" t="str">
        <f>TestMarks!AD47</f>
        <v>NIL</v>
      </c>
      <c r="BB45" s="456" t="str">
        <f>TestMarks!AE47</f>
        <v>NIL</v>
      </c>
      <c r="BC45" s="456" t="str">
        <f>TestMarks!AF47</f>
        <v>NIL</v>
      </c>
      <c r="BD45" s="456" t="str">
        <f>TestMarks!AG47</f>
        <v>NIL</v>
      </c>
      <c r="BE45" s="456" t="str">
        <f>TestMarks!AH47</f>
        <v>NIL</v>
      </c>
      <c r="BF45" s="456">
        <f>TestMarks!AI47</f>
        <v>7</v>
      </c>
      <c r="BG45" s="456">
        <f>TestMarks!AJ47</f>
        <v>5</v>
      </c>
      <c r="BH45" s="456" t="str">
        <f>TestMarks!AK47</f>
        <v>NIL</v>
      </c>
      <c r="BI45" s="456" t="str">
        <f>TestMarks!AL47</f>
        <v>NIL</v>
      </c>
      <c r="BJ45" s="456" t="str">
        <f>TestMarks!AM47</f>
        <v>NIL</v>
      </c>
      <c r="BK45" s="456" t="str">
        <f>TestMarks!AN47</f>
        <v>NIL</v>
      </c>
      <c r="BL45" s="456" t="str">
        <f>TestMarks!AO47</f>
        <v>NIL</v>
      </c>
      <c r="BM45" s="456" t="str">
        <f>TestMarks!AP47</f>
        <v>NIL</v>
      </c>
      <c r="BN45" s="456">
        <f>TestMarks!AQ47</f>
        <v>6</v>
      </c>
      <c r="BO45" s="456">
        <f>TestMarks!AR47</f>
        <v>9</v>
      </c>
    </row>
    <row r="46" spans="4:67" x14ac:dyDescent="0.2">
      <c r="D46" s="364">
        <f>'Student Entry'!B47</f>
        <v>34</v>
      </c>
      <c r="E46" s="388">
        <f>'Student Entry'!C47</f>
        <v>211413205034</v>
      </c>
      <c r="F46" s="214" t="str">
        <f>'Student Entry'!D47</f>
        <v>HARITA CHANDINI.B</v>
      </c>
      <c r="G46" s="456">
        <v>5</v>
      </c>
      <c r="H46" s="456">
        <v>3</v>
      </c>
      <c r="I46" s="456"/>
      <c r="J46" s="456">
        <v>9</v>
      </c>
      <c r="K46" s="214"/>
      <c r="L46" s="214"/>
      <c r="M46" s="456">
        <v>10</v>
      </c>
      <c r="N46" s="456">
        <v>5</v>
      </c>
      <c r="O46" s="456">
        <v>3</v>
      </c>
      <c r="P46" s="456">
        <v>5</v>
      </c>
      <c r="Q46" s="456">
        <v>4</v>
      </c>
      <c r="R46" s="214"/>
      <c r="S46" s="456">
        <v>10</v>
      </c>
      <c r="T46" s="456">
        <v>4</v>
      </c>
      <c r="U46" s="456">
        <v>1</v>
      </c>
      <c r="V46" s="456">
        <v>4</v>
      </c>
      <c r="W46" s="456">
        <v>4</v>
      </c>
      <c r="X46" s="214"/>
      <c r="Y46" s="456">
        <f t="shared" si="0"/>
        <v>24</v>
      </c>
      <c r="Z46" s="456">
        <f t="shared" si="1"/>
        <v>8</v>
      </c>
      <c r="AA46" s="456">
        <f t="shared" si="2"/>
        <v>8</v>
      </c>
      <c r="AB46" s="456">
        <f t="shared" si="3"/>
        <v>5</v>
      </c>
      <c r="AC46" s="456">
        <f t="shared" si="4"/>
        <v>14</v>
      </c>
      <c r="AD46" s="456">
        <f t="shared" si="5"/>
        <v>8</v>
      </c>
      <c r="AE46" s="456"/>
      <c r="AF46" s="456">
        <f ca="1">'int 1D'!AI51</f>
        <v>29</v>
      </c>
      <c r="AG46" s="456">
        <f>'int 1D'!AJ51</f>
        <v>22</v>
      </c>
      <c r="AH46" s="456">
        <f>'int 1D'!AK51</f>
        <v>17</v>
      </c>
      <c r="AI46" s="456" t="str">
        <f>'int 1D'!AL51</f>
        <v>NIL</v>
      </c>
      <c r="AJ46" s="456" t="str">
        <f>'int 1D'!AM51</f>
        <v>NIL</v>
      </c>
      <c r="AK46" s="456" t="str">
        <f>'int 1D'!AN51</f>
        <v>NIL</v>
      </c>
      <c r="AL46" s="456">
        <f>'int 2 D '!AI51</f>
        <v>2</v>
      </c>
      <c r="AM46" s="456" t="str">
        <f>'int 2 D '!AJ51</f>
        <v>NIL</v>
      </c>
      <c r="AN46" s="456">
        <f>'int 2 D '!AK51</f>
        <v>39</v>
      </c>
      <c r="AO46" s="456">
        <f>'int 2 D '!AL51</f>
        <v>23</v>
      </c>
      <c r="AP46" s="456" t="str">
        <f>'int 2 D '!AM51</f>
        <v>NIL</v>
      </c>
      <c r="AQ46" s="456" t="str">
        <f>'int 2 D '!AN51</f>
        <v>NIL</v>
      </c>
      <c r="AR46" s="456">
        <f>'int 3D '!AI51</f>
        <v>9</v>
      </c>
      <c r="AS46" s="456">
        <f>'int 3D '!AJ51</f>
        <v>9</v>
      </c>
      <c r="AT46" s="456">
        <f>'int 3D '!AK51</f>
        <v>7</v>
      </c>
      <c r="AU46" s="456">
        <f>'int 3D '!AL51</f>
        <v>11</v>
      </c>
      <c r="AV46" s="456">
        <f>'int 3D '!AM51</f>
        <v>21</v>
      </c>
      <c r="AW46" s="456">
        <f>'int 3D '!AN51</f>
        <v>1</v>
      </c>
      <c r="AX46" s="456">
        <f>TestMarks!AA48</f>
        <v>8</v>
      </c>
      <c r="AY46" s="456">
        <f>TestMarks!AB48</f>
        <v>9</v>
      </c>
      <c r="AZ46" s="456" t="str">
        <f>TestMarks!AC48</f>
        <v>NIL</v>
      </c>
      <c r="BA46" s="456" t="str">
        <f>TestMarks!AD48</f>
        <v>NIL</v>
      </c>
      <c r="BB46" s="456" t="str">
        <f>TestMarks!AE48</f>
        <v>NIL</v>
      </c>
      <c r="BC46" s="456" t="str">
        <f>TestMarks!AF48</f>
        <v>NIL</v>
      </c>
      <c r="BD46" s="456" t="str">
        <f>TestMarks!AG48</f>
        <v>NIL</v>
      </c>
      <c r="BE46" s="456" t="str">
        <f>TestMarks!AH48</f>
        <v>NIL</v>
      </c>
      <c r="BF46" s="456">
        <f>TestMarks!AI48</f>
        <v>7</v>
      </c>
      <c r="BG46" s="456">
        <f>TestMarks!AJ48</f>
        <v>6</v>
      </c>
      <c r="BH46" s="456" t="str">
        <f>TestMarks!AK48</f>
        <v>NIL</v>
      </c>
      <c r="BI46" s="456" t="str">
        <f>TestMarks!AL48</f>
        <v>NIL</v>
      </c>
      <c r="BJ46" s="456" t="str">
        <f>TestMarks!AM48</f>
        <v>NIL</v>
      </c>
      <c r="BK46" s="456" t="str">
        <f>TestMarks!AN48</f>
        <v>NIL</v>
      </c>
      <c r="BL46" s="456" t="str">
        <f>TestMarks!AO48</f>
        <v>NIL</v>
      </c>
      <c r="BM46" s="456" t="str">
        <f>TestMarks!AP48</f>
        <v>NIL</v>
      </c>
      <c r="BN46" s="456">
        <f>TestMarks!AQ48</f>
        <v>10</v>
      </c>
      <c r="BO46" s="456">
        <f>TestMarks!AR48</f>
        <v>9</v>
      </c>
    </row>
    <row r="47" spans="4:67" x14ac:dyDescent="0.2">
      <c r="D47" s="364">
        <f>'Student Entry'!B48</f>
        <v>35</v>
      </c>
      <c r="E47" s="388">
        <f>'Student Entry'!C48</f>
        <v>211413205035</v>
      </c>
      <c r="F47" s="214" t="str">
        <f>'Student Entry'!D48</f>
        <v>HEMALATHA.V</v>
      </c>
      <c r="G47" s="456">
        <v>10</v>
      </c>
      <c r="H47" s="456">
        <v>7</v>
      </c>
      <c r="I47" s="456"/>
      <c r="J47" s="456">
        <v>7</v>
      </c>
      <c r="K47" s="456">
        <v>5</v>
      </c>
      <c r="L47" s="214"/>
      <c r="M47" s="456">
        <v>8</v>
      </c>
      <c r="N47" s="456">
        <v>4</v>
      </c>
      <c r="O47" s="456">
        <v>4</v>
      </c>
      <c r="P47" s="456">
        <v>8</v>
      </c>
      <c r="Q47" s="456">
        <v>3</v>
      </c>
      <c r="R47" s="214"/>
      <c r="S47" s="456">
        <v>8</v>
      </c>
      <c r="T47" s="456">
        <v>4</v>
      </c>
      <c r="U47" s="456">
        <v>2</v>
      </c>
      <c r="V47" s="456">
        <v>4</v>
      </c>
      <c r="W47" s="456">
        <v>5</v>
      </c>
      <c r="X47" s="214"/>
      <c r="Y47" s="456">
        <f t="shared" si="0"/>
        <v>25</v>
      </c>
      <c r="Z47" s="456">
        <f t="shared" si="1"/>
        <v>16</v>
      </c>
      <c r="AA47" s="456">
        <f t="shared" si="2"/>
        <v>12</v>
      </c>
      <c r="AB47" s="456">
        <f t="shared" si="3"/>
        <v>6</v>
      </c>
      <c r="AC47" s="456">
        <f t="shared" si="4"/>
        <v>12</v>
      </c>
      <c r="AD47" s="456">
        <f t="shared" si="5"/>
        <v>8</v>
      </c>
      <c r="AE47" s="456"/>
      <c r="AF47" s="456">
        <f ca="1">'int 1D'!AI52</f>
        <v>17</v>
      </c>
      <c r="AG47" s="456">
        <f>'int 1D'!AJ52</f>
        <v>42</v>
      </c>
      <c r="AH47" s="456">
        <f>'int 1D'!AK52</f>
        <v>14</v>
      </c>
      <c r="AI47" s="456" t="str">
        <f>'int 1D'!AL52</f>
        <v>NIL</v>
      </c>
      <c r="AJ47" s="456" t="str">
        <f>'int 1D'!AM52</f>
        <v>NIL</v>
      </c>
      <c r="AK47" s="456" t="str">
        <f>'int 1D'!AN52</f>
        <v>NIL</v>
      </c>
      <c r="AL47" s="456">
        <f>'int 2 D '!AI52</f>
        <v>1</v>
      </c>
      <c r="AM47" s="456" t="str">
        <f>'int 2 D '!AJ52</f>
        <v>NIL</v>
      </c>
      <c r="AN47" s="456">
        <f>'int 2 D '!AK52</f>
        <v>29</v>
      </c>
      <c r="AO47" s="456">
        <f>'int 2 D '!AL52</f>
        <v>30</v>
      </c>
      <c r="AP47" s="456">
        <f>'int 2 D '!AM52</f>
        <v>2</v>
      </c>
      <c r="AQ47" s="456" t="str">
        <f>'int 2 D '!AN52</f>
        <v>NIL</v>
      </c>
      <c r="AR47" s="456">
        <f>'int 3D '!AI52</f>
        <v>7</v>
      </c>
      <c r="AS47" s="456">
        <f>'int 3D '!AJ52</f>
        <v>10</v>
      </c>
      <c r="AT47" s="456">
        <f>'int 3D '!AK52</f>
        <v>18</v>
      </c>
      <c r="AU47" s="456">
        <f>'int 3D '!AL52</f>
        <v>17</v>
      </c>
      <c r="AV47" s="456">
        <f>'int 3D '!AM52</f>
        <v>9</v>
      </c>
      <c r="AW47" s="456">
        <f>'int 3D '!AN52</f>
        <v>2</v>
      </c>
      <c r="AX47" s="456">
        <f>TestMarks!AA49</f>
        <v>9</v>
      </c>
      <c r="AY47" s="456">
        <f>TestMarks!AB49</f>
        <v>9</v>
      </c>
      <c r="AZ47" s="456" t="str">
        <f>TestMarks!AC49</f>
        <v>NIL</v>
      </c>
      <c r="BA47" s="456" t="str">
        <f>TestMarks!AD49</f>
        <v>NIL</v>
      </c>
      <c r="BB47" s="456" t="str">
        <f>TestMarks!AE49</f>
        <v>NIL</v>
      </c>
      <c r="BC47" s="456" t="str">
        <f>TestMarks!AF49</f>
        <v>NIL</v>
      </c>
      <c r="BD47" s="456" t="str">
        <f>TestMarks!AG49</f>
        <v>NIL</v>
      </c>
      <c r="BE47" s="456" t="str">
        <f>TestMarks!AH49</f>
        <v>NIL</v>
      </c>
      <c r="BF47" s="456">
        <f>TestMarks!AI49</f>
        <v>5</v>
      </c>
      <c r="BG47" s="456">
        <f>TestMarks!AJ49</f>
        <v>8</v>
      </c>
      <c r="BH47" s="456" t="str">
        <f>TestMarks!AK49</f>
        <v>NIL</v>
      </c>
      <c r="BI47" s="456" t="str">
        <f>TestMarks!AL49</f>
        <v>NIL</v>
      </c>
      <c r="BJ47" s="456" t="str">
        <f>TestMarks!AM49</f>
        <v>NIL</v>
      </c>
      <c r="BK47" s="456" t="str">
        <f>TestMarks!AN49</f>
        <v>NIL</v>
      </c>
      <c r="BL47" s="456" t="str">
        <f>TestMarks!AO49</f>
        <v>NIL</v>
      </c>
      <c r="BM47" s="456" t="str">
        <f>TestMarks!AP49</f>
        <v>NIL</v>
      </c>
      <c r="BN47" s="456">
        <f>TestMarks!AQ49</f>
        <v>10</v>
      </c>
      <c r="BO47" s="456">
        <f>TestMarks!AR49</f>
        <v>7</v>
      </c>
    </row>
    <row r="48" spans="4:67" x14ac:dyDescent="0.2">
      <c r="D48" s="364">
        <f>'Student Entry'!B49</f>
        <v>36</v>
      </c>
      <c r="E48" s="388">
        <f>'Student Entry'!C49</f>
        <v>211413205036</v>
      </c>
      <c r="F48" s="214" t="str">
        <f>'Student Entry'!D49</f>
        <v>HEMAMALINI.M</v>
      </c>
      <c r="G48" s="456">
        <v>6</v>
      </c>
      <c r="H48" s="456">
        <v>9</v>
      </c>
      <c r="I48" s="456"/>
      <c r="J48" s="456">
        <v>8</v>
      </c>
      <c r="K48" s="456">
        <v>4</v>
      </c>
      <c r="L48" s="214"/>
      <c r="M48" s="456">
        <v>10</v>
      </c>
      <c r="N48" s="456">
        <v>2</v>
      </c>
      <c r="O48" s="456">
        <v>3</v>
      </c>
      <c r="P48" s="456">
        <v>6</v>
      </c>
      <c r="Q48" s="456">
        <v>4</v>
      </c>
      <c r="R48" s="214"/>
      <c r="S48" s="456">
        <v>10</v>
      </c>
      <c r="T48" s="456">
        <v>4</v>
      </c>
      <c r="U48" s="456">
        <v>2</v>
      </c>
      <c r="V48" s="456">
        <v>2</v>
      </c>
      <c r="W48" s="456">
        <v>4</v>
      </c>
      <c r="X48" s="214"/>
      <c r="Y48" s="456">
        <f t="shared" si="0"/>
        <v>24</v>
      </c>
      <c r="Z48" s="456">
        <f t="shared" si="1"/>
        <v>15</v>
      </c>
      <c r="AA48" s="456">
        <f t="shared" si="2"/>
        <v>9</v>
      </c>
      <c r="AB48" s="456">
        <f t="shared" si="3"/>
        <v>4</v>
      </c>
      <c r="AC48" s="456">
        <f t="shared" si="4"/>
        <v>14</v>
      </c>
      <c r="AD48" s="456">
        <f t="shared" si="5"/>
        <v>8</v>
      </c>
      <c r="AE48" s="456"/>
      <c r="AF48" s="456">
        <f ca="1">'int 1D'!AI53</f>
        <v>34</v>
      </c>
      <c r="AG48" s="456">
        <f>'int 1D'!AJ53</f>
        <v>25</v>
      </c>
      <c r="AH48" s="456">
        <f>'int 1D'!AK53</f>
        <v>19</v>
      </c>
      <c r="AI48" s="456" t="str">
        <f>'int 1D'!AL53</f>
        <v>NIL</v>
      </c>
      <c r="AJ48" s="456" t="str">
        <f>'int 1D'!AM53</f>
        <v>NIL</v>
      </c>
      <c r="AK48" s="456" t="str">
        <f>'int 1D'!AN53</f>
        <v>NIL</v>
      </c>
      <c r="AL48" s="456">
        <f>'int 2 D '!AI53</f>
        <v>2</v>
      </c>
      <c r="AM48" s="456" t="str">
        <f>'int 2 D '!AJ53</f>
        <v>NIL</v>
      </c>
      <c r="AN48" s="456">
        <f>'int 2 D '!AK53</f>
        <v>31</v>
      </c>
      <c r="AO48" s="456">
        <f>'int 2 D '!AL53</f>
        <v>37</v>
      </c>
      <c r="AP48" s="456" t="str">
        <f>'int 2 D '!AM53</f>
        <v>NIL</v>
      </c>
      <c r="AQ48" s="456" t="str">
        <f>'int 2 D '!AN53</f>
        <v>NIL</v>
      </c>
      <c r="AR48" s="456">
        <f>'int 3D '!AI53</f>
        <v>5</v>
      </c>
      <c r="AS48" s="456">
        <f>'int 3D '!AJ53</f>
        <v>12</v>
      </c>
      <c r="AT48" s="456">
        <f>'int 3D '!AK53</f>
        <v>4</v>
      </c>
      <c r="AU48" s="456">
        <f>'int 3D '!AL53</f>
        <v>23</v>
      </c>
      <c r="AV48" s="456">
        <f>'int 3D '!AM53</f>
        <v>22</v>
      </c>
      <c r="AW48" s="456">
        <f>'int 3D '!AN53</f>
        <v>1</v>
      </c>
      <c r="AX48" s="456">
        <f>TestMarks!AA50</f>
        <v>6</v>
      </c>
      <c r="AY48" s="456">
        <f>TestMarks!AB50</f>
        <v>8</v>
      </c>
      <c r="AZ48" s="456" t="str">
        <f>TestMarks!AC50</f>
        <v>NIL</v>
      </c>
      <c r="BA48" s="456" t="str">
        <f>TestMarks!AD50</f>
        <v>NIL</v>
      </c>
      <c r="BB48" s="456" t="str">
        <f>TestMarks!AE50</f>
        <v>NIL</v>
      </c>
      <c r="BC48" s="456" t="str">
        <f>TestMarks!AF50</f>
        <v>NIL</v>
      </c>
      <c r="BD48" s="456" t="str">
        <f>TestMarks!AG50</f>
        <v>NIL</v>
      </c>
      <c r="BE48" s="456" t="str">
        <f>TestMarks!AH50</f>
        <v>NIL</v>
      </c>
      <c r="BF48" s="456">
        <f>TestMarks!AI50</f>
        <v>6</v>
      </c>
      <c r="BG48" s="456">
        <f>TestMarks!AJ50</f>
        <v>4</v>
      </c>
      <c r="BH48" s="456" t="str">
        <f>TestMarks!AK50</f>
        <v>NIL</v>
      </c>
      <c r="BI48" s="456" t="str">
        <f>TestMarks!AL50</f>
        <v>NIL</v>
      </c>
      <c r="BJ48" s="456" t="str">
        <f>TestMarks!AM50</f>
        <v>NIL</v>
      </c>
      <c r="BK48" s="456" t="str">
        <f>TestMarks!AN50</f>
        <v>NIL</v>
      </c>
      <c r="BL48" s="456" t="str">
        <f>TestMarks!AO50</f>
        <v>NIL</v>
      </c>
      <c r="BM48" s="456" t="str">
        <f>TestMarks!AP50</f>
        <v>NIL</v>
      </c>
      <c r="BN48" s="456">
        <f>TestMarks!AQ50</f>
        <v>10</v>
      </c>
      <c r="BO48" s="456">
        <f>TestMarks!AR50</f>
        <v>5</v>
      </c>
    </row>
    <row r="49" spans="4:67" x14ac:dyDescent="0.2">
      <c r="D49" s="364">
        <f>'Student Entry'!B50</f>
        <v>37</v>
      </c>
      <c r="E49" s="388">
        <f>'Student Entry'!C50</f>
        <v>211413205037</v>
      </c>
      <c r="F49" s="214" t="str">
        <f>'Student Entry'!D50</f>
        <v>ILAVARASAN.S</v>
      </c>
      <c r="G49" s="456">
        <v>10</v>
      </c>
      <c r="H49" s="456">
        <v>8</v>
      </c>
      <c r="I49" s="456"/>
      <c r="J49" s="456">
        <v>10</v>
      </c>
      <c r="K49" s="456">
        <v>6</v>
      </c>
      <c r="L49" s="214"/>
      <c r="M49" s="456">
        <v>8</v>
      </c>
      <c r="N49" s="456">
        <v>5</v>
      </c>
      <c r="O49" s="456">
        <v>4</v>
      </c>
      <c r="P49" s="456">
        <v>9</v>
      </c>
      <c r="Q49" s="456">
        <v>3</v>
      </c>
      <c r="R49" s="214"/>
      <c r="S49" s="456">
        <v>8</v>
      </c>
      <c r="T49" s="456">
        <v>4</v>
      </c>
      <c r="U49" s="456">
        <v>2</v>
      </c>
      <c r="V49" s="456">
        <v>4</v>
      </c>
      <c r="W49" s="456">
        <v>5</v>
      </c>
      <c r="X49" s="214"/>
      <c r="Y49" s="456">
        <f t="shared" si="0"/>
        <v>28</v>
      </c>
      <c r="Z49" s="456">
        <f t="shared" si="1"/>
        <v>19</v>
      </c>
      <c r="AA49" s="456">
        <f t="shared" si="2"/>
        <v>13</v>
      </c>
      <c r="AB49" s="456">
        <f t="shared" si="3"/>
        <v>6</v>
      </c>
      <c r="AC49" s="456">
        <f t="shared" si="4"/>
        <v>12</v>
      </c>
      <c r="AD49" s="456">
        <f t="shared" si="5"/>
        <v>8</v>
      </c>
      <c r="AE49" s="456"/>
      <c r="AF49" s="456">
        <f ca="1">'int 1D'!AI54</f>
        <v>22</v>
      </c>
      <c r="AG49" s="456">
        <f>'int 1D'!AJ54</f>
        <v>39</v>
      </c>
      <c r="AH49" s="456">
        <f>'int 1D'!AK54</f>
        <v>15</v>
      </c>
      <c r="AI49" s="456" t="str">
        <f>'int 1D'!AL54</f>
        <v>NIL</v>
      </c>
      <c r="AJ49" s="456" t="str">
        <f>'int 1D'!AM54</f>
        <v>NIL</v>
      </c>
      <c r="AK49" s="456" t="str">
        <f>'int 1D'!AN54</f>
        <v>NIL</v>
      </c>
      <c r="AL49" s="456">
        <f>'int 2 D '!AI54</f>
        <v>1</v>
      </c>
      <c r="AM49" s="456" t="str">
        <f>'int 2 D '!AJ54</f>
        <v>NIL</v>
      </c>
      <c r="AN49" s="456">
        <f>'int 2 D '!AK54</f>
        <v>42</v>
      </c>
      <c r="AO49" s="456">
        <f>'int 2 D '!AL54</f>
        <v>31</v>
      </c>
      <c r="AP49" s="456" t="str">
        <f>'int 2 D '!AM54</f>
        <v>NIL</v>
      </c>
      <c r="AQ49" s="456" t="str">
        <f>'int 2 D '!AN54</f>
        <v>NIL</v>
      </c>
      <c r="AR49" s="456">
        <f>'int 3D '!AI54</f>
        <v>6</v>
      </c>
      <c r="AS49" s="456">
        <f>'int 3D '!AJ54</f>
        <v>7</v>
      </c>
      <c r="AT49" s="456">
        <f>'int 3D '!AK54</f>
        <v>7</v>
      </c>
      <c r="AU49" s="456">
        <f>'int 3D '!AL54</f>
        <v>12</v>
      </c>
      <c r="AV49" s="456">
        <f>'int 3D '!AM54</f>
        <v>26</v>
      </c>
      <c r="AW49" s="456">
        <f>'int 3D '!AN54</f>
        <v>2</v>
      </c>
      <c r="AX49" s="456">
        <f>TestMarks!AA51</f>
        <v>8</v>
      </c>
      <c r="AY49" s="456">
        <f>TestMarks!AB51</f>
        <v>7</v>
      </c>
      <c r="AZ49" s="456" t="str">
        <f>TestMarks!AC51</f>
        <v>NIL</v>
      </c>
      <c r="BA49" s="456" t="str">
        <f>TestMarks!AD51</f>
        <v>NIL</v>
      </c>
      <c r="BB49" s="456" t="str">
        <f>TestMarks!AE51</f>
        <v>NIL</v>
      </c>
      <c r="BC49" s="456" t="str">
        <f>TestMarks!AF51</f>
        <v>NIL</v>
      </c>
      <c r="BD49" s="456" t="str">
        <f>TestMarks!AG51</f>
        <v>NIL</v>
      </c>
      <c r="BE49" s="456" t="str">
        <f>TestMarks!AH51</f>
        <v>NIL</v>
      </c>
      <c r="BF49" s="456">
        <f>TestMarks!AI51</f>
        <v>8</v>
      </c>
      <c r="BG49" s="456">
        <f>TestMarks!AJ51</f>
        <v>9</v>
      </c>
      <c r="BH49" s="456" t="str">
        <f>TestMarks!AK51</f>
        <v>NIL</v>
      </c>
      <c r="BI49" s="456" t="str">
        <f>TestMarks!AL51</f>
        <v>NIL</v>
      </c>
      <c r="BJ49" s="456" t="str">
        <f>TestMarks!AM51</f>
        <v>NIL</v>
      </c>
      <c r="BK49" s="456" t="str">
        <f>TestMarks!AN51</f>
        <v>NIL</v>
      </c>
      <c r="BL49" s="456" t="str">
        <f>TestMarks!AO51</f>
        <v>NIL</v>
      </c>
      <c r="BM49" s="456" t="str">
        <f>TestMarks!AP51</f>
        <v>NIL</v>
      </c>
      <c r="BN49" s="456">
        <f>TestMarks!AQ51</f>
        <v>6</v>
      </c>
      <c r="BO49" s="456" t="str">
        <f>TestMarks!AR51</f>
        <v>NIL</v>
      </c>
    </row>
    <row r="50" spans="4:67" x14ac:dyDescent="0.2">
      <c r="D50" s="364">
        <f>'Student Entry'!B51</f>
        <v>38</v>
      </c>
      <c r="E50" s="388">
        <f>'Student Entry'!C51</f>
        <v>211413205039</v>
      </c>
      <c r="F50" s="214" t="str">
        <f>'Student Entry'!D51</f>
        <v>ISAIPRIYA.R</v>
      </c>
      <c r="G50" s="456">
        <v>6</v>
      </c>
      <c r="H50" s="456">
        <v>7</v>
      </c>
      <c r="I50" s="456"/>
      <c r="J50" s="456">
        <v>10</v>
      </c>
      <c r="K50" s="456">
        <v>6</v>
      </c>
      <c r="L50" s="214"/>
      <c r="M50" s="456">
        <v>10</v>
      </c>
      <c r="N50" s="456">
        <v>4</v>
      </c>
      <c r="O50" s="456">
        <v>4</v>
      </c>
      <c r="P50" s="456">
        <v>8</v>
      </c>
      <c r="Q50" s="456">
        <v>3</v>
      </c>
      <c r="R50" s="214"/>
      <c r="S50" s="456">
        <v>10</v>
      </c>
      <c r="T50" s="456">
        <v>4</v>
      </c>
      <c r="U50" s="456">
        <v>2</v>
      </c>
      <c r="V50" s="456">
        <v>4</v>
      </c>
      <c r="W50" s="456">
        <v>4</v>
      </c>
      <c r="X50" s="214"/>
      <c r="Y50" s="456">
        <f t="shared" si="0"/>
        <v>26</v>
      </c>
      <c r="Z50" s="456">
        <f t="shared" si="1"/>
        <v>17</v>
      </c>
      <c r="AA50" s="456">
        <f t="shared" si="2"/>
        <v>12</v>
      </c>
      <c r="AB50" s="456">
        <f t="shared" si="3"/>
        <v>6</v>
      </c>
      <c r="AC50" s="456">
        <f t="shared" si="4"/>
        <v>14</v>
      </c>
      <c r="AD50" s="456">
        <f t="shared" si="5"/>
        <v>7</v>
      </c>
      <c r="AE50" s="456"/>
      <c r="AF50" s="456">
        <f ca="1">'int 1D'!AI55</f>
        <v>34</v>
      </c>
      <c r="AG50" s="456">
        <f>'int 1D'!AJ55</f>
        <v>25</v>
      </c>
      <c r="AH50" s="456">
        <f>'int 1D'!AK55</f>
        <v>22</v>
      </c>
      <c r="AI50" s="456" t="str">
        <f>'int 1D'!AL55</f>
        <v>NIL</v>
      </c>
      <c r="AJ50" s="456" t="str">
        <f>'int 1D'!AM55</f>
        <v>NIL</v>
      </c>
      <c r="AK50" s="456" t="str">
        <f>'int 1D'!AN55</f>
        <v>NIL</v>
      </c>
      <c r="AL50" s="456">
        <f>'int 2 D '!AI55</f>
        <v>2</v>
      </c>
      <c r="AM50" s="456" t="str">
        <f>'int 2 D '!AJ55</f>
        <v>NIL</v>
      </c>
      <c r="AN50" s="456">
        <f>'int 2 D '!AK55</f>
        <v>33</v>
      </c>
      <c r="AO50" s="456">
        <f>'int 2 D '!AL55</f>
        <v>29</v>
      </c>
      <c r="AP50" s="456" t="str">
        <f>'int 2 D '!AM55</f>
        <v>NIL</v>
      </c>
      <c r="AQ50" s="456" t="str">
        <f>'int 2 D '!AN55</f>
        <v>NIL</v>
      </c>
      <c r="AR50" s="456">
        <f>'int 3D '!AI55</f>
        <v>8</v>
      </c>
      <c r="AS50" s="456">
        <f>'int 3D '!AJ55</f>
        <v>10</v>
      </c>
      <c r="AT50" s="456">
        <f>'int 3D '!AK55</f>
        <v>18</v>
      </c>
      <c r="AU50" s="456">
        <f>'int 3D '!AL55</f>
        <v>15</v>
      </c>
      <c r="AV50" s="456">
        <f>'int 3D '!AM55</f>
        <v>19</v>
      </c>
      <c r="AW50" s="456">
        <f>'int 3D '!AN55</f>
        <v>1</v>
      </c>
      <c r="AX50" s="456">
        <f>TestMarks!AA52</f>
        <v>6</v>
      </c>
      <c r="AY50" s="456">
        <f>TestMarks!AB52</f>
        <v>5</v>
      </c>
      <c r="AZ50" s="456" t="str">
        <f>TestMarks!AC52</f>
        <v>NIL</v>
      </c>
      <c r="BA50" s="456" t="str">
        <f>TestMarks!AD52</f>
        <v>NIL</v>
      </c>
      <c r="BB50" s="456" t="str">
        <f>TestMarks!AE52</f>
        <v>NIL</v>
      </c>
      <c r="BC50" s="456" t="str">
        <f>TestMarks!AF52</f>
        <v>NIL</v>
      </c>
      <c r="BD50" s="456" t="str">
        <f>TestMarks!AG52</f>
        <v>NIL</v>
      </c>
      <c r="BE50" s="456" t="str">
        <f>TestMarks!AH52</f>
        <v>NIL</v>
      </c>
      <c r="BF50" s="456">
        <f>TestMarks!AI52</f>
        <v>4</v>
      </c>
      <c r="BG50" s="456">
        <f>TestMarks!AJ52</f>
        <v>2</v>
      </c>
      <c r="BH50" s="456" t="str">
        <f>TestMarks!AK52</f>
        <v>NIL</v>
      </c>
      <c r="BI50" s="456" t="str">
        <f>TestMarks!AL52</f>
        <v>NIL</v>
      </c>
      <c r="BJ50" s="456" t="str">
        <f>TestMarks!AM52</f>
        <v>NIL</v>
      </c>
      <c r="BK50" s="456" t="str">
        <f>TestMarks!AN52</f>
        <v>NIL</v>
      </c>
      <c r="BL50" s="456" t="str">
        <f>TestMarks!AO52</f>
        <v>NIL</v>
      </c>
      <c r="BM50" s="456" t="str">
        <f>TestMarks!AP52</f>
        <v>NIL</v>
      </c>
      <c r="BN50" s="456">
        <f>TestMarks!AQ52</f>
        <v>8</v>
      </c>
      <c r="BO50" s="456">
        <f>TestMarks!AR52</f>
        <v>6</v>
      </c>
    </row>
    <row r="51" spans="4:67" x14ac:dyDescent="0.2">
      <c r="D51" s="364">
        <f>'Student Entry'!B52</f>
        <v>39</v>
      </c>
      <c r="E51" s="388">
        <f>'Student Entry'!C52</f>
        <v>211413205040</v>
      </c>
      <c r="F51" s="214" t="str">
        <f>'Student Entry'!D52</f>
        <v>JEISEELAN.R</v>
      </c>
      <c r="G51" s="456">
        <v>5</v>
      </c>
      <c r="H51" s="456">
        <v>9</v>
      </c>
      <c r="I51" s="456"/>
      <c r="J51" s="456">
        <v>9</v>
      </c>
      <c r="K51" s="456">
        <v>6</v>
      </c>
      <c r="L51" s="214"/>
      <c r="M51" s="456">
        <v>10</v>
      </c>
      <c r="N51" s="456">
        <v>2</v>
      </c>
      <c r="O51" s="456">
        <v>5</v>
      </c>
      <c r="P51" s="456">
        <v>6</v>
      </c>
      <c r="Q51" s="456">
        <v>4</v>
      </c>
      <c r="R51" s="214"/>
      <c r="S51" s="456">
        <v>10</v>
      </c>
      <c r="T51" s="456">
        <v>4</v>
      </c>
      <c r="U51" s="456">
        <v>2</v>
      </c>
      <c r="V51" s="456">
        <v>2</v>
      </c>
      <c r="W51" s="456">
        <v>5</v>
      </c>
      <c r="X51" s="214"/>
      <c r="Y51" s="456">
        <f t="shared" si="0"/>
        <v>24</v>
      </c>
      <c r="Z51" s="456">
        <f t="shared" si="1"/>
        <v>17</v>
      </c>
      <c r="AA51" s="456">
        <f t="shared" si="2"/>
        <v>11</v>
      </c>
      <c r="AB51" s="456">
        <f t="shared" si="3"/>
        <v>4</v>
      </c>
      <c r="AC51" s="456">
        <f t="shared" si="4"/>
        <v>14</v>
      </c>
      <c r="AD51" s="456">
        <f t="shared" si="5"/>
        <v>9</v>
      </c>
      <c r="AE51" s="456"/>
      <c r="AF51" s="456">
        <f ca="1">'int 1D'!AI56</f>
        <v>25</v>
      </c>
      <c r="AG51" s="456">
        <f>'int 1D'!AJ56</f>
        <v>28</v>
      </c>
      <c r="AH51" s="456">
        <f>'int 1D'!AK56</f>
        <v>26</v>
      </c>
      <c r="AI51" s="456" t="str">
        <f>'int 1D'!AL56</f>
        <v>NIL</v>
      </c>
      <c r="AJ51" s="456" t="str">
        <f>'int 1D'!AM56</f>
        <v>NIL</v>
      </c>
      <c r="AK51" s="456" t="str">
        <f>'int 1D'!AN56</f>
        <v>NIL</v>
      </c>
      <c r="AL51" s="456">
        <f>'int 2 D '!AI56</f>
        <v>2</v>
      </c>
      <c r="AM51" s="456" t="str">
        <f>'int 2 D '!AJ56</f>
        <v>NIL</v>
      </c>
      <c r="AN51" s="456">
        <f>'int 2 D '!AK56</f>
        <v>11</v>
      </c>
      <c r="AO51" s="456">
        <f>'int 2 D '!AL56</f>
        <v>59</v>
      </c>
      <c r="AP51" s="456" t="str">
        <f>'int 2 D '!AM56</f>
        <v>NIL</v>
      </c>
      <c r="AQ51" s="456" t="str">
        <f>'int 2 D '!AN56</f>
        <v>NIL</v>
      </c>
      <c r="AR51" s="456">
        <f>'int 3D '!AI56</f>
        <v>6</v>
      </c>
      <c r="AS51" s="456">
        <f>'int 3D '!AJ56</f>
        <v>12</v>
      </c>
      <c r="AT51" s="456">
        <f>'int 3D '!AK56</f>
        <v>3</v>
      </c>
      <c r="AU51" s="456">
        <f>'int 3D '!AL56</f>
        <v>23</v>
      </c>
      <c r="AV51" s="456">
        <f>'int 3D '!AM56</f>
        <v>24</v>
      </c>
      <c r="AW51" s="456">
        <f>'int 3D '!AN56</f>
        <v>1</v>
      </c>
      <c r="AX51" s="456">
        <f>TestMarks!AA53</f>
        <v>7</v>
      </c>
      <c r="AY51" s="456">
        <f>TestMarks!AB53</f>
        <v>6</v>
      </c>
      <c r="AZ51" s="456" t="str">
        <f>TestMarks!AC53</f>
        <v>NIL</v>
      </c>
      <c r="BA51" s="456" t="str">
        <f>TestMarks!AD53</f>
        <v>NIL</v>
      </c>
      <c r="BB51" s="456" t="str">
        <f>TestMarks!AE53</f>
        <v>NIL</v>
      </c>
      <c r="BC51" s="456" t="str">
        <f>TestMarks!AF53</f>
        <v>NIL</v>
      </c>
      <c r="BD51" s="456" t="str">
        <f>TestMarks!AG53</f>
        <v>NIL</v>
      </c>
      <c r="BE51" s="456" t="str">
        <f>TestMarks!AH53</f>
        <v>NIL</v>
      </c>
      <c r="BF51" s="456">
        <f>TestMarks!AI53</f>
        <v>9</v>
      </c>
      <c r="BG51" s="456">
        <f>TestMarks!AJ53</f>
        <v>10</v>
      </c>
      <c r="BH51" s="456" t="str">
        <f>TestMarks!AK53</f>
        <v>NIL</v>
      </c>
      <c r="BI51" s="456" t="str">
        <f>TestMarks!AL53</f>
        <v>NIL</v>
      </c>
      <c r="BJ51" s="456" t="str">
        <f>TestMarks!AM53</f>
        <v>NIL</v>
      </c>
      <c r="BK51" s="456" t="str">
        <f>TestMarks!AN53</f>
        <v>NIL</v>
      </c>
      <c r="BL51" s="456" t="str">
        <f>TestMarks!AO53</f>
        <v>NIL</v>
      </c>
      <c r="BM51" s="456" t="str">
        <f>TestMarks!AP53</f>
        <v>NIL</v>
      </c>
      <c r="BN51" s="456">
        <f>TestMarks!AQ53</f>
        <v>4</v>
      </c>
      <c r="BO51" s="456">
        <f>TestMarks!AR53</f>
        <v>8</v>
      </c>
    </row>
    <row r="52" spans="4:67" x14ac:dyDescent="0.2">
      <c r="D52" s="364">
        <f>'Student Entry'!B53</f>
        <v>40</v>
      </c>
      <c r="E52" s="388">
        <f>'Student Entry'!C53</f>
        <v>211413205041</v>
      </c>
      <c r="F52" s="214" t="str">
        <f>'Student Entry'!D53</f>
        <v>JENIE MARIAM ZACHARIAH</v>
      </c>
      <c r="G52" s="456">
        <v>6</v>
      </c>
      <c r="H52" s="456">
        <v>8</v>
      </c>
      <c r="I52" s="456"/>
      <c r="J52" s="456">
        <v>8</v>
      </c>
      <c r="K52" s="456">
        <v>3</v>
      </c>
      <c r="L52" s="214"/>
      <c r="M52" s="456">
        <v>10</v>
      </c>
      <c r="N52" s="456">
        <v>3</v>
      </c>
      <c r="O52" s="456">
        <v>3</v>
      </c>
      <c r="P52" s="456">
        <v>7</v>
      </c>
      <c r="Q52" s="456">
        <v>3</v>
      </c>
      <c r="R52" s="214"/>
      <c r="S52" s="456">
        <v>10</v>
      </c>
      <c r="T52" s="456">
        <v>3</v>
      </c>
      <c r="U52" s="456">
        <v>1</v>
      </c>
      <c r="V52" s="456">
        <v>4</v>
      </c>
      <c r="W52" s="456" t="s">
        <v>937</v>
      </c>
      <c r="X52" s="214"/>
      <c r="Y52" s="456">
        <f t="shared" si="0"/>
        <v>24</v>
      </c>
      <c r="Z52" s="456">
        <f t="shared" si="1"/>
        <v>14</v>
      </c>
      <c r="AA52" s="456">
        <f t="shared" si="2"/>
        <v>10</v>
      </c>
      <c r="AB52" s="456">
        <f t="shared" si="3"/>
        <v>5</v>
      </c>
      <c r="AC52" s="456">
        <f t="shared" si="4"/>
        <v>13</v>
      </c>
      <c r="AD52" s="456">
        <f t="shared" si="5"/>
        <v>3</v>
      </c>
      <c r="AE52" s="456"/>
      <c r="AF52" s="456">
        <f ca="1">'int 1D'!AI57</f>
        <v>24</v>
      </c>
      <c r="AG52" s="456">
        <f>'int 1D'!AJ57</f>
        <v>30</v>
      </c>
      <c r="AH52" s="456">
        <f>'int 1D'!AK57</f>
        <v>27</v>
      </c>
      <c r="AI52" s="456" t="str">
        <f>'int 1D'!AL57</f>
        <v>NIL</v>
      </c>
      <c r="AJ52" s="456" t="str">
        <f>'int 1D'!AM57</f>
        <v>NIL</v>
      </c>
      <c r="AK52" s="456" t="str">
        <f>'int 1D'!AN57</f>
        <v>NIL</v>
      </c>
      <c r="AL52" s="456">
        <f>'int 2 D '!AI57</f>
        <v>2</v>
      </c>
      <c r="AM52" s="456" t="str">
        <f>'int 2 D '!AJ57</f>
        <v>NIL</v>
      </c>
      <c r="AN52" s="456">
        <f>'int 2 D '!AK57</f>
        <v>18</v>
      </c>
      <c r="AO52" s="456">
        <f>'int 2 D '!AL57</f>
        <v>45</v>
      </c>
      <c r="AP52" s="456" t="str">
        <f>'int 2 D '!AM57</f>
        <v>NIL</v>
      </c>
      <c r="AQ52" s="456" t="str">
        <f>'int 2 D '!AN57</f>
        <v>NIL</v>
      </c>
      <c r="AR52" s="456">
        <f>'int 3D '!AI57</f>
        <v>9</v>
      </c>
      <c r="AS52" s="456">
        <f>'int 3D '!AJ57</f>
        <v>7</v>
      </c>
      <c r="AT52" s="456">
        <f>'int 3D '!AK57</f>
        <v>9</v>
      </c>
      <c r="AU52" s="456">
        <f>'int 3D '!AL57</f>
        <v>17</v>
      </c>
      <c r="AV52" s="456">
        <f>'int 3D '!AM57</f>
        <v>20</v>
      </c>
      <c r="AW52" s="456">
        <f>'int 3D '!AN57</f>
        <v>1</v>
      </c>
      <c r="AX52" s="456">
        <f>TestMarks!AA54</f>
        <v>3</v>
      </c>
      <c r="AY52" s="456">
        <f>TestMarks!AB54</f>
        <v>8</v>
      </c>
      <c r="AZ52" s="456" t="str">
        <f>TestMarks!AC54</f>
        <v>NIL</v>
      </c>
      <c r="BA52" s="456" t="str">
        <f>TestMarks!AD54</f>
        <v>NIL</v>
      </c>
      <c r="BB52" s="456" t="str">
        <f>TestMarks!AE54</f>
        <v>NIL</v>
      </c>
      <c r="BC52" s="456" t="str">
        <f>TestMarks!AF54</f>
        <v>NIL</v>
      </c>
      <c r="BD52" s="456" t="str">
        <f>TestMarks!AG54</f>
        <v>NIL</v>
      </c>
      <c r="BE52" s="456" t="str">
        <f>TestMarks!AH54</f>
        <v>NIL</v>
      </c>
      <c r="BF52" s="456">
        <f>TestMarks!AI54</f>
        <v>2</v>
      </c>
      <c r="BG52" s="456">
        <f>TestMarks!AJ54</f>
        <v>6</v>
      </c>
      <c r="BH52" s="456" t="str">
        <f>TestMarks!AK54</f>
        <v>NIL</v>
      </c>
      <c r="BI52" s="456" t="str">
        <f>TestMarks!AL54</f>
        <v>NIL</v>
      </c>
      <c r="BJ52" s="456" t="str">
        <f>TestMarks!AM54</f>
        <v>NIL</v>
      </c>
      <c r="BK52" s="456" t="str">
        <f>TestMarks!AN54</f>
        <v>NIL</v>
      </c>
      <c r="BL52" s="456" t="str">
        <f>TestMarks!AO54</f>
        <v>NIL</v>
      </c>
      <c r="BM52" s="456" t="str">
        <f>TestMarks!AP54</f>
        <v>NIL</v>
      </c>
      <c r="BN52" s="456">
        <f>TestMarks!AQ54</f>
        <v>9</v>
      </c>
      <c r="BO52" s="456">
        <f>TestMarks!AR54</f>
        <v>6</v>
      </c>
    </row>
    <row r="53" spans="4:67" x14ac:dyDescent="0.2">
      <c r="D53" s="364">
        <f>'Student Entry'!B54</f>
        <v>41</v>
      </c>
      <c r="E53" s="388">
        <f>'Student Entry'!C54</f>
        <v>211413205042</v>
      </c>
      <c r="F53" s="214" t="str">
        <f>'Student Entry'!D54</f>
        <v>JOTHI.P</v>
      </c>
      <c r="G53" s="456">
        <v>8</v>
      </c>
      <c r="H53" s="456">
        <v>7</v>
      </c>
      <c r="I53" s="456"/>
      <c r="J53" s="456">
        <v>8</v>
      </c>
      <c r="K53" s="456">
        <v>6</v>
      </c>
      <c r="L53" s="214"/>
      <c r="M53" s="456">
        <v>5</v>
      </c>
      <c r="N53" s="456">
        <v>4</v>
      </c>
      <c r="O53" s="456">
        <v>5</v>
      </c>
      <c r="P53" s="456">
        <v>6</v>
      </c>
      <c r="Q53" s="456">
        <v>4</v>
      </c>
      <c r="R53" s="214"/>
      <c r="S53" s="456">
        <v>6</v>
      </c>
      <c r="T53" s="456">
        <v>4</v>
      </c>
      <c r="U53" s="456">
        <v>2</v>
      </c>
      <c r="V53" s="456">
        <v>3</v>
      </c>
      <c r="W53" s="456">
        <v>5</v>
      </c>
      <c r="X53" s="214"/>
      <c r="Y53" s="456">
        <f t="shared" si="0"/>
        <v>21</v>
      </c>
      <c r="Z53" s="456">
        <f t="shared" si="1"/>
        <v>17</v>
      </c>
      <c r="AA53" s="456">
        <f t="shared" si="2"/>
        <v>11</v>
      </c>
      <c r="AB53" s="456">
        <f t="shared" si="3"/>
        <v>5</v>
      </c>
      <c r="AC53" s="456">
        <f t="shared" si="4"/>
        <v>10</v>
      </c>
      <c r="AD53" s="456">
        <f t="shared" si="5"/>
        <v>9</v>
      </c>
      <c r="AE53" s="456"/>
      <c r="AF53" s="456">
        <f ca="1">'int 1D'!AI58</f>
        <v>37</v>
      </c>
      <c r="AG53" s="456">
        <f>'int 1D'!AJ58</f>
        <v>19</v>
      </c>
      <c r="AH53" s="456">
        <f>'int 1D'!AK58</f>
        <v>22</v>
      </c>
      <c r="AI53" s="456" t="str">
        <f>'int 1D'!AL58</f>
        <v>NIL</v>
      </c>
      <c r="AJ53" s="456" t="str">
        <f>'int 1D'!AM58</f>
        <v>NIL</v>
      </c>
      <c r="AK53" s="456" t="str">
        <f>'int 1D'!AN58</f>
        <v>NIL</v>
      </c>
      <c r="AL53" s="456">
        <f>'int 2 D '!AI58</f>
        <v>1</v>
      </c>
      <c r="AM53" s="456" t="str">
        <f>'int 2 D '!AJ58</f>
        <v>NIL</v>
      </c>
      <c r="AN53" s="456">
        <f>'int 2 D '!AK58</f>
        <v>18</v>
      </c>
      <c r="AO53" s="456">
        <f>'int 2 D '!AL58</f>
        <v>55</v>
      </c>
      <c r="AP53" s="456" t="str">
        <f>'int 2 D '!AM58</f>
        <v>NIL</v>
      </c>
      <c r="AQ53" s="456" t="str">
        <f>'int 2 D '!AN58</f>
        <v>NIL</v>
      </c>
      <c r="AR53" s="456">
        <f>'int 3D '!AI58</f>
        <v>6</v>
      </c>
      <c r="AS53" s="456">
        <f>'int 3D '!AJ58</f>
        <v>10</v>
      </c>
      <c r="AT53" s="456">
        <f>'int 3D '!AK58</f>
        <v>8</v>
      </c>
      <c r="AU53" s="456">
        <f>'int 3D '!AL58</f>
        <v>24</v>
      </c>
      <c r="AV53" s="456">
        <f>'int 3D '!AM58</f>
        <v>16</v>
      </c>
      <c r="AW53" s="456">
        <f>'int 3D '!AN58</f>
        <v>2</v>
      </c>
      <c r="AX53" s="456">
        <f>TestMarks!AA55</f>
        <v>4</v>
      </c>
      <c r="AY53" s="456" t="str">
        <f>TestMarks!AB55</f>
        <v>NIL</v>
      </c>
      <c r="AZ53" s="456" t="str">
        <f>TestMarks!AC55</f>
        <v>NIL</v>
      </c>
      <c r="BA53" s="456" t="str">
        <f>TestMarks!AD55</f>
        <v>NIL</v>
      </c>
      <c r="BB53" s="456" t="str">
        <f>TestMarks!AE55</f>
        <v>NIL</v>
      </c>
      <c r="BC53" s="456" t="str">
        <f>TestMarks!AF55</f>
        <v>NIL</v>
      </c>
      <c r="BD53" s="456" t="str">
        <f>TestMarks!AG55</f>
        <v>NIL</v>
      </c>
      <c r="BE53" s="456" t="str">
        <f>TestMarks!AH55</f>
        <v>NIL</v>
      </c>
      <c r="BF53" s="456">
        <f>TestMarks!AI55</f>
        <v>10</v>
      </c>
      <c r="BG53" s="456">
        <f>TestMarks!AJ55</f>
        <v>8</v>
      </c>
      <c r="BH53" s="456" t="str">
        <f>TestMarks!AK55</f>
        <v>NIL</v>
      </c>
      <c r="BI53" s="456" t="str">
        <f>TestMarks!AL55</f>
        <v>NIL</v>
      </c>
      <c r="BJ53" s="456" t="str">
        <f>TestMarks!AM55</f>
        <v>NIL</v>
      </c>
      <c r="BK53" s="456" t="str">
        <f>TestMarks!AN55</f>
        <v>NIL</v>
      </c>
      <c r="BL53" s="456" t="str">
        <f>TestMarks!AO55</f>
        <v>NIL</v>
      </c>
      <c r="BM53" s="456" t="str">
        <f>TestMarks!AP55</f>
        <v>NIL</v>
      </c>
      <c r="BN53" s="456">
        <f>TestMarks!AQ55</f>
        <v>2</v>
      </c>
      <c r="BO53" s="456">
        <f>TestMarks!AR55</f>
        <v>9</v>
      </c>
    </row>
    <row r="54" spans="4:67" x14ac:dyDescent="0.2">
      <c r="D54" s="364">
        <f>'Student Entry'!B55</f>
        <v>42</v>
      </c>
      <c r="E54" s="388">
        <f>'Student Entry'!C55</f>
        <v>211413205043</v>
      </c>
      <c r="F54" s="214" t="str">
        <f>'Student Entry'!D55</f>
        <v>KALAIMANI.P</v>
      </c>
      <c r="G54" s="456">
        <v>9</v>
      </c>
      <c r="H54" s="456">
        <v>9</v>
      </c>
      <c r="I54" s="456"/>
      <c r="J54" s="456">
        <v>10</v>
      </c>
      <c r="K54" s="456">
        <v>6</v>
      </c>
      <c r="L54" s="214"/>
      <c r="M54" s="456">
        <v>10</v>
      </c>
      <c r="N54" s="456">
        <v>3</v>
      </c>
      <c r="O54" s="456">
        <v>2</v>
      </c>
      <c r="P54" s="456">
        <v>8</v>
      </c>
      <c r="Q54" s="456">
        <v>3</v>
      </c>
      <c r="R54" s="214"/>
      <c r="S54" s="456">
        <v>10</v>
      </c>
      <c r="T54" s="456">
        <v>4</v>
      </c>
      <c r="U54" s="456">
        <v>2</v>
      </c>
      <c r="V54" s="456">
        <v>4</v>
      </c>
      <c r="W54" s="456">
        <v>4</v>
      </c>
      <c r="X54" s="214"/>
      <c r="Y54" s="456">
        <f t="shared" si="0"/>
        <v>29</v>
      </c>
      <c r="Z54" s="456">
        <f t="shared" si="1"/>
        <v>18</v>
      </c>
      <c r="AA54" s="456">
        <f t="shared" si="2"/>
        <v>10</v>
      </c>
      <c r="AB54" s="456">
        <f t="shared" si="3"/>
        <v>6</v>
      </c>
      <c r="AC54" s="456">
        <f t="shared" si="4"/>
        <v>14</v>
      </c>
      <c r="AD54" s="456">
        <f t="shared" si="5"/>
        <v>7</v>
      </c>
      <c r="AE54" s="456"/>
      <c r="AF54" s="456">
        <f ca="1">'int 1D'!AI59</f>
        <v>15</v>
      </c>
      <c r="AG54" s="456">
        <f>'int 1D'!AJ59</f>
        <v>51</v>
      </c>
      <c r="AH54" s="456">
        <f>'int 1D'!AK59</f>
        <v>20</v>
      </c>
      <c r="AI54" s="456" t="str">
        <f>'int 1D'!AL59</f>
        <v>NIL</v>
      </c>
      <c r="AJ54" s="456" t="str">
        <f>'int 1D'!AM59</f>
        <v>NIL</v>
      </c>
      <c r="AK54" s="456" t="str">
        <f>'int 1D'!AN59</f>
        <v>NIL</v>
      </c>
      <c r="AL54" s="456">
        <f>'int 2 D '!AI59</f>
        <v>2</v>
      </c>
      <c r="AM54" s="456" t="str">
        <f>'int 2 D '!AJ59</f>
        <v>NIL</v>
      </c>
      <c r="AN54" s="456">
        <f>'int 2 D '!AK59</f>
        <v>30</v>
      </c>
      <c r="AO54" s="456">
        <f>'int 2 D '!AL59</f>
        <v>46</v>
      </c>
      <c r="AP54" s="456" t="str">
        <f>'int 2 D '!AM59</f>
        <v>NIL</v>
      </c>
      <c r="AQ54" s="456" t="str">
        <f>'int 2 D '!AN59</f>
        <v>NIL</v>
      </c>
      <c r="AR54" s="456">
        <f>'int 3D '!AI59</f>
        <v>5</v>
      </c>
      <c r="AS54" s="456">
        <f>'int 3D '!AJ59</f>
        <v>12</v>
      </c>
      <c r="AT54" s="456">
        <f>'int 3D '!AK59</f>
        <v>11</v>
      </c>
      <c r="AU54" s="456">
        <f>'int 3D '!AL59</f>
        <v>11</v>
      </c>
      <c r="AV54" s="456">
        <f>'int 3D '!AM59</f>
        <v>27</v>
      </c>
      <c r="AW54" s="456">
        <f>'int 3D '!AN59</f>
        <v>1</v>
      </c>
      <c r="AX54" s="456">
        <f>TestMarks!AA56</f>
        <v>6</v>
      </c>
      <c r="AY54" s="456">
        <f>TestMarks!AB56</f>
        <v>9</v>
      </c>
      <c r="AZ54" s="456" t="str">
        <f>TestMarks!AC56</f>
        <v>NIL</v>
      </c>
      <c r="BA54" s="456" t="str">
        <f>TestMarks!AD56</f>
        <v>NIL</v>
      </c>
      <c r="BB54" s="456" t="str">
        <f>TestMarks!AE56</f>
        <v>NIL</v>
      </c>
      <c r="BC54" s="456" t="str">
        <f>TestMarks!AF56</f>
        <v>NIL</v>
      </c>
      <c r="BD54" s="456" t="str">
        <f>TestMarks!AG56</f>
        <v>NIL</v>
      </c>
      <c r="BE54" s="456" t="str">
        <f>TestMarks!AH56</f>
        <v>NIL</v>
      </c>
      <c r="BF54" s="456">
        <f>TestMarks!AI56</f>
        <v>6</v>
      </c>
      <c r="BG54" s="456">
        <f>TestMarks!AJ56</f>
        <v>4</v>
      </c>
      <c r="BH54" s="456" t="str">
        <f>TestMarks!AK56</f>
        <v>NIL</v>
      </c>
      <c r="BI54" s="456" t="str">
        <f>TestMarks!AL56</f>
        <v>NIL</v>
      </c>
      <c r="BJ54" s="456" t="str">
        <f>TestMarks!AM56</f>
        <v>NIL</v>
      </c>
      <c r="BK54" s="456" t="str">
        <f>TestMarks!AN56</f>
        <v>NIL</v>
      </c>
      <c r="BL54" s="456" t="str">
        <f>TestMarks!AO56</f>
        <v>NIL</v>
      </c>
      <c r="BM54" s="456" t="str">
        <f>TestMarks!AP56</f>
        <v>NIL</v>
      </c>
      <c r="BN54" s="456">
        <f>TestMarks!AQ56</f>
        <v>5</v>
      </c>
      <c r="BO54" s="456">
        <f>TestMarks!AR56</f>
        <v>7</v>
      </c>
    </row>
    <row r="55" spans="4:67" x14ac:dyDescent="0.2">
      <c r="D55" s="364">
        <f>'Student Entry'!B56</f>
        <v>43</v>
      </c>
      <c r="E55" s="388">
        <f>'Student Entry'!C56</f>
        <v>211413205044</v>
      </c>
      <c r="F55" s="214" t="str">
        <f>'Student Entry'!D56</f>
        <v>KALAIVANI.N</v>
      </c>
      <c r="G55" s="456">
        <v>2</v>
      </c>
      <c r="H55" s="456">
        <v>8</v>
      </c>
      <c r="I55" s="456"/>
      <c r="J55" s="456">
        <v>2</v>
      </c>
      <c r="K55" s="456">
        <v>6</v>
      </c>
      <c r="L55" s="214"/>
      <c r="M55" s="456">
        <v>10</v>
      </c>
      <c r="N55" s="456">
        <v>5</v>
      </c>
      <c r="O55" s="456">
        <v>5</v>
      </c>
      <c r="P55" s="456">
        <v>6</v>
      </c>
      <c r="Q55" s="456">
        <v>2</v>
      </c>
      <c r="R55" s="214"/>
      <c r="S55" s="456">
        <v>10</v>
      </c>
      <c r="T55" s="456">
        <v>4</v>
      </c>
      <c r="U55" s="456">
        <v>2</v>
      </c>
      <c r="V55" s="456">
        <v>4</v>
      </c>
      <c r="W55" s="456">
        <v>3</v>
      </c>
      <c r="X55" s="214"/>
      <c r="Y55" s="456">
        <f t="shared" si="0"/>
        <v>14</v>
      </c>
      <c r="Z55" s="456">
        <f t="shared" si="1"/>
        <v>19</v>
      </c>
      <c r="AA55" s="456">
        <f t="shared" si="2"/>
        <v>11</v>
      </c>
      <c r="AB55" s="456">
        <f t="shared" si="3"/>
        <v>6</v>
      </c>
      <c r="AC55" s="456">
        <f t="shared" si="4"/>
        <v>14</v>
      </c>
      <c r="AD55" s="456">
        <f t="shared" si="5"/>
        <v>5</v>
      </c>
      <c r="AE55" s="456"/>
      <c r="AF55" s="456">
        <f ca="1">'int 1D'!AI60</f>
        <v>30</v>
      </c>
      <c r="AG55" s="456">
        <f>'int 1D'!AJ60</f>
        <v>22</v>
      </c>
      <c r="AH55" s="456">
        <f>'int 1D'!AK60</f>
        <v>19</v>
      </c>
      <c r="AI55" s="456" t="str">
        <f>'int 1D'!AL60</f>
        <v>NIL</v>
      </c>
      <c r="AJ55" s="456" t="str">
        <f>'int 1D'!AM60</f>
        <v>NIL</v>
      </c>
      <c r="AK55" s="456" t="str">
        <f>'int 1D'!AN60</f>
        <v>NIL</v>
      </c>
      <c r="AL55" s="456">
        <f>'int 2 D '!AI60</f>
        <v>2</v>
      </c>
      <c r="AM55" s="456" t="str">
        <f>'int 2 D '!AJ60</f>
        <v>NIL</v>
      </c>
      <c r="AN55" s="456">
        <f>'int 2 D '!AK60</f>
        <v>29</v>
      </c>
      <c r="AO55" s="456">
        <f>'int 2 D '!AL60</f>
        <v>27</v>
      </c>
      <c r="AP55" s="456" t="str">
        <f>'int 2 D '!AM60</f>
        <v>NIL</v>
      </c>
      <c r="AQ55" s="456" t="str">
        <f>'int 2 D '!AN60</f>
        <v>NIL</v>
      </c>
      <c r="AR55" s="456">
        <f>'int 3D '!AI60</f>
        <v>7</v>
      </c>
      <c r="AS55" s="456">
        <f>'int 3D '!AJ60</f>
        <v>10</v>
      </c>
      <c r="AT55" s="456">
        <f>'int 3D '!AK60</f>
        <v>6</v>
      </c>
      <c r="AU55" s="456">
        <f>'int 3D '!AL60</f>
        <v>9</v>
      </c>
      <c r="AV55" s="456">
        <f>'int 3D '!AM60</f>
        <v>21</v>
      </c>
      <c r="AW55" s="456">
        <f>'int 3D '!AN60</f>
        <v>1</v>
      </c>
      <c r="AX55" s="456">
        <f>TestMarks!AA57</f>
        <v>4</v>
      </c>
      <c r="AY55" s="456">
        <f>TestMarks!AB57</f>
        <v>6</v>
      </c>
      <c r="AZ55" s="456" t="str">
        <f>TestMarks!AC57</f>
        <v>NIL</v>
      </c>
      <c r="BA55" s="456" t="str">
        <f>TestMarks!AD57</f>
        <v>NIL</v>
      </c>
      <c r="BB55" s="456" t="str">
        <f>TestMarks!AE57</f>
        <v>NIL</v>
      </c>
      <c r="BC55" s="456" t="str">
        <f>TestMarks!AF57</f>
        <v>NIL</v>
      </c>
      <c r="BD55" s="456" t="str">
        <f>TestMarks!AG57</f>
        <v>NIL</v>
      </c>
      <c r="BE55" s="456" t="str">
        <f>TestMarks!AH57</f>
        <v>NIL</v>
      </c>
      <c r="BF55" s="456">
        <f>TestMarks!AI57</f>
        <v>8</v>
      </c>
      <c r="BG55" s="456">
        <f>TestMarks!AJ57</f>
        <v>9</v>
      </c>
      <c r="BH55" s="456" t="str">
        <f>TestMarks!AK57</f>
        <v>NIL</v>
      </c>
      <c r="BI55" s="456" t="str">
        <f>TestMarks!AL57</f>
        <v>NIL</v>
      </c>
      <c r="BJ55" s="456" t="str">
        <f>TestMarks!AM57</f>
        <v>NIL</v>
      </c>
      <c r="BK55" s="456" t="str">
        <f>TestMarks!AN57</f>
        <v>NIL</v>
      </c>
      <c r="BL55" s="456" t="str">
        <f>TestMarks!AO57</f>
        <v>NIL</v>
      </c>
      <c r="BM55" s="456" t="str">
        <f>TestMarks!AP57</f>
        <v>NIL</v>
      </c>
      <c r="BN55" s="456">
        <f>TestMarks!AQ57</f>
        <v>8</v>
      </c>
      <c r="BO55" s="456">
        <f>TestMarks!AR57</f>
        <v>6</v>
      </c>
    </row>
    <row r="56" spans="4:67" x14ac:dyDescent="0.2">
      <c r="D56" s="364">
        <f>'Student Entry'!B57</f>
        <v>44</v>
      </c>
      <c r="E56" s="388">
        <f>'Student Entry'!C57</f>
        <v>211413205045</v>
      </c>
      <c r="F56" s="214" t="str">
        <f>'Student Entry'!D57</f>
        <v>KARTHI.N.G</v>
      </c>
      <c r="G56" s="456" t="s">
        <v>937</v>
      </c>
      <c r="H56" s="456">
        <v>7</v>
      </c>
      <c r="I56" s="456"/>
      <c r="J56" s="456">
        <v>5</v>
      </c>
      <c r="K56" s="456">
        <v>5</v>
      </c>
      <c r="L56" s="214"/>
      <c r="M56" s="456">
        <v>6</v>
      </c>
      <c r="N56" s="456">
        <v>4</v>
      </c>
      <c r="O56" s="456">
        <v>2</v>
      </c>
      <c r="P56" s="456">
        <v>8</v>
      </c>
      <c r="Q56" s="456">
        <v>4</v>
      </c>
      <c r="R56" s="214"/>
      <c r="S56" s="456">
        <v>10</v>
      </c>
      <c r="T56" s="456">
        <v>4</v>
      </c>
      <c r="U56" s="456">
        <v>2</v>
      </c>
      <c r="V56" s="456">
        <v>2</v>
      </c>
      <c r="W56" s="456">
        <v>5</v>
      </c>
      <c r="X56" s="214"/>
      <c r="Y56" s="456">
        <f t="shared" si="0"/>
        <v>11</v>
      </c>
      <c r="Z56" s="456">
        <f t="shared" si="1"/>
        <v>16</v>
      </c>
      <c r="AA56" s="456">
        <f t="shared" si="2"/>
        <v>10</v>
      </c>
      <c r="AB56" s="456">
        <f t="shared" si="3"/>
        <v>4</v>
      </c>
      <c r="AC56" s="456">
        <f t="shared" si="4"/>
        <v>14</v>
      </c>
      <c r="AD56" s="456">
        <f t="shared" si="5"/>
        <v>9</v>
      </c>
      <c r="AE56" s="456"/>
      <c r="AF56" s="456">
        <f ca="1">'int 1D'!AI61</f>
        <v>21</v>
      </c>
      <c r="AG56" s="456">
        <f>'int 1D'!AJ61</f>
        <v>28</v>
      </c>
      <c r="AH56" s="456">
        <f>'int 1D'!AK61</f>
        <v>25</v>
      </c>
      <c r="AI56" s="456" t="str">
        <f>'int 1D'!AL61</f>
        <v>NIL</v>
      </c>
      <c r="AJ56" s="456" t="str">
        <f>'int 1D'!AM61</f>
        <v>NIL</v>
      </c>
      <c r="AK56" s="456" t="str">
        <f>'int 1D'!AN61</f>
        <v>NIL</v>
      </c>
      <c r="AL56" s="456">
        <f>'int 2 D '!AI61</f>
        <v>2</v>
      </c>
      <c r="AM56" s="456" t="str">
        <f>'int 2 D '!AJ61</f>
        <v>NIL</v>
      </c>
      <c r="AN56" s="456">
        <f>'int 2 D '!AK61</f>
        <v>22</v>
      </c>
      <c r="AO56" s="456">
        <f>'int 2 D '!AL61</f>
        <v>39</v>
      </c>
      <c r="AP56" s="456" t="str">
        <f>'int 2 D '!AM61</f>
        <v>NIL</v>
      </c>
      <c r="AQ56" s="456" t="str">
        <f>'int 2 D '!AN61</f>
        <v>NIL</v>
      </c>
      <c r="AR56" s="456">
        <f>'int 3D '!AI61</f>
        <v>6</v>
      </c>
      <c r="AS56" s="456">
        <f>'int 3D '!AJ61</f>
        <v>14</v>
      </c>
      <c r="AT56" s="456">
        <f>'int 3D '!AK61</f>
        <v>1</v>
      </c>
      <c r="AU56" s="456">
        <f>'int 3D '!AL61</f>
        <v>23</v>
      </c>
      <c r="AV56" s="456">
        <f>'int 3D '!AM61</f>
        <v>22</v>
      </c>
      <c r="AW56" s="456">
        <f>'int 3D '!AN61</f>
        <v>1</v>
      </c>
      <c r="AX56" s="456">
        <f>TestMarks!AA58</f>
        <v>2</v>
      </c>
      <c r="AY56" s="456">
        <f>TestMarks!AB58</f>
        <v>9</v>
      </c>
      <c r="AZ56" s="456" t="str">
        <f>TestMarks!AC58</f>
        <v>NIL</v>
      </c>
      <c r="BA56" s="456" t="str">
        <f>TestMarks!AD58</f>
        <v>NIL</v>
      </c>
      <c r="BB56" s="456" t="str">
        <f>TestMarks!AE58</f>
        <v>NIL</v>
      </c>
      <c r="BC56" s="456" t="str">
        <f>TestMarks!AF58</f>
        <v>NIL</v>
      </c>
      <c r="BD56" s="456" t="str">
        <f>TestMarks!AG58</f>
        <v>NIL</v>
      </c>
      <c r="BE56" s="456" t="str">
        <f>TestMarks!AH58</f>
        <v>NIL</v>
      </c>
      <c r="BF56" s="456">
        <f>TestMarks!AI58</f>
        <v>4</v>
      </c>
      <c r="BG56" s="456">
        <f>TestMarks!AJ58</f>
        <v>2</v>
      </c>
      <c r="BH56" s="456" t="str">
        <f>TestMarks!AK58</f>
        <v>NIL</v>
      </c>
      <c r="BI56" s="456" t="str">
        <f>TestMarks!AL58</f>
        <v>NIL</v>
      </c>
      <c r="BJ56" s="456" t="str">
        <f>TestMarks!AM58</f>
        <v>NIL</v>
      </c>
      <c r="BK56" s="456" t="str">
        <f>TestMarks!AN58</f>
        <v>NIL</v>
      </c>
      <c r="BL56" s="456" t="str">
        <f>TestMarks!AO58</f>
        <v>NIL</v>
      </c>
      <c r="BM56" s="456" t="str">
        <f>TestMarks!AP58</f>
        <v>NIL</v>
      </c>
      <c r="BN56" s="456">
        <f>TestMarks!AQ58</f>
        <v>6</v>
      </c>
      <c r="BO56" s="456">
        <f>TestMarks!AR58</f>
        <v>9</v>
      </c>
    </row>
    <row r="57" spans="4:67" x14ac:dyDescent="0.2">
      <c r="D57" s="364">
        <f>'Student Entry'!B58</f>
        <v>45</v>
      </c>
      <c r="E57" s="388">
        <f>'Student Entry'!C58</f>
        <v>211413205046</v>
      </c>
      <c r="F57" s="214" t="str">
        <f>'Student Entry'!D58</f>
        <v>KARTHICK .B</v>
      </c>
      <c r="G57" s="456" t="s">
        <v>937</v>
      </c>
      <c r="H57" s="456">
        <v>8</v>
      </c>
      <c r="I57" s="456"/>
      <c r="J57" s="456">
        <v>7</v>
      </c>
      <c r="K57" s="456">
        <v>6</v>
      </c>
      <c r="L57" s="214"/>
      <c r="M57" s="456">
        <v>10</v>
      </c>
      <c r="N57" s="456">
        <v>3</v>
      </c>
      <c r="O57" s="456" t="s">
        <v>937</v>
      </c>
      <c r="P57" s="456">
        <v>9</v>
      </c>
      <c r="Q57" s="456">
        <v>4</v>
      </c>
      <c r="R57" s="214"/>
      <c r="S57" s="456">
        <v>8</v>
      </c>
      <c r="T57" s="456">
        <v>4</v>
      </c>
      <c r="U57" s="456">
        <v>2</v>
      </c>
      <c r="V57" s="456">
        <v>3</v>
      </c>
      <c r="W57" s="456">
        <v>5</v>
      </c>
      <c r="X57" s="214"/>
      <c r="Y57" s="456">
        <f t="shared" si="0"/>
        <v>17</v>
      </c>
      <c r="Z57" s="456">
        <f t="shared" si="1"/>
        <v>17</v>
      </c>
      <c r="AA57" s="456">
        <f t="shared" si="2"/>
        <v>9</v>
      </c>
      <c r="AB57" s="456">
        <f t="shared" si="3"/>
        <v>5</v>
      </c>
      <c r="AC57" s="456">
        <f t="shared" si="4"/>
        <v>12</v>
      </c>
      <c r="AD57" s="456">
        <f t="shared" si="5"/>
        <v>9</v>
      </c>
      <c r="AE57" s="456"/>
      <c r="AF57" s="456">
        <f ca="1">'int 1D'!AI62</f>
        <v>23</v>
      </c>
      <c r="AG57" s="456">
        <f>'int 1D'!AJ62</f>
        <v>35</v>
      </c>
      <c r="AH57" s="456">
        <f>'int 1D'!AK62</f>
        <v>22</v>
      </c>
      <c r="AI57" s="456" t="str">
        <f>'int 1D'!AL62</f>
        <v>NIL</v>
      </c>
      <c r="AJ57" s="456" t="str">
        <f>'int 1D'!AM62</f>
        <v>NIL</v>
      </c>
      <c r="AK57" s="456" t="str">
        <f>'int 1D'!AN62</f>
        <v>NIL</v>
      </c>
      <c r="AL57" s="456">
        <f>'int 2 D '!AI62</f>
        <v>1</v>
      </c>
      <c r="AM57" s="456" t="str">
        <f>'int 2 D '!AJ62</f>
        <v>NIL</v>
      </c>
      <c r="AN57" s="456">
        <f>'int 2 D '!AK62</f>
        <v>35</v>
      </c>
      <c r="AO57" s="456">
        <f>'int 2 D '!AL62</f>
        <v>29</v>
      </c>
      <c r="AP57" s="456">
        <f>'int 2 D '!AM62</f>
        <v>8</v>
      </c>
      <c r="AQ57" s="456" t="str">
        <f>'int 2 D '!AN62</f>
        <v>NIL</v>
      </c>
      <c r="AR57" s="456">
        <f>'int 3D '!AI62</f>
        <v>7</v>
      </c>
      <c r="AS57" s="456">
        <f>'int 3D '!AJ62</f>
        <v>10</v>
      </c>
      <c r="AT57" s="456">
        <f>'int 3D '!AK62</f>
        <v>17</v>
      </c>
      <c r="AU57" s="456">
        <f>'int 3D '!AL62</f>
        <v>15</v>
      </c>
      <c r="AV57" s="456">
        <f>'int 3D '!AM62</f>
        <v>13</v>
      </c>
      <c r="AW57" s="456">
        <f>'int 3D '!AN62</f>
        <v>2</v>
      </c>
      <c r="AX57" s="456">
        <f>TestMarks!AA59</f>
        <v>8</v>
      </c>
      <c r="AY57" s="456">
        <f>TestMarks!AB59</f>
        <v>9</v>
      </c>
      <c r="AZ57" s="456" t="str">
        <f>TestMarks!AC59</f>
        <v>NIL</v>
      </c>
      <c r="BA57" s="456" t="str">
        <f>TestMarks!AD59</f>
        <v>NIL</v>
      </c>
      <c r="BB57" s="456" t="str">
        <f>TestMarks!AE59</f>
        <v>NIL</v>
      </c>
      <c r="BC57" s="456" t="str">
        <f>TestMarks!AF59</f>
        <v>NIL</v>
      </c>
      <c r="BD57" s="456" t="str">
        <f>TestMarks!AG59</f>
        <v>NIL</v>
      </c>
      <c r="BE57" s="456" t="str">
        <f>TestMarks!AH59</f>
        <v>NIL</v>
      </c>
      <c r="BF57" s="456">
        <f>TestMarks!AI59</f>
        <v>9</v>
      </c>
      <c r="BG57" s="456">
        <f>TestMarks!AJ59</f>
        <v>5</v>
      </c>
      <c r="BH57" s="456" t="str">
        <f>TestMarks!AK59</f>
        <v>NIL</v>
      </c>
      <c r="BI57" s="456" t="str">
        <f>TestMarks!AL59</f>
        <v>NIL</v>
      </c>
      <c r="BJ57" s="456" t="str">
        <f>TestMarks!AM59</f>
        <v>NIL</v>
      </c>
      <c r="BK57" s="456" t="str">
        <f>TestMarks!AN59</f>
        <v>NIL</v>
      </c>
      <c r="BL57" s="456" t="str">
        <f>TestMarks!AO59</f>
        <v>NIL</v>
      </c>
      <c r="BM57" s="456" t="str">
        <f>TestMarks!AP59</f>
        <v>NIL</v>
      </c>
      <c r="BN57" s="456">
        <f>TestMarks!AQ59</f>
        <v>9</v>
      </c>
      <c r="BO57" s="456">
        <f>TestMarks!AR59</f>
        <v>10</v>
      </c>
    </row>
    <row r="58" spans="4:67" x14ac:dyDescent="0.2">
      <c r="D58" s="364">
        <f>'Student Entry'!B59</f>
        <v>46</v>
      </c>
      <c r="E58" s="388">
        <f>'Student Entry'!C59</f>
        <v>211413205047</v>
      </c>
      <c r="F58" s="214" t="str">
        <f>'Student Entry'!D59</f>
        <v>KAVIPRIYA.S</v>
      </c>
      <c r="G58" s="456">
        <v>9</v>
      </c>
      <c r="H58" s="456">
        <v>7</v>
      </c>
      <c r="I58" s="456"/>
      <c r="J58" s="456">
        <v>5</v>
      </c>
      <c r="K58" s="456">
        <v>3</v>
      </c>
      <c r="L58" s="214"/>
      <c r="M58" s="456">
        <v>6</v>
      </c>
      <c r="N58" s="456">
        <v>4</v>
      </c>
      <c r="O58" s="456">
        <v>5</v>
      </c>
      <c r="P58" s="456">
        <v>6</v>
      </c>
      <c r="Q58" s="456">
        <v>4</v>
      </c>
      <c r="R58" s="214"/>
      <c r="S58" s="456">
        <v>6</v>
      </c>
      <c r="T58" s="456">
        <v>3</v>
      </c>
      <c r="U58" s="456">
        <v>1</v>
      </c>
      <c r="V58" s="456">
        <v>3</v>
      </c>
      <c r="W58" s="456">
        <v>4</v>
      </c>
      <c r="X58" s="214"/>
      <c r="Y58" s="456">
        <f t="shared" si="0"/>
        <v>20</v>
      </c>
      <c r="Z58" s="456">
        <f t="shared" si="1"/>
        <v>14</v>
      </c>
      <c r="AA58" s="456">
        <f t="shared" si="2"/>
        <v>11</v>
      </c>
      <c r="AB58" s="456">
        <f t="shared" si="3"/>
        <v>4</v>
      </c>
      <c r="AC58" s="456">
        <f t="shared" si="4"/>
        <v>9</v>
      </c>
      <c r="AD58" s="456">
        <f t="shared" si="5"/>
        <v>8</v>
      </c>
      <c r="AE58" s="456"/>
      <c r="AF58" s="456">
        <f ca="1">'int 1D'!AI63</f>
        <v>25</v>
      </c>
      <c r="AG58" s="456">
        <f>'int 1D'!AJ63</f>
        <v>35</v>
      </c>
      <c r="AH58" s="456">
        <f>'int 1D'!AK63</f>
        <v>18</v>
      </c>
      <c r="AI58" s="456" t="str">
        <f>'int 1D'!AL63</f>
        <v>NIL</v>
      </c>
      <c r="AJ58" s="456" t="str">
        <f>'int 1D'!AM63</f>
        <v>NIL</v>
      </c>
      <c r="AK58" s="456" t="str">
        <f>'int 1D'!AN63</f>
        <v>NIL</v>
      </c>
      <c r="AL58" s="456">
        <f>'int 2 D '!AI63</f>
        <v>1</v>
      </c>
      <c r="AM58" s="456" t="str">
        <f>'int 2 D '!AJ63</f>
        <v>NIL</v>
      </c>
      <c r="AN58" s="456">
        <f>'int 2 D '!AK63</f>
        <v>26</v>
      </c>
      <c r="AO58" s="456">
        <f>'int 2 D '!AL63</f>
        <v>45</v>
      </c>
      <c r="AP58" s="456" t="str">
        <f>'int 2 D '!AM63</f>
        <v>NIL</v>
      </c>
      <c r="AQ58" s="456" t="str">
        <f>'int 2 D '!AN63</f>
        <v>NIL</v>
      </c>
      <c r="AR58" s="456">
        <f>'int 3D '!AI63</f>
        <v>4</v>
      </c>
      <c r="AS58" s="456">
        <f>'int 3D '!AJ63</f>
        <v>12</v>
      </c>
      <c r="AT58" s="456">
        <f>'int 3D '!AK63</f>
        <v>11</v>
      </c>
      <c r="AU58" s="456">
        <f>'int 3D '!AL63</f>
        <v>9</v>
      </c>
      <c r="AV58" s="456">
        <f>'int 3D '!AM63</f>
        <v>26</v>
      </c>
      <c r="AW58" s="456">
        <f>'int 3D '!AN63</f>
        <v>1</v>
      </c>
      <c r="AX58" s="456">
        <f>TestMarks!AA60</f>
        <v>9</v>
      </c>
      <c r="AY58" s="456">
        <f>TestMarks!AB60</f>
        <v>8</v>
      </c>
      <c r="AZ58" s="456" t="str">
        <f>TestMarks!AC60</f>
        <v>NIL</v>
      </c>
      <c r="BA58" s="456" t="str">
        <f>TestMarks!AD60</f>
        <v>NIL</v>
      </c>
      <c r="BB58" s="456" t="str">
        <f>TestMarks!AE60</f>
        <v>NIL</v>
      </c>
      <c r="BC58" s="456" t="str">
        <f>TestMarks!AF60</f>
        <v>NIL</v>
      </c>
      <c r="BD58" s="456" t="str">
        <f>TestMarks!AG60</f>
        <v>NIL</v>
      </c>
      <c r="BE58" s="456" t="str">
        <f>TestMarks!AH60</f>
        <v>NIL</v>
      </c>
      <c r="BF58" s="456">
        <f>TestMarks!AI60</f>
        <v>2</v>
      </c>
      <c r="BG58" s="456">
        <f>TestMarks!AJ60</f>
        <v>8</v>
      </c>
      <c r="BH58" s="456" t="str">
        <f>TestMarks!AK60</f>
        <v>NIL</v>
      </c>
      <c r="BI58" s="456" t="str">
        <f>TestMarks!AL60</f>
        <v>NIL</v>
      </c>
      <c r="BJ58" s="456" t="str">
        <f>TestMarks!AM60</f>
        <v>NIL</v>
      </c>
      <c r="BK58" s="456" t="str">
        <f>TestMarks!AN60</f>
        <v>NIL</v>
      </c>
      <c r="BL58" s="456" t="str">
        <f>TestMarks!AO60</f>
        <v>NIL</v>
      </c>
      <c r="BM58" s="456" t="str">
        <f>TestMarks!AP60</f>
        <v>NIL</v>
      </c>
      <c r="BN58" s="456">
        <f>TestMarks!AQ60</f>
        <v>5</v>
      </c>
      <c r="BO58" s="456">
        <f>TestMarks!AR60</f>
        <v>8</v>
      </c>
    </row>
    <row r="59" spans="4:67" x14ac:dyDescent="0.2">
      <c r="D59" s="364">
        <f>'Student Entry'!B60</f>
        <v>47</v>
      </c>
      <c r="E59" s="388">
        <f>'Student Entry'!C60</f>
        <v>211413205048</v>
      </c>
      <c r="F59" s="214" t="str">
        <f>'Student Entry'!D60</f>
        <v>KEERTHANA BALAJI</v>
      </c>
      <c r="G59" s="456">
        <v>10</v>
      </c>
      <c r="H59" s="456">
        <v>6</v>
      </c>
      <c r="I59" s="456"/>
      <c r="J59" s="456">
        <v>7</v>
      </c>
      <c r="K59" s="456">
        <v>6</v>
      </c>
      <c r="L59" s="214"/>
      <c r="M59" s="456">
        <v>5</v>
      </c>
      <c r="N59" s="456">
        <v>3</v>
      </c>
      <c r="O59" s="456">
        <v>2</v>
      </c>
      <c r="P59" s="456">
        <v>8</v>
      </c>
      <c r="Q59" s="456">
        <v>4</v>
      </c>
      <c r="R59" s="214"/>
      <c r="S59" s="456">
        <v>10</v>
      </c>
      <c r="T59" s="456">
        <v>4</v>
      </c>
      <c r="U59" s="456">
        <v>2</v>
      </c>
      <c r="V59" s="456">
        <v>4</v>
      </c>
      <c r="W59" s="456">
        <v>3</v>
      </c>
      <c r="X59" s="214"/>
      <c r="Y59" s="456">
        <f t="shared" si="0"/>
        <v>22</v>
      </c>
      <c r="Z59" s="456">
        <f t="shared" si="1"/>
        <v>15</v>
      </c>
      <c r="AA59" s="456">
        <f t="shared" si="2"/>
        <v>10</v>
      </c>
      <c r="AB59" s="456">
        <f t="shared" si="3"/>
        <v>6</v>
      </c>
      <c r="AC59" s="456">
        <f t="shared" si="4"/>
        <v>14</v>
      </c>
      <c r="AD59" s="456">
        <f t="shared" si="5"/>
        <v>7</v>
      </c>
      <c r="AE59" s="456"/>
      <c r="AF59" s="456">
        <f ca="1">'int 1D'!AI64</f>
        <v>20</v>
      </c>
      <c r="AG59" s="456">
        <f>'int 1D'!AJ64</f>
        <v>34</v>
      </c>
      <c r="AH59" s="456">
        <f>'int 1D'!AK64</f>
        <v>17</v>
      </c>
      <c r="AI59" s="456" t="str">
        <f>'int 1D'!AL64</f>
        <v>NIL</v>
      </c>
      <c r="AJ59" s="456" t="str">
        <f>'int 1D'!AM64</f>
        <v>NIL</v>
      </c>
      <c r="AK59" s="456" t="str">
        <f>'int 1D'!AN64</f>
        <v>NIL</v>
      </c>
      <c r="AL59" s="456">
        <f>'int 2 D '!AI64</f>
        <v>2</v>
      </c>
      <c r="AM59" s="456" t="str">
        <f>'int 2 D '!AJ64</f>
        <v>NIL</v>
      </c>
      <c r="AN59" s="456">
        <f>'int 2 D '!AK64</f>
        <v>25</v>
      </c>
      <c r="AO59" s="456">
        <f>'int 2 D '!AL64</f>
        <v>38</v>
      </c>
      <c r="AP59" s="456" t="str">
        <f>'int 2 D '!AM64</f>
        <v>NIL</v>
      </c>
      <c r="AQ59" s="456" t="str">
        <f>'int 2 D '!AN64</f>
        <v>NIL</v>
      </c>
      <c r="AR59" s="456">
        <f>'int 3D '!AI64</f>
        <v>9</v>
      </c>
      <c r="AS59" s="456">
        <f>'int 3D '!AJ64</f>
        <v>8</v>
      </c>
      <c r="AT59" s="456">
        <f>'int 3D '!AK64</f>
        <v>0</v>
      </c>
      <c r="AU59" s="456">
        <f>'int 3D '!AL64</f>
        <v>20</v>
      </c>
      <c r="AV59" s="456">
        <f>'int 3D '!AM64</f>
        <v>27</v>
      </c>
      <c r="AW59" s="456">
        <f>'int 3D '!AN64</f>
        <v>2</v>
      </c>
      <c r="AX59" s="456">
        <f>TestMarks!AA61</f>
        <v>9</v>
      </c>
      <c r="AY59" s="456">
        <f>TestMarks!AB61</f>
        <v>7</v>
      </c>
      <c r="AZ59" s="456" t="str">
        <f>TestMarks!AC61</f>
        <v>NIL</v>
      </c>
      <c r="BA59" s="456" t="str">
        <f>TestMarks!AD61</f>
        <v>NIL</v>
      </c>
      <c r="BB59" s="456" t="str">
        <f>TestMarks!AE61</f>
        <v>NIL</v>
      </c>
      <c r="BC59" s="456" t="str">
        <f>TestMarks!AF61</f>
        <v>NIL</v>
      </c>
      <c r="BD59" s="456" t="str">
        <f>TestMarks!AG61</f>
        <v>NIL</v>
      </c>
      <c r="BE59" s="456" t="str">
        <f>TestMarks!AH61</f>
        <v>NIL</v>
      </c>
      <c r="BF59" s="456">
        <f>TestMarks!AI61</f>
        <v>10</v>
      </c>
      <c r="BG59" s="456">
        <f>TestMarks!AJ61</f>
        <v>9</v>
      </c>
      <c r="BH59" s="456" t="str">
        <f>TestMarks!AK61</f>
        <v>NIL</v>
      </c>
      <c r="BI59" s="456" t="str">
        <f>TestMarks!AL61</f>
        <v>NIL</v>
      </c>
      <c r="BJ59" s="456" t="str">
        <f>TestMarks!AM61</f>
        <v>NIL</v>
      </c>
      <c r="BK59" s="456" t="str">
        <f>TestMarks!AN61</f>
        <v>NIL</v>
      </c>
      <c r="BL59" s="456" t="str">
        <f>TestMarks!AO61</f>
        <v>NIL</v>
      </c>
      <c r="BM59" s="456" t="str">
        <f>TestMarks!AP61</f>
        <v>NIL</v>
      </c>
      <c r="BN59" s="456">
        <f>TestMarks!AQ61</f>
        <v>7</v>
      </c>
      <c r="BO59" s="456">
        <f>TestMarks!AR61</f>
        <v>5</v>
      </c>
    </row>
    <row r="60" spans="4:67" x14ac:dyDescent="0.2">
      <c r="D60" s="364">
        <f>'Student Entry'!B61</f>
        <v>48</v>
      </c>
      <c r="E60" s="388">
        <f>'Student Entry'!C61</f>
        <v>211413205049</v>
      </c>
      <c r="F60" s="214" t="str">
        <f>'Student Entry'!D61</f>
        <v>KIRTHANA.R</v>
      </c>
      <c r="G60" s="456">
        <v>5</v>
      </c>
      <c r="H60" s="456">
        <v>8</v>
      </c>
      <c r="I60" s="456"/>
      <c r="J60" s="456">
        <v>5</v>
      </c>
      <c r="K60" s="456">
        <v>6</v>
      </c>
      <c r="L60" s="214"/>
      <c r="M60" s="456">
        <v>10</v>
      </c>
      <c r="N60" s="456">
        <v>4</v>
      </c>
      <c r="O60" s="456">
        <v>4</v>
      </c>
      <c r="P60" s="456">
        <v>7</v>
      </c>
      <c r="Q60" s="456">
        <v>3</v>
      </c>
      <c r="R60" s="214"/>
      <c r="S60" s="456">
        <v>10</v>
      </c>
      <c r="T60" s="456">
        <v>4</v>
      </c>
      <c r="U60" s="456">
        <v>2</v>
      </c>
      <c r="V60" s="456">
        <v>4</v>
      </c>
      <c r="W60" s="456">
        <v>5</v>
      </c>
      <c r="X60" s="214"/>
      <c r="Y60" s="456">
        <f t="shared" si="0"/>
        <v>20</v>
      </c>
      <c r="Z60" s="456">
        <f t="shared" si="1"/>
        <v>18</v>
      </c>
      <c r="AA60" s="456">
        <f t="shared" si="2"/>
        <v>11</v>
      </c>
      <c r="AB60" s="456">
        <f t="shared" si="3"/>
        <v>6</v>
      </c>
      <c r="AC60" s="456">
        <f t="shared" si="4"/>
        <v>14</v>
      </c>
      <c r="AD60" s="456">
        <f t="shared" si="5"/>
        <v>8</v>
      </c>
      <c r="AE60" s="456"/>
      <c r="AF60" s="456">
        <f ca="1">'int 1D'!AI65</f>
        <v>25</v>
      </c>
      <c r="AG60" s="456">
        <f>'int 1D'!AJ65</f>
        <v>35</v>
      </c>
      <c r="AH60" s="456">
        <f>'int 1D'!AK65</f>
        <v>21</v>
      </c>
      <c r="AI60" s="456" t="str">
        <f>'int 1D'!AL65</f>
        <v>NIL</v>
      </c>
      <c r="AJ60" s="456" t="str">
        <f>'int 1D'!AM65</f>
        <v>NIL</v>
      </c>
      <c r="AK60" s="456" t="str">
        <f>'int 1D'!AN65</f>
        <v>NIL</v>
      </c>
      <c r="AL60" s="456">
        <f>'int 2 D '!AI65</f>
        <v>2</v>
      </c>
      <c r="AM60" s="456" t="str">
        <f>'int 2 D '!AJ65</f>
        <v>NIL</v>
      </c>
      <c r="AN60" s="456">
        <f>'int 2 D '!AK65</f>
        <v>22</v>
      </c>
      <c r="AO60" s="456">
        <f>'int 2 D '!AL65</f>
        <v>43</v>
      </c>
      <c r="AP60" s="456" t="str">
        <f>'int 2 D '!AM65</f>
        <v>NIL</v>
      </c>
      <c r="AQ60" s="456" t="str">
        <f>'int 2 D '!AN65</f>
        <v>NIL</v>
      </c>
      <c r="AR60" s="456">
        <f>'int 3D '!AI65</f>
        <v>6</v>
      </c>
      <c r="AS60" s="456">
        <f>'int 3D '!AJ65</f>
        <v>14</v>
      </c>
      <c r="AT60" s="456">
        <f>'int 3D '!AK65</f>
        <v>10</v>
      </c>
      <c r="AU60" s="456">
        <f>'int 3D '!AL65</f>
        <v>9</v>
      </c>
      <c r="AV60" s="456">
        <f>'int 3D '!AM65</f>
        <v>23</v>
      </c>
      <c r="AW60" s="456">
        <f>'int 3D '!AN65</f>
        <v>1</v>
      </c>
      <c r="AX60" s="456">
        <f>TestMarks!AA62</f>
        <v>7</v>
      </c>
      <c r="AY60" s="456">
        <f>TestMarks!AB62</f>
        <v>7</v>
      </c>
      <c r="AZ60" s="456" t="str">
        <f>TestMarks!AC62</f>
        <v>NIL</v>
      </c>
      <c r="BA60" s="456" t="str">
        <f>TestMarks!AD62</f>
        <v>NIL</v>
      </c>
      <c r="BB60" s="456" t="str">
        <f>TestMarks!AE62</f>
        <v>NIL</v>
      </c>
      <c r="BC60" s="456" t="str">
        <f>TestMarks!AF62</f>
        <v>NIL</v>
      </c>
      <c r="BD60" s="456" t="str">
        <f>TestMarks!AG62</f>
        <v>NIL</v>
      </c>
      <c r="BE60" s="456" t="str">
        <f>TestMarks!AH62</f>
        <v>NIL</v>
      </c>
      <c r="BF60" s="456">
        <f>TestMarks!AI62</f>
        <v>6</v>
      </c>
      <c r="BG60" s="456">
        <f>TestMarks!AJ62</f>
        <v>5</v>
      </c>
      <c r="BH60" s="456" t="str">
        <f>TestMarks!AK62</f>
        <v>NIL</v>
      </c>
      <c r="BI60" s="456" t="str">
        <f>TestMarks!AL62</f>
        <v>NIL</v>
      </c>
      <c r="BJ60" s="456" t="str">
        <f>TestMarks!AM62</f>
        <v>NIL</v>
      </c>
      <c r="BK60" s="456" t="str">
        <f>TestMarks!AN62</f>
        <v>NIL</v>
      </c>
      <c r="BL60" s="456" t="str">
        <f>TestMarks!AO62</f>
        <v>NIL</v>
      </c>
      <c r="BM60" s="456" t="str">
        <f>TestMarks!AP62</f>
        <v>NIL</v>
      </c>
      <c r="BN60" s="456">
        <f>TestMarks!AQ62</f>
        <v>4</v>
      </c>
      <c r="BO60" s="456">
        <f>TestMarks!AR62</f>
        <v>5</v>
      </c>
    </row>
    <row r="61" spans="4:67" x14ac:dyDescent="0.2">
      <c r="D61" s="364">
        <f>'Student Entry'!B62</f>
        <v>49</v>
      </c>
      <c r="E61" s="388">
        <f>'Student Entry'!C62</f>
        <v>211413205050</v>
      </c>
      <c r="F61" s="214" t="str">
        <f>'Student Entry'!D62</f>
        <v>KIRUBHAKARAN.S</v>
      </c>
      <c r="G61" s="456">
        <v>9</v>
      </c>
      <c r="H61" s="456">
        <v>7</v>
      </c>
      <c r="I61" s="456"/>
      <c r="J61" s="456">
        <v>8</v>
      </c>
      <c r="K61" s="456" t="s">
        <v>937</v>
      </c>
      <c r="L61" s="214"/>
      <c r="M61" s="456">
        <v>6</v>
      </c>
      <c r="N61" s="456">
        <v>3</v>
      </c>
      <c r="O61" s="456">
        <v>3</v>
      </c>
      <c r="P61" s="456">
        <v>6</v>
      </c>
      <c r="Q61" s="456">
        <v>4</v>
      </c>
      <c r="R61" s="214"/>
      <c r="S61" s="456">
        <v>6</v>
      </c>
      <c r="T61" s="456">
        <v>2</v>
      </c>
      <c r="U61" s="456">
        <v>2</v>
      </c>
      <c r="V61" s="456">
        <v>2</v>
      </c>
      <c r="W61" s="456">
        <v>5</v>
      </c>
      <c r="X61" s="214"/>
      <c r="Y61" s="456">
        <f t="shared" si="0"/>
        <v>23</v>
      </c>
      <c r="Z61" s="456">
        <f t="shared" si="1"/>
        <v>10</v>
      </c>
      <c r="AA61" s="456">
        <f t="shared" si="2"/>
        <v>9</v>
      </c>
      <c r="AB61" s="456">
        <f t="shared" si="3"/>
        <v>4</v>
      </c>
      <c r="AC61" s="456">
        <f t="shared" si="4"/>
        <v>8</v>
      </c>
      <c r="AD61" s="456">
        <f t="shared" si="5"/>
        <v>9</v>
      </c>
      <c r="AE61" s="456"/>
      <c r="AF61" s="456">
        <f ca="1">'int 1D'!AI66</f>
        <v>36</v>
      </c>
      <c r="AG61" s="456">
        <f>'int 1D'!AJ66</f>
        <v>27</v>
      </c>
      <c r="AH61" s="456">
        <f>'int 1D'!AK66</f>
        <v>19</v>
      </c>
      <c r="AI61" s="456" t="str">
        <f>'int 1D'!AL66</f>
        <v>NIL</v>
      </c>
      <c r="AJ61" s="456" t="str">
        <f>'int 1D'!AM66</f>
        <v>NIL</v>
      </c>
      <c r="AK61" s="456" t="str">
        <f>'int 1D'!AN66</f>
        <v>NIL</v>
      </c>
      <c r="AL61" s="456">
        <f>'int 2 D '!AI66</f>
        <v>2</v>
      </c>
      <c r="AM61" s="456" t="str">
        <f>'int 2 D '!AJ66</f>
        <v>NIL</v>
      </c>
      <c r="AN61" s="456">
        <f>'int 2 D '!AK66</f>
        <v>40</v>
      </c>
      <c r="AO61" s="456">
        <f>'int 2 D '!AL66</f>
        <v>35</v>
      </c>
      <c r="AP61" s="456" t="str">
        <f>'int 2 D '!AM66</f>
        <v>NIL</v>
      </c>
      <c r="AQ61" s="456" t="str">
        <f>'int 2 D '!AN66</f>
        <v>NIL</v>
      </c>
      <c r="AR61" s="456">
        <f>'int 3D '!AI66</f>
        <v>10</v>
      </c>
      <c r="AS61" s="456">
        <f>'int 3D '!AJ66</f>
        <v>8</v>
      </c>
      <c r="AT61" s="456">
        <f>'int 3D '!AK66</f>
        <v>18</v>
      </c>
      <c r="AU61" s="456">
        <f>'int 3D '!AL66</f>
        <v>17</v>
      </c>
      <c r="AV61" s="456">
        <f>'int 3D '!AM66</f>
        <v>18</v>
      </c>
      <c r="AW61" s="456">
        <f>'int 3D '!AN66</f>
        <v>2</v>
      </c>
      <c r="AX61" s="456">
        <f>TestMarks!AA63</f>
        <v>5</v>
      </c>
      <c r="AY61" s="456">
        <f>TestMarks!AB63</f>
        <v>5</v>
      </c>
      <c r="AZ61" s="456" t="str">
        <f>TestMarks!AC63</f>
        <v>NIL</v>
      </c>
      <c r="BA61" s="456" t="str">
        <f>TestMarks!AD63</f>
        <v>NIL</v>
      </c>
      <c r="BB61" s="456" t="str">
        <f>TestMarks!AE63</f>
        <v>NIL</v>
      </c>
      <c r="BC61" s="456" t="str">
        <f>TestMarks!AF63</f>
        <v>NIL</v>
      </c>
      <c r="BD61" s="456" t="str">
        <f>TestMarks!AG63</f>
        <v>NIL</v>
      </c>
      <c r="BE61" s="456" t="str">
        <f>TestMarks!AH63</f>
        <v>NIL</v>
      </c>
      <c r="BF61" s="456">
        <f>TestMarks!AI63</f>
        <v>9</v>
      </c>
      <c r="BG61" s="456">
        <f>TestMarks!AJ63</f>
        <v>7</v>
      </c>
      <c r="BH61" s="456" t="str">
        <f>TestMarks!AK63</f>
        <v>NIL</v>
      </c>
      <c r="BI61" s="456" t="str">
        <f>TestMarks!AL63</f>
        <v>NIL</v>
      </c>
      <c r="BJ61" s="456" t="str">
        <f>TestMarks!AM63</f>
        <v>NIL</v>
      </c>
      <c r="BK61" s="456" t="str">
        <f>TestMarks!AN63</f>
        <v>NIL</v>
      </c>
      <c r="BL61" s="456" t="str">
        <f>TestMarks!AO63</f>
        <v>NIL</v>
      </c>
      <c r="BM61" s="456" t="str">
        <f>TestMarks!AP63</f>
        <v>NIL</v>
      </c>
      <c r="BN61" s="456">
        <f>TestMarks!AQ63</f>
        <v>6</v>
      </c>
      <c r="BO61" s="456">
        <f>TestMarks!AR63</f>
        <v>8</v>
      </c>
    </row>
    <row r="62" spans="4:67" x14ac:dyDescent="0.2">
      <c r="D62" s="364">
        <f>'Student Entry'!B63</f>
        <v>50</v>
      </c>
      <c r="E62" s="388">
        <f>'Student Entry'!C63</f>
        <v>211413205051</v>
      </c>
      <c r="F62" s="214" t="str">
        <f>'Student Entry'!D63</f>
        <v>LOGESWARI.U</v>
      </c>
      <c r="G62" s="456">
        <v>6</v>
      </c>
      <c r="H62" s="456">
        <v>2</v>
      </c>
      <c r="I62" s="456"/>
      <c r="J62" s="456">
        <v>7</v>
      </c>
      <c r="K62" s="456">
        <v>6</v>
      </c>
      <c r="L62" s="214"/>
      <c r="M62" s="456">
        <v>0</v>
      </c>
      <c r="N62" s="456">
        <v>5</v>
      </c>
      <c r="O62" s="456">
        <v>5</v>
      </c>
      <c r="P62" s="456">
        <v>8</v>
      </c>
      <c r="Q62" s="456">
        <v>4</v>
      </c>
      <c r="R62" s="214"/>
      <c r="S62" s="456">
        <v>4</v>
      </c>
      <c r="T62" s="456">
        <v>4</v>
      </c>
      <c r="U62" s="456">
        <v>2</v>
      </c>
      <c r="V62" s="456">
        <v>4</v>
      </c>
      <c r="W62" s="456">
        <v>5</v>
      </c>
      <c r="X62" s="214"/>
      <c r="Y62" s="456">
        <f t="shared" si="0"/>
        <v>13</v>
      </c>
      <c r="Z62" s="456">
        <f t="shared" si="1"/>
        <v>13</v>
      </c>
      <c r="AA62" s="456">
        <f t="shared" si="2"/>
        <v>13</v>
      </c>
      <c r="AB62" s="456">
        <f t="shared" si="3"/>
        <v>6</v>
      </c>
      <c r="AC62" s="456">
        <f t="shared" si="4"/>
        <v>8</v>
      </c>
      <c r="AD62" s="456">
        <f t="shared" si="5"/>
        <v>9</v>
      </c>
      <c r="AE62" s="456"/>
      <c r="AF62" s="456">
        <f ca="1">'int 1D'!AI67</f>
        <v>20</v>
      </c>
      <c r="AG62" s="456">
        <f>'int 1D'!AJ67</f>
        <v>32</v>
      </c>
      <c r="AH62" s="456">
        <f>'int 1D'!AK67</f>
        <v>27</v>
      </c>
      <c r="AI62" s="456" t="str">
        <f>'int 1D'!AL67</f>
        <v>NIL</v>
      </c>
      <c r="AJ62" s="456" t="str">
        <f>'int 1D'!AM67</f>
        <v>NIL</v>
      </c>
      <c r="AK62" s="456" t="str">
        <f>'int 1D'!AN67</f>
        <v>NIL</v>
      </c>
      <c r="AL62" s="456">
        <f>'int 2 D '!AI67</f>
        <v>1</v>
      </c>
      <c r="AM62" s="456" t="str">
        <f>'int 2 D '!AJ67</f>
        <v>NIL</v>
      </c>
      <c r="AN62" s="456">
        <f>'int 2 D '!AK67</f>
        <v>23</v>
      </c>
      <c r="AO62" s="456">
        <f>'int 2 D '!AL67</f>
        <v>39</v>
      </c>
      <c r="AP62" s="456" t="str">
        <f>'int 2 D '!AM67</f>
        <v>NIL</v>
      </c>
      <c r="AQ62" s="456" t="str">
        <f>'int 2 D '!AN67</f>
        <v>NIL</v>
      </c>
      <c r="AR62" s="456">
        <f>'int 3D '!AI67</f>
        <v>7</v>
      </c>
      <c r="AS62" s="456">
        <f>'int 3D '!AJ67</f>
        <v>9</v>
      </c>
      <c r="AT62" s="456">
        <f>'int 3D '!AK67</f>
        <v>7</v>
      </c>
      <c r="AU62" s="456">
        <f>'int 3D '!AL67</f>
        <v>17</v>
      </c>
      <c r="AV62" s="456">
        <f>'int 3D '!AM67</f>
        <v>25</v>
      </c>
      <c r="AW62" s="456">
        <f>'int 3D '!AN67</f>
        <v>1</v>
      </c>
      <c r="AX62" s="456">
        <f>TestMarks!AA64</f>
        <v>8</v>
      </c>
      <c r="AY62" s="456">
        <f>TestMarks!AB64</f>
        <v>6</v>
      </c>
      <c r="AZ62" s="456" t="str">
        <f>TestMarks!AC64</f>
        <v>NIL</v>
      </c>
      <c r="BA62" s="456" t="str">
        <f>TestMarks!AD64</f>
        <v>NIL</v>
      </c>
      <c r="BB62" s="456" t="str">
        <f>TestMarks!AE64</f>
        <v>NIL</v>
      </c>
      <c r="BC62" s="456" t="str">
        <f>TestMarks!AF64</f>
        <v>NIL</v>
      </c>
      <c r="BD62" s="456" t="str">
        <f>TestMarks!AG64</f>
        <v>NIL</v>
      </c>
      <c r="BE62" s="456" t="str">
        <f>TestMarks!AH64</f>
        <v>NIL</v>
      </c>
      <c r="BF62" s="456">
        <f>TestMarks!AI64</f>
        <v>9</v>
      </c>
      <c r="BG62" s="456">
        <f>TestMarks!AJ64</f>
        <v>5</v>
      </c>
      <c r="BH62" s="456" t="str">
        <f>TestMarks!AK64</f>
        <v>NIL</v>
      </c>
      <c r="BI62" s="456" t="str">
        <f>TestMarks!AL64</f>
        <v>NIL</v>
      </c>
      <c r="BJ62" s="456" t="str">
        <f>TestMarks!AM64</f>
        <v>NIL</v>
      </c>
      <c r="BK62" s="456" t="str">
        <f>TestMarks!AN64</f>
        <v>NIL</v>
      </c>
      <c r="BL62" s="456" t="str">
        <f>TestMarks!AO64</f>
        <v>NIL</v>
      </c>
      <c r="BM62" s="456" t="str">
        <f>TestMarks!AP64</f>
        <v>NIL</v>
      </c>
      <c r="BN62" s="456">
        <f>TestMarks!AQ64</f>
        <v>8</v>
      </c>
      <c r="BO62" s="456">
        <f>TestMarks!AR64</f>
        <v>2</v>
      </c>
    </row>
    <row r="63" spans="4:67" x14ac:dyDescent="0.2">
      <c r="D63" s="364">
        <f>'Student Entry'!B64</f>
        <v>51</v>
      </c>
      <c r="E63" s="388">
        <f>'Student Entry'!C64</f>
        <v>211413205052</v>
      </c>
      <c r="F63" s="214" t="str">
        <f>'Student Entry'!D64</f>
        <v>MAHESH.S</v>
      </c>
      <c r="G63" s="456">
        <v>8</v>
      </c>
      <c r="H63" s="456">
        <v>9</v>
      </c>
      <c r="I63" s="456"/>
      <c r="J63" s="456">
        <v>10</v>
      </c>
      <c r="K63" s="456">
        <v>6</v>
      </c>
      <c r="L63" s="214"/>
      <c r="M63" s="456">
        <v>10</v>
      </c>
      <c r="N63" s="456">
        <v>3</v>
      </c>
      <c r="O63" s="456">
        <v>4</v>
      </c>
      <c r="P63" s="456">
        <v>2</v>
      </c>
      <c r="Q63" s="456">
        <v>1</v>
      </c>
      <c r="R63" s="214"/>
      <c r="S63" s="456">
        <v>10</v>
      </c>
      <c r="T63" s="456">
        <v>4</v>
      </c>
      <c r="U63" s="456">
        <v>1</v>
      </c>
      <c r="V63" s="456">
        <v>4</v>
      </c>
      <c r="W63" s="456">
        <v>4</v>
      </c>
      <c r="X63" s="214"/>
      <c r="Y63" s="456">
        <f t="shared" si="0"/>
        <v>28</v>
      </c>
      <c r="Z63" s="456">
        <f t="shared" si="1"/>
        <v>18</v>
      </c>
      <c r="AA63" s="456">
        <f t="shared" si="2"/>
        <v>6</v>
      </c>
      <c r="AB63" s="456">
        <f t="shared" si="3"/>
        <v>5</v>
      </c>
      <c r="AC63" s="456">
        <f t="shared" si="4"/>
        <v>14</v>
      </c>
      <c r="AD63" s="456">
        <f t="shared" si="5"/>
        <v>5</v>
      </c>
      <c r="AE63" s="456"/>
      <c r="AF63" s="456">
        <f ca="1">'int 1D'!AI68</f>
        <v>22</v>
      </c>
      <c r="AG63" s="456">
        <f>'int 1D'!AJ68</f>
        <v>36</v>
      </c>
      <c r="AH63" s="456">
        <f>'int 1D'!AK68</f>
        <v>21</v>
      </c>
      <c r="AI63" s="456" t="str">
        <f>'int 1D'!AL68</f>
        <v>NIL</v>
      </c>
      <c r="AJ63" s="456" t="str">
        <f>'int 1D'!AM68</f>
        <v>NIL</v>
      </c>
      <c r="AK63" s="456" t="str">
        <f>'int 1D'!AN68</f>
        <v>NIL</v>
      </c>
      <c r="AL63" s="456">
        <f>'int 2 D '!AI68</f>
        <v>2</v>
      </c>
      <c r="AM63" s="456" t="str">
        <f>'int 2 D '!AJ68</f>
        <v>NIL</v>
      </c>
      <c r="AN63" s="456">
        <f>'int 2 D '!AK68</f>
        <v>38</v>
      </c>
      <c r="AO63" s="456">
        <f>'int 2 D '!AL68</f>
        <v>37</v>
      </c>
      <c r="AP63" s="456" t="str">
        <f>'int 2 D '!AM68</f>
        <v>NIL</v>
      </c>
      <c r="AQ63" s="456" t="str">
        <f>'int 2 D '!AN68</f>
        <v>NIL</v>
      </c>
      <c r="AR63" s="456">
        <f>'int 3D '!AI68</f>
        <v>8</v>
      </c>
      <c r="AS63" s="456">
        <f>'int 3D '!AJ68</f>
        <v>8</v>
      </c>
      <c r="AT63" s="456">
        <f>'int 3D '!AK68</f>
        <v>11</v>
      </c>
      <c r="AU63" s="456">
        <f>'int 3D '!AL68</f>
        <v>14</v>
      </c>
      <c r="AV63" s="456">
        <f>'int 3D '!AM68</f>
        <v>17</v>
      </c>
      <c r="AW63" s="456">
        <f>'int 3D '!AN68</f>
        <v>1</v>
      </c>
      <c r="AX63" s="456">
        <f>TestMarks!AA65</f>
        <v>6</v>
      </c>
      <c r="AY63" s="456">
        <f>TestMarks!AB65</f>
        <v>8</v>
      </c>
      <c r="AZ63" s="456" t="str">
        <f>TestMarks!AC65</f>
        <v>NIL</v>
      </c>
      <c r="BA63" s="456" t="str">
        <f>TestMarks!AD65</f>
        <v>NIL</v>
      </c>
      <c r="BB63" s="456" t="str">
        <f>TestMarks!AE65</f>
        <v>NIL</v>
      </c>
      <c r="BC63" s="456" t="str">
        <f>TestMarks!AF65</f>
        <v>NIL</v>
      </c>
      <c r="BD63" s="456" t="str">
        <f>TestMarks!AG65</f>
        <v>NIL</v>
      </c>
      <c r="BE63" s="456" t="str">
        <f>TestMarks!AH65</f>
        <v>NIL</v>
      </c>
      <c r="BF63" s="456">
        <f>TestMarks!AI65</f>
        <v>8</v>
      </c>
      <c r="BG63" s="456">
        <f>TestMarks!AJ65</f>
        <v>8</v>
      </c>
      <c r="BH63" s="456" t="str">
        <f>TestMarks!AK65</f>
        <v>NIL</v>
      </c>
      <c r="BI63" s="456" t="str">
        <f>TestMarks!AL65</f>
        <v>NIL</v>
      </c>
      <c r="BJ63" s="456" t="str">
        <f>TestMarks!AM65</f>
        <v>NIL</v>
      </c>
      <c r="BK63" s="456" t="str">
        <f>TestMarks!AN65</f>
        <v>NIL</v>
      </c>
      <c r="BL63" s="456" t="str">
        <f>TestMarks!AO65</f>
        <v>NIL</v>
      </c>
      <c r="BM63" s="456" t="str">
        <f>TestMarks!AP65</f>
        <v>NIL</v>
      </c>
      <c r="BN63" s="456">
        <f>TestMarks!AQ65</f>
        <v>5</v>
      </c>
      <c r="BO63" s="456">
        <f>TestMarks!AR65</f>
        <v>8</v>
      </c>
    </row>
    <row r="64" spans="4:67" x14ac:dyDescent="0.2">
      <c r="D64" s="364">
        <f>'Student Entry'!B65</f>
        <v>52</v>
      </c>
      <c r="E64" s="388">
        <f>'Student Entry'!C65</f>
        <v>211413205053</v>
      </c>
      <c r="F64" s="214" t="str">
        <f>'Student Entry'!D65</f>
        <v>MANASA.M.S</v>
      </c>
      <c r="G64" s="456">
        <v>5</v>
      </c>
      <c r="H64" s="456">
        <v>8</v>
      </c>
      <c r="I64" s="456"/>
      <c r="J64" s="456">
        <v>8</v>
      </c>
      <c r="K64" s="456">
        <v>6</v>
      </c>
      <c r="L64" s="214"/>
      <c r="M64" s="456">
        <v>6</v>
      </c>
      <c r="N64" s="456">
        <v>5</v>
      </c>
      <c r="O64" s="456">
        <v>3</v>
      </c>
      <c r="P64" s="456">
        <v>2</v>
      </c>
      <c r="Q64" s="456">
        <v>4</v>
      </c>
      <c r="R64" s="214"/>
      <c r="S64" s="456">
        <v>10</v>
      </c>
      <c r="T64" s="456">
        <v>3</v>
      </c>
      <c r="U64" s="456">
        <v>2</v>
      </c>
      <c r="V64" s="456">
        <v>2</v>
      </c>
      <c r="W64" s="456">
        <v>5</v>
      </c>
      <c r="X64" s="214"/>
      <c r="Y64" s="456">
        <f t="shared" si="0"/>
        <v>19</v>
      </c>
      <c r="Z64" s="456">
        <f t="shared" si="1"/>
        <v>19</v>
      </c>
      <c r="AA64" s="456">
        <f t="shared" si="2"/>
        <v>5</v>
      </c>
      <c r="AB64" s="456">
        <f t="shared" si="3"/>
        <v>4</v>
      </c>
      <c r="AC64" s="456">
        <f t="shared" si="4"/>
        <v>13</v>
      </c>
      <c r="AD64" s="456">
        <f t="shared" si="5"/>
        <v>9</v>
      </c>
      <c r="AE64" s="456"/>
      <c r="AF64" s="456">
        <f ca="1">'int 1D'!AI69</f>
        <v>27</v>
      </c>
      <c r="AG64" s="456">
        <f>'int 1D'!AJ69</f>
        <v>28</v>
      </c>
      <c r="AH64" s="456">
        <f>'int 1D'!AK69</f>
        <v>27</v>
      </c>
      <c r="AI64" s="456" t="str">
        <f>'int 1D'!AL69</f>
        <v>NIL</v>
      </c>
      <c r="AJ64" s="456" t="str">
        <f>'int 1D'!AM69</f>
        <v>NIL</v>
      </c>
      <c r="AK64" s="456" t="str">
        <f>'int 1D'!AN69</f>
        <v>NIL</v>
      </c>
      <c r="AL64" s="456">
        <f>'int 2 D '!AI69</f>
        <v>2</v>
      </c>
      <c r="AM64" s="456" t="str">
        <f>'int 2 D '!AJ69</f>
        <v>NIL</v>
      </c>
      <c r="AN64" s="456">
        <f>'int 2 D '!AK69</f>
        <v>11</v>
      </c>
      <c r="AO64" s="456">
        <f>'int 2 D '!AL69</f>
        <v>56</v>
      </c>
      <c r="AP64" s="456" t="str">
        <f>'int 2 D '!AM69</f>
        <v>NIL</v>
      </c>
      <c r="AQ64" s="456" t="str">
        <f>'int 2 D '!AN69</f>
        <v>NIL</v>
      </c>
      <c r="AR64" s="456">
        <f>'int 3D '!AI69</f>
        <v>7</v>
      </c>
      <c r="AS64" s="456">
        <f>'int 3D '!AJ69</f>
        <v>9</v>
      </c>
      <c r="AT64" s="456">
        <f>'int 3D '!AK69</f>
        <v>7</v>
      </c>
      <c r="AU64" s="456">
        <f>'int 3D '!AL69</f>
        <v>22</v>
      </c>
      <c r="AV64" s="456">
        <f>'int 3D '!AM69</f>
        <v>25</v>
      </c>
      <c r="AW64" s="456">
        <f>'int 3D '!AN69</f>
        <v>1</v>
      </c>
      <c r="AX64" s="456">
        <f>TestMarks!AA66</f>
        <v>8</v>
      </c>
      <c r="AY64" s="456">
        <f>TestMarks!AB66</f>
        <v>4</v>
      </c>
      <c r="AZ64" s="456" t="str">
        <f>TestMarks!AC66</f>
        <v>NIL</v>
      </c>
      <c r="BA64" s="456" t="str">
        <f>TestMarks!AD66</f>
        <v>NIL</v>
      </c>
      <c r="BB64" s="456" t="str">
        <f>TestMarks!AE66</f>
        <v>NIL</v>
      </c>
      <c r="BC64" s="456" t="str">
        <f>TestMarks!AF66</f>
        <v>NIL</v>
      </c>
      <c r="BD64" s="456" t="str">
        <f>TestMarks!AG66</f>
        <v>NIL</v>
      </c>
      <c r="BE64" s="456" t="str">
        <f>TestMarks!AH66</f>
        <v>NIL</v>
      </c>
      <c r="BF64" s="456">
        <f>TestMarks!AI66</f>
        <v>7</v>
      </c>
      <c r="BG64" s="456">
        <f>TestMarks!AJ66</f>
        <v>5</v>
      </c>
      <c r="BH64" s="456" t="str">
        <f>TestMarks!AK66</f>
        <v>NIL</v>
      </c>
      <c r="BI64" s="456" t="str">
        <f>TestMarks!AL66</f>
        <v>NIL</v>
      </c>
      <c r="BJ64" s="456" t="str">
        <f>TestMarks!AM66</f>
        <v>NIL</v>
      </c>
      <c r="BK64" s="456" t="str">
        <f>TestMarks!AN66</f>
        <v>NIL</v>
      </c>
      <c r="BL64" s="456" t="str">
        <f>TestMarks!AO66</f>
        <v>NIL</v>
      </c>
      <c r="BM64" s="456" t="str">
        <f>TestMarks!AP66</f>
        <v>NIL</v>
      </c>
      <c r="BN64" s="456">
        <f>TestMarks!AQ66</f>
        <v>5</v>
      </c>
      <c r="BO64" s="456">
        <f>TestMarks!AR66</f>
        <v>6</v>
      </c>
    </row>
    <row r="65" spans="4:67" x14ac:dyDescent="0.2">
      <c r="D65" s="364">
        <f>'Student Entry'!B66</f>
        <v>53</v>
      </c>
      <c r="E65" s="388">
        <f>'Student Entry'!C66</f>
        <v>211413205054</v>
      </c>
      <c r="F65" s="214" t="str">
        <f>'Student Entry'!D66</f>
        <v>MANIKANDARAJ.C.R</v>
      </c>
      <c r="G65" s="456">
        <v>0</v>
      </c>
      <c r="H65" s="456">
        <v>6</v>
      </c>
      <c r="I65" s="456"/>
      <c r="J65" s="456">
        <v>8</v>
      </c>
      <c r="K65" s="456">
        <v>6</v>
      </c>
      <c r="L65" s="214"/>
      <c r="M65" s="456">
        <v>10</v>
      </c>
      <c r="N65" s="456">
        <v>3</v>
      </c>
      <c r="O65" s="456">
        <v>4</v>
      </c>
      <c r="P65" s="456">
        <v>1</v>
      </c>
      <c r="Q65" s="456">
        <v>4</v>
      </c>
      <c r="R65" s="214"/>
      <c r="S65" s="456">
        <v>10</v>
      </c>
      <c r="T65" s="456">
        <v>4</v>
      </c>
      <c r="U65" s="456">
        <v>2</v>
      </c>
      <c r="V65" s="456">
        <v>4</v>
      </c>
      <c r="W65" s="456">
        <v>3</v>
      </c>
      <c r="X65" s="214"/>
      <c r="Y65" s="456">
        <f t="shared" si="0"/>
        <v>18</v>
      </c>
      <c r="Z65" s="456">
        <f t="shared" si="1"/>
        <v>15</v>
      </c>
      <c r="AA65" s="456">
        <f t="shared" si="2"/>
        <v>5</v>
      </c>
      <c r="AB65" s="456">
        <f t="shared" si="3"/>
        <v>6</v>
      </c>
      <c r="AC65" s="456">
        <f t="shared" si="4"/>
        <v>14</v>
      </c>
      <c r="AD65" s="456">
        <f t="shared" si="5"/>
        <v>7</v>
      </c>
      <c r="AE65" s="456"/>
      <c r="AF65" s="456">
        <f ca="1">'int 1D'!AI70</f>
        <v>23</v>
      </c>
      <c r="AG65" s="456">
        <f>'int 1D'!AJ70</f>
        <v>35</v>
      </c>
      <c r="AH65" s="456">
        <f>'int 1D'!AK70</f>
        <v>16</v>
      </c>
      <c r="AI65" s="456" t="str">
        <f>'int 1D'!AL70</f>
        <v>NIL</v>
      </c>
      <c r="AJ65" s="456" t="str">
        <f>'int 1D'!AM70</f>
        <v>NIL</v>
      </c>
      <c r="AK65" s="456" t="str">
        <f>'int 1D'!AN70</f>
        <v>NIL</v>
      </c>
      <c r="AL65" s="456">
        <f>'int 2 D '!AI70</f>
        <v>2</v>
      </c>
      <c r="AM65" s="456" t="str">
        <f>'int 2 D '!AJ70</f>
        <v>NIL</v>
      </c>
      <c r="AN65" s="456">
        <f>'int 2 D '!AK70</f>
        <v>38</v>
      </c>
      <c r="AO65" s="456">
        <f>'int 2 D '!AL70</f>
        <v>36</v>
      </c>
      <c r="AP65" s="456" t="str">
        <f>'int 2 D '!AM70</f>
        <v>NIL</v>
      </c>
      <c r="AQ65" s="456" t="str">
        <f>'int 2 D '!AN70</f>
        <v>NIL</v>
      </c>
      <c r="AR65" s="456">
        <f>'int 3D '!AI70</f>
        <v>9</v>
      </c>
      <c r="AS65" s="456">
        <f>'int 3D '!AJ70</f>
        <v>9</v>
      </c>
      <c r="AT65" s="456">
        <f>'int 3D '!AK70</f>
        <v>16</v>
      </c>
      <c r="AU65" s="456">
        <f>'int 3D '!AL70</f>
        <v>15</v>
      </c>
      <c r="AV65" s="456">
        <f>'int 3D '!AM70</f>
        <v>18</v>
      </c>
      <c r="AW65" s="456">
        <f>'int 3D '!AN70</f>
        <v>2</v>
      </c>
      <c r="AX65" s="456">
        <f>TestMarks!AA67</f>
        <v>6</v>
      </c>
      <c r="AY65" s="456">
        <f>TestMarks!AB67</f>
        <v>9</v>
      </c>
      <c r="AZ65" s="456" t="str">
        <f>TestMarks!AC67</f>
        <v>NIL</v>
      </c>
      <c r="BA65" s="456" t="str">
        <f>TestMarks!AD67</f>
        <v>NIL</v>
      </c>
      <c r="BB65" s="456" t="str">
        <f>TestMarks!AE67</f>
        <v>NIL</v>
      </c>
      <c r="BC65" s="456" t="str">
        <f>TestMarks!AF67</f>
        <v>NIL</v>
      </c>
      <c r="BD65" s="456" t="str">
        <f>TestMarks!AG67</f>
        <v>NIL</v>
      </c>
      <c r="BE65" s="456" t="str">
        <f>TestMarks!AH67</f>
        <v>NIL</v>
      </c>
      <c r="BF65" s="456">
        <f>TestMarks!AI67</f>
        <v>7</v>
      </c>
      <c r="BG65" s="456">
        <f>TestMarks!AJ67</f>
        <v>9</v>
      </c>
      <c r="BH65" s="456" t="str">
        <f>TestMarks!AK67</f>
        <v>NIL</v>
      </c>
      <c r="BI65" s="456" t="str">
        <f>TestMarks!AL67</f>
        <v>NIL</v>
      </c>
      <c r="BJ65" s="456" t="str">
        <f>TestMarks!AM67</f>
        <v>NIL</v>
      </c>
      <c r="BK65" s="456" t="str">
        <f>TestMarks!AN67</f>
        <v>NIL</v>
      </c>
      <c r="BL65" s="456" t="str">
        <f>TestMarks!AO67</f>
        <v>NIL</v>
      </c>
      <c r="BM65" s="456" t="str">
        <f>TestMarks!AP67</f>
        <v>NIL</v>
      </c>
      <c r="BN65" s="456">
        <f>TestMarks!AQ67</f>
        <v>8</v>
      </c>
      <c r="BO65" s="456">
        <f>TestMarks!AR67</f>
        <v>8</v>
      </c>
    </row>
    <row r="66" spans="4:67" x14ac:dyDescent="0.2">
      <c r="D66" s="364">
        <f>'Student Entry'!B67</f>
        <v>54</v>
      </c>
      <c r="E66" s="388">
        <f>'Student Entry'!C67</f>
        <v>211413205055</v>
      </c>
      <c r="F66" s="214" t="str">
        <f>'Student Entry'!D67</f>
        <v>MANJULA.A</v>
      </c>
      <c r="G66" s="456">
        <v>10</v>
      </c>
      <c r="H66" s="456">
        <v>7</v>
      </c>
      <c r="I66" s="456"/>
      <c r="J66" s="456">
        <v>10</v>
      </c>
      <c r="K66" s="456">
        <v>6</v>
      </c>
      <c r="L66" s="214"/>
      <c r="M66" s="456">
        <v>10</v>
      </c>
      <c r="N66" s="456">
        <v>4</v>
      </c>
      <c r="O66" s="456">
        <v>3</v>
      </c>
      <c r="P66" s="456">
        <v>2</v>
      </c>
      <c r="Q66" s="456">
        <v>2</v>
      </c>
      <c r="R66" s="214"/>
      <c r="S66" s="456">
        <v>5</v>
      </c>
      <c r="T66" s="456">
        <v>4</v>
      </c>
      <c r="U66" s="456">
        <v>2</v>
      </c>
      <c r="V66" s="456">
        <v>4</v>
      </c>
      <c r="W66" s="456">
        <v>5</v>
      </c>
      <c r="X66" s="214"/>
      <c r="Y66" s="456">
        <f t="shared" si="0"/>
        <v>30</v>
      </c>
      <c r="Z66" s="456">
        <f t="shared" si="1"/>
        <v>17</v>
      </c>
      <c r="AA66" s="456">
        <f t="shared" si="2"/>
        <v>5</v>
      </c>
      <c r="AB66" s="456">
        <f t="shared" si="3"/>
        <v>6</v>
      </c>
      <c r="AC66" s="456">
        <f t="shared" si="4"/>
        <v>9</v>
      </c>
      <c r="AD66" s="456">
        <f t="shared" si="5"/>
        <v>7</v>
      </c>
      <c r="AE66" s="456"/>
      <c r="AF66" s="456">
        <f ca="1">'int 1D'!AI71</f>
        <v>37</v>
      </c>
      <c r="AG66" s="456">
        <f>'int 1D'!AJ71</f>
        <v>21</v>
      </c>
      <c r="AH66" s="456">
        <f>'int 1D'!AK71</f>
        <v>18</v>
      </c>
      <c r="AI66" s="456" t="str">
        <f>'int 1D'!AL71</f>
        <v>NIL</v>
      </c>
      <c r="AJ66" s="456" t="str">
        <f>'int 1D'!AM71</f>
        <v>NIL</v>
      </c>
      <c r="AK66" s="456" t="str">
        <f>'int 1D'!AN71</f>
        <v>NIL</v>
      </c>
      <c r="AL66" s="456">
        <f>'int 2 D '!AI71</f>
        <v>2</v>
      </c>
      <c r="AM66" s="456" t="str">
        <f>'int 2 D '!AJ71</f>
        <v>NIL</v>
      </c>
      <c r="AN66" s="456">
        <f>'int 2 D '!AK71</f>
        <v>25</v>
      </c>
      <c r="AO66" s="456">
        <f>'int 2 D '!AL71</f>
        <v>34</v>
      </c>
      <c r="AP66" s="456" t="str">
        <f>'int 2 D '!AM71</f>
        <v>NIL</v>
      </c>
      <c r="AQ66" s="456" t="str">
        <f>'int 2 D '!AN71</f>
        <v>NIL</v>
      </c>
      <c r="AR66" s="456">
        <f>'int 3D '!AI71</f>
        <v>10</v>
      </c>
      <c r="AS66" s="456">
        <f>'int 3D '!AJ71</f>
        <v>9</v>
      </c>
      <c r="AT66" s="456">
        <f>'int 3D '!AK71</f>
        <v>11</v>
      </c>
      <c r="AU66" s="456">
        <f>'int 3D '!AL71</f>
        <v>13</v>
      </c>
      <c r="AV66" s="456">
        <f>'int 3D '!AM71</f>
        <v>15</v>
      </c>
      <c r="AW66" s="456">
        <f>'int 3D '!AN71</f>
        <v>2</v>
      </c>
      <c r="AX66" s="456">
        <f>TestMarks!AA68</f>
        <v>9</v>
      </c>
      <c r="AY66" s="456">
        <f>TestMarks!AB68</f>
        <v>2</v>
      </c>
      <c r="AZ66" s="456" t="str">
        <f>TestMarks!AC68</f>
        <v>NIL</v>
      </c>
      <c r="BA66" s="456" t="str">
        <f>TestMarks!AD68</f>
        <v>NIL</v>
      </c>
      <c r="BB66" s="456" t="str">
        <f>TestMarks!AE68</f>
        <v>NIL</v>
      </c>
      <c r="BC66" s="456" t="str">
        <f>TestMarks!AF68</f>
        <v>NIL</v>
      </c>
      <c r="BD66" s="456" t="str">
        <f>TestMarks!AG68</f>
        <v>NIL</v>
      </c>
      <c r="BE66" s="456" t="str">
        <f>TestMarks!AH68</f>
        <v>NIL</v>
      </c>
      <c r="BF66" s="456">
        <f>TestMarks!AI68</f>
        <v>5</v>
      </c>
      <c r="BG66" s="456">
        <f>TestMarks!AJ68</f>
        <v>6</v>
      </c>
      <c r="BH66" s="456" t="str">
        <f>TestMarks!AK68</f>
        <v>NIL</v>
      </c>
      <c r="BI66" s="456" t="str">
        <f>TestMarks!AL68</f>
        <v>NIL</v>
      </c>
      <c r="BJ66" s="456" t="str">
        <f>TestMarks!AM68</f>
        <v>NIL</v>
      </c>
      <c r="BK66" s="456" t="str">
        <f>TestMarks!AN68</f>
        <v>NIL</v>
      </c>
      <c r="BL66" s="456" t="str">
        <f>TestMarks!AO68</f>
        <v>NIL</v>
      </c>
      <c r="BM66" s="456" t="str">
        <f>TestMarks!AP68</f>
        <v>NIL</v>
      </c>
      <c r="BN66" s="456">
        <f>TestMarks!AQ68</f>
        <v>2</v>
      </c>
      <c r="BO66" s="456">
        <f>TestMarks!AR68</f>
        <v>8</v>
      </c>
    </row>
    <row r="67" spans="4:67" x14ac:dyDescent="0.2">
      <c r="D67" s="364">
        <f>'Student Entry'!B68</f>
        <v>55</v>
      </c>
      <c r="E67" s="388">
        <f>'Student Entry'!C68</f>
        <v>211413205056</v>
      </c>
      <c r="F67" s="214" t="str">
        <f>'Student Entry'!D68</f>
        <v>MANOJKUMAR.P</v>
      </c>
      <c r="G67" s="456">
        <v>7</v>
      </c>
      <c r="H67" s="456" t="s">
        <v>937</v>
      </c>
      <c r="I67" s="456"/>
      <c r="J67" s="456">
        <v>9</v>
      </c>
      <c r="K67" s="456">
        <v>6</v>
      </c>
      <c r="L67" s="214"/>
      <c r="M67" s="456" t="s">
        <v>937</v>
      </c>
      <c r="N67" s="456">
        <v>3</v>
      </c>
      <c r="O67" s="456">
        <v>4</v>
      </c>
      <c r="P67" s="456">
        <v>2</v>
      </c>
      <c r="Q67" s="456">
        <v>4</v>
      </c>
      <c r="R67" s="214"/>
      <c r="S67" s="456">
        <v>6</v>
      </c>
      <c r="T67" s="456">
        <v>4</v>
      </c>
      <c r="U67" s="456">
        <v>2</v>
      </c>
      <c r="V67" s="456">
        <v>2</v>
      </c>
      <c r="W67" s="456" t="s">
        <v>937</v>
      </c>
      <c r="X67" s="214"/>
      <c r="Y67" s="456">
        <f t="shared" si="0"/>
        <v>16</v>
      </c>
      <c r="Z67" s="456">
        <f t="shared" si="1"/>
        <v>9</v>
      </c>
      <c r="AA67" s="456">
        <f t="shared" si="2"/>
        <v>6</v>
      </c>
      <c r="AB67" s="456">
        <f t="shared" si="3"/>
        <v>4</v>
      </c>
      <c r="AC67" s="456">
        <f t="shared" si="4"/>
        <v>10</v>
      </c>
      <c r="AD67" s="456">
        <f t="shared" si="5"/>
        <v>4</v>
      </c>
      <c r="AE67" s="456"/>
      <c r="AF67" s="456">
        <f ca="1">'int 1D'!AI72</f>
        <v>12</v>
      </c>
      <c r="AG67" s="456">
        <f>'int 1D'!AJ72</f>
        <v>47</v>
      </c>
      <c r="AH67" s="456">
        <f>'int 1D'!AK72</f>
        <v>22</v>
      </c>
      <c r="AI67" s="456" t="str">
        <f>'int 1D'!AL72</f>
        <v>NIL</v>
      </c>
      <c r="AJ67" s="456" t="str">
        <f>'int 1D'!AM72</f>
        <v>NIL</v>
      </c>
      <c r="AK67" s="456" t="str">
        <f>'int 1D'!AN72</f>
        <v>NIL</v>
      </c>
      <c r="AL67" s="456">
        <f>'int 2 D '!AI72</f>
        <v>2</v>
      </c>
      <c r="AM67" s="456" t="str">
        <f>'int 2 D '!AJ72</f>
        <v>NIL</v>
      </c>
      <c r="AN67" s="456">
        <f>'int 2 D '!AK72</f>
        <v>26</v>
      </c>
      <c r="AO67" s="456">
        <f>'int 2 D '!AL72</f>
        <v>43</v>
      </c>
      <c r="AP67" s="456" t="str">
        <f>'int 2 D '!AM72</f>
        <v>NIL</v>
      </c>
      <c r="AQ67" s="456" t="str">
        <f>'int 2 D '!AN72</f>
        <v>NIL</v>
      </c>
      <c r="AR67" s="456">
        <f>'int 3D '!AI72</f>
        <v>6</v>
      </c>
      <c r="AS67" s="456">
        <f>'int 3D '!AJ72</f>
        <v>14</v>
      </c>
      <c r="AT67" s="456">
        <f>'int 3D '!AK72</f>
        <v>2</v>
      </c>
      <c r="AU67" s="456">
        <f>'int 3D '!AL72</f>
        <v>23</v>
      </c>
      <c r="AV67" s="456">
        <f>'int 3D '!AM72</f>
        <v>25</v>
      </c>
      <c r="AW67" s="456">
        <f>'int 3D '!AN72</f>
        <v>1</v>
      </c>
      <c r="AX67" s="456">
        <f>TestMarks!AA69</f>
        <v>7</v>
      </c>
      <c r="AY67" s="456">
        <f>TestMarks!AB69</f>
        <v>10</v>
      </c>
      <c r="AZ67" s="456" t="str">
        <f>TestMarks!AC69</f>
        <v>NIL</v>
      </c>
      <c r="BA67" s="456" t="str">
        <f>TestMarks!AD69</f>
        <v>NIL</v>
      </c>
      <c r="BB67" s="456" t="str">
        <f>TestMarks!AE69</f>
        <v>NIL</v>
      </c>
      <c r="BC67" s="456" t="str">
        <f>TestMarks!AF69</f>
        <v>NIL</v>
      </c>
      <c r="BD67" s="456" t="str">
        <f>TestMarks!AG69</f>
        <v>NIL</v>
      </c>
      <c r="BE67" s="456" t="str">
        <f>TestMarks!AH69</f>
        <v>NIL</v>
      </c>
      <c r="BF67" s="456">
        <f>TestMarks!AI69</f>
        <v>6</v>
      </c>
      <c r="BG67" s="456">
        <f>TestMarks!AJ69</f>
        <v>8</v>
      </c>
      <c r="BH67" s="456" t="str">
        <f>TestMarks!AK69</f>
        <v>NIL</v>
      </c>
      <c r="BI67" s="456" t="str">
        <f>TestMarks!AL69</f>
        <v>NIL</v>
      </c>
      <c r="BJ67" s="456" t="str">
        <f>TestMarks!AM69</f>
        <v>NIL</v>
      </c>
      <c r="BK67" s="456" t="str">
        <f>TestMarks!AN69</f>
        <v>NIL</v>
      </c>
      <c r="BL67" s="456" t="str">
        <f>TestMarks!AO69</f>
        <v>NIL</v>
      </c>
      <c r="BM67" s="456" t="str">
        <f>TestMarks!AP69</f>
        <v>NIL</v>
      </c>
      <c r="BN67" s="456">
        <f>TestMarks!AQ69</f>
        <v>8</v>
      </c>
      <c r="BO67" s="456">
        <f>TestMarks!AR69</f>
        <v>2</v>
      </c>
    </row>
    <row r="68" spans="4:67" x14ac:dyDescent="0.2">
      <c r="D68" s="364">
        <f>'Student Entry'!B69</f>
        <v>56</v>
      </c>
      <c r="E68" s="388">
        <f>'Student Entry'!C69</f>
        <v>211413205058</v>
      </c>
      <c r="F68" s="214" t="str">
        <f>'Student Entry'!D69</f>
        <v>MATHIVANI.M</v>
      </c>
      <c r="G68" s="456">
        <v>5</v>
      </c>
      <c r="H68" s="456">
        <v>2</v>
      </c>
      <c r="I68" s="456"/>
      <c r="J68" s="456">
        <v>10</v>
      </c>
      <c r="K68" s="456">
        <v>6</v>
      </c>
      <c r="L68" s="214"/>
      <c r="M68" s="456">
        <v>10</v>
      </c>
      <c r="N68" s="456">
        <v>4</v>
      </c>
      <c r="O68" s="456">
        <v>3</v>
      </c>
      <c r="P68" s="456">
        <v>2</v>
      </c>
      <c r="Q68" s="456">
        <v>4</v>
      </c>
      <c r="R68" s="214"/>
      <c r="S68" s="456">
        <v>10</v>
      </c>
      <c r="T68" s="456">
        <v>3</v>
      </c>
      <c r="U68" s="456">
        <v>2</v>
      </c>
      <c r="V68" s="456">
        <v>4</v>
      </c>
      <c r="W68" s="456">
        <v>5</v>
      </c>
      <c r="X68" s="214"/>
      <c r="Y68" s="456">
        <f t="shared" si="0"/>
        <v>25</v>
      </c>
      <c r="Z68" s="456">
        <f t="shared" si="1"/>
        <v>12</v>
      </c>
      <c r="AA68" s="456">
        <f t="shared" si="2"/>
        <v>5</v>
      </c>
      <c r="AB68" s="456">
        <f t="shared" si="3"/>
        <v>6</v>
      </c>
      <c r="AC68" s="456">
        <f t="shared" si="4"/>
        <v>13</v>
      </c>
      <c r="AD68" s="456">
        <f t="shared" si="5"/>
        <v>9</v>
      </c>
      <c r="AE68" s="456"/>
      <c r="AF68" s="456">
        <f ca="1">'int 1D'!AI73</f>
        <v>38</v>
      </c>
      <c r="AG68" s="456">
        <f>'int 1D'!AJ73</f>
        <v>22</v>
      </c>
      <c r="AH68" s="456">
        <f>'int 1D'!AK73</f>
        <v>16</v>
      </c>
      <c r="AI68" s="456" t="str">
        <f>'int 1D'!AL73</f>
        <v>NIL</v>
      </c>
      <c r="AJ68" s="456" t="str">
        <f>'int 1D'!AM73</f>
        <v>NIL</v>
      </c>
      <c r="AK68" s="456" t="str">
        <f>'int 1D'!AN73</f>
        <v>NIL</v>
      </c>
      <c r="AL68" s="456">
        <f>'int 2 D '!AI73</f>
        <v>1</v>
      </c>
      <c r="AM68" s="456" t="str">
        <f>'int 2 D '!AJ73</f>
        <v>NIL</v>
      </c>
      <c r="AN68" s="456">
        <f>'int 2 D '!AK73</f>
        <v>37</v>
      </c>
      <c r="AO68" s="456">
        <f>'int 2 D '!AL73</f>
        <v>32</v>
      </c>
      <c r="AP68" s="456" t="str">
        <f>'int 2 D '!AM73</f>
        <v>NIL</v>
      </c>
      <c r="AQ68" s="456" t="str">
        <f>'int 2 D '!AN73</f>
        <v>NIL</v>
      </c>
      <c r="AR68" s="456">
        <f>'int 3D '!AI73</f>
        <v>5</v>
      </c>
      <c r="AS68" s="456">
        <f>'int 3D '!AJ73</f>
        <v>9</v>
      </c>
      <c r="AT68" s="456">
        <f>'int 3D '!AK73</f>
        <v>9</v>
      </c>
      <c r="AU68" s="456">
        <f>'int 3D '!AL73</f>
        <v>8</v>
      </c>
      <c r="AV68" s="456">
        <f>'int 3D '!AM73</f>
        <v>25</v>
      </c>
      <c r="AW68" s="456">
        <f>'int 3D '!AN73</f>
        <v>2</v>
      </c>
      <c r="AX68" s="456">
        <f>TestMarks!AA70</f>
        <v>6</v>
      </c>
      <c r="AY68" s="456">
        <f>TestMarks!AB70</f>
        <v>6</v>
      </c>
      <c r="AZ68" s="456" t="str">
        <f>TestMarks!AC70</f>
        <v>NIL</v>
      </c>
      <c r="BA68" s="456" t="str">
        <f>TestMarks!AD70</f>
        <v>NIL</v>
      </c>
      <c r="BB68" s="456" t="str">
        <f>TestMarks!AE70</f>
        <v>NIL</v>
      </c>
      <c r="BC68" s="456" t="str">
        <f>TestMarks!AF70</f>
        <v>NIL</v>
      </c>
      <c r="BD68" s="456" t="str">
        <f>TestMarks!AG70</f>
        <v>NIL</v>
      </c>
      <c r="BE68" s="456" t="str">
        <f>TestMarks!AH70</f>
        <v>NIL</v>
      </c>
      <c r="BF68" s="456">
        <f>TestMarks!AI70</f>
        <v>8</v>
      </c>
      <c r="BG68" s="456">
        <f>TestMarks!AJ70</f>
        <v>7</v>
      </c>
      <c r="BH68" s="456" t="str">
        <f>TestMarks!AK70</f>
        <v>NIL</v>
      </c>
      <c r="BI68" s="456" t="str">
        <f>TestMarks!AL70</f>
        <v>NIL</v>
      </c>
      <c r="BJ68" s="456" t="str">
        <f>TestMarks!AM70</f>
        <v>NIL</v>
      </c>
      <c r="BK68" s="456" t="str">
        <f>TestMarks!AN70</f>
        <v>NIL</v>
      </c>
      <c r="BL68" s="456" t="str">
        <f>TestMarks!AO70</f>
        <v>NIL</v>
      </c>
      <c r="BM68" s="456" t="str">
        <f>TestMarks!AP70</f>
        <v>NIL</v>
      </c>
      <c r="BN68" s="456">
        <f>TestMarks!AQ70</f>
        <v>6</v>
      </c>
      <c r="BO68" s="456">
        <f>TestMarks!AR70</f>
        <v>8</v>
      </c>
    </row>
    <row r="69" spans="4:67" x14ac:dyDescent="0.2">
      <c r="D69" s="364">
        <f>'Student Entry'!B70</f>
        <v>57</v>
      </c>
      <c r="E69" s="388">
        <f>'Student Entry'!C70</f>
        <v>211413205059</v>
      </c>
      <c r="F69" s="214" t="str">
        <f>'Student Entry'!D70</f>
        <v>MEENA.A</v>
      </c>
      <c r="G69" s="456">
        <v>10</v>
      </c>
      <c r="H69" s="456">
        <v>8</v>
      </c>
      <c r="I69" s="456"/>
      <c r="J69" s="456">
        <v>5</v>
      </c>
      <c r="K69" s="456" t="s">
        <v>937</v>
      </c>
      <c r="L69" s="214"/>
      <c r="M69" s="456">
        <v>6</v>
      </c>
      <c r="N69" s="456">
        <v>3</v>
      </c>
      <c r="O69" s="456">
        <v>5</v>
      </c>
      <c r="P69" s="456">
        <v>1</v>
      </c>
      <c r="Q69" s="456">
        <v>4</v>
      </c>
      <c r="R69" s="214"/>
      <c r="S69" s="456">
        <v>9</v>
      </c>
      <c r="T69" s="456">
        <v>4</v>
      </c>
      <c r="U69" s="456">
        <v>2</v>
      </c>
      <c r="V69" s="456">
        <v>4</v>
      </c>
      <c r="W69" s="456">
        <v>4</v>
      </c>
      <c r="X69" s="214"/>
      <c r="Y69" s="456">
        <f t="shared" si="0"/>
        <v>21</v>
      </c>
      <c r="Z69" s="456">
        <f t="shared" si="1"/>
        <v>11</v>
      </c>
      <c r="AA69" s="456">
        <f t="shared" si="2"/>
        <v>6</v>
      </c>
      <c r="AB69" s="456">
        <f t="shared" si="3"/>
        <v>6</v>
      </c>
      <c r="AC69" s="456">
        <f t="shared" si="4"/>
        <v>13</v>
      </c>
      <c r="AD69" s="456">
        <f t="shared" si="5"/>
        <v>8</v>
      </c>
      <c r="AE69" s="456"/>
      <c r="AF69" s="456">
        <f ca="1">'int 1D'!AI74</f>
        <v>19</v>
      </c>
      <c r="AG69" s="456">
        <f>'int 1D'!AJ74</f>
        <v>48</v>
      </c>
      <c r="AH69" s="456">
        <f>'int 1D'!AK74</f>
        <v>15</v>
      </c>
      <c r="AI69" s="456" t="str">
        <f>'int 1D'!AL74</f>
        <v>NIL</v>
      </c>
      <c r="AJ69" s="456" t="str">
        <f>'int 1D'!AM74</f>
        <v>NIL</v>
      </c>
      <c r="AK69" s="456" t="str">
        <f>'int 1D'!AN74</f>
        <v>NIL</v>
      </c>
      <c r="AL69" s="456">
        <f>'int 2 D '!AI74</f>
        <v>1</v>
      </c>
      <c r="AM69" s="456" t="str">
        <f>'int 2 D '!AJ74</f>
        <v>NIL</v>
      </c>
      <c r="AN69" s="456">
        <f>'int 2 D '!AK74</f>
        <v>26</v>
      </c>
      <c r="AO69" s="456">
        <f>'int 2 D '!AL74</f>
        <v>47</v>
      </c>
      <c r="AP69" s="456" t="str">
        <f>'int 2 D '!AM74</f>
        <v>NIL</v>
      </c>
      <c r="AQ69" s="456" t="str">
        <f>'int 2 D '!AN74</f>
        <v>NIL</v>
      </c>
      <c r="AR69" s="456">
        <f>'int 3D '!AI74</f>
        <v>4</v>
      </c>
      <c r="AS69" s="456">
        <f>'int 3D '!AJ74</f>
        <v>12</v>
      </c>
      <c r="AT69" s="456">
        <f>'int 3D '!AK74</f>
        <v>14</v>
      </c>
      <c r="AU69" s="456">
        <f>'int 3D '!AL74</f>
        <v>19</v>
      </c>
      <c r="AV69" s="456">
        <f>'int 3D '!AM74</f>
        <v>12</v>
      </c>
      <c r="AW69" s="456">
        <f>'int 3D '!AN74</f>
        <v>1</v>
      </c>
      <c r="AX69" s="456">
        <f>TestMarks!AA71</f>
        <v>9</v>
      </c>
      <c r="AY69" s="456">
        <f>TestMarks!AB71</f>
        <v>8</v>
      </c>
      <c r="AZ69" s="456" t="str">
        <f>TestMarks!AC71</f>
        <v>NIL</v>
      </c>
      <c r="BA69" s="456" t="str">
        <f>TestMarks!AD71</f>
        <v>NIL</v>
      </c>
      <c r="BB69" s="456" t="str">
        <f>TestMarks!AE71</f>
        <v>NIL</v>
      </c>
      <c r="BC69" s="456" t="str">
        <f>TestMarks!AF71</f>
        <v>NIL</v>
      </c>
      <c r="BD69" s="456" t="str">
        <f>TestMarks!AG71</f>
        <v>NIL</v>
      </c>
      <c r="BE69" s="456" t="str">
        <f>TestMarks!AH71</f>
        <v>NIL</v>
      </c>
      <c r="BF69" s="456">
        <f>TestMarks!AI71</f>
        <v>4</v>
      </c>
      <c r="BG69" s="456">
        <f>TestMarks!AJ71</f>
        <v>6</v>
      </c>
      <c r="BH69" s="456" t="str">
        <f>TestMarks!AK71</f>
        <v>NIL</v>
      </c>
      <c r="BI69" s="456" t="str">
        <f>TestMarks!AL71</f>
        <v>NIL</v>
      </c>
      <c r="BJ69" s="456" t="str">
        <f>TestMarks!AM71</f>
        <v>NIL</v>
      </c>
      <c r="BK69" s="456" t="str">
        <f>TestMarks!AN71</f>
        <v>NIL</v>
      </c>
      <c r="BL69" s="456" t="str">
        <f>TestMarks!AO71</f>
        <v>NIL</v>
      </c>
      <c r="BM69" s="456" t="str">
        <f>TestMarks!AP71</f>
        <v>NIL</v>
      </c>
      <c r="BN69" s="456">
        <f>TestMarks!AQ71</f>
        <v>8</v>
      </c>
      <c r="BO69" s="456">
        <f>TestMarks!AR71</f>
        <v>6</v>
      </c>
    </row>
    <row r="70" spans="4:67" x14ac:dyDescent="0.2">
      <c r="D70" s="364">
        <f>'Student Entry'!B71</f>
        <v>58</v>
      </c>
      <c r="E70" s="388">
        <f>'Student Entry'!C71</f>
        <v>211413205060</v>
      </c>
      <c r="F70" s="214" t="str">
        <f>'Student Entry'!D71</f>
        <v>MITHILESH.N</v>
      </c>
      <c r="G70" s="456">
        <v>7</v>
      </c>
      <c r="H70" s="456">
        <v>4</v>
      </c>
      <c r="I70" s="456"/>
      <c r="J70" s="456">
        <v>6</v>
      </c>
      <c r="K70" s="456">
        <v>6</v>
      </c>
      <c r="L70" s="214"/>
      <c r="M70" s="456">
        <v>10</v>
      </c>
      <c r="N70" s="456">
        <v>5</v>
      </c>
      <c r="O70" s="456">
        <v>3</v>
      </c>
      <c r="P70" s="456">
        <v>2</v>
      </c>
      <c r="Q70" s="456">
        <v>4</v>
      </c>
      <c r="R70" s="214"/>
      <c r="S70" s="456">
        <v>10</v>
      </c>
      <c r="T70" s="456">
        <v>4</v>
      </c>
      <c r="U70" s="456">
        <v>2</v>
      </c>
      <c r="V70" s="456">
        <v>3</v>
      </c>
      <c r="W70" s="456">
        <v>5</v>
      </c>
      <c r="X70" s="214"/>
      <c r="Y70" s="456">
        <f t="shared" si="0"/>
        <v>23</v>
      </c>
      <c r="Z70" s="456">
        <f t="shared" si="1"/>
        <v>15</v>
      </c>
      <c r="AA70" s="456">
        <f t="shared" si="2"/>
        <v>5</v>
      </c>
      <c r="AB70" s="456">
        <f t="shared" si="3"/>
        <v>5</v>
      </c>
      <c r="AC70" s="456">
        <f t="shared" si="4"/>
        <v>14</v>
      </c>
      <c r="AD70" s="456">
        <f t="shared" si="5"/>
        <v>9</v>
      </c>
      <c r="AE70" s="456"/>
      <c r="AF70" s="456">
        <f ca="1">'int 1D'!AI75</f>
        <v>32</v>
      </c>
      <c r="AG70" s="456">
        <f>'int 1D'!AJ75</f>
        <v>17</v>
      </c>
      <c r="AH70" s="456">
        <f>'int 1D'!AK75</f>
        <v>25</v>
      </c>
      <c r="AI70" s="456" t="str">
        <f>'int 1D'!AL75</f>
        <v>NIL</v>
      </c>
      <c r="AJ70" s="456" t="str">
        <f>'int 1D'!AM75</f>
        <v>NIL</v>
      </c>
      <c r="AK70" s="456" t="str">
        <f>'int 1D'!AN75</f>
        <v>NIL</v>
      </c>
      <c r="AL70" s="456">
        <f>'int 2 D '!AI75</f>
        <v>2</v>
      </c>
      <c r="AM70" s="456" t="str">
        <f>'int 2 D '!AJ75</f>
        <v>NIL</v>
      </c>
      <c r="AN70" s="456">
        <f>'int 2 D '!AK75</f>
        <v>22</v>
      </c>
      <c r="AO70" s="456">
        <f>'int 2 D '!AL75</f>
        <v>38</v>
      </c>
      <c r="AP70" s="456" t="str">
        <f>'int 2 D '!AM75</f>
        <v>NIL</v>
      </c>
      <c r="AQ70" s="456" t="str">
        <f>'int 2 D '!AN75</f>
        <v>NIL</v>
      </c>
      <c r="AR70" s="456">
        <f>'int 3D '!AI75</f>
        <v>8</v>
      </c>
      <c r="AS70" s="456">
        <f>'int 3D '!AJ75</f>
        <v>9</v>
      </c>
      <c r="AT70" s="456">
        <f>'int 3D '!AK75</f>
        <v>0</v>
      </c>
      <c r="AU70" s="456">
        <f>'int 3D '!AL75</f>
        <v>21</v>
      </c>
      <c r="AV70" s="456">
        <f>'int 3D '!AM75</f>
        <v>23</v>
      </c>
      <c r="AW70" s="456">
        <f>'int 3D '!AN75</f>
        <v>2</v>
      </c>
      <c r="AX70" s="456">
        <f>TestMarks!AA72</f>
        <v>5</v>
      </c>
      <c r="AY70" s="456">
        <f>TestMarks!AB72</f>
        <v>4</v>
      </c>
      <c r="AZ70" s="456" t="str">
        <f>TestMarks!AC72</f>
        <v>NIL</v>
      </c>
      <c r="BA70" s="456" t="str">
        <f>TestMarks!AD72</f>
        <v>NIL</v>
      </c>
      <c r="BB70" s="456" t="str">
        <f>TestMarks!AE72</f>
        <v>NIL</v>
      </c>
      <c r="BC70" s="456" t="str">
        <f>TestMarks!AF72</f>
        <v>NIL</v>
      </c>
      <c r="BD70" s="456" t="str">
        <f>TestMarks!AG72</f>
        <v>NIL</v>
      </c>
      <c r="BE70" s="456" t="str">
        <f>TestMarks!AH72</f>
        <v>NIL</v>
      </c>
      <c r="BF70" s="456">
        <f>TestMarks!AI72</f>
        <v>9</v>
      </c>
      <c r="BG70" s="456">
        <f>TestMarks!AJ72</f>
        <v>9</v>
      </c>
      <c r="BH70" s="456" t="str">
        <f>TestMarks!AK72</f>
        <v>NIL</v>
      </c>
      <c r="BI70" s="456" t="str">
        <f>TestMarks!AL72</f>
        <v>NIL</v>
      </c>
      <c r="BJ70" s="456" t="str">
        <f>TestMarks!AM72</f>
        <v>NIL</v>
      </c>
      <c r="BK70" s="456" t="str">
        <f>TestMarks!AN72</f>
        <v>NIL</v>
      </c>
      <c r="BL70" s="456" t="str">
        <f>TestMarks!AO72</f>
        <v>NIL</v>
      </c>
      <c r="BM70" s="456" t="str">
        <f>TestMarks!AP72</f>
        <v>NIL</v>
      </c>
      <c r="BN70" s="456">
        <f>TestMarks!AQ72</f>
        <v>8</v>
      </c>
      <c r="BO70" s="456">
        <f>TestMarks!AR72</f>
        <v>9</v>
      </c>
    </row>
    <row r="71" spans="4:67" x14ac:dyDescent="0.2">
      <c r="D71" s="364">
        <f>'Student Entry'!B72</f>
        <v>59</v>
      </c>
      <c r="E71" s="388">
        <f>'Student Entry'!C72</f>
        <v>211413205061</v>
      </c>
      <c r="F71" s="214" t="str">
        <f>'Student Entry'!D72</f>
        <v>MONICA.M</v>
      </c>
      <c r="G71" s="456">
        <v>10</v>
      </c>
      <c r="H71" s="456">
        <v>6</v>
      </c>
      <c r="I71" s="456"/>
      <c r="J71" s="456">
        <v>10</v>
      </c>
      <c r="K71" s="456">
        <v>6</v>
      </c>
      <c r="L71" s="214"/>
      <c r="M71" s="456">
        <v>5</v>
      </c>
      <c r="N71" s="456">
        <v>3</v>
      </c>
      <c r="O71" s="456">
        <v>5</v>
      </c>
      <c r="P71" s="456">
        <v>1</v>
      </c>
      <c r="Q71" s="456">
        <v>2</v>
      </c>
      <c r="R71" s="214"/>
      <c r="S71" s="456">
        <v>10</v>
      </c>
      <c r="T71" s="456">
        <v>3</v>
      </c>
      <c r="U71" s="456">
        <v>2</v>
      </c>
      <c r="V71" s="456">
        <v>4</v>
      </c>
      <c r="W71" s="456">
        <v>3</v>
      </c>
      <c r="X71" s="214"/>
      <c r="Y71" s="456">
        <f t="shared" si="0"/>
        <v>25</v>
      </c>
      <c r="Z71" s="456">
        <f t="shared" si="1"/>
        <v>15</v>
      </c>
      <c r="AA71" s="456">
        <f t="shared" si="2"/>
        <v>6</v>
      </c>
      <c r="AB71" s="456">
        <f t="shared" si="3"/>
        <v>6</v>
      </c>
      <c r="AC71" s="456">
        <f t="shared" si="4"/>
        <v>13</v>
      </c>
      <c r="AD71" s="456">
        <f t="shared" si="5"/>
        <v>5</v>
      </c>
      <c r="AE71" s="456"/>
      <c r="AF71" s="456">
        <f ca="1">'int 1D'!AI76</f>
        <v>34</v>
      </c>
      <c r="AG71" s="456">
        <f>'int 1D'!AJ76</f>
        <v>21</v>
      </c>
      <c r="AH71" s="456">
        <f>'int 1D'!AK76</f>
        <v>22</v>
      </c>
      <c r="AI71" s="456" t="str">
        <f>'int 1D'!AL76</f>
        <v>NIL</v>
      </c>
      <c r="AJ71" s="456" t="str">
        <f>'int 1D'!AM76</f>
        <v>NIL</v>
      </c>
      <c r="AK71" s="456" t="str">
        <f>'int 1D'!AN76</f>
        <v>NIL</v>
      </c>
      <c r="AL71" s="456">
        <f>'int 2 D '!AI76</f>
        <v>2</v>
      </c>
      <c r="AM71" s="456" t="str">
        <f>'int 2 D '!AJ76</f>
        <v>NIL</v>
      </c>
      <c r="AN71" s="456">
        <f>'int 2 D '!AK76</f>
        <v>34</v>
      </c>
      <c r="AO71" s="456">
        <f>'int 2 D '!AL76</f>
        <v>36</v>
      </c>
      <c r="AP71" s="456" t="str">
        <f>'int 2 D '!AM76</f>
        <v>NIL</v>
      </c>
      <c r="AQ71" s="456" t="str">
        <f>'int 2 D '!AN76</f>
        <v>NIL</v>
      </c>
      <c r="AR71" s="456">
        <f>'int 3D '!AI76</f>
        <v>7</v>
      </c>
      <c r="AS71" s="456">
        <f>'int 3D '!AJ76</f>
        <v>6</v>
      </c>
      <c r="AT71" s="456">
        <f>'int 3D '!AK76</f>
        <v>10</v>
      </c>
      <c r="AU71" s="456">
        <f>'int 3D '!AL76</f>
        <v>6</v>
      </c>
      <c r="AV71" s="456">
        <f>'int 3D '!AM76</f>
        <v>24</v>
      </c>
      <c r="AW71" s="456">
        <f>'int 3D '!AN76</f>
        <v>1</v>
      </c>
      <c r="AX71" s="456">
        <f>TestMarks!AA73</f>
        <v>6</v>
      </c>
      <c r="AY71" s="456">
        <f>TestMarks!AB73</f>
        <v>9</v>
      </c>
      <c r="AZ71" s="456" t="str">
        <f>TestMarks!AC73</f>
        <v>NIL</v>
      </c>
      <c r="BA71" s="456" t="str">
        <f>TestMarks!AD73</f>
        <v>NIL</v>
      </c>
      <c r="BB71" s="456" t="str">
        <f>TestMarks!AE73</f>
        <v>NIL</v>
      </c>
      <c r="BC71" s="456" t="str">
        <f>TestMarks!AF73</f>
        <v>NIL</v>
      </c>
      <c r="BD71" s="456" t="str">
        <f>TestMarks!AG73</f>
        <v>NIL</v>
      </c>
      <c r="BE71" s="456" t="str">
        <f>TestMarks!AH73</f>
        <v>NIL</v>
      </c>
      <c r="BF71" s="456">
        <f>TestMarks!AI73</f>
        <v>2</v>
      </c>
      <c r="BG71" s="456">
        <f>TestMarks!AJ73</f>
        <v>9</v>
      </c>
      <c r="BH71" s="456" t="str">
        <f>TestMarks!AK73</f>
        <v>NIL</v>
      </c>
      <c r="BI71" s="456" t="str">
        <f>TestMarks!AL73</f>
        <v>NIL</v>
      </c>
      <c r="BJ71" s="456" t="str">
        <f>TestMarks!AM73</f>
        <v>NIL</v>
      </c>
      <c r="BK71" s="456" t="str">
        <f>TestMarks!AN73</f>
        <v>NIL</v>
      </c>
      <c r="BL71" s="456" t="str">
        <f>TestMarks!AO73</f>
        <v>NIL</v>
      </c>
      <c r="BM71" s="456" t="str">
        <f>TestMarks!AP73</f>
        <v>NIL</v>
      </c>
      <c r="BN71" s="456">
        <f>TestMarks!AQ73</f>
        <v>9</v>
      </c>
      <c r="BO71" s="456">
        <f>TestMarks!AR73</f>
        <v>7</v>
      </c>
    </row>
    <row r="72" spans="4:67" x14ac:dyDescent="0.2">
      <c r="D72" s="364">
        <f>'Student Entry'!B73</f>
        <v>60</v>
      </c>
      <c r="E72" s="388">
        <f>'Student Entry'!C73</f>
        <v>211413205062</v>
      </c>
      <c r="F72" s="214" t="str">
        <f>'Student Entry'!D73</f>
        <v>MONIKA.S</v>
      </c>
      <c r="G72" s="456">
        <v>9</v>
      </c>
      <c r="H72" s="456">
        <v>5</v>
      </c>
      <c r="I72" s="456"/>
      <c r="J72" s="456">
        <v>5</v>
      </c>
      <c r="K72" s="456">
        <v>2</v>
      </c>
      <c r="L72" s="214"/>
      <c r="M72" s="456">
        <v>10</v>
      </c>
      <c r="N72" s="456">
        <v>2</v>
      </c>
      <c r="O72" s="456">
        <v>3</v>
      </c>
      <c r="P72" s="456">
        <v>2</v>
      </c>
      <c r="Q72" s="456">
        <v>4</v>
      </c>
      <c r="R72" s="214"/>
      <c r="S72" s="456">
        <v>9</v>
      </c>
      <c r="T72" s="456">
        <v>4</v>
      </c>
      <c r="U72" s="456">
        <v>2</v>
      </c>
      <c r="V72" s="456">
        <v>4</v>
      </c>
      <c r="W72" s="456">
        <v>4</v>
      </c>
      <c r="X72" s="214"/>
      <c r="Y72" s="456">
        <f t="shared" si="0"/>
        <v>24</v>
      </c>
      <c r="Z72" s="456">
        <f t="shared" si="1"/>
        <v>9</v>
      </c>
      <c r="AA72" s="456">
        <f t="shared" si="2"/>
        <v>5</v>
      </c>
      <c r="AB72" s="456">
        <f t="shared" si="3"/>
        <v>6</v>
      </c>
      <c r="AC72" s="456">
        <f t="shared" si="4"/>
        <v>13</v>
      </c>
      <c r="AD72" s="456">
        <f t="shared" si="5"/>
        <v>8</v>
      </c>
      <c r="AE72" s="456"/>
      <c r="AF72" s="456">
        <f ca="1">'int 1D'!AI77</f>
        <v>24</v>
      </c>
      <c r="AG72" s="456">
        <f>'int 1D'!AJ77</f>
        <v>30</v>
      </c>
      <c r="AH72" s="456">
        <f>'int 1D'!AK77</f>
        <v>16</v>
      </c>
      <c r="AI72" s="456" t="str">
        <f>'int 1D'!AL77</f>
        <v>NIL</v>
      </c>
      <c r="AJ72" s="456" t="str">
        <f>'int 1D'!AM77</f>
        <v>NIL</v>
      </c>
      <c r="AK72" s="456" t="str">
        <f>'int 1D'!AN77</f>
        <v>NIL</v>
      </c>
      <c r="AL72" s="456">
        <f>'int 2 D '!AI77</f>
        <v>2</v>
      </c>
      <c r="AM72" s="456" t="str">
        <f>'int 2 D '!AJ77</f>
        <v>NIL</v>
      </c>
      <c r="AN72" s="456">
        <f>'int 2 D '!AK77</f>
        <v>25</v>
      </c>
      <c r="AO72" s="456">
        <f>'int 2 D '!AL77</f>
        <v>38</v>
      </c>
      <c r="AP72" s="456" t="str">
        <f>'int 2 D '!AM77</f>
        <v>NIL</v>
      </c>
      <c r="AQ72" s="456" t="str">
        <f>'int 2 D '!AN77</f>
        <v>NIL</v>
      </c>
      <c r="AR72" s="456">
        <f>'int 3D '!AI77</f>
        <v>8</v>
      </c>
      <c r="AS72" s="456">
        <f>'int 3D '!AJ77</f>
        <v>10</v>
      </c>
      <c r="AT72" s="456">
        <f>'int 3D '!AK77</f>
        <v>8</v>
      </c>
      <c r="AU72" s="456">
        <f>'int 3D '!AL77</f>
        <v>8</v>
      </c>
      <c r="AV72" s="456">
        <f>'int 3D '!AM77</f>
        <v>18</v>
      </c>
      <c r="AW72" s="456">
        <f>'int 3D '!AN77</f>
        <v>2</v>
      </c>
      <c r="AX72" s="456">
        <f>TestMarks!AA74</f>
        <v>8</v>
      </c>
      <c r="AY72" s="456">
        <f>TestMarks!AB74</f>
        <v>2</v>
      </c>
      <c r="AZ72" s="456" t="str">
        <f>TestMarks!AC74</f>
        <v>NIL</v>
      </c>
      <c r="BA72" s="456" t="str">
        <f>TestMarks!AD74</f>
        <v>NIL</v>
      </c>
      <c r="BB72" s="456" t="str">
        <f>TestMarks!AE74</f>
        <v>NIL</v>
      </c>
      <c r="BC72" s="456" t="str">
        <f>TestMarks!AF74</f>
        <v>NIL</v>
      </c>
      <c r="BD72" s="456" t="str">
        <f>TestMarks!AG74</f>
        <v>NIL</v>
      </c>
      <c r="BE72" s="456" t="str">
        <f>TestMarks!AH74</f>
        <v>NIL</v>
      </c>
      <c r="BF72" s="456">
        <f>TestMarks!AI74</f>
        <v>10</v>
      </c>
      <c r="BG72" s="456">
        <f>TestMarks!AJ74</f>
        <v>9</v>
      </c>
      <c r="BH72" s="456" t="str">
        <f>TestMarks!AK74</f>
        <v>NIL</v>
      </c>
      <c r="BI72" s="456" t="str">
        <f>TestMarks!AL74</f>
        <v>NIL</v>
      </c>
      <c r="BJ72" s="456" t="str">
        <f>TestMarks!AM74</f>
        <v>NIL</v>
      </c>
      <c r="BK72" s="456" t="str">
        <f>TestMarks!AN74</f>
        <v>NIL</v>
      </c>
      <c r="BL72" s="456" t="str">
        <f>TestMarks!AO74</f>
        <v>NIL</v>
      </c>
      <c r="BM72" s="456" t="str">
        <f>TestMarks!AP74</f>
        <v>NIL</v>
      </c>
      <c r="BN72" s="456">
        <f>TestMarks!AQ74</f>
        <v>6</v>
      </c>
      <c r="BO72" s="456">
        <f>TestMarks!AR74</f>
        <v>8</v>
      </c>
    </row>
    <row r="73" spans="4:67" x14ac:dyDescent="0.2">
      <c r="D73" s="364">
        <f>'Student Entry'!B74</f>
        <v>61</v>
      </c>
      <c r="E73" s="388">
        <f>'Student Entry'!C74</f>
        <v>211413205063</v>
      </c>
      <c r="F73" s="214" t="str">
        <f>'Student Entry'!D74</f>
        <v>MONISHA.B</v>
      </c>
      <c r="G73" s="456">
        <v>6</v>
      </c>
      <c r="H73" s="456">
        <v>6</v>
      </c>
      <c r="I73" s="456"/>
      <c r="J73" s="456">
        <v>8</v>
      </c>
      <c r="K73" s="456">
        <v>3</v>
      </c>
      <c r="L73" s="214"/>
      <c r="M73" s="456">
        <v>6</v>
      </c>
      <c r="N73" s="456">
        <v>4</v>
      </c>
      <c r="O73" s="456">
        <v>4</v>
      </c>
      <c r="P73" s="456">
        <v>1</v>
      </c>
      <c r="Q73" s="456">
        <v>2</v>
      </c>
      <c r="R73" s="214"/>
      <c r="S73" s="456">
        <v>6</v>
      </c>
      <c r="T73" s="456">
        <v>4</v>
      </c>
      <c r="U73" s="456">
        <v>1</v>
      </c>
      <c r="V73" s="456">
        <v>3</v>
      </c>
      <c r="W73" s="456">
        <v>5</v>
      </c>
      <c r="X73" s="214"/>
      <c r="Y73" s="456">
        <f t="shared" si="0"/>
        <v>20</v>
      </c>
      <c r="Z73" s="456">
        <f t="shared" si="1"/>
        <v>13</v>
      </c>
      <c r="AA73" s="456">
        <f t="shared" si="2"/>
        <v>5</v>
      </c>
      <c r="AB73" s="456">
        <f t="shared" si="3"/>
        <v>4</v>
      </c>
      <c r="AC73" s="456">
        <f t="shared" si="4"/>
        <v>10</v>
      </c>
      <c r="AD73" s="456">
        <f t="shared" si="5"/>
        <v>7</v>
      </c>
      <c r="AE73" s="456"/>
      <c r="AF73" s="456">
        <f ca="1">'int 1D'!AI78</f>
        <v>25</v>
      </c>
      <c r="AG73" s="456">
        <f>'int 1D'!AJ78</f>
        <v>26</v>
      </c>
      <c r="AH73" s="456">
        <f>'int 1D'!AK78</f>
        <v>25</v>
      </c>
      <c r="AI73" s="456" t="str">
        <f>'int 1D'!AL78</f>
        <v>NIL</v>
      </c>
      <c r="AJ73" s="456" t="str">
        <f>'int 1D'!AM78</f>
        <v>NIL</v>
      </c>
      <c r="AK73" s="456" t="str">
        <f>'int 1D'!AN78</f>
        <v>NIL</v>
      </c>
      <c r="AL73" s="456">
        <f>'int 2 D '!AI78</f>
        <v>1</v>
      </c>
      <c r="AM73" s="456" t="str">
        <f>'int 2 D '!AJ78</f>
        <v>NIL</v>
      </c>
      <c r="AN73" s="456">
        <f>'int 2 D '!AK78</f>
        <v>35</v>
      </c>
      <c r="AO73" s="456">
        <f>'int 2 D '!AL78</f>
        <v>33</v>
      </c>
      <c r="AP73" s="456" t="str">
        <f>'int 2 D '!AM78</f>
        <v>NIL</v>
      </c>
      <c r="AQ73" s="456" t="str">
        <f>'int 2 D '!AN78</f>
        <v>NIL</v>
      </c>
      <c r="AR73" s="456">
        <f>'int 3D '!AI78</f>
        <v>4</v>
      </c>
      <c r="AS73" s="456">
        <f>'int 3D '!AJ78</f>
        <v>10</v>
      </c>
      <c r="AT73" s="456">
        <f>'int 3D '!AK78</f>
        <v>14</v>
      </c>
      <c r="AU73" s="456">
        <f>'int 3D '!AL78</f>
        <v>11</v>
      </c>
      <c r="AV73" s="456">
        <f>'int 3D '!AM78</f>
        <v>16</v>
      </c>
      <c r="AW73" s="456">
        <f>'int 3D '!AN78</f>
        <v>1</v>
      </c>
      <c r="AX73" s="456">
        <f>TestMarks!AA75</f>
        <v>6</v>
      </c>
      <c r="AY73" s="456">
        <f>TestMarks!AB75</f>
        <v>5</v>
      </c>
      <c r="AZ73" s="456" t="str">
        <f>TestMarks!AC75</f>
        <v>NIL</v>
      </c>
      <c r="BA73" s="456" t="str">
        <f>TestMarks!AD75</f>
        <v>NIL</v>
      </c>
      <c r="BB73" s="456" t="str">
        <f>TestMarks!AE75</f>
        <v>NIL</v>
      </c>
      <c r="BC73" s="456" t="str">
        <f>TestMarks!AF75</f>
        <v>NIL</v>
      </c>
      <c r="BD73" s="456" t="str">
        <f>TestMarks!AG75</f>
        <v>NIL</v>
      </c>
      <c r="BE73" s="456" t="str">
        <f>TestMarks!AH75</f>
        <v>NIL</v>
      </c>
      <c r="BF73" s="456">
        <f>TestMarks!AI75</f>
        <v>6</v>
      </c>
      <c r="BG73" s="456">
        <f>TestMarks!AJ75</f>
        <v>8</v>
      </c>
      <c r="BH73" s="456" t="str">
        <f>TestMarks!AK75</f>
        <v>NIL</v>
      </c>
      <c r="BI73" s="456" t="str">
        <f>TestMarks!AL75</f>
        <v>NIL</v>
      </c>
      <c r="BJ73" s="456" t="str">
        <f>TestMarks!AM75</f>
        <v>NIL</v>
      </c>
      <c r="BK73" s="456" t="str">
        <f>TestMarks!AN75</f>
        <v>NIL</v>
      </c>
      <c r="BL73" s="456" t="str">
        <f>TestMarks!AO75</f>
        <v>NIL</v>
      </c>
      <c r="BM73" s="456" t="str">
        <f>TestMarks!AP75</f>
        <v>NIL</v>
      </c>
      <c r="BN73" s="456">
        <f>TestMarks!AQ75</f>
        <v>7</v>
      </c>
      <c r="BO73" s="456">
        <f>TestMarks!AR75</f>
        <v>6</v>
      </c>
    </row>
    <row r="74" spans="4:67" x14ac:dyDescent="0.2">
      <c r="D74" s="364">
        <f>'Student Entry'!B75</f>
        <v>62</v>
      </c>
      <c r="E74" s="388">
        <f>'Student Entry'!C75</f>
        <v>211413205064</v>
      </c>
      <c r="F74" s="214" t="str">
        <f>'Student Entry'!D75</f>
        <v>MOWNIKA.A</v>
      </c>
      <c r="G74" s="456">
        <v>8</v>
      </c>
      <c r="H74" s="456">
        <v>8</v>
      </c>
      <c r="I74" s="456"/>
      <c r="J74" s="456">
        <v>5</v>
      </c>
      <c r="K74" s="456">
        <v>6</v>
      </c>
      <c r="L74" s="214"/>
      <c r="M74" s="456">
        <v>10</v>
      </c>
      <c r="N74" s="456">
        <v>3</v>
      </c>
      <c r="O74" s="456">
        <v>3</v>
      </c>
      <c r="P74" s="456">
        <v>1</v>
      </c>
      <c r="Q74" s="456">
        <v>4</v>
      </c>
      <c r="R74" s="214"/>
      <c r="S74" s="456">
        <v>10</v>
      </c>
      <c r="T74" s="456">
        <v>4</v>
      </c>
      <c r="U74" s="456">
        <v>2</v>
      </c>
      <c r="V74" s="456">
        <v>4</v>
      </c>
      <c r="W74" s="456">
        <v>4</v>
      </c>
      <c r="X74" s="214"/>
      <c r="Y74" s="456">
        <f t="shared" si="0"/>
        <v>23</v>
      </c>
      <c r="Z74" s="456">
        <f t="shared" si="1"/>
        <v>17</v>
      </c>
      <c r="AA74" s="456">
        <f t="shared" si="2"/>
        <v>4</v>
      </c>
      <c r="AB74" s="456">
        <f t="shared" si="3"/>
        <v>6</v>
      </c>
      <c r="AC74" s="456">
        <f t="shared" si="4"/>
        <v>14</v>
      </c>
      <c r="AD74" s="456">
        <f t="shared" si="5"/>
        <v>8</v>
      </c>
      <c r="AE74" s="456"/>
      <c r="AF74" s="456">
        <f ca="1">'int 1D'!AI79</f>
        <v>20</v>
      </c>
      <c r="AG74" s="456">
        <f>'int 1D'!AJ79</f>
        <v>29</v>
      </c>
      <c r="AH74" s="456">
        <f>'int 1D'!AK79</f>
        <v>19</v>
      </c>
      <c r="AI74" s="456" t="str">
        <f>'int 1D'!AL79</f>
        <v>NIL</v>
      </c>
      <c r="AJ74" s="456" t="str">
        <f>'int 1D'!AM79</f>
        <v>NIL</v>
      </c>
      <c r="AK74" s="456" t="str">
        <f>'int 1D'!AN79</f>
        <v>NIL</v>
      </c>
      <c r="AL74" s="456">
        <f>'int 2 D '!AI79</f>
        <v>2</v>
      </c>
      <c r="AM74" s="456" t="str">
        <f>'int 2 D '!AJ79</f>
        <v>NIL</v>
      </c>
      <c r="AN74" s="456">
        <f>'int 2 D '!AK79</f>
        <v>17</v>
      </c>
      <c r="AO74" s="456">
        <f>'int 2 D '!AL79</f>
        <v>42</v>
      </c>
      <c r="AP74" s="456" t="str">
        <f>'int 2 D '!AM79</f>
        <v>NIL</v>
      </c>
      <c r="AQ74" s="456" t="str">
        <f>'int 2 D '!AN79</f>
        <v>NIL</v>
      </c>
      <c r="AR74" s="456">
        <f>'int 3D '!AI79</f>
        <v>9</v>
      </c>
      <c r="AS74" s="456">
        <f>'int 3D '!AJ79</f>
        <v>8</v>
      </c>
      <c r="AT74" s="456">
        <f>'int 3D '!AK79</f>
        <v>2</v>
      </c>
      <c r="AU74" s="456">
        <f>'int 3D '!AL79</f>
        <v>16</v>
      </c>
      <c r="AV74" s="456">
        <f>'int 3D '!AM79</f>
        <v>23</v>
      </c>
      <c r="AW74" s="456">
        <f>'int 3D '!AN79</f>
        <v>2</v>
      </c>
      <c r="AX74" s="456">
        <f>TestMarks!AA76</f>
        <v>9</v>
      </c>
      <c r="AY74" s="456">
        <f>TestMarks!AB76</f>
        <v>8</v>
      </c>
      <c r="AZ74" s="456" t="str">
        <f>TestMarks!AC76</f>
        <v>NIL</v>
      </c>
      <c r="BA74" s="456" t="str">
        <f>TestMarks!AD76</f>
        <v>NIL</v>
      </c>
      <c r="BB74" s="456" t="str">
        <f>TestMarks!AE76</f>
        <v>NIL</v>
      </c>
      <c r="BC74" s="456" t="str">
        <f>TestMarks!AF76</f>
        <v>NIL</v>
      </c>
      <c r="BD74" s="456" t="str">
        <f>TestMarks!AG76</f>
        <v>NIL</v>
      </c>
      <c r="BE74" s="456" t="str">
        <f>TestMarks!AH76</f>
        <v>NIL</v>
      </c>
      <c r="BF74" s="456">
        <f>TestMarks!AI76</f>
        <v>8</v>
      </c>
      <c r="BG74" s="456">
        <f>TestMarks!AJ76</f>
        <v>7</v>
      </c>
      <c r="BH74" s="456" t="str">
        <f>TestMarks!AK76</f>
        <v>NIL</v>
      </c>
      <c r="BI74" s="456" t="str">
        <f>TestMarks!AL76</f>
        <v>NIL</v>
      </c>
      <c r="BJ74" s="456" t="str">
        <f>TestMarks!AM76</f>
        <v>NIL</v>
      </c>
      <c r="BK74" s="456" t="str">
        <f>TestMarks!AN76</f>
        <v>NIL</v>
      </c>
      <c r="BL74" s="456" t="str">
        <f>TestMarks!AO76</f>
        <v>NIL</v>
      </c>
      <c r="BM74" s="456" t="str">
        <f>TestMarks!AP76</f>
        <v>NIL</v>
      </c>
      <c r="BN74" s="456">
        <f>TestMarks!AQ76</f>
        <v>6</v>
      </c>
      <c r="BO74" s="456">
        <f>TestMarks!AR76</f>
        <v>9</v>
      </c>
    </row>
    <row r="75" spans="4:67" x14ac:dyDescent="0.2">
      <c r="D75" s="364">
        <f>'Student Entry'!B76</f>
        <v>63</v>
      </c>
      <c r="E75" s="388">
        <f>'Student Entry'!C76</f>
        <v>211413205065</v>
      </c>
      <c r="F75" s="214" t="str">
        <f>'Student Entry'!D76</f>
        <v>NANDHIDHA.G</v>
      </c>
      <c r="G75" s="456">
        <v>10</v>
      </c>
      <c r="H75" s="456">
        <v>5</v>
      </c>
      <c r="I75" s="456"/>
      <c r="J75" s="456">
        <v>10</v>
      </c>
      <c r="K75" s="456">
        <v>6</v>
      </c>
      <c r="L75" s="214"/>
      <c r="M75" s="456">
        <v>10</v>
      </c>
      <c r="N75" s="456">
        <v>5</v>
      </c>
      <c r="O75" s="456">
        <v>4</v>
      </c>
      <c r="P75" s="456">
        <v>2</v>
      </c>
      <c r="Q75" s="456">
        <v>2</v>
      </c>
      <c r="R75" s="214"/>
      <c r="S75" s="456">
        <v>10</v>
      </c>
      <c r="T75" s="456">
        <v>3</v>
      </c>
      <c r="U75" s="456">
        <v>2</v>
      </c>
      <c r="V75" s="456">
        <v>4</v>
      </c>
      <c r="W75" s="456">
        <v>5</v>
      </c>
      <c r="X75" s="214"/>
      <c r="Y75" s="456">
        <f t="shared" si="0"/>
        <v>30</v>
      </c>
      <c r="Z75" s="456">
        <f t="shared" si="1"/>
        <v>16</v>
      </c>
      <c r="AA75" s="456">
        <f t="shared" si="2"/>
        <v>6</v>
      </c>
      <c r="AB75" s="456">
        <f t="shared" si="3"/>
        <v>6</v>
      </c>
      <c r="AC75" s="456">
        <f t="shared" si="4"/>
        <v>13</v>
      </c>
      <c r="AD75" s="456">
        <f t="shared" si="5"/>
        <v>7</v>
      </c>
      <c r="AE75" s="456"/>
      <c r="AF75" s="456">
        <f ca="1">'int 1D'!AI80</f>
        <v>16</v>
      </c>
      <c r="AG75" s="456">
        <f>'int 1D'!AJ80</f>
        <v>37</v>
      </c>
      <c r="AH75" s="456">
        <f>'int 1D'!AK80</f>
        <v>22</v>
      </c>
      <c r="AI75" s="456" t="str">
        <f>'int 1D'!AL80</f>
        <v>NIL</v>
      </c>
      <c r="AJ75" s="456" t="str">
        <f>'int 1D'!AM80</f>
        <v>NIL</v>
      </c>
      <c r="AK75" s="456" t="str">
        <f>'int 1D'!AN80</f>
        <v>NIL</v>
      </c>
      <c r="AL75" s="456">
        <f>'int 2 D '!AI80</f>
        <v>2</v>
      </c>
      <c r="AM75" s="456" t="str">
        <f>'int 2 D '!AJ80</f>
        <v>NIL</v>
      </c>
      <c r="AN75" s="456">
        <f>'int 2 D '!AK80</f>
        <v>33</v>
      </c>
      <c r="AO75" s="456">
        <f>'int 2 D '!AL80</f>
        <v>35</v>
      </c>
      <c r="AP75" s="456" t="str">
        <f>'int 2 D '!AM80</f>
        <v>NIL</v>
      </c>
      <c r="AQ75" s="456" t="str">
        <f>'int 2 D '!AN80</f>
        <v>NIL</v>
      </c>
      <c r="AR75" s="456">
        <f>'int 3D '!AI80</f>
        <v>6</v>
      </c>
      <c r="AS75" s="456">
        <f>'int 3D '!AJ80</f>
        <v>11</v>
      </c>
      <c r="AT75" s="456">
        <f>'int 3D '!AK80</f>
        <v>9</v>
      </c>
      <c r="AU75" s="456">
        <f>'int 3D '!AL80</f>
        <v>14</v>
      </c>
      <c r="AV75" s="456">
        <f>'int 3D '!AM80</f>
        <v>17</v>
      </c>
      <c r="AW75" s="456">
        <f>'int 3D '!AN80</f>
        <v>1</v>
      </c>
      <c r="AX75" s="456">
        <f>TestMarks!AA77</f>
        <v>6</v>
      </c>
      <c r="AY75" s="456">
        <f>TestMarks!AB77</f>
        <v>9</v>
      </c>
      <c r="AZ75" s="456" t="str">
        <f>TestMarks!AC77</f>
        <v>NIL</v>
      </c>
      <c r="BA75" s="456" t="str">
        <f>TestMarks!AD77</f>
        <v>NIL</v>
      </c>
      <c r="BB75" s="456" t="str">
        <f>TestMarks!AE77</f>
        <v>NIL</v>
      </c>
      <c r="BC75" s="456" t="str">
        <f>TestMarks!AF77</f>
        <v>NIL</v>
      </c>
      <c r="BD75" s="456" t="str">
        <f>TestMarks!AG77</f>
        <v>NIL</v>
      </c>
      <c r="BE75" s="456" t="str">
        <f>TestMarks!AH77</f>
        <v>NIL</v>
      </c>
      <c r="BF75" s="456">
        <f>TestMarks!AI77</f>
        <v>4</v>
      </c>
      <c r="BG75" s="456">
        <f>TestMarks!AJ77</f>
        <v>7</v>
      </c>
      <c r="BH75" s="456" t="str">
        <f>TestMarks!AK77</f>
        <v>NIL</v>
      </c>
      <c r="BI75" s="456" t="str">
        <f>TestMarks!AL77</f>
        <v>NIL</v>
      </c>
      <c r="BJ75" s="456" t="str">
        <f>TestMarks!AM77</f>
        <v>NIL</v>
      </c>
      <c r="BK75" s="456" t="str">
        <f>TestMarks!AN77</f>
        <v>NIL</v>
      </c>
      <c r="BL75" s="456" t="str">
        <f>TestMarks!AO77</f>
        <v>NIL</v>
      </c>
      <c r="BM75" s="456" t="str">
        <f>TestMarks!AP77</f>
        <v>NIL</v>
      </c>
      <c r="BN75" s="456">
        <f>TestMarks!AQ77</f>
        <v>9</v>
      </c>
      <c r="BO75" s="456">
        <f>TestMarks!AR77</f>
        <v>5</v>
      </c>
    </row>
    <row r="76" spans="4:67" x14ac:dyDescent="0.2">
      <c r="D76" s="364">
        <f>'Student Entry'!B77</f>
        <v>64</v>
      </c>
      <c r="E76" s="388">
        <f>'Student Entry'!C77</f>
        <v>211413205066</v>
      </c>
      <c r="F76" s="214" t="str">
        <f>'Student Entry'!D77</f>
        <v>NARAYANAN.K</v>
      </c>
      <c r="G76" s="456">
        <v>9</v>
      </c>
      <c r="H76" s="456">
        <v>6</v>
      </c>
      <c r="I76" s="456"/>
      <c r="J76" s="456">
        <v>5</v>
      </c>
      <c r="K76" s="456">
        <v>6</v>
      </c>
      <c r="L76" s="214"/>
      <c r="M76" s="456">
        <v>6</v>
      </c>
      <c r="N76" s="456">
        <v>4</v>
      </c>
      <c r="O76" s="456">
        <v>3</v>
      </c>
      <c r="P76" s="456">
        <v>2</v>
      </c>
      <c r="Q76" s="456">
        <v>4</v>
      </c>
      <c r="R76" s="214"/>
      <c r="S76" s="456">
        <v>6</v>
      </c>
      <c r="T76" s="456">
        <v>4</v>
      </c>
      <c r="U76" s="456">
        <v>2</v>
      </c>
      <c r="V76" s="456">
        <v>3</v>
      </c>
      <c r="W76" s="456">
        <v>4</v>
      </c>
      <c r="X76" s="214"/>
      <c r="Y76" s="456">
        <f t="shared" si="0"/>
        <v>20</v>
      </c>
      <c r="Z76" s="456">
        <f t="shared" si="1"/>
        <v>16</v>
      </c>
      <c r="AA76" s="456">
        <f t="shared" si="2"/>
        <v>5</v>
      </c>
      <c r="AB76" s="456">
        <f t="shared" si="3"/>
        <v>5</v>
      </c>
      <c r="AC76" s="456">
        <f t="shared" si="4"/>
        <v>10</v>
      </c>
      <c r="AD76" s="456">
        <f t="shared" si="5"/>
        <v>8</v>
      </c>
      <c r="AE76" s="456"/>
      <c r="AF76" s="456">
        <f ca="1">'int 1D'!AI81</f>
        <v>31</v>
      </c>
      <c r="AG76" s="456">
        <f>'int 1D'!AJ81</f>
        <v>18</v>
      </c>
      <c r="AH76" s="456">
        <f>'int 1D'!AK81</f>
        <v>25</v>
      </c>
      <c r="AI76" s="456" t="str">
        <f>'int 1D'!AL81</f>
        <v>NIL</v>
      </c>
      <c r="AJ76" s="456" t="str">
        <f>'int 1D'!AM81</f>
        <v>NIL</v>
      </c>
      <c r="AK76" s="456" t="str">
        <f>'int 1D'!AN81</f>
        <v>NIL</v>
      </c>
      <c r="AL76" s="456">
        <f>'int 2 D '!AI81</f>
        <v>2</v>
      </c>
      <c r="AM76" s="456" t="str">
        <f>'int 2 D '!AJ81</f>
        <v>NIL</v>
      </c>
      <c r="AN76" s="456">
        <f>'int 2 D '!AK81</f>
        <v>14</v>
      </c>
      <c r="AO76" s="456">
        <f>'int 2 D '!AL81</f>
        <v>48</v>
      </c>
      <c r="AP76" s="456" t="str">
        <f>'int 2 D '!AM81</f>
        <v>NIL</v>
      </c>
      <c r="AQ76" s="456" t="str">
        <f>'int 2 D '!AN81</f>
        <v>NIL</v>
      </c>
      <c r="AR76" s="456">
        <f>'int 3D '!AI81</f>
        <v>5</v>
      </c>
      <c r="AS76" s="456">
        <f>'int 3D '!AJ81</f>
        <v>8</v>
      </c>
      <c r="AT76" s="456">
        <f>'int 3D '!AK81</f>
        <v>6</v>
      </c>
      <c r="AU76" s="456">
        <f>'int 3D '!AL81</f>
        <v>10</v>
      </c>
      <c r="AV76" s="456">
        <f>'int 3D '!AM81</f>
        <v>26</v>
      </c>
      <c r="AW76" s="456">
        <f>'int 3D '!AN81</f>
        <v>2</v>
      </c>
      <c r="AX76" s="456">
        <f>TestMarks!AA78</f>
        <v>9</v>
      </c>
      <c r="AY76" s="456">
        <f>TestMarks!AB78</f>
        <v>6</v>
      </c>
      <c r="AZ76" s="456" t="str">
        <f>TestMarks!AC78</f>
        <v>NIL</v>
      </c>
      <c r="BA76" s="456" t="str">
        <f>TestMarks!AD78</f>
        <v>NIL</v>
      </c>
      <c r="BB76" s="456" t="str">
        <f>TestMarks!AE78</f>
        <v>NIL</v>
      </c>
      <c r="BC76" s="456" t="str">
        <f>TestMarks!AF78</f>
        <v>NIL</v>
      </c>
      <c r="BD76" s="456" t="str">
        <f>TestMarks!AG78</f>
        <v>NIL</v>
      </c>
      <c r="BE76" s="456" t="str">
        <f>TestMarks!AH78</f>
        <v>NIL</v>
      </c>
      <c r="BF76" s="456">
        <f>TestMarks!AI78</f>
        <v>5</v>
      </c>
      <c r="BG76" s="456">
        <f>TestMarks!AJ78</f>
        <v>5</v>
      </c>
      <c r="BH76" s="456" t="str">
        <f>TestMarks!AK78</f>
        <v>NIL</v>
      </c>
      <c r="BI76" s="456" t="str">
        <f>TestMarks!AL78</f>
        <v>NIL</v>
      </c>
      <c r="BJ76" s="456" t="str">
        <f>TestMarks!AM78</f>
        <v>NIL</v>
      </c>
      <c r="BK76" s="456" t="str">
        <f>TestMarks!AN78</f>
        <v>NIL</v>
      </c>
      <c r="BL76" s="456" t="str">
        <f>TestMarks!AO78</f>
        <v>NIL</v>
      </c>
      <c r="BM76" s="456" t="str">
        <f>TestMarks!AP78</f>
        <v>NIL</v>
      </c>
      <c r="BN76" s="456">
        <f>TestMarks!AQ78</f>
        <v>7</v>
      </c>
      <c r="BO76" s="456">
        <f>TestMarks!AR78</f>
        <v>7</v>
      </c>
    </row>
    <row r="77" spans="4:67" x14ac:dyDescent="0.2">
      <c r="D77" s="364">
        <f>'Student Entry'!B78</f>
        <v>65</v>
      </c>
      <c r="E77" s="388">
        <f>'Student Entry'!C78</f>
        <v>211413205067</v>
      </c>
      <c r="F77" s="214" t="str">
        <f>'Student Entry'!D78</f>
        <v>NIRANJANA.K</v>
      </c>
      <c r="G77" s="456">
        <v>9</v>
      </c>
      <c r="H77" s="456">
        <v>6</v>
      </c>
      <c r="I77" s="456"/>
      <c r="J77" s="456">
        <v>8</v>
      </c>
      <c r="K77" s="456">
        <v>5</v>
      </c>
      <c r="L77" s="214"/>
      <c r="M77" s="456">
        <v>10</v>
      </c>
      <c r="N77" s="456">
        <v>3</v>
      </c>
      <c r="O77" s="456">
        <v>5</v>
      </c>
      <c r="P77" s="456">
        <v>1</v>
      </c>
      <c r="Q77" s="456">
        <v>4</v>
      </c>
      <c r="R77" s="214"/>
      <c r="S77" s="456">
        <v>10</v>
      </c>
      <c r="T77" s="456">
        <v>4</v>
      </c>
      <c r="U77" s="456">
        <v>2</v>
      </c>
      <c r="V77" s="456">
        <v>4</v>
      </c>
      <c r="W77" s="456">
        <v>5</v>
      </c>
      <c r="X77" s="214"/>
      <c r="Y77" s="456">
        <f t="shared" si="0"/>
        <v>27</v>
      </c>
      <c r="Z77" s="456">
        <f t="shared" si="1"/>
        <v>14</v>
      </c>
      <c r="AA77" s="456">
        <f t="shared" si="2"/>
        <v>6</v>
      </c>
      <c r="AB77" s="456">
        <f t="shared" si="3"/>
        <v>6</v>
      </c>
      <c r="AC77" s="456">
        <f t="shared" si="4"/>
        <v>14</v>
      </c>
      <c r="AD77" s="456">
        <f t="shared" si="5"/>
        <v>9</v>
      </c>
      <c r="AE77" s="456"/>
      <c r="AF77" s="456">
        <f ca="1">'int 1D'!AI82</f>
        <v>24</v>
      </c>
      <c r="AG77" s="456">
        <f>'int 1D'!AJ82</f>
        <v>36</v>
      </c>
      <c r="AH77" s="456">
        <f>'int 1D'!AK82</f>
        <v>19</v>
      </c>
      <c r="AI77" s="456" t="str">
        <f>'int 1D'!AL82</f>
        <v>NIL</v>
      </c>
      <c r="AJ77" s="456" t="str">
        <f>'int 1D'!AM82</f>
        <v>NIL</v>
      </c>
      <c r="AK77" s="456" t="str">
        <f>'int 1D'!AN82</f>
        <v>NIL</v>
      </c>
      <c r="AL77" s="456">
        <f>'int 2 D '!AI82</f>
        <v>1</v>
      </c>
      <c r="AM77" s="456" t="str">
        <f>'int 2 D '!AJ82</f>
        <v>NIL</v>
      </c>
      <c r="AN77" s="456">
        <f>'int 2 D '!AK82</f>
        <v>36</v>
      </c>
      <c r="AO77" s="456">
        <f>'int 2 D '!AL82</f>
        <v>35</v>
      </c>
      <c r="AP77" s="456" t="str">
        <f>'int 2 D '!AM82</f>
        <v>NIL</v>
      </c>
      <c r="AQ77" s="456" t="str">
        <f>'int 2 D '!AN82</f>
        <v>NIL</v>
      </c>
      <c r="AR77" s="456">
        <f>'int 3D '!AI82</f>
        <v>5</v>
      </c>
      <c r="AS77" s="456">
        <f>'int 3D '!AJ82</f>
        <v>9</v>
      </c>
      <c r="AT77" s="456">
        <f>'int 3D '!AK82</f>
        <v>6</v>
      </c>
      <c r="AU77" s="456">
        <f>'int 3D '!AL82</f>
        <v>9</v>
      </c>
      <c r="AV77" s="456">
        <f>'int 3D '!AM82</f>
        <v>25</v>
      </c>
      <c r="AW77" s="456">
        <f>'int 3D '!AN82</f>
        <v>1</v>
      </c>
      <c r="AX77" s="456">
        <f>TestMarks!AA79</f>
        <v>9</v>
      </c>
      <c r="AY77" s="456">
        <f>TestMarks!AB79</f>
        <v>8</v>
      </c>
      <c r="AZ77" s="456" t="str">
        <f>TestMarks!AC79</f>
        <v>NIL</v>
      </c>
      <c r="BA77" s="456" t="str">
        <f>TestMarks!AD79</f>
        <v>NIL</v>
      </c>
      <c r="BB77" s="456" t="str">
        <f>TestMarks!AE79</f>
        <v>NIL</v>
      </c>
      <c r="BC77" s="456" t="str">
        <f>TestMarks!AF79</f>
        <v>NIL</v>
      </c>
      <c r="BD77" s="456" t="str">
        <f>TestMarks!AG79</f>
        <v>NIL</v>
      </c>
      <c r="BE77" s="456" t="str">
        <f>TestMarks!AH79</f>
        <v>NIL</v>
      </c>
      <c r="BF77" s="456">
        <f>TestMarks!AI79</f>
        <v>3</v>
      </c>
      <c r="BG77" s="456">
        <f>TestMarks!AJ79</f>
        <v>6</v>
      </c>
      <c r="BH77" s="456" t="str">
        <f>TestMarks!AK79</f>
        <v>NIL</v>
      </c>
      <c r="BI77" s="456" t="str">
        <f>TestMarks!AL79</f>
        <v>NIL</v>
      </c>
      <c r="BJ77" s="456" t="str">
        <f>TestMarks!AM79</f>
        <v>NIL</v>
      </c>
      <c r="BK77" s="456" t="str">
        <f>TestMarks!AN79</f>
        <v>NIL</v>
      </c>
      <c r="BL77" s="456" t="str">
        <f>TestMarks!AO79</f>
        <v>NIL</v>
      </c>
      <c r="BM77" s="456" t="str">
        <f>TestMarks!AP79</f>
        <v>NIL</v>
      </c>
      <c r="BN77" s="456">
        <f>TestMarks!AQ79</f>
        <v>6</v>
      </c>
      <c r="BO77" s="456">
        <f>TestMarks!AR79</f>
        <v>4</v>
      </c>
    </row>
    <row r="78" spans="4:67" x14ac:dyDescent="0.2">
      <c r="D78" s="364">
        <f>'Student Entry'!B79</f>
        <v>66</v>
      </c>
      <c r="E78" s="388">
        <f>'Student Entry'!C79</f>
        <v>211413205068</v>
      </c>
      <c r="F78" s="214" t="str">
        <f>'Student Entry'!D79</f>
        <v>NIVEDHA.J.M</v>
      </c>
      <c r="G78" s="456">
        <v>5</v>
      </c>
      <c r="H78" s="456">
        <v>3</v>
      </c>
      <c r="I78" s="456"/>
      <c r="J78" s="456">
        <v>10</v>
      </c>
      <c r="K78" s="456">
        <v>6</v>
      </c>
      <c r="L78" s="214"/>
      <c r="M78" s="456">
        <v>9</v>
      </c>
      <c r="N78" s="456">
        <v>2</v>
      </c>
      <c r="O78" s="456">
        <v>3</v>
      </c>
      <c r="P78" s="456">
        <v>0</v>
      </c>
      <c r="Q78" s="456">
        <v>2</v>
      </c>
      <c r="R78" s="214"/>
      <c r="S78" s="456">
        <v>10</v>
      </c>
      <c r="T78" s="456">
        <v>3</v>
      </c>
      <c r="U78" s="456">
        <v>2</v>
      </c>
      <c r="V78" s="456">
        <v>2</v>
      </c>
      <c r="W78" s="456">
        <v>3</v>
      </c>
      <c r="X78" s="214"/>
      <c r="Y78" s="456">
        <f t="shared" ref="Y78:Y141" si="6">SUMIF($G$10:$X$10,"=CO1",$G78:$X78)</f>
        <v>24</v>
      </c>
      <c r="Z78" s="456">
        <f t="shared" ref="Z78:Z141" si="7">SUMIF($G$10:$X$10,"=CO2",$G78:$X78)</f>
        <v>11</v>
      </c>
      <c r="AA78" s="456">
        <f t="shared" ref="AA78:AA141" si="8">SUMIF($G$10:$X$10,"=CO3",$G78:$X78)</f>
        <v>3</v>
      </c>
      <c r="AB78" s="456">
        <f t="shared" ref="AB78:AB141" si="9">SUMIF($G$10:$X$10,"=CO4",$G78:$X78)</f>
        <v>4</v>
      </c>
      <c r="AC78" s="456">
        <f t="shared" ref="AC78:AC141" si="10">SUMIF($G$10:$X$10,"=CO5",$G78:$X78)</f>
        <v>13</v>
      </c>
      <c r="AD78" s="456">
        <f t="shared" ref="AD78:AD141" si="11">SUMIF($G$10:$X$10,"=CO6",$G78:$X78)</f>
        <v>5</v>
      </c>
      <c r="AE78" s="456"/>
      <c r="AF78" s="456">
        <f ca="1">'int 1D'!AI83</f>
        <v>38</v>
      </c>
      <c r="AG78" s="456">
        <f>'int 1D'!AJ83</f>
        <v>26</v>
      </c>
      <c r="AH78" s="456">
        <f>'int 1D'!AK83</f>
        <v>21</v>
      </c>
      <c r="AI78" s="456" t="str">
        <f>'int 1D'!AL83</f>
        <v>NIL</v>
      </c>
      <c r="AJ78" s="456" t="str">
        <f>'int 1D'!AM83</f>
        <v>NIL</v>
      </c>
      <c r="AK78" s="456" t="str">
        <f>'int 1D'!AN83</f>
        <v>NIL</v>
      </c>
      <c r="AL78" s="456">
        <f>'int 2 D '!AI83</f>
        <v>1</v>
      </c>
      <c r="AM78" s="456" t="str">
        <f>'int 2 D '!AJ83</f>
        <v>NIL</v>
      </c>
      <c r="AN78" s="456">
        <f>'int 2 D '!AK83</f>
        <v>26</v>
      </c>
      <c r="AO78" s="456">
        <f>'int 2 D '!AL83</f>
        <v>38</v>
      </c>
      <c r="AP78" s="456" t="str">
        <f>'int 2 D '!AM83</f>
        <v>NIL</v>
      </c>
      <c r="AQ78" s="456" t="str">
        <f>'int 2 D '!AN83</f>
        <v>NIL</v>
      </c>
      <c r="AR78" s="456">
        <f>'int 3D '!AI83</f>
        <v>3</v>
      </c>
      <c r="AS78" s="456">
        <f>'int 3D '!AJ83</f>
        <v>10</v>
      </c>
      <c r="AT78" s="456">
        <f>'int 3D '!AK83</f>
        <v>3</v>
      </c>
      <c r="AU78" s="456">
        <f>'int 3D '!AL83</f>
        <v>23</v>
      </c>
      <c r="AV78" s="456">
        <f>'int 3D '!AM83</f>
        <v>25</v>
      </c>
      <c r="AW78" s="456">
        <f>'int 3D '!AN83</f>
        <v>2</v>
      </c>
      <c r="AX78" s="456" t="str">
        <f>TestMarks!AA80</f>
        <v>NIL</v>
      </c>
      <c r="AY78" s="456">
        <f>TestMarks!AB80</f>
        <v>6</v>
      </c>
      <c r="AZ78" s="456" t="str">
        <f>TestMarks!AC80</f>
        <v>NIL</v>
      </c>
      <c r="BA78" s="456" t="str">
        <f>TestMarks!AD80</f>
        <v>NIL</v>
      </c>
      <c r="BB78" s="456" t="str">
        <f>TestMarks!AE80</f>
        <v>NIL</v>
      </c>
      <c r="BC78" s="456" t="str">
        <f>TestMarks!AF80</f>
        <v>NIL</v>
      </c>
      <c r="BD78" s="456" t="str">
        <f>TestMarks!AG80</f>
        <v>NIL</v>
      </c>
      <c r="BE78" s="456" t="str">
        <f>TestMarks!AH80</f>
        <v>NIL</v>
      </c>
      <c r="BF78" s="456">
        <f>TestMarks!AI80</f>
        <v>5</v>
      </c>
      <c r="BG78" s="456">
        <f>TestMarks!AJ80</f>
        <v>8</v>
      </c>
      <c r="BH78" s="456" t="str">
        <f>TestMarks!AK80</f>
        <v>NIL</v>
      </c>
      <c r="BI78" s="456" t="str">
        <f>TestMarks!AL80</f>
        <v>NIL</v>
      </c>
      <c r="BJ78" s="456" t="str">
        <f>TestMarks!AM80</f>
        <v>NIL</v>
      </c>
      <c r="BK78" s="456" t="str">
        <f>TestMarks!AN80</f>
        <v>NIL</v>
      </c>
      <c r="BL78" s="456" t="str">
        <f>TestMarks!AO80</f>
        <v>NIL</v>
      </c>
      <c r="BM78" s="456" t="str">
        <f>TestMarks!AP80</f>
        <v>NIL</v>
      </c>
      <c r="BN78" s="456">
        <f>TestMarks!AQ80</f>
        <v>7</v>
      </c>
      <c r="BO78" s="456">
        <f>TestMarks!AR80</f>
        <v>4</v>
      </c>
    </row>
    <row r="79" spans="4:67" x14ac:dyDescent="0.2">
      <c r="D79" s="364">
        <f>'Student Entry'!B80</f>
        <v>67</v>
      </c>
      <c r="E79" s="388">
        <f>'Student Entry'!C80</f>
        <v>211413205069</v>
      </c>
      <c r="F79" s="214" t="str">
        <f>'Student Entry'!D80</f>
        <v>NIVEDITA.N</v>
      </c>
      <c r="G79" s="456">
        <v>10</v>
      </c>
      <c r="H79" s="456">
        <v>7</v>
      </c>
      <c r="I79" s="456"/>
      <c r="J79" s="456">
        <v>9</v>
      </c>
      <c r="K79" s="456">
        <v>3</v>
      </c>
      <c r="L79" s="214"/>
      <c r="M79" s="456">
        <v>6</v>
      </c>
      <c r="N79" s="456">
        <v>4</v>
      </c>
      <c r="O79" s="456">
        <v>4</v>
      </c>
      <c r="P79" s="456">
        <v>2</v>
      </c>
      <c r="Q79" s="456">
        <v>4</v>
      </c>
      <c r="R79" s="214"/>
      <c r="S79" s="456">
        <v>5</v>
      </c>
      <c r="T79" s="456">
        <v>4</v>
      </c>
      <c r="U79" s="456">
        <v>2</v>
      </c>
      <c r="V79" s="456">
        <v>4</v>
      </c>
      <c r="W79" s="456" t="s">
        <v>937</v>
      </c>
      <c r="X79" s="214"/>
      <c r="Y79" s="456">
        <f t="shared" si="6"/>
        <v>25</v>
      </c>
      <c r="Z79" s="456">
        <f t="shared" si="7"/>
        <v>14</v>
      </c>
      <c r="AA79" s="456">
        <f t="shared" si="8"/>
        <v>6</v>
      </c>
      <c r="AB79" s="456">
        <f t="shared" si="9"/>
        <v>6</v>
      </c>
      <c r="AC79" s="456">
        <f t="shared" si="10"/>
        <v>9</v>
      </c>
      <c r="AD79" s="456">
        <f t="shared" si="11"/>
        <v>4</v>
      </c>
      <c r="AE79" s="456"/>
      <c r="AF79" s="456">
        <f ca="1">'int 1D'!AI84</f>
        <v>14</v>
      </c>
      <c r="AG79" s="456">
        <f>'int 1D'!AJ84</f>
        <v>45</v>
      </c>
      <c r="AH79" s="456">
        <f>'int 1D'!AK84</f>
        <v>18</v>
      </c>
      <c r="AI79" s="456" t="str">
        <f>'int 1D'!AL84</f>
        <v>NIL</v>
      </c>
      <c r="AJ79" s="456" t="str">
        <f>'int 1D'!AM84</f>
        <v>NIL</v>
      </c>
      <c r="AK79" s="456" t="str">
        <f>'int 1D'!AN84</f>
        <v>NIL</v>
      </c>
      <c r="AL79" s="456">
        <f>'int 2 D '!AI84</f>
        <v>2</v>
      </c>
      <c r="AM79" s="456" t="str">
        <f>'int 2 D '!AJ84</f>
        <v>NIL</v>
      </c>
      <c r="AN79" s="456">
        <f>'int 2 D '!AK84</f>
        <v>34</v>
      </c>
      <c r="AO79" s="456">
        <f>'int 2 D '!AL84</f>
        <v>23</v>
      </c>
      <c r="AP79" s="456">
        <f>'int 2 D '!AM84</f>
        <v>6</v>
      </c>
      <c r="AQ79" s="456" t="str">
        <f>'int 2 D '!AN84</f>
        <v>NIL</v>
      </c>
      <c r="AR79" s="456">
        <f>'int 3D '!AI84</f>
        <v>6</v>
      </c>
      <c r="AS79" s="456">
        <f>'int 3D '!AJ84</f>
        <v>10</v>
      </c>
      <c r="AT79" s="456">
        <f>'int 3D '!AK84</f>
        <v>15</v>
      </c>
      <c r="AU79" s="456">
        <f>'int 3D '!AL84</f>
        <v>16</v>
      </c>
      <c r="AV79" s="456">
        <f>'int 3D '!AM84</f>
        <v>16</v>
      </c>
      <c r="AW79" s="456">
        <f>'int 3D '!AN84</f>
        <v>2</v>
      </c>
      <c r="AX79" s="456">
        <f>TestMarks!AA81</f>
        <v>7</v>
      </c>
      <c r="AY79" s="456">
        <f>TestMarks!AB81</f>
        <v>7</v>
      </c>
      <c r="AZ79" s="456" t="str">
        <f>TestMarks!AC81</f>
        <v>NIL</v>
      </c>
      <c r="BA79" s="456" t="str">
        <f>TestMarks!AD81</f>
        <v>NIL</v>
      </c>
      <c r="BB79" s="456" t="str">
        <f>TestMarks!AE81</f>
        <v>NIL</v>
      </c>
      <c r="BC79" s="456" t="str">
        <f>TestMarks!AF81</f>
        <v>NIL</v>
      </c>
      <c r="BD79" s="456" t="str">
        <f>TestMarks!AG81</f>
        <v>NIL</v>
      </c>
      <c r="BE79" s="456" t="str">
        <f>TestMarks!AH81</f>
        <v>NIL</v>
      </c>
      <c r="BF79" s="456">
        <f>TestMarks!AI81</f>
        <v>8</v>
      </c>
      <c r="BG79" s="456">
        <f>TestMarks!AJ81</f>
        <v>8</v>
      </c>
      <c r="BH79" s="456" t="str">
        <f>TestMarks!AK81</f>
        <v>NIL</v>
      </c>
      <c r="BI79" s="456" t="str">
        <f>TestMarks!AL81</f>
        <v>NIL</v>
      </c>
      <c r="BJ79" s="456" t="str">
        <f>TestMarks!AM81</f>
        <v>NIL</v>
      </c>
      <c r="BK79" s="456" t="str">
        <f>TestMarks!AN81</f>
        <v>NIL</v>
      </c>
      <c r="BL79" s="456" t="str">
        <f>TestMarks!AO81</f>
        <v>NIL</v>
      </c>
      <c r="BM79" s="456" t="str">
        <f>TestMarks!AP81</f>
        <v>NIL</v>
      </c>
      <c r="BN79" s="456">
        <f>TestMarks!AQ81</f>
        <v>5</v>
      </c>
      <c r="BO79" s="456">
        <f>TestMarks!AR81</f>
        <v>5</v>
      </c>
    </row>
    <row r="80" spans="4:67" x14ac:dyDescent="0.2">
      <c r="D80" s="364">
        <f>'Student Entry'!B81</f>
        <v>68</v>
      </c>
      <c r="E80" s="388">
        <f>'Student Entry'!C81</f>
        <v>211413205070</v>
      </c>
      <c r="F80" s="214" t="str">
        <f>'Student Entry'!D81</f>
        <v>NIVETHA.S</v>
      </c>
      <c r="G80" s="456">
        <v>10</v>
      </c>
      <c r="H80" s="456">
        <v>6</v>
      </c>
      <c r="I80" s="456"/>
      <c r="J80" s="456">
        <v>7</v>
      </c>
      <c r="K80" s="456">
        <v>6</v>
      </c>
      <c r="L80" s="214"/>
      <c r="M80" s="456">
        <v>7</v>
      </c>
      <c r="N80" s="456">
        <v>3</v>
      </c>
      <c r="O80" s="456">
        <v>2</v>
      </c>
      <c r="P80" s="456" t="s">
        <v>937</v>
      </c>
      <c r="Q80" s="456">
        <v>4</v>
      </c>
      <c r="R80" s="214"/>
      <c r="S80" s="456">
        <v>10</v>
      </c>
      <c r="T80" s="456">
        <v>4</v>
      </c>
      <c r="U80" s="456">
        <v>2</v>
      </c>
      <c r="V80" s="456">
        <v>2</v>
      </c>
      <c r="W80" s="456">
        <v>5</v>
      </c>
      <c r="X80" s="214"/>
      <c r="Y80" s="456">
        <f t="shared" si="6"/>
        <v>24</v>
      </c>
      <c r="Z80" s="456">
        <f t="shared" si="7"/>
        <v>15</v>
      </c>
      <c r="AA80" s="456">
        <f t="shared" si="8"/>
        <v>2</v>
      </c>
      <c r="AB80" s="456">
        <f t="shared" si="9"/>
        <v>4</v>
      </c>
      <c r="AC80" s="456">
        <f t="shared" si="10"/>
        <v>14</v>
      </c>
      <c r="AD80" s="456">
        <f t="shared" si="11"/>
        <v>9</v>
      </c>
      <c r="AE80" s="456"/>
      <c r="AF80" s="456">
        <f ca="1">'int 1D'!AI85</f>
        <v>20</v>
      </c>
      <c r="AG80" s="456">
        <f>'int 1D'!AJ85</f>
        <v>25</v>
      </c>
      <c r="AH80" s="456">
        <f>'int 1D'!AK85</f>
        <v>22</v>
      </c>
      <c r="AI80" s="456" t="str">
        <f>'int 1D'!AL85</f>
        <v>NIL</v>
      </c>
      <c r="AJ80" s="456" t="str">
        <f>'int 1D'!AM85</f>
        <v>NIL</v>
      </c>
      <c r="AK80" s="456" t="str">
        <f>'int 1D'!AN85</f>
        <v>NIL</v>
      </c>
      <c r="AL80" s="456">
        <f>'int 2 D '!AI85</f>
        <v>2</v>
      </c>
      <c r="AM80" s="456" t="str">
        <f>'int 2 D '!AJ85</f>
        <v>NIL</v>
      </c>
      <c r="AN80" s="456">
        <f>'int 2 D '!AK85</f>
        <v>26</v>
      </c>
      <c r="AO80" s="456">
        <f>'int 2 D '!AL85</f>
        <v>25</v>
      </c>
      <c r="AP80" s="456" t="str">
        <f>'int 2 D '!AM85</f>
        <v>NIL</v>
      </c>
      <c r="AQ80" s="456" t="str">
        <f>'int 2 D '!AN85</f>
        <v>NIL</v>
      </c>
      <c r="AR80" s="456">
        <f>'int 3D '!AI85</f>
        <v>2</v>
      </c>
      <c r="AS80" s="456">
        <f>'int 3D '!AJ85</f>
        <v>5</v>
      </c>
      <c r="AT80" s="456">
        <f>'int 3D '!AK85</f>
        <v>7</v>
      </c>
      <c r="AU80" s="456">
        <f>'int 3D '!AL85</f>
        <v>10</v>
      </c>
      <c r="AV80" s="456">
        <f>'int 3D '!AM85</f>
        <v>24</v>
      </c>
      <c r="AW80" s="456">
        <f>'int 3D '!AN85</f>
        <v>1</v>
      </c>
      <c r="AX80" s="456">
        <f>TestMarks!AA82</f>
        <v>5</v>
      </c>
      <c r="AY80" s="456">
        <f>TestMarks!AB82</f>
        <v>3</v>
      </c>
      <c r="AZ80" s="456" t="str">
        <f>TestMarks!AC82</f>
        <v>NIL</v>
      </c>
      <c r="BA80" s="456" t="str">
        <f>TestMarks!AD82</f>
        <v>NIL</v>
      </c>
      <c r="BB80" s="456" t="str">
        <f>TestMarks!AE82</f>
        <v>NIL</v>
      </c>
      <c r="BC80" s="456" t="str">
        <f>TestMarks!AF82</f>
        <v>NIL</v>
      </c>
      <c r="BD80" s="456" t="str">
        <f>TestMarks!AG82</f>
        <v>NIL</v>
      </c>
      <c r="BE80" s="456" t="str">
        <f>TestMarks!AH82</f>
        <v>NIL</v>
      </c>
      <c r="BF80" s="456">
        <f>TestMarks!AI82</f>
        <v>5</v>
      </c>
      <c r="BG80" s="456">
        <f>TestMarks!AJ82</f>
        <v>5</v>
      </c>
      <c r="BH80" s="456" t="str">
        <f>TestMarks!AK82</f>
        <v>NIL</v>
      </c>
      <c r="BI80" s="456" t="str">
        <f>TestMarks!AL82</f>
        <v>NIL</v>
      </c>
      <c r="BJ80" s="456" t="str">
        <f>TestMarks!AM82</f>
        <v>NIL</v>
      </c>
      <c r="BK80" s="456" t="str">
        <f>TestMarks!AN82</f>
        <v>NIL</v>
      </c>
      <c r="BL80" s="456" t="str">
        <f>TestMarks!AO82</f>
        <v>NIL</v>
      </c>
      <c r="BM80" s="456" t="str">
        <f>TestMarks!AP82</f>
        <v>NIL</v>
      </c>
      <c r="BN80" s="456">
        <f>TestMarks!AQ82</f>
        <v>6</v>
      </c>
      <c r="BO80" s="456">
        <f>TestMarks!AR82</f>
        <v>3</v>
      </c>
    </row>
    <row r="81" spans="4:67" x14ac:dyDescent="0.2">
      <c r="D81" s="364">
        <f>'Student Entry'!B82</f>
        <v>69</v>
      </c>
      <c r="E81" s="388">
        <f>'Student Entry'!C82</f>
        <v>211413205071</v>
      </c>
      <c r="F81" s="214" t="str">
        <f>'Student Entry'!D82</f>
        <v>POOJA.G</v>
      </c>
      <c r="G81" s="456">
        <v>8</v>
      </c>
      <c r="H81" s="456">
        <v>9</v>
      </c>
      <c r="I81" s="456"/>
      <c r="J81" s="456">
        <v>9</v>
      </c>
      <c r="K81" s="456">
        <v>6</v>
      </c>
      <c r="L81" s="214"/>
      <c r="M81" s="456">
        <v>8</v>
      </c>
      <c r="N81" s="456">
        <v>5</v>
      </c>
      <c r="O81" s="456">
        <v>4</v>
      </c>
      <c r="P81" s="456">
        <v>2</v>
      </c>
      <c r="Q81" s="456">
        <v>2</v>
      </c>
      <c r="R81" s="214"/>
      <c r="S81" s="456">
        <v>10</v>
      </c>
      <c r="T81" s="456">
        <v>3</v>
      </c>
      <c r="U81" s="456">
        <v>1</v>
      </c>
      <c r="V81" s="456">
        <v>4</v>
      </c>
      <c r="W81" s="456">
        <v>5</v>
      </c>
      <c r="X81" s="214"/>
      <c r="Y81" s="456">
        <f t="shared" si="6"/>
        <v>25</v>
      </c>
      <c r="Z81" s="456">
        <f t="shared" si="7"/>
        <v>20</v>
      </c>
      <c r="AA81" s="456">
        <f t="shared" si="8"/>
        <v>6</v>
      </c>
      <c r="AB81" s="456">
        <f t="shared" si="9"/>
        <v>5</v>
      </c>
      <c r="AC81" s="456">
        <f t="shared" si="10"/>
        <v>13</v>
      </c>
      <c r="AD81" s="456">
        <f t="shared" si="11"/>
        <v>7</v>
      </c>
      <c r="AE81" s="456"/>
      <c r="AF81" s="456">
        <f ca="1">'int 1D'!AI86</f>
        <v>20</v>
      </c>
      <c r="AG81" s="456">
        <f>'int 1D'!AJ86</f>
        <v>37</v>
      </c>
      <c r="AH81" s="456">
        <f>'int 1D'!AK86</f>
        <v>19</v>
      </c>
      <c r="AI81" s="456" t="str">
        <f>'int 1D'!AL86</f>
        <v>NIL</v>
      </c>
      <c r="AJ81" s="456" t="str">
        <f>'int 1D'!AM86</f>
        <v>NIL</v>
      </c>
      <c r="AK81" s="456" t="str">
        <f>'int 1D'!AN86</f>
        <v>NIL</v>
      </c>
      <c r="AL81" s="456">
        <f>'int 2 D '!AI86</f>
        <v>2</v>
      </c>
      <c r="AM81" s="456" t="str">
        <f>'int 2 D '!AJ86</f>
        <v>NIL</v>
      </c>
      <c r="AN81" s="456">
        <f>'int 2 D '!AK86</f>
        <v>30</v>
      </c>
      <c r="AO81" s="456">
        <f>'int 2 D '!AL86</f>
        <v>38</v>
      </c>
      <c r="AP81" s="456" t="str">
        <f>'int 2 D '!AM86</f>
        <v>NIL</v>
      </c>
      <c r="AQ81" s="456" t="str">
        <f>'int 2 D '!AN86</f>
        <v>NIL</v>
      </c>
      <c r="AR81" s="456">
        <f>'int 3D '!AI86</f>
        <v>7</v>
      </c>
      <c r="AS81" s="456">
        <f>'int 3D '!AJ86</f>
        <v>10</v>
      </c>
      <c r="AT81" s="456">
        <f>'int 3D '!AK86</f>
        <v>4</v>
      </c>
      <c r="AU81" s="456">
        <f>'int 3D '!AL86</f>
        <v>23</v>
      </c>
      <c r="AV81" s="456">
        <f>'int 3D '!AM86</f>
        <v>22</v>
      </c>
      <c r="AW81" s="456">
        <f>'int 3D '!AN86</f>
        <v>2</v>
      </c>
      <c r="AX81" s="456">
        <f>TestMarks!AA83</f>
        <v>6</v>
      </c>
      <c r="AY81" s="456">
        <f>TestMarks!AB83</f>
        <v>4</v>
      </c>
      <c r="AZ81" s="456" t="str">
        <f>TestMarks!AC83</f>
        <v>NIL</v>
      </c>
      <c r="BA81" s="456" t="str">
        <f>TestMarks!AD83</f>
        <v>NIL</v>
      </c>
      <c r="BB81" s="456" t="str">
        <f>TestMarks!AE83</f>
        <v>NIL</v>
      </c>
      <c r="BC81" s="456" t="str">
        <f>TestMarks!AF83</f>
        <v>NIL</v>
      </c>
      <c r="BD81" s="456" t="str">
        <f>TestMarks!AG83</f>
        <v>NIL</v>
      </c>
      <c r="BE81" s="456" t="str">
        <f>TestMarks!AH83</f>
        <v>NIL</v>
      </c>
      <c r="BF81" s="456">
        <f>TestMarks!AI83</f>
        <v>9</v>
      </c>
      <c r="BG81" s="456">
        <f>TestMarks!AJ83</f>
        <v>9</v>
      </c>
      <c r="BH81" s="456" t="str">
        <f>TestMarks!AK83</f>
        <v>NIL</v>
      </c>
      <c r="BI81" s="456" t="str">
        <f>TestMarks!AL83</f>
        <v>NIL</v>
      </c>
      <c r="BJ81" s="456" t="str">
        <f>TestMarks!AM83</f>
        <v>NIL</v>
      </c>
      <c r="BK81" s="456" t="str">
        <f>TestMarks!AN83</f>
        <v>NIL</v>
      </c>
      <c r="BL81" s="456" t="str">
        <f>TestMarks!AO83</f>
        <v>NIL</v>
      </c>
      <c r="BM81" s="456" t="str">
        <f>TestMarks!AP83</f>
        <v>NIL</v>
      </c>
      <c r="BN81" s="456" t="str">
        <f>TestMarks!AQ83</f>
        <v>NIL</v>
      </c>
      <c r="BO81" s="456">
        <f>TestMarks!AR83</f>
        <v>5</v>
      </c>
    </row>
    <row r="82" spans="4:67" x14ac:dyDescent="0.2">
      <c r="D82" s="364">
        <f>'Student Entry'!B83</f>
        <v>70</v>
      </c>
      <c r="E82" s="388">
        <f>'Student Entry'!C83</f>
        <v>211413205072</v>
      </c>
      <c r="F82" s="214" t="str">
        <f>'Student Entry'!D83</f>
        <v>POOJA.R</v>
      </c>
      <c r="G82" s="456">
        <v>12</v>
      </c>
      <c r="H82" s="456">
        <v>6</v>
      </c>
      <c r="I82" s="456"/>
      <c r="J82" s="456">
        <v>8</v>
      </c>
      <c r="K82" s="456" t="s">
        <v>937</v>
      </c>
      <c r="L82" s="214"/>
      <c r="M82" s="456">
        <v>9</v>
      </c>
      <c r="N82" s="456">
        <v>4</v>
      </c>
      <c r="O82" s="456">
        <v>1</v>
      </c>
      <c r="P82" s="456">
        <v>1</v>
      </c>
      <c r="Q82" s="456">
        <v>4</v>
      </c>
      <c r="R82" s="214"/>
      <c r="S82" s="456">
        <v>9</v>
      </c>
      <c r="T82" s="456">
        <v>4</v>
      </c>
      <c r="U82" s="456">
        <v>2</v>
      </c>
      <c r="V82" s="456">
        <v>2</v>
      </c>
      <c r="W82" s="456">
        <v>4</v>
      </c>
      <c r="X82" s="214"/>
      <c r="Y82" s="456">
        <f t="shared" si="6"/>
        <v>29</v>
      </c>
      <c r="Z82" s="456">
        <f t="shared" si="7"/>
        <v>10</v>
      </c>
      <c r="AA82" s="456">
        <f t="shared" si="8"/>
        <v>2</v>
      </c>
      <c r="AB82" s="456">
        <f t="shared" si="9"/>
        <v>4</v>
      </c>
      <c r="AC82" s="456">
        <f t="shared" si="10"/>
        <v>13</v>
      </c>
      <c r="AD82" s="456">
        <f t="shared" si="11"/>
        <v>8</v>
      </c>
      <c r="AE82" s="456"/>
      <c r="AF82" s="456">
        <f ca="1">'int 1D'!AI87</f>
        <v>22</v>
      </c>
      <c r="AG82" s="456">
        <f>'int 1D'!AJ87</f>
        <v>36</v>
      </c>
      <c r="AH82" s="456">
        <f>'int 1D'!AK87</f>
        <v>20</v>
      </c>
      <c r="AI82" s="456" t="str">
        <f>'int 1D'!AL87</f>
        <v>NIL</v>
      </c>
      <c r="AJ82" s="456" t="str">
        <f>'int 1D'!AM87</f>
        <v>NIL</v>
      </c>
      <c r="AK82" s="456" t="str">
        <f>'int 1D'!AN87</f>
        <v>NIL</v>
      </c>
      <c r="AL82" s="456">
        <f>'int 2 D '!AI87</f>
        <v>2</v>
      </c>
      <c r="AM82" s="456" t="str">
        <f>'int 2 D '!AJ87</f>
        <v>NIL</v>
      </c>
      <c r="AN82" s="456">
        <f>'int 2 D '!AK87</f>
        <v>30</v>
      </c>
      <c r="AO82" s="456">
        <f>'int 2 D '!AL87</f>
        <v>32</v>
      </c>
      <c r="AP82" s="456" t="str">
        <f>'int 2 D '!AM87</f>
        <v>NIL</v>
      </c>
      <c r="AQ82" s="456" t="str">
        <f>'int 2 D '!AN87</f>
        <v>NIL</v>
      </c>
      <c r="AR82" s="456">
        <f>'int 3D '!AI87</f>
        <v>9</v>
      </c>
      <c r="AS82" s="456">
        <f>'int 3D '!AJ87</f>
        <v>10</v>
      </c>
      <c r="AT82" s="456">
        <f>'int 3D '!AK87</f>
        <v>8</v>
      </c>
      <c r="AU82" s="456">
        <f>'int 3D '!AL87</f>
        <v>14</v>
      </c>
      <c r="AV82" s="456">
        <f>'int 3D '!AM87</f>
        <v>17</v>
      </c>
      <c r="AW82" s="456">
        <f>'int 3D '!AN87</f>
        <v>1</v>
      </c>
      <c r="AX82" s="456">
        <f>TestMarks!AA84</f>
        <v>5</v>
      </c>
      <c r="AY82" s="456">
        <f>TestMarks!AB84</f>
        <v>9</v>
      </c>
      <c r="AZ82" s="456" t="str">
        <f>TestMarks!AC84</f>
        <v>NIL</v>
      </c>
      <c r="BA82" s="456" t="str">
        <f>TestMarks!AD84</f>
        <v>NIL</v>
      </c>
      <c r="BB82" s="456" t="str">
        <f>TestMarks!AE84</f>
        <v>NIL</v>
      </c>
      <c r="BC82" s="456" t="str">
        <f>TestMarks!AF84</f>
        <v>NIL</v>
      </c>
      <c r="BD82" s="456" t="str">
        <f>TestMarks!AG84</f>
        <v>NIL</v>
      </c>
      <c r="BE82" s="456" t="str">
        <f>TestMarks!AH84</f>
        <v>NIL</v>
      </c>
      <c r="BF82" s="456">
        <f>TestMarks!AI84</f>
        <v>6</v>
      </c>
      <c r="BG82" s="456">
        <f>TestMarks!AJ84</f>
        <v>6</v>
      </c>
      <c r="BH82" s="456" t="str">
        <f>TestMarks!AK84</f>
        <v>NIL</v>
      </c>
      <c r="BI82" s="456" t="str">
        <f>TestMarks!AL84</f>
        <v>NIL</v>
      </c>
      <c r="BJ82" s="456" t="str">
        <f>TestMarks!AM84</f>
        <v>NIL</v>
      </c>
      <c r="BK82" s="456" t="str">
        <f>TestMarks!AN84</f>
        <v>NIL</v>
      </c>
      <c r="BL82" s="456" t="str">
        <f>TestMarks!AO84</f>
        <v>NIL</v>
      </c>
      <c r="BM82" s="456" t="str">
        <f>TestMarks!AP84</f>
        <v>NIL</v>
      </c>
      <c r="BN82" s="456">
        <f>TestMarks!AQ84</f>
        <v>6</v>
      </c>
      <c r="BO82" s="456">
        <f>TestMarks!AR84</f>
        <v>9</v>
      </c>
    </row>
    <row r="83" spans="4:67" x14ac:dyDescent="0.2">
      <c r="D83" s="364">
        <f>'Student Entry'!B84</f>
        <v>71</v>
      </c>
      <c r="E83" s="388">
        <f>'Student Entry'!C84</f>
        <v>211413205073</v>
      </c>
      <c r="F83" s="214" t="str">
        <f>'Student Entry'!D84</f>
        <v>PRATHIBA.S</v>
      </c>
      <c r="G83" s="456">
        <v>12</v>
      </c>
      <c r="H83" s="456">
        <v>8</v>
      </c>
      <c r="I83" s="456"/>
      <c r="J83" s="456">
        <v>6</v>
      </c>
      <c r="K83" s="456">
        <v>6</v>
      </c>
      <c r="L83" s="214"/>
      <c r="M83" s="456">
        <v>7</v>
      </c>
      <c r="N83" s="456">
        <v>3</v>
      </c>
      <c r="O83" s="456" t="s">
        <v>937</v>
      </c>
      <c r="P83" s="456">
        <v>2</v>
      </c>
      <c r="Q83" s="456">
        <v>4</v>
      </c>
      <c r="R83" s="214"/>
      <c r="S83" s="456">
        <v>10</v>
      </c>
      <c r="T83" s="456">
        <v>2</v>
      </c>
      <c r="U83" s="456">
        <v>2</v>
      </c>
      <c r="V83" s="456">
        <v>4</v>
      </c>
      <c r="W83" s="456">
        <v>5</v>
      </c>
      <c r="X83" s="214"/>
      <c r="Y83" s="456">
        <f t="shared" si="6"/>
        <v>25</v>
      </c>
      <c r="Z83" s="456">
        <f t="shared" si="7"/>
        <v>17</v>
      </c>
      <c r="AA83" s="456">
        <f t="shared" si="8"/>
        <v>2</v>
      </c>
      <c r="AB83" s="456">
        <f t="shared" si="9"/>
        <v>6</v>
      </c>
      <c r="AC83" s="456">
        <f t="shared" si="10"/>
        <v>12</v>
      </c>
      <c r="AD83" s="456">
        <f t="shared" si="11"/>
        <v>9</v>
      </c>
      <c r="AE83" s="456"/>
      <c r="AF83" s="456">
        <f ca="1">'int 1D'!AI88</f>
        <v>10</v>
      </c>
      <c r="AG83" s="456">
        <f>'int 1D'!AJ88</f>
        <v>47</v>
      </c>
      <c r="AH83" s="456">
        <f>'int 1D'!AK88</f>
        <v>17</v>
      </c>
      <c r="AI83" s="456" t="str">
        <f>'int 1D'!AL88</f>
        <v>NIL</v>
      </c>
      <c r="AJ83" s="456" t="str">
        <f>'int 1D'!AM88</f>
        <v>NIL</v>
      </c>
      <c r="AK83" s="456" t="str">
        <f>'int 1D'!AN88</f>
        <v>NIL</v>
      </c>
      <c r="AL83" s="456">
        <f>'int 2 D '!AI88</f>
        <v>2</v>
      </c>
      <c r="AM83" s="456" t="str">
        <f>'int 2 D '!AJ88</f>
        <v>NIL</v>
      </c>
      <c r="AN83" s="456">
        <f>'int 2 D '!AK88</f>
        <v>17</v>
      </c>
      <c r="AO83" s="456">
        <f>'int 2 D '!AL88</f>
        <v>37</v>
      </c>
      <c r="AP83" s="456">
        <f>'int 2 D '!AM88</f>
        <v>7</v>
      </c>
      <c r="AQ83" s="456" t="str">
        <f>'int 2 D '!AN88</f>
        <v>NIL</v>
      </c>
      <c r="AR83" s="456">
        <f>'int 3D '!AI88</f>
        <v>5</v>
      </c>
      <c r="AS83" s="456">
        <f>'int 3D '!AJ88</f>
        <v>14</v>
      </c>
      <c r="AT83" s="456">
        <f>'int 3D '!AK88</f>
        <v>6</v>
      </c>
      <c r="AU83" s="456">
        <f>'int 3D '!AL88</f>
        <v>28</v>
      </c>
      <c r="AV83" s="456">
        <f>'int 3D '!AM88</f>
        <v>16</v>
      </c>
      <c r="AW83" s="456">
        <f>'int 3D '!AN88</f>
        <v>1</v>
      </c>
      <c r="AX83" s="456">
        <f>TestMarks!AA85</f>
        <v>6</v>
      </c>
      <c r="AY83" s="456">
        <f>TestMarks!AB85</f>
        <v>7</v>
      </c>
      <c r="AZ83" s="456" t="str">
        <f>TestMarks!AC85</f>
        <v>NIL</v>
      </c>
      <c r="BA83" s="456" t="str">
        <f>TestMarks!AD85</f>
        <v>NIL</v>
      </c>
      <c r="BB83" s="456" t="str">
        <f>TestMarks!AE85</f>
        <v>NIL</v>
      </c>
      <c r="BC83" s="456" t="str">
        <f>TestMarks!AF85</f>
        <v>NIL</v>
      </c>
      <c r="BD83" s="456" t="str">
        <f>TestMarks!AG85</f>
        <v>NIL</v>
      </c>
      <c r="BE83" s="456" t="str">
        <f>TestMarks!AH85</f>
        <v>NIL</v>
      </c>
      <c r="BF83" s="456">
        <f>TestMarks!AI85</f>
        <v>8</v>
      </c>
      <c r="BG83" s="456" t="str">
        <f>TestMarks!AJ85</f>
        <v>NIL</v>
      </c>
      <c r="BH83" s="456" t="str">
        <f>TestMarks!AK85</f>
        <v>NIL</v>
      </c>
      <c r="BI83" s="456" t="str">
        <f>TestMarks!AL85</f>
        <v>NIL</v>
      </c>
      <c r="BJ83" s="456" t="str">
        <f>TestMarks!AM85</f>
        <v>NIL</v>
      </c>
      <c r="BK83" s="456" t="str">
        <f>TestMarks!AN85</f>
        <v>NIL</v>
      </c>
      <c r="BL83" s="456" t="str">
        <f>TestMarks!AO85</f>
        <v>NIL</v>
      </c>
      <c r="BM83" s="456" t="str">
        <f>TestMarks!AP85</f>
        <v>NIL</v>
      </c>
      <c r="BN83" s="456">
        <f>TestMarks!AQ85</f>
        <v>9</v>
      </c>
      <c r="BO83" s="456">
        <f>TestMarks!AR85</f>
        <v>10</v>
      </c>
    </row>
    <row r="84" spans="4:67" x14ac:dyDescent="0.2">
      <c r="D84" s="364">
        <f>'Student Entry'!B85</f>
        <v>72</v>
      </c>
      <c r="E84" s="388">
        <f>'Student Entry'!C85</f>
        <v>211413205074</v>
      </c>
      <c r="F84" s="214" t="str">
        <f>'Student Entry'!D85</f>
        <v>PREETHI.S</v>
      </c>
      <c r="G84" s="456">
        <v>5</v>
      </c>
      <c r="H84" s="456">
        <v>6</v>
      </c>
      <c r="I84" s="456"/>
      <c r="J84" s="456">
        <v>9</v>
      </c>
      <c r="K84" s="456">
        <v>6</v>
      </c>
      <c r="L84" s="214"/>
      <c r="M84" s="456">
        <v>5</v>
      </c>
      <c r="N84" s="456">
        <v>5</v>
      </c>
      <c r="O84" s="456">
        <v>2</v>
      </c>
      <c r="P84" s="456">
        <v>2</v>
      </c>
      <c r="Q84" s="456">
        <v>2</v>
      </c>
      <c r="R84" s="214"/>
      <c r="S84" s="456">
        <v>10</v>
      </c>
      <c r="T84" s="456">
        <v>4</v>
      </c>
      <c r="U84" s="456">
        <v>2</v>
      </c>
      <c r="V84" s="456">
        <v>4</v>
      </c>
      <c r="W84" s="456">
        <v>3</v>
      </c>
      <c r="X84" s="214"/>
      <c r="Y84" s="456">
        <f t="shared" si="6"/>
        <v>19</v>
      </c>
      <c r="Z84" s="456">
        <f t="shared" si="7"/>
        <v>17</v>
      </c>
      <c r="AA84" s="456">
        <f t="shared" si="8"/>
        <v>4</v>
      </c>
      <c r="AB84" s="456">
        <f t="shared" si="9"/>
        <v>6</v>
      </c>
      <c r="AC84" s="456">
        <f t="shared" si="10"/>
        <v>14</v>
      </c>
      <c r="AD84" s="456">
        <f t="shared" si="11"/>
        <v>5</v>
      </c>
      <c r="AE84" s="456"/>
      <c r="AF84" s="456">
        <f ca="1">'int 1D'!AI89</f>
        <v>31</v>
      </c>
      <c r="AG84" s="456">
        <f>'int 1D'!AJ89</f>
        <v>23</v>
      </c>
      <c r="AH84" s="456">
        <f>'int 1D'!AK89</f>
        <v>20</v>
      </c>
      <c r="AI84" s="456" t="str">
        <f>'int 1D'!AL89</f>
        <v>NIL</v>
      </c>
      <c r="AJ84" s="456" t="str">
        <f>'int 1D'!AM89</f>
        <v>NIL</v>
      </c>
      <c r="AK84" s="456" t="str">
        <f>'int 1D'!AN89</f>
        <v>NIL</v>
      </c>
      <c r="AL84" s="456">
        <f>'int 2 D '!AI89</f>
        <v>1</v>
      </c>
      <c r="AM84" s="456" t="str">
        <f>'int 2 D '!AJ89</f>
        <v>NIL</v>
      </c>
      <c r="AN84" s="456">
        <f>'int 2 D '!AK89</f>
        <v>33</v>
      </c>
      <c r="AO84" s="456">
        <f>'int 2 D '!AL89</f>
        <v>22</v>
      </c>
      <c r="AP84" s="456">
        <f>'int 2 D '!AM89</f>
        <v>5</v>
      </c>
      <c r="AQ84" s="456" t="str">
        <f>'int 2 D '!AN89</f>
        <v>NIL</v>
      </c>
      <c r="AR84" s="456">
        <f>'int 3D '!AI89</f>
        <v>5</v>
      </c>
      <c r="AS84" s="456">
        <f>'int 3D '!AJ89</f>
        <v>10</v>
      </c>
      <c r="AT84" s="456">
        <f>'int 3D '!AK89</f>
        <v>13</v>
      </c>
      <c r="AU84" s="456">
        <f>'int 3D '!AL89</f>
        <v>15</v>
      </c>
      <c r="AV84" s="456">
        <f>'int 3D '!AM89</f>
        <v>17</v>
      </c>
      <c r="AW84" s="456">
        <f>'int 3D '!AN89</f>
        <v>2</v>
      </c>
      <c r="AX84" s="456">
        <f>TestMarks!AA86</f>
        <v>4</v>
      </c>
      <c r="AY84" s="456">
        <f>TestMarks!AB86</f>
        <v>8</v>
      </c>
      <c r="AZ84" s="456" t="str">
        <f>TestMarks!AC86</f>
        <v>NIL</v>
      </c>
      <c r="BA84" s="456" t="str">
        <f>TestMarks!AD86</f>
        <v>NIL</v>
      </c>
      <c r="BB84" s="456" t="str">
        <f>TestMarks!AE86</f>
        <v>NIL</v>
      </c>
      <c r="BC84" s="456" t="str">
        <f>TestMarks!AF86</f>
        <v>NIL</v>
      </c>
      <c r="BD84" s="456" t="str">
        <f>TestMarks!AG86</f>
        <v>NIL</v>
      </c>
      <c r="BE84" s="456" t="str">
        <f>TestMarks!AH86</f>
        <v>NIL</v>
      </c>
      <c r="BF84" s="456">
        <f>TestMarks!AI86</f>
        <v>7</v>
      </c>
      <c r="BG84" s="456">
        <f>TestMarks!AJ86</f>
        <v>7</v>
      </c>
      <c r="BH84" s="456" t="str">
        <f>TestMarks!AK86</f>
        <v>NIL</v>
      </c>
      <c r="BI84" s="456" t="str">
        <f>TestMarks!AL86</f>
        <v>NIL</v>
      </c>
      <c r="BJ84" s="456" t="str">
        <f>TestMarks!AM86</f>
        <v>NIL</v>
      </c>
      <c r="BK84" s="456" t="str">
        <f>TestMarks!AN86</f>
        <v>NIL</v>
      </c>
      <c r="BL84" s="456" t="str">
        <f>TestMarks!AO86</f>
        <v>NIL</v>
      </c>
      <c r="BM84" s="456" t="str">
        <f>TestMarks!AP86</f>
        <v>NIL</v>
      </c>
      <c r="BN84" s="456">
        <f>TestMarks!AQ86</f>
        <v>5</v>
      </c>
      <c r="BO84" s="456">
        <f>TestMarks!AR86</f>
        <v>8</v>
      </c>
    </row>
    <row r="85" spans="4:67" x14ac:dyDescent="0.2">
      <c r="D85" s="364">
        <f>'Student Entry'!B86</f>
        <v>73</v>
      </c>
      <c r="E85" s="388">
        <f>'Student Entry'!C86</f>
        <v>211413205075</v>
      </c>
      <c r="F85" s="214" t="str">
        <f>'Student Entry'!D86</f>
        <v>PRIYANGA.N</v>
      </c>
      <c r="G85" s="456">
        <v>12</v>
      </c>
      <c r="H85" s="456">
        <v>6</v>
      </c>
      <c r="I85" s="456"/>
      <c r="J85" s="456">
        <v>7</v>
      </c>
      <c r="K85" s="456">
        <v>6</v>
      </c>
      <c r="L85" s="214"/>
      <c r="M85" s="456">
        <v>9</v>
      </c>
      <c r="N85" s="456">
        <v>4</v>
      </c>
      <c r="O85" s="456">
        <v>4</v>
      </c>
      <c r="P85" s="456">
        <v>2</v>
      </c>
      <c r="Q85" s="456">
        <v>4</v>
      </c>
      <c r="R85" s="214"/>
      <c r="S85" s="456">
        <v>5</v>
      </c>
      <c r="T85" s="456">
        <v>2</v>
      </c>
      <c r="U85" s="456">
        <v>2</v>
      </c>
      <c r="V85" s="456">
        <v>4</v>
      </c>
      <c r="W85" s="456">
        <v>5</v>
      </c>
      <c r="X85" s="214"/>
      <c r="Y85" s="456">
        <f t="shared" si="6"/>
        <v>28</v>
      </c>
      <c r="Z85" s="456">
        <f t="shared" si="7"/>
        <v>16</v>
      </c>
      <c r="AA85" s="456">
        <f t="shared" si="8"/>
        <v>6</v>
      </c>
      <c r="AB85" s="456">
        <f t="shared" si="9"/>
        <v>6</v>
      </c>
      <c r="AC85" s="456">
        <f t="shared" si="10"/>
        <v>7</v>
      </c>
      <c r="AD85" s="456">
        <f t="shared" si="11"/>
        <v>9</v>
      </c>
      <c r="AE85" s="456"/>
      <c r="AF85" s="456">
        <f ca="1">'int 1D'!AI90</f>
        <v>21</v>
      </c>
      <c r="AG85" s="456">
        <f>'int 1D'!AJ90</f>
        <v>22</v>
      </c>
      <c r="AH85" s="456">
        <f>'int 1D'!AK90</f>
        <v>25</v>
      </c>
      <c r="AI85" s="456" t="str">
        <f>'int 1D'!AL90</f>
        <v>NIL</v>
      </c>
      <c r="AJ85" s="456" t="str">
        <f>'int 1D'!AM90</f>
        <v>NIL</v>
      </c>
      <c r="AK85" s="456" t="str">
        <f>'int 1D'!AN90</f>
        <v>NIL</v>
      </c>
      <c r="AL85" s="456">
        <f>'int 2 D '!AI90</f>
        <v>2</v>
      </c>
      <c r="AM85" s="456" t="str">
        <f>'int 2 D '!AJ90</f>
        <v>NIL</v>
      </c>
      <c r="AN85" s="456">
        <f>'int 2 D '!AK90</f>
        <v>28</v>
      </c>
      <c r="AO85" s="456">
        <f>'int 2 D '!AL90</f>
        <v>30</v>
      </c>
      <c r="AP85" s="456" t="str">
        <f>'int 2 D '!AM90</f>
        <v>NIL</v>
      </c>
      <c r="AQ85" s="456" t="str">
        <f>'int 2 D '!AN90</f>
        <v>NIL</v>
      </c>
      <c r="AR85" s="456">
        <f>'int 3D '!AI90</f>
        <v>8</v>
      </c>
      <c r="AS85" s="456">
        <f>'int 3D '!AJ90</f>
        <v>6</v>
      </c>
      <c r="AT85" s="456">
        <f>'int 3D '!AK90</f>
        <v>10</v>
      </c>
      <c r="AU85" s="456">
        <f>'int 3D '!AL90</f>
        <v>15</v>
      </c>
      <c r="AV85" s="456">
        <f>'int 3D '!AM90</f>
        <v>10</v>
      </c>
      <c r="AW85" s="456">
        <f>'int 3D '!AN90</f>
        <v>2</v>
      </c>
      <c r="AX85" s="456">
        <f>TestMarks!AA87</f>
        <v>8</v>
      </c>
      <c r="AY85" s="456">
        <f>TestMarks!AB87</f>
        <v>6</v>
      </c>
      <c r="AZ85" s="456" t="str">
        <f>TestMarks!AC87</f>
        <v>NIL</v>
      </c>
      <c r="BA85" s="456" t="str">
        <f>TestMarks!AD87</f>
        <v>NIL</v>
      </c>
      <c r="BB85" s="456" t="str">
        <f>TestMarks!AE87</f>
        <v>NIL</v>
      </c>
      <c r="BC85" s="456" t="str">
        <f>TestMarks!AF87</f>
        <v>NIL</v>
      </c>
      <c r="BD85" s="456" t="str">
        <f>TestMarks!AG87</f>
        <v>NIL</v>
      </c>
      <c r="BE85" s="456" t="str">
        <f>TestMarks!AH87</f>
        <v>NIL</v>
      </c>
      <c r="BF85" s="456">
        <f>TestMarks!AI87</f>
        <v>6</v>
      </c>
      <c r="BG85" s="456">
        <f>TestMarks!AJ87</f>
        <v>7</v>
      </c>
      <c r="BH85" s="456" t="str">
        <f>TestMarks!AK87</f>
        <v>NIL</v>
      </c>
      <c r="BI85" s="456" t="str">
        <f>TestMarks!AL87</f>
        <v>NIL</v>
      </c>
      <c r="BJ85" s="456" t="str">
        <f>TestMarks!AM87</f>
        <v>NIL</v>
      </c>
      <c r="BK85" s="456" t="str">
        <f>TestMarks!AN87</f>
        <v>NIL</v>
      </c>
      <c r="BL85" s="456" t="str">
        <f>TestMarks!AO87</f>
        <v>NIL</v>
      </c>
      <c r="BM85" s="456" t="str">
        <f>TestMarks!AP87</f>
        <v>NIL</v>
      </c>
      <c r="BN85" s="456">
        <f>TestMarks!AQ87</f>
        <v>7</v>
      </c>
      <c r="BO85" s="456">
        <f>TestMarks!AR87</f>
        <v>5</v>
      </c>
    </row>
    <row r="86" spans="4:67" x14ac:dyDescent="0.2">
      <c r="D86" s="364">
        <f>'Student Entry'!B87</f>
        <v>74</v>
      </c>
      <c r="E86" s="388">
        <f>'Student Entry'!C87</f>
        <v>211413205076</v>
      </c>
      <c r="F86" s="214" t="str">
        <f>'Student Entry'!D87</f>
        <v>PRIYANGA SIVAPRASAD</v>
      </c>
      <c r="G86" s="456">
        <v>6</v>
      </c>
      <c r="H86" s="456">
        <v>8</v>
      </c>
      <c r="I86" s="456"/>
      <c r="J86" s="456">
        <v>8</v>
      </c>
      <c r="K86" s="456">
        <v>6</v>
      </c>
      <c r="L86" s="214"/>
      <c r="M86" s="456">
        <v>7</v>
      </c>
      <c r="N86" s="456">
        <v>3</v>
      </c>
      <c r="O86" s="456">
        <v>4</v>
      </c>
      <c r="P86" s="456">
        <v>1</v>
      </c>
      <c r="Q86" s="456">
        <v>4</v>
      </c>
      <c r="R86" s="214"/>
      <c r="S86" s="456">
        <v>6</v>
      </c>
      <c r="T86" s="456">
        <v>2</v>
      </c>
      <c r="U86" s="456">
        <v>2</v>
      </c>
      <c r="V86" s="456">
        <v>2</v>
      </c>
      <c r="W86" s="456">
        <v>4</v>
      </c>
      <c r="X86" s="214"/>
      <c r="Y86" s="456">
        <f t="shared" si="6"/>
        <v>21</v>
      </c>
      <c r="Z86" s="456">
        <f t="shared" si="7"/>
        <v>17</v>
      </c>
      <c r="AA86" s="456">
        <f t="shared" si="8"/>
        <v>5</v>
      </c>
      <c r="AB86" s="456">
        <f t="shared" si="9"/>
        <v>4</v>
      </c>
      <c r="AC86" s="456">
        <f t="shared" si="10"/>
        <v>8</v>
      </c>
      <c r="AD86" s="456">
        <f t="shared" si="11"/>
        <v>8</v>
      </c>
      <c r="AE86" s="456"/>
      <c r="AF86" s="456">
        <f ca="1">'int 1D'!AI91</f>
        <v>20</v>
      </c>
      <c r="AG86" s="456">
        <f>'int 1D'!AJ91</f>
        <v>35</v>
      </c>
      <c r="AH86" s="456">
        <f>'int 1D'!AK91</f>
        <v>20</v>
      </c>
      <c r="AI86" s="456" t="str">
        <f>'int 1D'!AL91</f>
        <v>NIL</v>
      </c>
      <c r="AJ86" s="456" t="str">
        <f>'int 1D'!AM91</f>
        <v>NIL</v>
      </c>
      <c r="AK86" s="456" t="str">
        <f>'int 1D'!AN91</f>
        <v>NIL</v>
      </c>
      <c r="AL86" s="456">
        <f>'int 2 D '!AI91</f>
        <v>1</v>
      </c>
      <c r="AM86" s="456" t="str">
        <f>'int 2 D '!AJ91</f>
        <v>NIL</v>
      </c>
      <c r="AN86" s="456">
        <f>'int 2 D '!AK91</f>
        <v>25</v>
      </c>
      <c r="AO86" s="456">
        <f>'int 2 D '!AL91</f>
        <v>42</v>
      </c>
      <c r="AP86" s="456" t="str">
        <f>'int 2 D '!AM91</f>
        <v>NIL</v>
      </c>
      <c r="AQ86" s="456" t="str">
        <f>'int 2 D '!AN91</f>
        <v>NIL</v>
      </c>
      <c r="AR86" s="456">
        <f>'int 3D '!AI91</f>
        <v>4</v>
      </c>
      <c r="AS86" s="456">
        <f>'int 3D '!AJ91</f>
        <v>13</v>
      </c>
      <c r="AT86" s="456">
        <f>'int 3D '!AK91</f>
        <v>9</v>
      </c>
      <c r="AU86" s="456">
        <f>'int 3D '!AL91</f>
        <v>8</v>
      </c>
      <c r="AV86" s="456">
        <f>'int 3D '!AM91</f>
        <v>24</v>
      </c>
      <c r="AW86" s="456">
        <f>'int 3D '!AN91</f>
        <v>2</v>
      </c>
      <c r="AX86" s="456">
        <f>TestMarks!AA88</f>
        <v>8</v>
      </c>
      <c r="AY86" s="456">
        <f>TestMarks!AB88</f>
        <v>9</v>
      </c>
      <c r="AZ86" s="456" t="str">
        <f>TestMarks!AC88</f>
        <v>NIL</v>
      </c>
      <c r="BA86" s="456" t="str">
        <f>TestMarks!AD88</f>
        <v>NIL</v>
      </c>
      <c r="BB86" s="456" t="str">
        <f>TestMarks!AE88</f>
        <v>NIL</v>
      </c>
      <c r="BC86" s="456" t="str">
        <f>TestMarks!AF88</f>
        <v>NIL</v>
      </c>
      <c r="BD86" s="456" t="str">
        <f>TestMarks!AG88</f>
        <v>NIL</v>
      </c>
      <c r="BE86" s="456" t="str">
        <f>TestMarks!AH88</f>
        <v>NIL</v>
      </c>
      <c r="BF86" s="456">
        <f>TestMarks!AI88</f>
        <v>9</v>
      </c>
      <c r="BG86" s="456">
        <f>TestMarks!AJ88</f>
        <v>2</v>
      </c>
      <c r="BH86" s="456" t="str">
        <f>TestMarks!AK88</f>
        <v>NIL</v>
      </c>
      <c r="BI86" s="456" t="str">
        <f>TestMarks!AL88</f>
        <v>NIL</v>
      </c>
      <c r="BJ86" s="456" t="str">
        <f>TestMarks!AM88</f>
        <v>NIL</v>
      </c>
      <c r="BK86" s="456" t="str">
        <f>TestMarks!AN88</f>
        <v>NIL</v>
      </c>
      <c r="BL86" s="456" t="str">
        <f>TestMarks!AO88</f>
        <v>NIL</v>
      </c>
      <c r="BM86" s="456" t="str">
        <f>TestMarks!AP88</f>
        <v>NIL</v>
      </c>
      <c r="BN86" s="456">
        <f>TestMarks!AQ88</f>
        <v>4</v>
      </c>
      <c r="BO86" s="456">
        <f>TestMarks!AR88</f>
        <v>5</v>
      </c>
    </row>
    <row r="87" spans="4:67" x14ac:dyDescent="0.2">
      <c r="D87" s="364">
        <f>'Student Entry'!B88</f>
        <v>75</v>
      </c>
      <c r="E87" s="388">
        <f>'Student Entry'!C88</f>
        <v>211413205077</v>
      </c>
      <c r="F87" s="214" t="str">
        <f>'Student Entry'!D88</f>
        <v>PRIYANKA.M</v>
      </c>
      <c r="G87" s="456">
        <v>10</v>
      </c>
      <c r="H87" s="456">
        <v>7</v>
      </c>
      <c r="I87" s="456"/>
      <c r="J87" s="456">
        <v>10</v>
      </c>
      <c r="K87" s="456">
        <v>6</v>
      </c>
      <c r="L87" s="214"/>
      <c r="M87" s="456">
        <v>8</v>
      </c>
      <c r="N87" s="456">
        <v>5</v>
      </c>
      <c r="O87" s="456">
        <v>5</v>
      </c>
      <c r="P87" s="456">
        <v>2</v>
      </c>
      <c r="Q87" s="456">
        <v>3</v>
      </c>
      <c r="R87" s="214"/>
      <c r="S87" s="456">
        <v>8</v>
      </c>
      <c r="T87" s="456">
        <v>4</v>
      </c>
      <c r="U87" s="456">
        <v>2</v>
      </c>
      <c r="V87" s="456">
        <v>4</v>
      </c>
      <c r="W87" s="456">
        <v>5</v>
      </c>
      <c r="X87" s="214"/>
      <c r="Y87" s="456">
        <f t="shared" si="6"/>
        <v>28</v>
      </c>
      <c r="Z87" s="456">
        <f t="shared" si="7"/>
        <v>18</v>
      </c>
      <c r="AA87" s="456">
        <f t="shared" si="8"/>
        <v>7</v>
      </c>
      <c r="AB87" s="456">
        <f t="shared" si="9"/>
        <v>6</v>
      </c>
      <c r="AC87" s="456">
        <f t="shared" si="10"/>
        <v>12</v>
      </c>
      <c r="AD87" s="456">
        <f t="shared" si="11"/>
        <v>8</v>
      </c>
      <c r="AE87" s="456"/>
      <c r="AF87" s="456">
        <f ca="1">'int 1D'!AI92</f>
        <v>27</v>
      </c>
      <c r="AG87" s="456">
        <f>'int 1D'!AJ92</f>
        <v>34</v>
      </c>
      <c r="AH87" s="456">
        <f>'int 1D'!AK92</f>
        <v>22</v>
      </c>
      <c r="AI87" s="456" t="str">
        <f>'int 1D'!AL92</f>
        <v>NIL</v>
      </c>
      <c r="AJ87" s="456" t="str">
        <f>'int 1D'!AM92</f>
        <v>NIL</v>
      </c>
      <c r="AK87" s="456" t="str">
        <f>'int 1D'!AN92</f>
        <v>NIL</v>
      </c>
      <c r="AL87" s="456">
        <f>'int 2 D '!AI92</f>
        <v>2</v>
      </c>
      <c r="AM87" s="456" t="str">
        <f>'int 2 D '!AJ92</f>
        <v>NIL</v>
      </c>
      <c r="AN87" s="456">
        <f>'int 2 D '!AK92</f>
        <v>29</v>
      </c>
      <c r="AO87" s="456">
        <f>'int 2 D '!AL92</f>
        <v>32</v>
      </c>
      <c r="AP87" s="456" t="str">
        <f>'int 2 D '!AM92</f>
        <v>NIL</v>
      </c>
      <c r="AQ87" s="456" t="str">
        <f>'int 2 D '!AN92</f>
        <v>NIL</v>
      </c>
      <c r="AR87" s="456">
        <f>'int 3D '!AI92</f>
        <v>9</v>
      </c>
      <c r="AS87" s="456">
        <f>'int 3D '!AJ92</f>
        <v>10</v>
      </c>
      <c r="AT87" s="456">
        <f>'int 3D '!AK92</f>
        <v>10</v>
      </c>
      <c r="AU87" s="456">
        <f>'int 3D '!AL92</f>
        <v>8</v>
      </c>
      <c r="AV87" s="456">
        <f>'int 3D '!AM92</f>
        <v>24</v>
      </c>
      <c r="AW87" s="456">
        <f>'int 3D '!AN92</f>
        <v>1</v>
      </c>
      <c r="AX87" s="456">
        <f>TestMarks!AA89</f>
        <v>9</v>
      </c>
      <c r="AY87" s="456" t="str">
        <f>TestMarks!AB89</f>
        <v>NIL</v>
      </c>
      <c r="AZ87" s="456" t="str">
        <f>TestMarks!AC89</f>
        <v>NIL</v>
      </c>
      <c r="BA87" s="456" t="str">
        <f>TestMarks!AD89</f>
        <v>NIL</v>
      </c>
      <c r="BB87" s="456" t="str">
        <f>TestMarks!AE89</f>
        <v>NIL</v>
      </c>
      <c r="BC87" s="456" t="str">
        <f>TestMarks!AF89</f>
        <v>NIL</v>
      </c>
      <c r="BD87" s="456" t="str">
        <f>TestMarks!AG89</f>
        <v>NIL</v>
      </c>
      <c r="BE87" s="456" t="str">
        <f>TestMarks!AH89</f>
        <v>NIL</v>
      </c>
      <c r="BF87" s="456">
        <f>TestMarks!AI89</f>
        <v>5</v>
      </c>
      <c r="BG87" s="456">
        <f>TestMarks!AJ89</f>
        <v>8</v>
      </c>
      <c r="BH87" s="456" t="str">
        <f>TestMarks!AK89</f>
        <v>NIL</v>
      </c>
      <c r="BI87" s="456" t="str">
        <f>TestMarks!AL89</f>
        <v>NIL</v>
      </c>
      <c r="BJ87" s="456" t="str">
        <f>TestMarks!AM89</f>
        <v>NIL</v>
      </c>
      <c r="BK87" s="456" t="str">
        <f>TestMarks!AN89</f>
        <v>NIL</v>
      </c>
      <c r="BL87" s="456" t="str">
        <f>TestMarks!AO89</f>
        <v>NIL</v>
      </c>
      <c r="BM87" s="456" t="str">
        <f>TestMarks!AP89</f>
        <v>NIL</v>
      </c>
      <c r="BN87" s="456">
        <f>TestMarks!AQ89</f>
        <v>6</v>
      </c>
      <c r="BO87" s="456">
        <f>TestMarks!AR89</f>
        <v>8</v>
      </c>
    </row>
    <row r="88" spans="4:67" x14ac:dyDescent="0.2">
      <c r="D88" s="364">
        <f>'Student Entry'!B89</f>
        <v>76</v>
      </c>
      <c r="E88" s="388">
        <f>'Student Entry'!C89</f>
        <v>211413205078</v>
      </c>
      <c r="F88" s="214" t="str">
        <f>'Student Entry'!D89</f>
        <v>RAHUL.K.C</v>
      </c>
      <c r="G88" s="456" t="s">
        <v>937</v>
      </c>
      <c r="H88" s="456">
        <v>4</v>
      </c>
      <c r="I88" s="456"/>
      <c r="J88" s="456">
        <v>8</v>
      </c>
      <c r="K88" s="456">
        <v>6</v>
      </c>
      <c r="L88" s="214"/>
      <c r="M88" s="456">
        <v>9</v>
      </c>
      <c r="N88" s="456">
        <v>4</v>
      </c>
      <c r="O88" s="456">
        <v>4</v>
      </c>
      <c r="P88" s="456">
        <v>2</v>
      </c>
      <c r="Q88" s="456">
        <v>3</v>
      </c>
      <c r="R88" s="214"/>
      <c r="S88" s="456">
        <v>9</v>
      </c>
      <c r="T88" s="456">
        <v>2</v>
      </c>
      <c r="U88" s="456">
        <v>1</v>
      </c>
      <c r="V88" s="456">
        <v>3</v>
      </c>
      <c r="W88" s="456">
        <v>2</v>
      </c>
      <c r="X88" s="214"/>
      <c r="Y88" s="456">
        <f t="shared" si="6"/>
        <v>17</v>
      </c>
      <c r="Z88" s="456">
        <f t="shared" si="7"/>
        <v>14</v>
      </c>
      <c r="AA88" s="456">
        <f t="shared" si="8"/>
        <v>6</v>
      </c>
      <c r="AB88" s="456">
        <f t="shared" si="9"/>
        <v>4</v>
      </c>
      <c r="AC88" s="456">
        <f t="shared" si="10"/>
        <v>11</v>
      </c>
      <c r="AD88" s="456">
        <f t="shared" si="11"/>
        <v>5</v>
      </c>
      <c r="AE88" s="456"/>
      <c r="AF88" s="456">
        <f ca="1">'int 1D'!AI93</f>
        <v>32</v>
      </c>
      <c r="AG88" s="456">
        <f>'int 1D'!AJ93</f>
        <v>18</v>
      </c>
      <c r="AH88" s="456">
        <f>'int 1D'!AK93</f>
        <v>29</v>
      </c>
      <c r="AI88" s="456" t="str">
        <f>'int 1D'!AL93</f>
        <v>NIL</v>
      </c>
      <c r="AJ88" s="456" t="str">
        <f>'int 1D'!AM93</f>
        <v>NIL</v>
      </c>
      <c r="AK88" s="456" t="str">
        <f>'int 1D'!AN93</f>
        <v>NIL</v>
      </c>
      <c r="AL88" s="456">
        <f>'int 2 D '!AI93</f>
        <v>2</v>
      </c>
      <c r="AM88" s="456" t="str">
        <f>'int 2 D '!AJ93</f>
        <v>NIL</v>
      </c>
      <c r="AN88" s="456">
        <f>'int 2 D '!AK93</f>
        <v>12</v>
      </c>
      <c r="AO88" s="456">
        <f>'int 2 D '!AL93</f>
        <v>48</v>
      </c>
      <c r="AP88" s="456">
        <f>'int 2 D '!AM93</f>
        <v>7</v>
      </c>
      <c r="AQ88" s="456" t="str">
        <f>'int 2 D '!AN93</f>
        <v>NIL</v>
      </c>
      <c r="AR88" s="456">
        <f>'int 3D '!AI93</f>
        <v>10</v>
      </c>
      <c r="AS88" s="456">
        <f>'int 3D '!AJ93</f>
        <v>10</v>
      </c>
      <c r="AT88" s="456">
        <f>'int 3D '!AK93</f>
        <v>10</v>
      </c>
      <c r="AU88" s="456">
        <f>'int 3D '!AL93</f>
        <v>32</v>
      </c>
      <c r="AV88" s="456">
        <f>'int 3D '!AM93</f>
        <v>20</v>
      </c>
      <c r="AW88" s="456">
        <f>'int 3D '!AN93</f>
        <v>2</v>
      </c>
      <c r="AX88" s="456">
        <f>TestMarks!AA90</f>
        <v>9</v>
      </c>
      <c r="AY88" s="456">
        <f>TestMarks!AB90</f>
        <v>7</v>
      </c>
      <c r="AZ88" s="456" t="str">
        <f>TestMarks!AC90</f>
        <v>NIL</v>
      </c>
      <c r="BA88" s="456" t="str">
        <f>TestMarks!AD90</f>
        <v>NIL</v>
      </c>
      <c r="BB88" s="456" t="str">
        <f>TestMarks!AE90</f>
        <v>NIL</v>
      </c>
      <c r="BC88" s="456" t="str">
        <f>TestMarks!AF90</f>
        <v>NIL</v>
      </c>
      <c r="BD88" s="456" t="str">
        <f>TestMarks!AG90</f>
        <v>NIL</v>
      </c>
      <c r="BE88" s="456" t="str">
        <f>TestMarks!AH90</f>
        <v>NIL</v>
      </c>
      <c r="BF88" s="456">
        <f>TestMarks!AI90</f>
        <v>8</v>
      </c>
      <c r="BG88" s="456">
        <f>TestMarks!AJ90</f>
        <v>6</v>
      </c>
      <c r="BH88" s="456" t="str">
        <f>TestMarks!AK90</f>
        <v>NIL</v>
      </c>
      <c r="BI88" s="456" t="str">
        <f>TestMarks!AL90</f>
        <v>NIL</v>
      </c>
      <c r="BJ88" s="456" t="str">
        <f>TestMarks!AM90</f>
        <v>NIL</v>
      </c>
      <c r="BK88" s="456" t="str">
        <f>TestMarks!AN90</f>
        <v>NIL</v>
      </c>
      <c r="BL88" s="456" t="str">
        <f>TestMarks!AO90</f>
        <v>NIL</v>
      </c>
      <c r="BM88" s="456" t="str">
        <f>TestMarks!AP90</f>
        <v>NIL</v>
      </c>
      <c r="BN88" s="456">
        <f>TestMarks!AQ90</f>
        <v>8</v>
      </c>
      <c r="BO88" s="456">
        <f>TestMarks!AR90</f>
        <v>2</v>
      </c>
    </row>
    <row r="89" spans="4:67" x14ac:dyDescent="0.2">
      <c r="D89" s="364">
        <f>'Student Entry'!B90</f>
        <v>77</v>
      </c>
      <c r="E89" s="388">
        <f>'Student Entry'!C90</f>
        <v>211413205079</v>
      </c>
      <c r="F89" s="214" t="str">
        <f>'Student Entry'!D90</f>
        <v>RAJESWARI.M.P</v>
      </c>
      <c r="G89" s="456">
        <v>10</v>
      </c>
      <c r="H89" s="456">
        <v>5</v>
      </c>
      <c r="I89" s="456"/>
      <c r="J89" s="456">
        <v>5</v>
      </c>
      <c r="K89" s="456">
        <v>6</v>
      </c>
      <c r="L89" s="214"/>
      <c r="M89" s="456">
        <v>8</v>
      </c>
      <c r="N89" s="456">
        <v>3</v>
      </c>
      <c r="O89" s="456">
        <v>3</v>
      </c>
      <c r="P89" s="456">
        <v>2</v>
      </c>
      <c r="Q89" s="456">
        <v>2</v>
      </c>
      <c r="R89" s="214"/>
      <c r="S89" s="456">
        <v>10</v>
      </c>
      <c r="T89" s="456">
        <v>4</v>
      </c>
      <c r="U89" s="456">
        <v>2</v>
      </c>
      <c r="V89" s="456">
        <v>2</v>
      </c>
      <c r="W89" s="456">
        <v>5</v>
      </c>
      <c r="X89" s="214"/>
      <c r="Y89" s="456">
        <f t="shared" si="6"/>
        <v>23</v>
      </c>
      <c r="Z89" s="456">
        <f t="shared" si="7"/>
        <v>14</v>
      </c>
      <c r="AA89" s="456">
        <f t="shared" si="8"/>
        <v>5</v>
      </c>
      <c r="AB89" s="456">
        <f t="shared" si="9"/>
        <v>4</v>
      </c>
      <c r="AC89" s="456">
        <f t="shared" si="10"/>
        <v>14</v>
      </c>
      <c r="AD89" s="456">
        <f t="shared" si="11"/>
        <v>7</v>
      </c>
      <c r="AE89" s="456"/>
      <c r="AF89" s="456">
        <f ca="1">'int 1D'!AI94</f>
        <v>14</v>
      </c>
      <c r="AG89" s="456">
        <f>'int 1D'!AJ94</f>
        <v>46</v>
      </c>
      <c r="AH89" s="456">
        <f>'int 1D'!AK94</f>
        <v>30</v>
      </c>
      <c r="AI89" s="456" t="str">
        <f>'int 1D'!AL94</f>
        <v>NIL</v>
      </c>
      <c r="AJ89" s="456" t="str">
        <f>'int 1D'!AM94</f>
        <v>NIL</v>
      </c>
      <c r="AK89" s="456" t="str">
        <f>'int 1D'!AN94</f>
        <v>NIL</v>
      </c>
      <c r="AL89" s="456">
        <f>'int 2 D '!AI94</f>
        <v>1</v>
      </c>
      <c r="AM89" s="456" t="str">
        <f>'int 2 D '!AJ94</f>
        <v>NIL</v>
      </c>
      <c r="AN89" s="456">
        <f>'int 2 D '!AK94</f>
        <v>9</v>
      </c>
      <c r="AO89" s="456">
        <f>'int 2 D '!AL94</f>
        <v>66</v>
      </c>
      <c r="AP89" s="456" t="str">
        <f>'int 2 D '!AM94</f>
        <v>NIL</v>
      </c>
      <c r="AQ89" s="456" t="str">
        <f>'int 2 D '!AN94</f>
        <v>NIL</v>
      </c>
      <c r="AR89" s="456">
        <f>'int 3D '!AI94</f>
        <v>5</v>
      </c>
      <c r="AS89" s="456">
        <f>'int 3D '!AJ94</f>
        <v>14</v>
      </c>
      <c r="AT89" s="456">
        <f>'int 3D '!AK94</f>
        <v>10</v>
      </c>
      <c r="AU89" s="456">
        <f>'int 3D '!AL94</f>
        <v>17</v>
      </c>
      <c r="AV89" s="456">
        <f>'int 3D '!AM94</f>
        <v>19</v>
      </c>
      <c r="AW89" s="456">
        <f>'int 3D '!AN94</f>
        <v>1</v>
      </c>
      <c r="AX89" s="456">
        <f>TestMarks!AA91</f>
        <v>6</v>
      </c>
      <c r="AY89" s="456">
        <f>TestMarks!AB91</f>
        <v>4</v>
      </c>
      <c r="AZ89" s="456" t="str">
        <f>TestMarks!AC91</f>
        <v>NIL</v>
      </c>
      <c r="BA89" s="456" t="str">
        <f>TestMarks!AD91</f>
        <v>NIL</v>
      </c>
      <c r="BB89" s="456" t="str">
        <f>TestMarks!AE91</f>
        <v>NIL</v>
      </c>
      <c r="BC89" s="456" t="str">
        <f>TestMarks!AF91</f>
        <v>NIL</v>
      </c>
      <c r="BD89" s="456" t="str">
        <f>TestMarks!AG91</f>
        <v>NIL</v>
      </c>
      <c r="BE89" s="456" t="str">
        <f>TestMarks!AH91</f>
        <v>NIL</v>
      </c>
      <c r="BF89" s="456">
        <f>TestMarks!AI91</f>
        <v>2</v>
      </c>
      <c r="BG89" s="456">
        <f>TestMarks!AJ91</f>
        <v>9</v>
      </c>
      <c r="BH89" s="456" t="str">
        <f>TestMarks!AK91</f>
        <v>NIL</v>
      </c>
      <c r="BI89" s="456" t="str">
        <f>TestMarks!AL91</f>
        <v>NIL</v>
      </c>
      <c r="BJ89" s="456" t="str">
        <f>TestMarks!AM91</f>
        <v>NIL</v>
      </c>
      <c r="BK89" s="456" t="str">
        <f>TestMarks!AN91</f>
        <v>NIL</v>
      </c>
      <c r="BL89" s="456" t="str">
        <f>TestMarks!AO91</f>
        <v>NIL</v>
      </c>
      <c r="BM89" s="456" t="str">
        <f>TestMarks!AP91</f>
        <v>NIL</v>
      </c>
      <c r="BN89" s="456">
        <f>TestMarks!AQ91</f>
        <v>5</v>
      </c>
      <c r="BO89" s="456">
        <f>TestMarks!AR91</f>
        <v>8</v>
      </c>
    </row>
    <row r="90" spans="4:67" x14ac:dyDescent="0.2">
      <c r="D90" s="364">
        <f>'Student Entry'!B91</f>
        <v>78</v>
      </c>
      <c r="E90" s="388">
        <f>'Student Entry'!C91</f>
        <v>211413205080</v>
      </c>
      <c r="F90" s="214" t="str">
        <f>'Student Entry'!D91</f>
        <v>RAJ MOHAN.D</v>
      </c>
      <c r="G90" s="456">
        <v>6</v>
      </c>
      <c r="H90" s="456">
        <v>3</v>
      </c>
      <c r="I90" s="456"/>
      <c r="J90" s="456">
        <v>10</v>
      </c>
      <c r="K90" s="456" t="s">
        <v>937</v>
      </c>
      <c r="L90" s="214"/>
      <c r="M90" s="456">
        <v>7</v>
      </c>
      <c r="N90" s="456">
        <v>2</v>
      </c>
      <c r="O90" s="456">
        <v>2</v>
      </c>
      <c r="P90" s="456" t="s">
        <v>937</v>
      </c>
      <c r="Q90" s="456">
        <v>4</v>
      </c>
      <c r="R90" s="214"/>
      <c r="S90" s="456">
        <v>6</v>
      </c>
      <c r="T90" s="456">
        <v>2</v>
      </c>
      <c r="U90" s="456">
        <v>2</v>
      </c>
      <c r="V90" s="456">
        <v>4</v>
      </c>
      <c r="W90" s="456">
        <v>3</v>
      </c>
      <c r="X90" s="214"/>
      <c r="Y90" s="456">
        <f t="shared" si="6"/>
        <v>23</v>
      </c>
      <c r="Z90" s="456">
        <f t="shared" si="7"/>
        <v>5</v>
      </c>
      <c r="AA90" s="456">
        <f t="shared" si="8"/>
        <v>2</v>
      </c>
      <c r="AB90" s="456">
        <f t="shared" si="9"/>
        <v>6</v>
      </c>
      <c r="AC90" s="456">
        <f t="shared" si="10"/>
        <v>8</v>
      </c>
      <c r="AD90" s="456">
        <f t="shared" si="11"/>
        <v>7</v>
      </c>
      <c r="AE90" s="456"/>
      <c r="AF90" s="456">
        <f ca="1">'int 1D'!AI95</f>
        <v>28</v>
      </c>
      <c r="AG90" s="456">
        <f>'int 1D'!AJ95</f>
        <v>20</v>
      </c>
      <c r="AH90" s="456">
        <f>'int 1D'!AK95</f>
        <v>19</v>
      </c>
      <c r="AI90" s="456" t="str">
        <f>'int 1D'!AL95</f>
        <v>NIL</v>
      </c>
      <c r="AJ90" s="456" t="str">
        <f>'int 1D'!AM95</f>
        <v>NIL</v>
      </c>
      <c r="AK90" s="456" t="str">
        <f>'int 1D'!AN95</f>
        <v>NIL</v>
      </c>
      <c r="AL90" s="456">
        <f>'int 2 D '!AI95</f>
        <v>2</v>
      </c>
      <c r="AM90" s="456" t="str">
        <f>'int 2 D '!AJ95</f>
        <v>NIL</v>
      </c>
      <c r="AN90" s="456">
        <f>'int 2 D '!AK95</f>
        <v>28</v>
      </c>
      <c r="AO90" s="456">
        <f>'int 2 D '!AL95</f>
        <v>27</v>
      </c>
      <c r="AP90" s="456" t="str">
        <f>'int 2 D '!AM95</f>
        <v>NIL</v>
      </c>
      <c r="AQ90" s="456" t="str">
        <f>'int 2 D '!AN95</f>
        <v>NIL</v>
      </c>
      <c r="AR90" s="456">
        <f>'int 3D '!AI95</f>
        <v>7</v>
      </c>
      <c r="AS90" s="456">
        <f>'int 3D '!AJ95</f>
        <v>8</v>
      </c>
      <c r="AT90" s="456">
        <f>'int 3D '!AK95</f>
        <v>10</v>
      </c>
      <c r="AU90" s="456">
        <f>'int 3D '!AL95</f>
        <v>5</v>
      </c>
      <c r="AV90" s="456">
        <f>'int 3D '!AM95</f>
        <v>24</v>
      </c>
      <c r="AW90" s="456">
        <f>'int 3D '!AN95</f>
        <v>2</v>
      </c>
      <c r="AX90" s="456">
        <f>TestMarks!AA92</f>
        <v>5</v>
      </c>
      <c r="AY90" s="456">
        <f>TestMarks!AB92</f>
        <v>2</v>
      </c>
      <c r="AZ90" s="456" t="str">
        <f>TestMarks!AC92</f>
        <v>NIL</v>
      </c>
      <c r="BA90" s="456" t="str">
        <f>TestMarks!AD92</f>
        <v>NIL</v>
      </c>
      <c r="BB90" s="456" t="str">
        <f>TestMarks!AE92</f>
        <v>NIL</v>
      </c>
      <c r="BC90" s="456" t="str">
        <f>TestMarks!AF92</f>
        <v>NIL</v>
      </c>
      <c r="BD90" s="456" t="str">
        <f>TestMarks!AG92</f>
        <v>NIL</v>
      </c>
      <c r="BE90" s="456" t="str">
        <f>TestMarks!AH92</f>
        <v>NIL</v>
      </c>
      <c r="BF90" s="456">
        <f>TestMarks!AI92</f>
        <v>8</v>
      </c>
      <c r="BG90" s="456">
        <f>TestMarks!AJ92</f>
        <v>7</v>
      </c>
      <c r="BH90" s="456" t="str">
        <f>TestMarks!AK92</f>
        <v>NIL</v>
      </c>
      <c r="BI90" s="456" t="str">
        <f>TestMarks!AL92</f>
        <v>NIL</v>
      </c>
      <c r="BJ90" s="456" t="str">
        <f>TestMarks!AM92</f>
        <v>NIL</v>
      </c>
      <c r="BK90" s="456" t="str">
        <f>TestMarks!AN92</f>
        <v>NIL</v>
      </c>
      <c r="BL90" s="456" t="str">
        <f>TestMarks!AO92</f>
        <v>NIL</v>
      </c>
      <c r="BM90" s="456" t="str">
        <f>TestMarks!AP92</f>
        <v>NIL</v>
      </c>
      <c r="BN90" s="456">
        <f>TestMarks!AQ92</f>
        <v>5</v>
      </c>
      <c r="BO90" s="456">
        <f>TestMarks!AR92</f>
        <v>6</v>
      </c>
    </row>
    <row r="91" spans="4:67" x14ac:dyDescent="0.2">
      <c r="D91" s="364">
        <f>'Student Entry'!B92</f>
        <v>79</v>
      </c>
      <c r="E91" s="388">
        <f>'Student Entry'!C92</f>
        <v>211413205081</v>
      </c>
      <c r="F91" s="214" t="str">
        <f>'Student Entry'!D92</f>
        <v>RANGEELA.D</v>
      </c>
      <c r="G91" s="456">
        <v>10</v>
      </c>
      <c r="H91" s="456">
        <v>7</v>
      </c>
      <c r="I91" s="456"/>
      <c r="J91" s="456">
        <v>6</v>
      </c>
      <c r="K91" s="456">
        <v>6</v>
      </c>
      <c r="L91" s="214"/>
      <c r="M91" s="456">
        <v>9</v>
      </c>
      <c r="N91" s="456">
        <v>5</v>
      </c>
      <c r="O91" s="456">
        <v>4</v>
      </c>
      <c r="P91" s="456">
        <v>2</v>
      </c>
      <c r="Q91" s="456">
        <v>3</v>
      </c>
      <c r="R91" s="214"/>
      <c r="S91" s="456">
        <v>6</v>
      </c>
      <c r="T91" s="456">
        <v>4</v>
      </c>
      <c r="U91" s="456">
        <v>2</v>
      </c>
      <c r="V91" s="456">
        <v>4</v>
      </c>
      <c r="W91" s="456">
        <v>5</v>
      </c>
      <c r="X91" s="214"/>
      <c r="Y91" s="456">
        <f t="shared" si="6"/>
        <v>25</v>
      </c>
      <c r="Z91" s="456">
        <f t="shared" si="7"/>
        <v>18</v>
      </c>
      <c r="AA91" s="456">
        <f t="shared" si="8"/>
        <v>6</v>
      </c>
      <c r="AB91" s="456">
        <f t="shared" si="9"/>
        <v>6</v>
      </c>
      <c r="AC91" s="456">
        <f t="shared" si="10"/>
        <v>10</v>
      </c>
      <c r="AD91" s="456">
        <f t="shared" si="11"/>
        <v>8</v>
      </c>
      <c r="AE91" s="456"/>
      <c r="AF91" s="456">
        <f ca="1">'int 1D'!AI96</f>
        <v>23</v>
      </c>
      <c r="AG91" s="456">
        <f>'int 1D'!AJ96</f>
        <v>36</v>
      </c>
      <c r="AH91" s="456">
        <f>'int 1D'!AK96</f>
        <v>20</v>
      </c>
      <c r="AI91" s="456" t="str">
        <f>'int 1D'!AL96</f>
        <v>NIL</v>
      </c>
      <c r="AJ91" s="456" t="str">
        <f>'int 1D'!AM96</f>
        <v>NIL</v>
      </c>
      <c r="AK91" s="456" t="str">
        <f>'int 1D'!AN96</f>
        <v>NIL</v>
      </c>
      <c r="AL91" s="456">
        <f>'int 2 D '!AI96</f>
        <v>1</v>
      </c>
      <c r="AM91" s="456" t="str">
        <f>'int 2 D '!AJ96</f>
        <v>NIL</v>
      </c>
      <c r="AN91" s="456">
        <f>'int 2 D '!AK96</f>
        <v>24</v>
      </c>
      <c r="AO91" s="456">
        <f>'int 2 D '!AL96</f>
        <v>33</v>
      </c>
      <c r="AP91" s="456" t="str">
        <f>'int 2 D '!AM96</f>
        <v>NIL</v>
      </c>
      <c r="AQ91" s="456" t="str">
        <f>'int 2 D '!AN96</f>
        <v>NIL</v>
      </c>
      <c r="AR91" s="456">
        <f>'int 3D '!AI96</f>
        <v>7</v>
      </c>
      <c r="AS91" s="456">
        <f>'int 3D '!AJ96</f>
        <v>9</v>
      </c>
      <c r="AT91" s="456">
        <f>'int 3D '!AK96</f>
        <v>4</v>
      </c>
      <c r="AU91" s="456">
        <f>'int 3D '!AL96</f>
        <v>22</v>
      </c>
      <c r="AV91" s="456">
        <f>'int 3D '!AM96</f>
        <v>23</v>
      </c>
      <c r="AW91" s="456">
        <f>'int 3D '!AN96</f>
        <v>1</v>
      </c>
      <c r="AX91" s="456">
        <f>TestMarks!AA93</f>
        <v>7</v>
      </c>
      <c r="AY91" s="456">
        <f>TestMarks!AB93</f>
        <v>8</v>
      </c>
      <c r="AZ91" s="456" t="str">
        <f>TestMarks!AC93</f>
        <v>NIL</v>
      </c>
      <c r="BA91" s="456" t="str">
        <f>TestMarks!AD93</f>
        <v>NIL</v>
      </c>
      <c r="BB91" s="456" t="str">
        <f>TestMarks!AE93</f>
        <v>NIL</v>
      </c>
      <c r="BC91" s="456" t="str">
        <f>TestMarks!AF93</f>
        <v>NIL</v>
      </c>
      <c r="BD91" s="456" t="str">
        <f>TestMarks!AG93</f>
        <v>NIL</v>
      </c>
      <c r="BE91" s="456" t="str">
        <f>TestMarks!AH93</f>
        <v>NIL</v>
      </c>
      <c r="BF91" s="456">
        <f>TestMarks!AI93</f>
        <v>5</v>
      </c>
      <c r="BG91" s="456">
        <f>TestMarks!AJ93</f>
        <v>8</v>
      </c>
      <c r="BH91" s="456" t="str">
        <f>TestMarks!AK93</f>
        <v>NIL</v>
      </c>
      <c r="BI91" s="456" t="str">
        <f>TestMarks!AL93</f>
        <v>NIL</v>
      </c>
      <c r="BJ91" s="456" t="str">
        <f>TestMarks!AM93</f>
        <v>NIL</v>
      </c>
      <c r="BK91" s="456" t="str">
        <f>TestMarks!AN93</f>
        <v>NIL</v>
      </c>
      <c r="BL91" s="456" t="str">
        <f>TestMarks!AO93</f>
        <v>NIL</v>
      </c>
      <c r="BM91" s="456" t="str">
        <f>TestMarks!AP93</f>
        <v>NIL</v>
      </c>
      <c r="BN91" s="456">
        <f>TestMarks!AQ93</f>
        <v>8</v>
      </c>
      <c r="BO91" s="456">
        <f>TestMarks!AR93</f>
        <v>8</v>
      </c>
    </row>
    <row r="92" spans="4:67" x14ac:dyDescent="0.2">
      <c r="D92" s="364">
        <f>'Student Entry'!B93</f>
        <v>80</v>
      </c>
      <c r="E92" s="388">
        <f>'Student Entry'!C93</f>
        <v>211413205082</v>
      </c>
      <c r="F92" s="214" t="str">
        <f>'Student Entry'!D93</f>
        <v>RATHI.J</v>
      </c>
      <c r="G92" s="456">
        <v>10</v>
      </c>
      <c r="H92" s="456">
        <v>5</v>
      </c>
      <c r="I92" s="456"/>
      <c r="J92" s="456">
        <v>8</v>
      </c>
      <c r="K92" s="456">
        <v>6</v>
      </c>
      <c r="L92" s="214"/>
      <c r="M92" s="456">
        <v>7</v>
      </c>
      <c r="N92" s="456">
        <v>3</v>
      </c>
      <c r="O92" s="456">
        <v>4</v>
      </c>
      <c r="P92" s="456">
        <v>2</v>
      </c>
      <c r="Q92" s="456">
        <v>4</v>
      </c>
      <c r="R92" s="214"/>
      <c r="S92" s="456">
        <v>10</v>
      </c>
      <c r="T92" s="456">
        <v>2</v>
      </c>
      <c r="U92" s="456">
        <v>2</v>
      </c>
      <c r="V92" s="456">
        <v>2</v>
      </c>
      <c r="W92" s="456">
        <v>3</v>
      </c>
      <c r="X92" s="214"/>
      <c r="Y92" s="456">
        <f t="shared" si="6"/>
        <v>25</v>
      </c>
      <c r="Z92" s="456">
        <f t="shared" si="7"/>
        <v>14</v>
      </c>
      <c r="AA92" s="456">
        <f t="shared" si="8"/>
        <v>6</v>
      </c>
      <c r="AB92" s="456">
        <f t="shared" si="9"/>
        <v>4</v>
      </c>
      <c r="AC92" s="456">
        <f t="shared" si="10"/>
        <v>12</v>
      </c>
      <c r="AD92" s="456">
        <f t="shared" si="11"/>
        <v>7</v>
      </c>
      <c r="AE92" s="456"/>
      <c r="AF92" s="456">
        <f ca="1">'int 1D'!AI97</f>
        <v>29</v>
      </c>
      <c r="AG92" s="456">
        <f>'int 1D'!AJ97</f>
        <v>16</v>
      </c>
      <c r="AH92" s="456">
        <f>'int 1D'!AK97</f>
        <v>31</v>
      </c>
      <c r="AI92" s="456" t="str">
        <f>'int 1D'!AL97</f>
        <v>NIL</v>
      </c>
      <c r="AJ92" s="456" t="str">
        <f>'int 1D'!AM97</f>
        <v>NIL</v>
      </c>
      <c r="AK92" s="456" t="str">
        <f>'int 1D'!AN97</f>
        <v>NIL</v>
      </c>
      <c r="AL92" s="456">
        <f>'int 2 D '!AI97</f>
        <v>2</v>
      </c>
      <c r="AM92" s="456" t="str">
        <f>'int 2 D '!AJ97</f>
        <v>NIL</v>
      </c>
      <c r="AN92" s="456">
        <f>'int 2 D '!AK97</f>
        <v>22</v>
      </c>
      <c r="AO92" s="456">
        <f>'int 2 D '!AL97</f>
        <v>44</v>
      </c>
      <c r="AP92" s="456" t="str">
        <f>'int 2 D '!AM97</f>
        <v>NIL</v>
      </c>
      <c r="AQ92" s="456" t="str">
        <f>'int 2 D '!AN97</f>
        <v>NIL</v>
      </c>
      <c r="AR92" s="456">
        <f>'int 3D '!AI97</f>
        <v>8</v>
      </c>
      <c r="AS92" s="456">
        <f>'int 3D '!AJ97</f>
        <v>8</v>
      </c>
      <c r="AT92" s="456">
        <f>'int 3D '!AK97</f>
        <v>6</v>
      </c>
      <c r="AU92" s="456">
        <f>'int 3D '!AL97</f>
        <v>11</v>
      </c>
      <c r="AV92" s="456">
        <f>'int 3D '!AM97</f>
        <v>24</v>
      </c>
      <c r="AW92" s="456">
        <f>'int 3D '!AN97</f>
        <v>2</v>
      </c>
      <c r="AX92" s="456">
        <f>TestMarks!AA94</f>
        <v>5</v>
      </c>
      <c r="AY92" s="456">
        <f>TestMarks!AB94</f>
        <v>9</v>
      </c>
      <c r="AZ92" s="456" t="str">
        <f>TestMarks!AC94</f>
        <v>NIL</v>
      </c>
      <c r="BA92" s="456" t="str">
        <f>TestMarks!AD94</f>
        <v>NIL</v>
      </c>
      <c r="BB92" s="456" t="str">
        <f>TestMarks!AE94</f>
        <v>NIL</v>
      </c>
      <c r="BC92" s="456" t="str">
        <f>TestMarks!AF94</f>
        <v>NIL</v>
      </c>
      <c r="BD92" s="456" t="str">
        <f>TestMarks!AG94</f>
        <v>NIL</v>
      </c>
      <c r="BE92" s="456" t="str">
        <f>TestMarks!AH94</f>
        <v>NIL</v>
      </c>
      <c r="BF92" s="456">
        <f>TestMarks!AI94</f>
        <v>9</v>
      </c>
      <c r="BG92" s="456">
        <f>TestMarks!AJ94</f>
        <v>6</v>
      </c>
      <c r="BH92" s="456" t="str">
        <f>TestMarks!AK94</f>
        <v>NIL</v>
      </c>
      <c r="BI92" s="456" t="str">
        <f>TestMarks!AL94</f>
        <v>NIL</v>
      </c>
      <c r="BJ92" s="456" t="str">
        <f>TestMarks!AM94</f>
        <v>NIL</v>
      </c>
      <c r="BK92" s="456" t="str">
        <f>TestMarks!AN94</f>
        <v>NIL</v>
      </c>
      <c r="BL92" s="456" t="str">
        <f>TestMarks!AO94</f>
        <v>NIL</v>
      </c>
      <c r="BM92" s="456" t="str">
        <f>TestMarks!AP94</f>
        <v>NIL</v>
      </c>
      <c r="BN92" s="456">
        <f>TestMarks!AQ94</f>
        <v>2</v>
      </c>
      <c r="BO92" s="456">
        <f>TestMarks!AR94</f>
        <v>8</v>
      </c>
    </row>
    <row r="93" spans="4:67" x14ac:dyDescent="0.2">
      <c r="D93" s="364">
        <f>'Student Entry'!B94</f>
        <v>81</v>
      </c>
      <c r="E93" s="388">
        <f>'Student Entry'!C94</f>
        <v>211413205083</v>
      </c>
      <c r="F93" s="214" t="str">
        <f>'Student Entry'!D94</f>
        <v>REDDY HEMANTH.T</v>
      </c>
      <c r="G93" s="456" t="s">
        <v>937</v>
      </c>
      <c r="H93" s="456">
        <v>3</v>
      </c>
      <c r="I93" s="456"/>
      <c r="J93" s="456">
        <v>9</v>
      </c>
      <c r="K93" s="456">
        <v>2</v>
      </c>
      <c r="L93" s="214"/>
      <c r="M93" s="456">
        <v>9</v>
      </c>
      <c r="N93" s="456">
        <v>4</v>
      </c>
      <c r="O93" s="456">
        <v>3</v>
      </c>
      <c r="P93" s="456" t="s">
        <v>937</v>
      </c>
      <c r="Q93" s="456">
        <v>2</v>
      </c>
      <c r="R93" s="214"/>
      <c r="S93" s="456">
        <v>8</v>
      </c>
      <c r="T93" s="456">
        <v>4</v>
      </c>
      <c r="U93" s="456">
        <v>2</v>
      </c>
      <c r="V93" s="456">
        <v>0</v>
      </c>
      <c r="W93" s="456">
        <v>5</v>
      </c>
      <c r="X93" s="214"/>
      <c r="Y93" s="456">
        <f t="shared" si="6"/>
        <v>18</v>
      </c>
      <c r="Z93" s="456">
        <f t="shared" si="7"/>
        <v>9</v>
      </c>
      <c r="AA93" s="456">
        <f t="shared" si="8"/>
        <v>3</v>
      </c>
      <c r="AB93" s="456">
        <f t="shared" si="9"/>
        <v>2</v>
      </c>
      <c r="AC93" s="456">
        <f t="shared" si="10"/>
        <v>12</v>
      </c>
      <c r="AD93" s="456">
        <f t="shared" si="11"/>
        <v>7</v>
      </c>
      <c r="AE93" s="456"/>
      <c r="AF93" s="456">
        <f ca="1">'int 1D'!AI98</f>
        <v>16</v>
      </c>
      <c r="AG93" s="456">
        <f>'int 1D'!AJ98</f>
        <v>40</v>
      </c>
      <c r="AH93" s="456">
        <f>'int 1D'!AK98</f>
        <v>26</v>
      </c>
      <c r="AI93" s="456" t="str">
        <f>'int 1D'!AL98</f>
        <v>NIL</v>
      </c>
      <c r="AJ93" s="456" t="str">
        <f>'int 1D'!AM98</f>
        <v>NIL</v>
      </c>
      <c r="AK93" s="456" t="str">
        <f>'int 1D'!AN98</f>
        <v>NIL</v>
      </c>
      <c r="AL93" s="456">
        <f>'int 2 D '!AI98</f>
        <v>2</v>
      </c>
      <c r="AM93" s="456" t="str">
        <f>'int 2 D '!AJ98</f>
        <v>NIL</v>
      </c>
      <c r="AN93" s="456">
        <f>'int 2 D '!AK98</f>
        <v>17</v>
      </c>
      <c r="AO93" s="456">
        <f>'int 2 D '!AL98</f>
        <v>50</v>
      </c>
      <c r="AP93" s="456" t="str">
        <f>'int 2 D '!AM98</f>
        <v>NIL</v>
      </c>
      <c r="AQ93" s="456" t="str">
        <f>'int 2 D '!AN98</f>
        <v>NIL</v>
      </c>
      <c r="AR93" s="456">
        <f>'int 3D '!AI98</f>
        <v>8</v>
      </c>
      <c r="AS93" s="456">
        <f>'int 3D '!AJ98</f>
        <v>9</v>
      </c>
      <c r="AT93" s="456">
        <f>'int 3D '!AK98</f>
        <v>9</v>
      </c>
      <c r="AU93" s="456">
        <f>'int 3D '!AL98</f>
        <v>16</v>
      </c>
      <c r="AV93" s="456">
        <f>'int 3D '!AM98</f>
        <v>19</v>
      </c>
      <c r="AW93" s="456">
        <f>'int 3D '!AN98</f>
        <v>2</v>
      </c>
      <c r="AX93" s="456">
        <f>TestMarks!AA95</f>
        <v>8</v>
      </c>
      <c r="AY93" s="456">
        <f>TestMarks!AB95</f>
        <v>7</v>
      </c>
      <c r="AZ93" s="456" t="str">
        <f>TestMarks!AC95</f>
        <v>NIL</v>
      </c>
      <c r="BA93" s="456" t="str">
        <f>TestMarks!AD95</f>
        <v>NIL</v>
      </c>
      <c r="BB93" s="456" t="str">
        <f>TestMarks!AE95</f>
        <v>NIL</v>
      </c>
      <c r="BC93" s="456" t="str">
        <f>TestMarks!AF95</f>
        <v>NIL</v>
      </c>
      <c r="BD93" s="456" t="str">
        <f>TestMarks!AG95</f>
        <v>NIL</v>
      </c>
      <c r="BE93" s="456" t="str">
        <f>TestMarks!AH95</f>
        <v>NIL</v>
      </c>
      <c r="BF93" s="456" t="str">
        <f>TestMarks!AI95</f>
        <v>NIL</v>
      </c>
      <c r="BG93" s="456">
        <f>TestMarks!AJ95</f>
        <v>9</v>
      </c>
      <c r="BH93" s="456" t="str">
        <f>TestMarks!AK95</f>
        <v>NIL</v>
      </c>
      <c r="BI93" s="456" t="str">
        <f>TestMarks!AL95</f>
        <v>NIL</v>
      </c>
      <c r="BJ93" s="456" t="str">
        <f>TestMarks!AM95</f>
        <v>NIL</v>
      </c>
      <c r="BK93" s="456" t="str">
        <f>TestMarks!AN95</f>
        <v>NIL</v>
      </c>
      <c r="BL93" s="456" t="str">
        <f>TestMarks!AO95</f>
        <v>NIL</v>
      </c>
      <c r="BM93" s="456" t="str">
        <f>TestMarks!AP95</f>
        <v>NIL</v>
      </c>
      <c r="BN93" s="456">
        <f>TestMarks!AQ95</f>
        <v>8</v>
      </c>
      <c r="BO93" s="456">
        <f>TestMarks!AR95</f>
        <v>2</v>
      </c>
    </row>
    <row r="94" spans="4:67" x14ac:dyDescent="0.2">
      <c r="D94" s="364">
        <f>'Student Entry'!B95</f>
        <v>82</v>
      </c>
      <c r="E94" s="388">
        <f>'Student Entry'!C95</f>
        <v>211413205084</v>
      </c>
      <c r="F94" s="214" t="str">
        <f>'Student Entry'!D95</f>
        <v>REJOY JOHN BENJAMIN</v>
      </c>
      <c r="G94" s="456">
        <v>10</v>
      </c>
      <c r="H94" s="456">
        <v>7</v>
      </c>
      <c r="I94" s="456"/>
      <c r="J94" s="456">
        <v>8</v>
      </c>
      <c r="K94" s="456">
        <v>8</v>
      </c>
      <c r="L94" s="214"/>
      <c r="M94" s="456">
        <v>7</v>
      </c>
      <c r="N94" s="456">
        <v>3</v>
      </c>
      <c r="O94" s="456">
        <v>5</v>
      </c>
      <c r="P94" s="456">
        <v>1</v>
      </c>
      <c r="Q94" s="456">
        <v>4</v>
      </c>
      <c r="R94" s="214"/>
      <c r="S94" s="456">
        <v>10</v>
      </c>
      <c r="T94" s="456">
        <v>4</v>
      </c>
      <c r="U94" s="456">
        <v>2</v>
      </c>
      <c r="V94" s="456">
        <v>4</v>
      </c>
      <c r="W94" s="456">
        <v>4</v>
      </c>
      <c r="X94" s="214"/>
      <c r="Y94" s="456">
        <f t="shared" si="6"/>
        <v>25</v>
      </c>
      <c r="Z94" s="456">
        <f t="shared" si="7"/>
        <v>18</v>
      </c>
      <c r="AA94" s="456">
        <f t="shared" si="8"/>
        <v>6</v>
      </c>
      <c r="AB94" s="456">
        <f t="shared" si="9"/>
        <v>6</v>
      </c>
      <c r="AC94" s="456">
        <f t="shared" si="10"/>
        <v>14</v>
      </c>
      <c r="AD94" s="456">
        <f t="shared" si="11"/>
        <v>8</v>
      </c>
      <c r="AE94" s="456"/>
      <c r="AF94" s="456">
        <f ca="1">'int 1D'!AI99</f>
        <v>28</v>
      </c>
      <c r="AG94" s="456">
        <f>'int 1D'!AJ99</f>
        <v>17</v>
      </c>
      <c r="AH94" s="456">
        <f>'int 1D'!AK99</f>
        <v>26</v>
      </c>
      <c r="AI94" s="456" t="str">
        <f>'int 1D'!AL99</f>
        <v>NIL</v>
      </c>
      <c r="AJ94" s="456" t="str">
        <f>'int 1D'!AM99</f>
        <v>NIL</v>
      </c>
      <c r="AK94" s="456" t="str">
        <f>'int 1D'!AN99</f>
        <v>NIL</v>
      </c>
      <c r="AL94" s="456">
        <f>'int 2 D '!AI99</f>
        <v>1</v>
      </c>
      <c r="AM94" s="456" t="str">
        <f>'int 2 D '!AJ99</f>
        <v>NIL</v>
      </c>
      <c r="AN94" s="456">
        <f>'int 2 D '!AK99</f>
        <v>16</v>
      </c>
      <c r="AO94" s="456">
        <f>'int 2 D '!AL99</f>
        <v>44</v>
      </c>
      <c r="AP94" s="456">
        <f>'int 2 D '!AM99</f>
        <v>6</v>
      </c>
      <c r="AQ94" s="456" t="str">
        <f>'int 2 D '!AN99</f>
        <v>NIL</v>
      </c>
      <c r="AR94" s="456">
        <f>'int 3D '!AI99</f>
        <v>5</v>
      </c>
      <c r="AS94" s="456">
        <f>'int 3D '!AJ99</f>
        <v>7</v>
      </c>
      <c r="AT94" s="456">
        <f>'int 3D '!AK99</f>
        <v>8</v>
      </c>
      <c r="AU94" s="456">
        <f>'int 3D '!AL99</f>
        <v>27</v>
      </c>
      <c r="AV94" s="456">
        <f>'int 3D '!AM99</f>
        <v>20</v>
      </c>
      <c r="AW94" s="456">
        <f>'int 3D '!AN99</f>
        <v>2</v>
      </c>
      <c r="AX94" s="456">
        <f>TestMarks!AA96</f>
        <v>5</v>
      </c>
      <c r="AY94" s="456">
        <f>TestMarks!AB96</f>
        <v>5</v>
      </c>
      <c r="AZ94" s="456" t="str">
        <f>TestMarks!AC96</f>
        <v>NIL</v>
      </c>
      <c r="BA94" s="456" t="str">
        <f>TestMarks!AD96</f>
        <v>NIL</v>
      </c>
      <c r="BB94" s="456" t="str">
        <f>TestMarks!AE96</f>
        <v>NIL</v>
      </c>
      <c r="BC94" s="456" t="str">
        <f>TestMarks!AF96</f>
        <v>NIL</v>
      </c>
      <c r="BD94" s="456" t="str">
        <f>TestMarks!AG96</f>
        <v>NIL</v>
      </c>
      <c r="BE94" s="456" t="str">
        <f>TestMarks!AH96</f>
        <v>NIL</v>
      </c>
      <c r="BF94" s="456">
        <f>TestMarks!AI96</f>
        <v>8</v>
      </c>
      <c r="BG94" s="456">
        <f>TestMarks!AJ96</f>
        <v>5</v>
      </c>
      <c r="BH94" s="456" t="str">
        <f>TestMarks!AK96</f>
        <v>NIL</v>
      </c>
      <c r="BI94" s="456" t="str">
        <f>TestMarks!AL96</f>
        <v>NIL</v>
      </c>
      <c r="BJ94" s="456" t="str">
        <f>TestMarks!AM96</f>
        <v>NIL</v>
      </c>
      <c r="BK94" s="456" t="str">
        <f>TestMarks!AN96</f>
        <v>NIL</v>
      </c>
      <c r="BL94" s="456" t="str">
        <f>TestMarks!AO96</f>
        <v>NIL</v>
      </c>
      <c r="BM94" s="456" t="str">
        <f>TestMarks!AP96</f>
        <v>NIL</v>
      </c>
      <c r="BN94" s="456">
        <f>TestMarks!AQ96</f>
        <v>6</v>
      </c>
      <c r="BO94" s="456">
        <f>TestMarks!AR96</f>
        <v>8</v>
      </c>
    </row>
    <row r="95" spans="4:67" x14ac:dyDescent="0.2">
      <c r="D95" s="364">
        <f>'Student Entry'!B96</f>
        <v>83</v>
      </c>
      <c r="E95" s="388">
        <f>'Student Entry'!C96</f>
        <v>211413205085</v>
      </c>
      <c r="F95" s="214" t="str">
        <f>'Student Entry'!D96</f>
        <v>RENUKA.M</v>
      </c>
      <c r="G95" s="456">
        <v>10</v>
      </c>
      <c r="H95" s="456">
        <v>8</v>
      </c>
      <c r="I95" s="456"/>
      <c r="J95" s="456">
        <v>2</v>
      </c>
      <c r="K95" s="456">
        <v>9</v>
      </c>
      <c r="L95" s="214"/>
      <c r="M95" s="456">
        <v>9</v>
      </c>
      <c r="N95" s="456">
        <v>5</v>
      </c>
      <c r="O95" s="456">
        <v>4</v>
      </c>
      <c r="P95" s="456">
        <v>2</v>
      </c>
      <c r="Q95" s="456">
        <v>4</v>
      </c>
      <c r="R95" s="214"/>
      <c r="S95" s="456">
        <v>5</v>
      </c>
      <c r="T95" s="456">
        <v>2</v>
      </c>
      <c r="U95" s="456">
        <v>1</v>
      </c>
      <c r="V95" s="456">
        <v>2</v>
      </c>
      <c r="W95" s="456">
        <v>5</v>
      </c>
      <c r="X95" s="214"/>
      <c r="Y95" s="456">
        <f t="shared" si="6"/>
        <v>21</v>
      </c>
      <c r="Z95" s="456">
        <f t="shared" si="7"/>
        <v>22</v>
      </c>
      <c r="AA95" s="456">
        <f t="shared" si="8"/>
        <v>6</v>
      </c>
      <c r="AB95" s="456">
        <f t="shared" si="9"/>
        <v>3</v>
      </c>
      <c r="AC95" s="456">
        <f t="shared" si="10"/>
        <v>7</v>
      </c>
      <c r="AD95" s="456">
        <f t="shared" si="11"/>
        <v>9</v>
      </c>
      <c r="AE95" s="456"/>
      <c r="AF95" s="456">
        <f ca="1">'int 1D'!AI100</f>
        <v>22</v>
      </c>
      <c r="AG95" s="456">
        <f>'int 1D'!AJ100</f>
        <v>37</v>
      </c>
      <c r="AH95" s="456">
        <f>'int 1D'!AK100</f>
        <v>15</v>
      </c>
      <c r="AI95" s="456" t="str">
        <f>'int 1D'!AL100</f>
        <v>NIL</v>
      </c>
      <c r="AJ95" s="456" t="str">
        <f>'int 1D'!AM100</f>
        <v>NIL</v>
      </c>
      <c r="AK95" s="456" t="str">
        <f>'int 1D'!AN100</f>
        <v>NIL</v>
      </c>
      <c r="AL95" s="456">
        <f>'int 2 D '!AI100</f>
        <v>2</v>
      </c>
      <c r="AM95" s="456" t="str">
        <f>'int 2 D '!AJ100</f>
        <v>NIL</v>
      </c>
      <c r="AN95" s="456">
        <f>'int 2 D '!AK100</f>
        <v>27</v>
      </c>
      <c r="AO95" s="456">
        <f>'int 2 D '!AL100</f>
        <v>35</v>
      </c>
      <c r="AP95" s="456">
        <f>'int 2 D '!AM100</f>
        <v>7</v>
      </c>
      <c r="AQ95" s="456" t="str">
        <f>'int 2 D '!AN100</f>
        <v>NIL</v>
      </c>
      <c r="AR95" s="456">
        <f>'int 3D '!AI100</f>
        <v>5</v>
      </c>
      <c r="AS95" s="456">
        <f>'int 3D '!AJ100</f>
        <v>14</v>
      </c>
      <c r="AT95" s="456">
        <f>'int 3D '!AK100</f>
        <v>16</v>
      </c>
      <c r="AU95" s="456">
        <f>'int 3D '!AL100</f>
        <v>17</v>
      </c>
      <c r="AV95" s="456">
        <f>'int 3D '!AM100</f>
        <v>20</v>
      </c>
      <c r="AW95" s="456">
        <f>'int 3D '!AN100</f>
        <v>2</v>
      </c>
      <c r="AX95" s="456">
        <f>TestMarks!AA97</f>
        <v>9</v>
      </c>
      <c r="AY95" s="456">
        <f>TestMarks!AB97</f>
        <v>6</v>
      </c>
      <c r="AZ95" s="456" t="str">
        <f>TestMarks!AC97</f>
        <v>NIL</v>
      </c>
      <c r="BA95" s="456" t="str">
        <f>TestMarks!AD97</f>
        <v>NIL</v>
      </c>
      <c r="BB95" s="456" t="str">
        <f>TestMarks!AE97</f>
        <v>NIL</v>
      </c>
      <c r="BC95" s="456" t="str">
        <f>TestMarks!AF97</f>
        <v>NIL</v>
      </c>
      <c r="BD95" s="456" t="str">
        <f>TestMarks!AG97</f>
        <v>NIL</v>
      </c>
      <c r="BE95" s="456" t="str">
        <f>TestMarks!AH97</f>
        <v>NIL</v>
      </c>
      <c r="BF95" s="456">
        <f>TestMarks!AI97</f>
        <v>5</v>
      </c>
      <c r="BG95" s="456">
        <f>TestMarks!AJ97</f>
        <v>7</v>
      </c>
      <c r="BH95" s="456" t="str">
        <f>TestMarks!AK97</f>
        <v>NIL</v>
      </c>
      <c r="BI95" s="456" t="str">
        <f>TestMarks!AL97</f>
        <v>NIL</v>
      </c>
      <c r="BJ95" s="456" t="str">
        <f>TestMarks!AM97</f>
        <v>NIL</v>
      </c>
      <c r="BK95" s="456" t="str">
        <f>TestMarks!AN97</f>
        <v>NIL</v>
      </c>
      <c r="BL95" s="456" t="str">
        <f>TestMarks!AO97</f>
        <v>NIL</v>
      </c>
      <c r="BM95" s="456" t="str">
        <f>TestMarks!AP97</f>
        <v>NIL</v>
      </c>
      <c r="BN95" s="456">
        <f>TestMarks!AQ97</f>
        <v>8</v>
      </c>
      <c r="BO95" s="456">
        <f>TestMarks!AR97</f>
        <v>6</v>
      </c>
    </row>
    <row r="96" spans="4:67" x14ac:dyDescent="0.2">
      <c r="D96" s="364">
        <f>'Student Entry'!B97</f>
        <v>84</v>
      </c>
      <c r="E96" s="388">
        <f>'Student Entry'!C97</f>
        <v>211413205086</v>
      </c>
      <c r="F96" s="214" t="str">
        <f>'Student Entry'!D97</f>
        <v>ROSHAN DHARMA</v>
      </c>
      <c r="G96" s="456">
        <v>8</v>
      </c>
      <c r="H96" s="456">
        <v>7</v>
      </c>
      <c r="I96" s="456"/>
      <c r="J96" s="456">
        <v>5</v>
      </c>
      <c r="K96" s="456">
        <v>7</v>
      </c>
      <c r="L96" s="214"/>
      <c r="M96" s="456">
        <v>10</v>
      </c>
      <c r="N96" s="456">
        <v>3</v>
      </c>
      <c r="O96" s="456">
        <v>5</v>
      </c>
      <c r="P96" s="456">
        <v>2</v>
      </c>
      <c r="Q96" s="456">
        <v>3</v>
      </c>
      <c r="R96" s="214"/>
      <c r="S96" s="456">
        <v>10</v>
      </c>
      <c r="T96" s="456">
        <v>4</v>
      </c>
      <c r="U96" s="456">
        <v>2</v>
      </c>
      <c r="V96" s="456">
        <v>4</v>
      </c>
      <c r="W96" s="456">
        <v>4</v>
      </c>
      <c r="X96" s="214"/>
      <c r="Y96" s="456">
        <f t="shared" si="6"/>
        <v>23</v>
      </c>
      <c r="Z96" s="456">
        <f t="shared" si="7"/>
        <v>17</v>
      </c>
      <c r="AA96" s="456">
        <f t="shared" si="8"/>
        <v>7</v>
      </c>
      <c r="AB96" s="456">
        <f t="shared" si="9"/>
        <v>6</v>
      </c>
      <c r="AC96" s="456">
        <f t="shared" si="10"/>
        <v>14</v>
      </c>
      <c r="AD96" s="456">
        <f t="shared" si="11"/>
        <v>7</v>
      </c>
      <c r="AE96" s="456"/>
      <c r="AF96" s="456">
        <f ca="1">'int 1D'!AI101</f>
        <v>25</v>
      </c>
      <c r="AG96" s="456">
        <f>'int 1D'!AJ101</f>
        <v>34</v>
      </c>
      <c r="AH96" s="456">
        <f>'int 1D'!AK101</f>
        <v>15</v>
      </c>
      <c r="AI96" s="456" t="str">
        <f>'int 1D'!AL101</f>
        <v>NIL</v>
      </c>
      <c r="AJ96" s="456" t="str">
        <f>'int 1D'!AM101</f>
        <v>NIL</v>
      </c>
      <c r="AK96" s="456" t="str">
        <f>'int 1D'!AN101</f>
        <v>NIL</v>
      </c>
      <c r="AL96" s="456">
        <f>'int 2 D '!AI101</f>
        <v>1</v>
      </c>
      <c r="AM96" s="456" t="str">
        <f>'int 2 D '!AJ101</f>
        <v>NIL</v>
      </c>
      <c r="AN96" s="456">
        <f>'int 2 D '!AK101</f>
        <v>31</v>
      </c>
      <c r="AO96" s="456">
        <f>'int 2 D '!AL101</f>
        <v>32</v>
      </c>
      <c r="AP96" s="456" t="str">
        <f>'int 2 D '!AM101</f>
        <v>NIL</v>
      </c>
      <c r="AQ96" s="456" t="str">
        <f>'int 2 D '!AN101</f>
        <v>NIL</v>
      </c>
      <c r="AR96" s="456">
        <f>'int 3D '!AI101</f>
        <v>7</v>
      </c>
      <c r="AS96" s="456">
        <f>'int 3D '!AJ101</f>
        <v>10</v>
      </c>
      <c r="AT96" s="456">
        <f>'int 3D '!AK101</f>
        <v>8</v>
      </c>
      <c r="AU96" s="456">
        <f>'int 3D '!AL101</f>
        <v>16</v>
      </c>
      <c r="AV96" s="456">
        <f>'int 3D '!AM101</f>
        <v>17</v>
      </c>
      <c r="AW96" s="456">
        <f>'int 3D '!AN101</f>
        <v>1</v>
      </c>
      <c r="AX96" s="456">
        <f>TestMarks!AA98</f>
        <v>6</v>
      </c>
      <c r="AY96" s="456">
        <f>TestMarks!AB98</f>
        <v>8</v>
      </c>
      <c r="AZ96" s="456" t="str">
        <f>TestMarks!AC98</f>
        <v>NIL</v>
      </c>
      <c r="BA96" s="456" t="str">
        <f>TestMarks!AD98</f>
        <v>NIL</v>
      </c>
      <c r="BB96" s="456" t="str">
        <f>TestMarks!AE98</f>
        <v>NIL</v>
      </c>
      <c r="BC96" s="456" t="str">
        <f>TestMarks!AF98</f>
        <v>NIL</v>
      </c>
      <c r="BD96" s="456" t="str">
        <f>TestMarks!AG98</f>
        <v>NIL</v>
      </c>
      <c r="BE96" s="456" t="str">
        <f>TestMarks!AH98</f>
        <v>NIL</v>
      </c>
      <c r="BF96" s="456">
        <f>TestMarks!AI98</f>
        <v>8</v>
      </c>
      <c r="BG96" s="456">
        <f>TestMarks!AJ98</f>
        <v>2</v>
      </c>
      <c r="BH96" s="456" t="str">
        <f>TestMarks!AK98</f>
        <v>NIL</v>
      </c>
      <c r="BI96" s="456" t="str">
        <f>TestMarks!AL98</f>
        <v>NIL</v>
      </c>
      <c r="BJ96" s="456" t="str">
        <f>TestMarks!AM98</f>
        <v>NIL</v>
      </c>
      <c r="BK96" s="456" t="str">
        <f>TestMarks!AN98</f>
        <v>NIL</v>
      </c>
      <c r="BL96" s="456" t="str">
        <f>TestMarks!AO98</f>
        <v>NIL</v>
      </c>
      <c r="BM96" s="456" t="str">
        <f>TestMarks!AP98</f>
        <v>NIL</v>
      </c>
      <c r="BN96" s="456">
        <f>TestMarks!AQ98</f>
        <v>8</v>
      </c>
      <c r="BO96" s="456">
        <f>TestMarks!AR98</f>
        <v>9</v>
      </c>
    </row>
    <row r="97" spans="4:67" x14ac:dyDescent="0.2">
      <c r="D97" s="364">
        <f>'Student Entry'!B98</f>
        <v>85</v>
      </c>
      <c r="E97" s="388">
        <f>'Student Entry'!C98</f>
        <v>211413205087</v>
      </c>
      <c r="F97" s="214" t="str">
        <f>'Student Entry'!D98</f>
        <v>RUBIKA.K</v>
      </c>
      <c r="G97" s="456">
        <v>5</v>
      </c>
      <c r="H97" s="456">
        <v>8</v>
      </c>
      <c r="I97" s="456"/>
      <c r="J97" s="456">
        <v>10</v>
      </c>
      <c r="K97" s="456">
        <v>5</v>
      </c>
      <c r="L97" s="214"/>
      <c r="M97" s="456">
        <v>5</v>
      </c>
      <c r="N97" s="456">
        <v>2</v>
      </c>
      <c r="O97" s="456">
        <v>3</v>
      </c>
      <c r="P97" s="456">
        <v>2</v>
      </c>
      <c r="Q97" s="456">
        <v>4</v>
      </c>
      <c r="R97" s="214"/>
      <c r="S97" s="456">
        <v>7</v>
      </c>
      <c r="T97" s="456">
        <v>4</v>
      </c>
      <c r="U97" s="456">
        <v>2</v>
      </c>
      <c r="V97" s="456">
        <v>4</v>
      </c>
      <c r="W97" s="456">
        <v>3</v>
      </c>
      <c r="X97" s="214"/>
      <c r="Y97" s="456">
        <f t="shared" si="6"/>
        <v>20</v>
      </c>
      <c r="Z97" s="456">
        <f t="shared" si="7"/>
        <v>15</v>
      </c>
      <c r="AA97" s="456">
        <f t="shared" si="8"/>
        <v>5</v>
      </c>
      <c r="AB97" s="456">
        <f t="shared" si="9"/>
        <v>6</v>
      </c>
      <c r="AC97" s="456">
        <f t="shared" si="10"/>
        <v>11</v>
      </c>
      <c r="AD97" s="456">
        <f t="shared" si="11"/>
        <v>7</v>
      </c>
      <c r="AE97" s="456"/>
      <c r="AF97" s="456">
        <f ca="1">'int 1D'!AI102</f>
        <v>22</v>
      </c>
      <c r="AG97" s="456">
        <f>'int 1D'!AJ102</f>
        <v>30</v>
      </c>
      <c r="AH97" s="456">
        <f>'int 1D'!AK102</f>
        <v>19</v>
      </c>
      <c r="AI97" s="456" t="str">
        <f>'int 1D'!AL102</f>
        <v>NIL</v>
      </c>
      <c r="AJ97" s="456" t="str">
        <f>'int 1D'!AM102</f>
        <v>NIL</v>
      </c>
      <c r="AK97" s="456" t="str">
        <f>'int 1D'!AN102</f>
        <v>NIL</v>
      </c>
      <c r="AL97" s="456">
        <f>'int 2 D '!AI102</f>
        <v>2</v>
      </c>
      <c r="AM97" s="456" t="str">
        <f>'int 2 D '!AJ102</f>
        <v>NIL</v>
      </c>
      <c r="AN97" s="456">
        <f>'int 2 D '!AK102</f>
        <v>25</v>
      </c>
      <c r="AO97" s="456">
        <f>'int 2 D '!AL102</f>
        <v>30</v>
      </c>
      <c r="AP97" s="456">
        <f>'int 2 D '!AM102</f>
        <v>6</v>
      </c>
      <c r="AQ97" s="456" t="str">
        <f>'int 2 D '!AN102</f>
        <v>NIL</v>
      </c>
      <c r="AR97" s="456">
        <f>'int 3D '!AI102</f>
        <v>6</v>
      </c>
      <c r="AS97" s="456">
        <f>'int 3D '!AJ102</f>
        <v>12</v>
      </c>
      <c r="AT97" s="456">
        <f>'int 3D '!AK102</f>
        <v>13</v>
      </c>
      <c r="AU97" s="456">
        <f>'int 3D '!AL102</f>
        <v>14</v>
      </c>
      <c r="AV97" s="456">
        <f>'int 3D '!AM102</f>
        <v>16</v>
      </c>
      <c r="AW97" s="456">
        <f>'int 3D '!AN102</f>
        <v>2</v>
      </c>
      <c r="AX97" s="456">
        <f>TestMarks!AA99</f>
        <v>8</v>
      </c>
      <c r="AY97" s="456">
        <f>TestMarks!AB99</f>
        <v>4</v>
      </c>
      <c r="AZ97" s="456" t="str">
        <f>TestMarks!AC99</f>
        <v>NIL</v>
      </c>
      <c r="BA97" s="456" t="str">
        <f>TestMarks!AD99</f>
        <v>NIL</v>
      </c>
      <c r="BB97" s="456" t="str">
        <f>TestMarks!AE99</f>
        <v>NIL</v>
      </c>
      <c r="BC97" s="456" t="str">
        <f>TestMarks!AF99</f>
        <v>NIL</v>
      </c>
      <c r="BD97" s="456" t="str">
        <f>TestMarks!AG99</f>
        <v>NIL</v>
      </c>
      <c r="BE97" s="456" t="str">
        <f>TestMarks!AH99</f>
        <v>NIL</v>
      </c>
      <c r="BF97" s="456">
        <f>TestMarks!AI99</f>
        <v>6</v>
      </c>
      <c r="BG97" s="456">
        <f>TestMarks!AJ99</f>
        <v>8</v>
      </c>
      <c r="BH97" s="456" t="str">
        <f>TestMarks!AK99</f>
        <v>NIL</v>
      </c>
      <c r="BI97" s="456" t="str">
        <f>TestMarks!AL99</f>
        <v>NIL</v>
      </c>
      <c r="BJ97" s="456" t="str">
        <f>TestMarks!AM99</f>
        <v>NIL</v>
      </c>
      <c r="BK97" s="456" t="str">
        <f>TestMarks!AN99</f>
        <v>NIL</v>
      </c>
      <c r="BL97" s="456" t="str">
        <f>TestMarks!AO99</f>
        <v>NIL</v>
      </c>
      <c r="BM97" s="456" t="str">
        <f>TestMarks!AP99</f>
        <v>NIL</v>
      </c>
      <c r="BN97" s="456">
        <f>TestMarks!AQ99</f>
        <v>9</v>
      </c>
      <c r="BO97" s="456">
        <f>TestMarks!AR99</f>
        <v>7</v>
      </c>
    </row>
    <row r="98" spans="4:67" x14ac:dyDescent="0.2">
      <c r="D98" s="364">
        <f>'Student Entry'!B99</f>
        <v>86</v>
      </c>
      <c r="E98" s="388">
        <f>'Student Entry'!C99</f>
        <v>211413205088</v>
      </c>
      <c r="F98" s="214" t="str">
        <f>'Student Entry'!D99</f>
        <v>SALAI DHAMAYANTHI.M.S</v>
      </c>
      <c r="G98" s="456">
        <v>10</v>
      </c>
      <c r="H98" s="456">
        <v>9</v>
      </c>
      <c r="I98" s="456"/>
      <c r="J98" s="456">
        <v>10</v>
      </c>
      <c r="K98" s="456">
        <v>7</v>
      </c>
      <c r="L98" s="214"/>
      <c r="M98" s="456">
        <v>8</v>
      </c>
      <c r="N98" s="456">
        <v>3</v>
      </c>
      <c r="O98" s="456">
        <v>4</v>
      </c>
      <c r="P98" s="456">
        <v>1</v>
      </c>
      <c r="Q98" s="456">
        <v>4</v>
      </c>
      <c r="R98" s="214"/>
      <c r="S98" s="456">
        <v>8</v>
      </c>
      <c r="T98" s="456">
        <v>2</v>
      </c>
      <c r="U98" s="456">
        <v>1</v>
      </c>
      <c r="V98" s="456">
        <v>2</v>
      </c>
      <c r="W98" s="80" t="s">
        <v>937</v>
      </c>
      <c r="X98" s="214"/>
      <c r="Y98" s="456">
        <f t="shared" si="6"/>
        <v>28</v>
      </c>
      <c r="Z98" s="456">
        <f t="shared" si="7"/>
        <v>19</v>
      </c>
      <c r="AA98" s="456">
        <f t="shared" si="8"/>
        <v>5</v>
      </c>
      <c r="AB98" s="456">
        <f t="shared" si="9"/>
        <v>3</v>
      </c>
      <c r="AC98" s="456">
        <f t="shared" si="10"/>
        <v>10</v>
      </c>
      <c r="AD98" s="456">
        <f t="shared" si="11"/>
        <v>4</v>
      </c>
      <c r="AE98" s="456"/>
      <c r="AF98" s="456">
        <f ca="1">'int 1D'!AI103</f>
        <v>40</v>
      </c>
      <c r="AG98" s="456">
        <f>'int 1D'!AJ103</f>
        <v>20</v>
      </c>
      <c r="AH98" s="456">
        <f>'int 1D'!AK103</f>
        <v>12</v>
      </c>
      <c r="AI98" s="456" t="str">
        <f>'int 1D'!AL103</f>
        <v>NIL</v>
      </c>
      <c r="AJ98" s="456" t="str">
        <f>'int 1D'!AM103</f>
        <v>NIL</v>
      </c>
      <c r="AK98" s="456" t="str">
        <f>'int 1D'!AN103</f>
        <v>NIL</v>
      </c>
      <c r="AL98" s="456">
        <f>'int 2 D '!AI103</f>
        <v>2</v>
      </c>
      <c r="AM98" s="456" t="str">
        <f>'int 2 D '!AJ103</f>
        <v>NIL</v>
      </c>
      <c r="AN98" s="456">
        <f>'int 2 D '!AK103</f>
        <v>30</v>
      </c>
      <c r="AO98" s="456">
        <f>'int 2 D '!AL103</f>
        <v>29</v>
      </c>
      <c r="AP98" s="456">
        <f>'int 2 D '!AM103</f>
        <v>5</v>
      </c>
      <c r="AQ98" s="456" t="str">
        <f>'int 2 D '!AN103</f>
        <v>NIL</v>
      </c>
      <c r="AR98" s="456">
        <f>'int 3D '!AI103</f>
        <v>9</v>
      </c>
      <c r="AS98" s="456">
        <f>'int 3D '!AJ103</f>
        <v>10</v>
      </c>
      <c r="AT98" s="456">
        <f>'int 3D '!AK103</f>
        <v>16</v>
      </c>
      <c r="AU98" s="456">
        <f>'int 3D '!AL103</f>
        <v>15</v>
      </c>
      <c r="AV98" s="456">
        <f>'int 3D '!AM103</f>
        <v>20</v>
      </c>
      <c r="AW98" s="456">
        <f>'int 3D '!AN103</f>
        <v>2</v>
      </c>
      <c r="AX98" s="456">
        <f>TestMarks!AA100</f>
        <v>7</v>
      </c>
      <c r="AY98" s="456">
        <f>TestMarks!AB100</f>
        <v>9</v>
      </c>
      <c r="AZ98" s="456" t="str">
        <f>TestMarks!AC100</f>
        <v>NIL</v>
      </c>
      <c r="BA98" s="456" t="str">
        <f>TestMarks!AD100</f>
        <v>NIL</v>
      </c>
      <c r="BB98" s="456" t="str">
        <f>TestMarks!AE100</f>
        <v>NIL</v>
      </c>
      <c r="BC98" s="456" t="str">
        <f>TestMarks!AF100</f>
        <v>NIL</v>
      </c>
      <c r="BD98" s="456" t="str">
        <f>TestMarks!AG100</f>
        <v>NIL</v>
      </c>
      <c r="BE98" s="456" t="str">
        <f>TestMarks!AH100</f>
        <v>NIL</v>
      </c>
      <c r="BF98" s="456">
        <f>TestMarks!AI100</f>
        <v>8</v>
      </c>
      <c r="BG98" s="456">
        <f>TestMarks!AJ100</f>
        <v>8</v>
      </c>
      <c r="BH98" s="456" t="str">
        <f>TestMarks!AK100</f>
        <v>NIL</v>
      </c>
      <c r="BI98" s="456" t="str">
        <f>TestMarks!AL100</f>
        <v>NIL</v>
      </c>
      <c r="BJ98" s="456" t="str">
        <f>TestMarks!AM100</f>
        <v>NIL</v>
      </c>
      <c r="BK98" s="456" t="str">
        <f>TestMarks!AN100</f>
        <v>NIL</v>
      </c>
      <c r="BL98" s="456" t="str">
        <f>TestMarks!AO100</f>
        <v>NIL</v>
      </c>
      <c r="BM98" s="456" t="str">
        <f>TestMarks!AP100</f>
        <v>NIL</v>
      </c>
      <c r="BN98" s="456">
        <f>TestMarks!AQ100</f>
        <v>6</v>
      </c>
      <c r="BO98" s="456">
        <f>TestMarks!AR100</f>
        <v>8</v>
      </c>
    </row>
    <row r="99" spans="4:67" x14ac:dyDescent="0.2">
      <c r="D99" s="364">
        <f>'Student Entry'!B100</f>
        <v>87</v>
      </c>
      <c r="E99" s="388">
        <f>'Student Entry'!C100</f>
        <v>211413205089</v>
      </c>
      <c r="F99" s="214" t="str">
        <f>'Student Entry'!D100</f>
        <v>SAMYUKTHA.R</v>
      </c>
      <c r="G99" s="456">
        <v>5</v>
      </c>
      <c r="H99" s="456">
        <v>5</v>
      </c>
      <c r="I99" s="456"/>
      <c r="J99" s="456">
        <v>7</v>
      </c>
      <c r="K99" s="456">
        <v>5</v>
      </c>
      <c r="L99" s="214"/>
      <c r="M99" s="456">
        <v>6</v>
      </c>
      <c r="N99" s="456">
        <v>1</v>
      </c>
      <c r="O99" s="456">
        <v>4</v>
      </c>
      <c r="P99" s="456">
        <v>1</v>
      </c>
      <c r="Q99" s="456">
        <v>2</v>
      </c>
      <c r="R99" s="214"/>
      <c r="S99" s="456">
        <v>10</v>
      </c>
      <c r="T99" s="456">
        <v>4</v>
      </c>
      <c r="U99" s="456">
        <v>2</v>
      </c>
      <c r="V99" s="456">
        <v>4</v>
      </c>
      <c r="W99" s="456">
        <v>5</v>
      </c>
      <c r="X99" s="214"/>
      <c r="Y99" s="456">
        <f t="shared" si="6"/>
        <v>18</v>
      </c>
      <c r="Z99" s="456">
        <f t="shared" si="7"/>
        <v>11</v>
      </c>
      <c r="AA99" s="456">
        <f t="shared" si="8"/>
        <v>5</v>
      </c>
      <c r="AB99" s="456">
        <f t="shared" si="9"/>
        <v>6</v>
      </c>
      <c r="AC99" s="456">
        <f t="shared" si="10"/>
        <v>14</v>
      </c>
      <c r="AD99" s="456">
        <f t="shared" si="11"/>
        <v>7</v>
      </c>
      <c r="AE99" s="456"/>
      <c r="AF99" s="456">
        <f ca="1">'int 1D'!AI104</f>
        <v>23</v>
      </c>
      <c r="AG99" s="456">
        <f>'int 1D'!AJ104</f>
        <v>30</v>
      </c>
      <c r="AH99" s="456">
        <f>'int 1D'!AK104</f>
        <v>21</v>
      </c>
      <c r="AI99" s="456" t="str">
        <f>'int 1D'!AL104</f>
        <v>NIL</v>
      </c>
      <c r="AJ99" s="456" t="str">
        <f>'int 1D'!AM104</f>
        <v>NIL</v>
      </c>
      <c r="AK99" s="456" t="str">
        <f>'int 1D'!AN104</f>
        <v>NIL</v>
      </c>
      <c r="AL99" s="456">
        <f>'int 2 D '!AI104</f>
        <v>1</v>
      </c>
      <c r="AM99" s="456" t="str">
        <f>'int 2 D '!AJ104</f>
        <v>NIL</v>
      </c>
      <c r="AN99" s="456">
        <f>'int 2 D '!AK104</f>
        <v>31</v>
      </c>
      <c r="AO99" s="456">
        <f>'int 2 D '!AL104</f>
        <v>33</v>
      </c>
      <c r="AP99" s="456" t="str">
        <f>'int 2 D '!AM104</f>
        <v>NIL</v>
      </c>
      <c r="AQ99" s="456" t="str">
        <f>'int 2 D '!AN104</f>
        <v>NIL</v>
      </c>
      <c r="AR99" s="456">
        <f>'int 3D '!AI104</f>
        <v>7</v>
      </c>
      <c r="AS99" s="456">
        <f>'int 3D '!AJ104</f>
        <v>8</v>
      </c>
      <c r="AT99" s="456">
        <f>'int 3D '!AK104</f>
        <v>4</v>
      </c>
      <c r="AU99" s="456">
        <f>'int 3D '!AL104</f>
        <v>26</v>
      </c>
      <c r="AV99" s="456">
        <f>'int 3D '!AM104</f>
        <v>17</v>
      </c>
      <c r="AW99" s="456">
        <f>'int 3D '!AN104</f>
        <v>2</v>
      </c>
      <c r="AX99" s="456">
        <f>TestMarks!AA101</f>
        <v>6</v>
      </c>
      <c r="AY99" s="456">
        <f>TestMarks!AB101</f>
        <v>2</v>
      </c>
      <c r="AZ99" s="456" t="str">
        <f>TestMarks!AC101</f>
        <v>NIL</v>
      </c>
      <c r="BA99" s="456" t="str">
        <f>TestMarks!AD101</f>
        <v>NIL</v>
      </c>
      <c r="BB99" s="456" t="str">
        <f>TestMarks!AE101</f>
        <v>NIL</v>
      </c>
      <c r="BC99" s="456" t="str">
        <f>TestMarks!AF101</f>
        <v>NIL</v>
      </c>
      <c r="BD99" s="456" t="str">
        <f>TestMarks!AG101</f>
        <v>NIL</v>
      </c>
      <c r="BE99" s="456" t="str">
        <f>TestMarks!AH101</f>
        <v>NIL</v>
      </c>
      <c r="BF99" s="456" t="str">
        <f>TestMarks!AI101</f>
        <v>NIL</v>
      </c>
      <c r="BG99" s="456">
        <f>TestMarks!AJ101</f>
        <v>5</v>
      </c>
      <c r="BH99" s="456" t="str">
        <f>TestMarks!AK101</f>
        <v>NIL</v>
      </c>
      <c r="BI99" s="456" t="str">
        <f>TestMarks!AL101</f>
        <v>NIL</v>
      </c>
      <c r="BJ99" s="456" t="str">
        <f>TestMarks!AM101</f>
        <v>NIL</v>
      </c>
      <c r="BK99" s="456" t="str">
        <f>TestMarks!AN101</f>
        <v>NIL</v>
      </c>
      <c r="BL99" s="456" t="str">
        <f>TestMarks!AO101</f>
        <v>NIL</v>
      </c>
      <c r="BM99" s="456" t="str">
        <f>TestMarks!AP101</f>
        <v>NIL</v>
      </c>
      <c r="BN99" s="456">
        <f>TestMarks!AQ101</f>
        <v>7</v>
      </c>
      <c r="BO99" s="456">
        <f>TestMarks!AR101</f>
        <v>6</v>
      </c>
    </row>
    <row r="100" spans="4:67" x14ac:dyDescent="0.2">
      <c r="D100" s="364">
        <f>'Student Entry'!B101</f>
        <v>88</v>
      </c>
      <c r="E100" s="388">
        <f>'Student Entry'!C101</f>
        <v>211413205090</v>
      </c>
      <c r="F100" s="214" t="str">
        <f>'Student Entry'!D101</f>
        <v>SANDHIYA.S</v>
      </c>
      <c r="G100" s="456">
        <v>10</v>
      </c>
      <c r="H100" s="456">
        <v>6</v>
      </c>
      <c r="I100" s="456"/>
      <c r="J100" s="456">
        <v>8</v>
      </c>
      <c r="K100" s="456">
        <v>6</v>
      </c>
      <c r="L100" s="214"/>
      <c r="M100" s="456">
        <v>10</v>
      </c>
      <c r="N100" s="456">
        <v>3</v>
      </c>
      <c r="O100" s="456">
        <v>4</v>
      </c>
      <c r="P100" s="456">
        <v>2</v>
      </c>
      <c r="Q100" s="456">
        <v>4</v>
      </c>
      <c r="R100" s="214"/>
      <c r="S100" s="456">
        <v>10</v>
      </c>
      <c r="T100" s="456">
        <v>4</v>
      </c>
      <c r="U100" s="456">
        <v>2</v>
      </c>
      <c r="V100" s="456">
        <v>4</v>
      </c>
      <c r="W100" s="456">
        <v>4</v>
      </c>
      <c r="X100" s="214"/>
      <c r="Y100" s="456">
        <f t="shared" si="6"/>
        <v>28</v>
      </c>
      <c r="Z100" s="456">
        <f t="shared" si="7"/>
        <v>15</v>
      </c>
      <c r="AA100" s="456">
        <f t="shared" si="8"/>
        <v>6</v>
      </c>
      <c r="AB100" s="456">
        <f t="shared" si="9"/>
        <v>6</v>
      </c>
      <c r="AC100" s="456">
        <f t="shared" si="10"/>
        <v>14</v>
      </c>
      <c r="AD100" s="456">
        <f t="shared" si="11"/>
        <v>8</v>
      </c>
      <c r="AE100" s="456"/>
      <c r="AF100" s="456">
        <f ca="1">'int 1D'!AI105</f>
        <v>18</v>
      </c>
      <c r="AG100" s="456">
        <f>'int 1D'!AJ105</f>
        <v>28</v>
      </c>
      <c r="AH100" s="456">
        <f>'int 1D'!AK105</f>
        <v>18</v>
      </c>
      <c r="AI100" s="456" t="str">
        <f>'int 1D'!AL105</f>
        <v>NIL</v>
      </c>
      <c r="AJ100" s="456" t="str">
        <f>'int 1D'!AM105</f>
        <v>NIL</v>
      </c>
      <c r="AK100" s="456" t="str">
        <f>'int 1D'!AN105</f>
        <v>NIL</v>
      </c>
      <c r="AL100" s="456">
        <f>'int 2 D '!AI105</f>
        <v>1</v>
      </c>
      <c r="AM100" s="456" t="str">
        <f>'int 2 D '!AJ105</f>
        <v>NIL</v>
      </c>
      <c r="AN100" s="456">
        <f>'int 2 D '!AK105</f>
        <v>27</v>
      </c>
      <c r="AO100" s="456">
        <f>'int 2 D '!AL105</f>
        <v>29</v>
      </c>
      <c r="AP100" s="456" t="str">
        <f>'int 2 D '!AM105</f>
        <v>NIL</v>
      </c>
      <c r="AQ100" s="456" t="str">
        <f>'int 2 D '!AN105</f>
        <v>NIL</v>
      </c>
      <c r="AR100" s="456">
        <f>'int 3D '!AI105</f>
        <v>8</v>
      </c>
      <c r="AS100" s="456">
        <f>'int 3D '!AJ105</f>
        <v>5</v>
      </c>
      <c r="AT100" s="456">
        <f>'int 3D '!AK105</f>
        <v>7</v>
      </c>
      <c r="AU100" s="456">
        <f>'int 3D '!AL105</f>
        <v>10</v>
      </c>
      <c r="AV100" s="456">
        <f>'int 3D '!AM105</f>
        <v>24</v>
      </c>
      <c r="AW100" s="456">
        <f>'int 3D '!AN105</f>
        <v>1</v>
      </c>
      <c r="AX100" s="456">
        <f>TestMarks!AA102</f>
        <v>9</v>
      </c>
      <c r="AY100" s="456">
        <f>TestMarks!AB102</f>
        <v>10</v>
      </c>
      <c r="AZ100" s="456" t="str">
        <f>TestMarks!AC102</f>
        <v>NIL</v>
      </c>
      <c r="BA100" s="456" t="str">
        <f>TestMarks!AD102</f>
        <v>NIL</v>
      </c>
      <c r="BB100" s="456" t="str">
        <f>TestMarks!AE102</f>
        <v>NIL</v>
      </c>
      <c r="BC100" s="456" t="str">
        <f>TestMarks!AF102</f>
        <v>NIL</v>
      </c>
      <c r="BD100" s="456" t="str">
        <f>TestMarks!AG102</f>
        <v>NIL</v>
      </c>
      <c r="BE100" s="456" t="str">
        <f>TestMarks!AH102</f>
        <v>NIL</v>
      </c>
      <c r="BF100" s="456">
        <f>TestMarks!AI102</f>
        <v>9</v>
      </c>
      <c r="BG100" s="456">
        <f>TestMarks!AJ102</f>
        <v>9</v>
      </c>
      <c r="BH100" s="456" t="str">
        <f>TestMarks!AK102</f>
        <v>NIL</v>
      </c>
      <c r="BI100" s="456" t="str">
        <f>TestMarks!AL102</f>
        <v>NIL</v>
      </c>
      <c r="BJ100" s="456" t="str">
        <f>TestMarks!AM102</f>
        <v>NIL</v>
      </c>
      <c r="BK100" s="456" t="str">
        <f>TestMarks!AN102</f>
        <v>NIL</v>
      </c>
      <c r="BL100" s="456" t="str">
        <f>TestMarks!AO102</f>
        <v>NIL</v>
      </c>
      <c r="BM100" s="456" t="str">
        <f>TestMarks!AP102</f>
        <v>NIL</v>
      </c>
      <c r="BN100" s="456">
        <f>TestMarks!AQ102</f>
        <v>6</v>
      </c>
      <c r="BO100" s="456">
        <f>TestMarks!AR102</f>
        <v>9</v>
      </c>
    </row>
    <row r="101" spans="4:67" x14ac:dyDescent="0.2">
      <c r="D101" s="364">
        <f>'Student Entry'!B102</f>
        <v>89</v>
      </c>
      <c r="E101" s="388">
        <f>'Student Entry'!C102</f>
        <v>211413205091</v>
      </c>
      <c r="F101" s="214" t="str">
        <f>'Student Entry'!D102</f>
        <v>SATHYA RAJ.P</v>
      </c>
      <c r="G101" s="456">
        <v>10</v>
      </c>
      <c r="H101" s="456">
        <v>2</v>
      </c>
      <c r="I101" s="456"/>
      <c r="J101" s="456">
        <v>2</v>
      </c>
      <c r="K101" s="456">
        <v>6</v>
      </c>
      <c r="L101" s="214"/>
      <c r="M101" s="456">
        <v>10</v>
      </c>
      <c r="N101" s="456">
        <v>5</v>
      </c>
      <c r="O101" s="456">
        <v>3</v>
      </c>
      <c r="P101" s="456">
        <v>2</v>
      </c>
      <c r="Q101" s="456">
        <v>1</v>
      </c>
      <c r="R101" s="214"/>
      <c r="S101" s="456">
        <v>6</v>
      </c>
      <c r="T101" s="456">
        <v>4</v>
      </c>
      <c r="U101" s="456">
        <v>1</v>
      </c>
      <c r="V101" s="456">
        <v>2</v>
      </c>
      <c r="W101" s="456">
        <v>5</v>
      </c>
      <c r="X101" s="214"/>
      <c r="Y101" s="456">
        <f t="shared" si="6"/>
        <v>22</v>
      </c>
      <c r="Z101" s="456">
        <f t="shared" si="7"/>
        <v>13</v>
      </c>
      <c r="AA101" s="456">
        <f t="shared" si="8"/>
        <v>5</v>
      </c>
      <c r="AB101" s="456">
        <f t="shared" si="9"/>
        <v>3</v>
      </c>
      <c r="AC101" s="456">
        <f t="shared" si="10"/>
        <v>10</v>
      </c>
      <c r="AD101" s="456">
        <f t="shared" si="11"/>
        <v>6</v>
      </c>
      <c r="AE101" s="456"/>
      <c r="AF101" s="456">
        <f ca="1">'int 1D'!AI106</f>
        <v>35</v>
      </c>
      <c r="AG101" s="456">
        <f>'int 1D'!AJ106</f>
        <v>23</v>
      </c>
      <c r="AH101" s="456">
        <f>'int 1D'!AK106</f>
        <v>21</v>
      </c>
      <c r="AI101" s="456" t="str">
        <f>'int 1D'!AL106</f>
        <v>NIL</v>
      </c>
      <c r="AJ101" s="456" t="str">
        <f>'int 1D'!AM106</f>
        <v>NIL</v>
      </c>
      <c r="AK101" s="456" t="str">
        <f>'int 1D'!AN106</f>
        <v>NIL</v>
      </c>
      <c r="AL101" s="456">
        <f>'int 2 D '!AI106</f>
        <v>2</v>
      </c>
      <c r="AM101" s="456" t="str">
        <f>'int 2 D '!AJ106</f>
        <v>NIL</v>
      </c>
      <c r="AN101" s="456">
        <f>'int 2 D '!AK106</f>
        <v>33</v>
      </c>
      <c r="AO101" s="456">
        <f>'int 2 D '!AL106</f>
        <v>36</v>
      </c>
      <c r="AP101" s="456" t="str">
        <f>'int 2 D '!AM106</f>
        <v>NIL</v>
      </c>
      <c r="AQ101" s="456" t="str">
        <f>'int 2 D '!AN106</f>
        <v>NIL</v>
      </c>
      <c r="AR101" s="456">
        <f>'int 3D '!AI106</f>
        <v>9</v>
      </c>
      <c r="AS101" s="456">
        <f>'int 3D '!AJ106</f>
        <v>9</v>
      </c>
      <c r="AT101" s="456">
        <f>'int 3D '!AK106</f>
        <v>9</v>
      </c>
      <c r="AU101" s="456">
        <f>'int 3D '!AL106</f>
        <v>11</v>
      </c>
      <c r="AV101" s="456">
        <f>'int 3D '!AM106</f>
        <v>26</v>
      </c>
      <c r="AW101" s="456">
        <f>'int 3D '!AN106</f>
        <v>2</v>
      </c>
      <c r="AX101" s="456">
        <f>TestMarks!AA103</f>
        <v>5</v>
      </c>
      <c r="AY101" s="456" t="str">
        <f>TestMarks!AB103</f>
        <v>NIL</v>
      </c>
      <c r="AZ101" s="456" t="str">
        <f>TestMarks!AC103</f>
        <v>NIL</v>
      </c>
      <c r="BA101" s="456" t="str">
        <f>TestMarks!AD103</f>
        <v>NIL</v>
      </c>
      <c r="BB101" s="456" t="str">
        <f>TestMarks!AE103</f>
        <v>NIL</v>
      </c>
      <c r="BC101" s="456" t="str">
        <f>TestMarks!AF103</f>
        <v>NIL</v>
      </c>
      <c r="BD101" s="456" t="str">
        <f>TestMarks!AG103</f>
        <v>NIL</v>
      </c>
      <c r="BE101" s="456" t="str">
        <f>TestMarks!AH103</f>
        <v>NIL</v>
      </c>
      <c r="BF101" s="456">
        <f>TestMarks!AI103</f>
        <v>6</v>
      </c>
      <c r="BG101" s="456">
        <f>TestMarks!AJ103</f>
        <v>6</v>
      </c>
      <c r="BH101" s="456" t="str">
        <f>TestMarks!AK103</f>
        <v>NIL</v>
      </c>
      <c r="BI101" s="456" t="str">
        <f>TestMarks!AL103</f>
        <v>NIL</v>
      </c>
      <c r="BJ101" s="456" t="str">
        <f>TestMarks!AM103</f>
        <v>NIL</v>
      </c>
      <c r="BK101" s="456" t="str">
        <f>TestMarks!AN103</f>
        <v>NIL</v>
      </c>
      <c r="BL101" s="456" t="str">
        <f>TestMarks!AO103</f>
        <v>NIL</v>
      </c>
      <c r="BM101" s="456" t="str">
        <f>TestMarks!AP103</f>
        <v>NIL</v>
      </c>
      <c r="BN101" s="456">
        <f>TestMarks!AQ103</f>
        <v>9</v>
      </c>
      <c r="BO101" s="456">
        <f>TestMarks!AR103</f>
        <v>5</v>
      </c>
    </row>
    <row r="102" spans="4:67" x14ac:dyDescent="0.2">
      <c r="D102" s="364">
        <f>'Student Entry'!B103</f>
        <v>90</v>
      </c>
      <c r="E102" s="388">
        <f>'Student Entry'!C103</f>
        <v>211413205092</v>
      </c>
      <c r="F102" s="214" t="str">
        <f>'Student Entry'!D103</f>
        <v>SAVITHA.M</v>
      </c>
      <c r="G102" s="456">
        <v>8</v>
      </c>
      <c r="H102" s="456">
        <v>7</v>
      </c>
      <c r="I102" s="456"/>
      <c r="J102" s="456">
        <v>9</v>
      </c>
      <c r="K102" s="456">
        <v>3</v>
      </c>
      <c r="L102" s="214"/>
      <c r="M102" s="456">
        <v>6</v>
      </c>
      <c r="N102" s="456">
        <v>3</v>
      </c>
      <c r="O102" s="456">
        <v>5</v>
      </c>
      <c r="P102" s="456">
        <v>1</v>
      </c>
      <c r="Q102" s="456">
        <v>4</v>
      </c>
      <c r="R102" s="214"/>
      <c r="S102" s="456">
        <v>6</v>
      </c>
      <c r="T102" s="456">
        <v>1</v>
      </c>
      <c r="U102" s="456">
        <v>2</v>
      </c>
      <c r="V102" s="456">
        <v>4</v>
      </c>
      <c r="W102" s="456">
        <v>3</v>
      </c>
      <c r="X102" s="214"/>
      <c r="Y102" s="456">
        <f t="shared" si="6"/>
        <v>23</v>
      </c>
      <c r="Z102" s="456">
        <f t="shared" si="7"/>
        <v>13</v>
      </c>
      <c r="AA102" s="456">
        <f t="shared" si="8"/>
        <v>6</v>
      </c>
      <c r="AB102" s="456">
        <f t="shared" si="9"/>
        <v>6</v>
      </c>
      <c r="AC102" s="456">
        <f t="shared" si="10"/>
        <v>7</v>
      </c>
      <c r="AD102" s="456">
        <f t="shared" si="11"/>
        <v>7</v>
      </c>
      <c r="AE102" s="456"/>
      <c r="AF102" s="456">
        <f ca="1">'int 1D'!AI107</f>
        <v>22</v>
      </c>
      <c r="AG102" s="456">
        <f>'int 1D'!AJ107</f>
        <v>38</v>
      </c>
      <c r="AH102" s="456">
        <f>'int 1D'!AK107</f>
        <v>17</v>
      </c>
      <c r="AI102" s="456" t="str">
        <f>'int 1D'!AL107</f>
        <v>NIL</v>
      </c>
      <c r="AJ102" s="456" t="str">
        <f>'int 1D'!AM107</f>
        <v>NIL</v>
      </c>
      <c r="AK102" s="456" t="str">
        <f>'int 1D'!AN107</f>
        <v>NIL</v>
      </c>
      <c r="AL102" s="456">
        <f>'int 2 D '!AI107</f>
        <v>1</v>
      </c>
      <c r="AM102" s="456" t="str">
        <f>'int 2 D '!AJ107</f>
        <v>NIL</v>
      </c>
      <c r="AN102" s="456">
        <f>'int 2 D '!AK107</f>
        <v>26</v>
      </c>
      <c r="AO102" s="456">
        <f>'int 2 D '!AL107</f>
        <v>38</v>
      </c>
      <c r="AP102" s="456">
        <f>'int 2 D '!AM107</f>
        <v>6</v>
      </c>
      <c r="AQ102" s="456" t="str">
        <f>'int 2 D '!AN107</f>
        <v>NIL</v>
      </c>
      <c r="AR102" s="456">
        <f>'int 3D '!AI107</f>
        <v>8</v>
      </c>
      <c r="AS102" s="456">
        <f>'int 3D '!AJ107</f>
        <v>8</v>
      </c>
      <c r="AT102" s="456">
        <f>'int 3D '!AK107</f>
        <v>11</v>
      </c>
      <c r="AU102" s="456">
        <f>'int 3D '!AL107</f>
        <v>34</v>
      </c>
      <c r="AV102" s="456">
        <f>'int 3D '!AM107</f>
        <v>8</v>
      </c>
      <c r="AW102" s="456">
        <f>'int 3D '!AN107</f>
        <v>2</v>
      </c>
      <c r="AX102" s="456">
        <f>TestMarks!AA104</f>
        <v>8</v>
      </c>
      <c r="AY102" s="456">
        <f>TestMarks!AB104</f>
        <v>7</v>
      </c>
      <c r="AZ102" s="456" t="str">
        <f>TestMarks!AC104</f>
        <v>NIL</v>
      </c>
      <c r="BA102" s="456" t="str">
        <f>TestMarks!AD104</f>
        <v>NIL</v>
      </c>
      <c r="BB102" s="456" t="str">
        <f>TestMarks!AE104</f>
        <v>NIL</v>
      </c>
      <c r="BC102" s="456" t="str">
        <f>TestMarks!AF104</f>
        <v>NIL</v>
      </c>
      <c r="BD102" s="456" t="str">
        <f>TestMarks!AG104</f>
        <v>NIL</v>
      </c>
      <c r="BE102" s="456" t="str">
        <f>TestMarks!AH104</f>
        <v>NIL</v>
      </c>
      <c r="BF102" s="456">
        <f>TestMarks!AI104</f>
        <v>8</v>
      </c>
      <c r="BG102" s="456">
        <f>TestMarks!AJ104</f>
        <v>3</v>
      </c>
      <c r="BH102" s="456" t="str">
        <f>TestMarks!AK104</f>
        <v>NIL</v>
      </c>
      <c r="BI102" s="456" t="str">
        <f>TestMarks!AL104</f>
        <v>NIL</v>
      </c>
      <c r="BJ102" s="456" t="str">
        <f>TestMarks!AM104</f>
        <v>NIL</v>
      </c>
      <c r="BK102" s="456" t="str">
        <f>TestMarks!AN104</f>
        <v>NIL</v>
      </c>
      <c r="BL102" s="456" t="str">
        <f>TestMarks!AO104</f>
        <v>NIL</v>
      </c>
      <c r="BM102" s="456" t="str">
        <f>TestMarks!AP104</f>
        <v>NIL</v>
      </c>
      <c r="BN102" s="456">
        <f>TestMarks!AQ104</f>
        <v>7</v>
      </c>
      <c r="BO102" s="456">
        <f>TestMarks!AR104</f>
        <v>7</v>
      </c>
    </row>
    <row r="103" spans="4:67" x14ac:dyDescent="0.2">
      <c r="D103" s="364">
        <f>'Student Entry'!B104</f>
        <v>91</v>
      </c>
      <c r="E103" s="388">
        <f>'Student Entry'!C104</f>
        <v>211413205093</v>
      </c>
      <c r="F103" s="214" t="str">
        <f>'Student Entry'!D104</f>
        <v>SELVA MARY.D</v>
      </c>
      <c r="G103" s="456">
        <v>10</v>
      </c>
      <c r="H103" s="456">
        <v>3</v>
      </c>
      <c r="I103" s="456"/>
      <c r="J103" s="456">
        <v>5</v>
      </c>
      <c r="K103" s="456">
        <v>6</v>
      </c>
      <c r="L103" s="214"/>
      <c r="M103" s="456">
        <v>10</v>
      </c>
      <c r="N103" s="456">
        <v>4</v>
      </c>
      <c r="O103" s="456">
        <v>3</v>
      </c>
      <c r="P103" s="456">
        <v>2</v>
      </c>
      <c r="Q103" s="456">
        <v>3</v>
      </c>
      <c r="R103" s="214"/>
      <c r="S103" s="456">
        <v>10</v>
      </c>
      <c r="T103" s="456">
        <v>3</v>
      </c>
      <c r="U103" s="456">
        <v>1</v>
      </c>
      <c r="V103" s="456">
        <v>4</v>
      </c>
      <c r="W103" s="456">
        <v>5</v>
      </c>
      <c r="X103" s="214"/>
      <c r="Y103" s="456">
        <f t="shared" si="6"/>
        <v>25</v>
      </c>
      <c r="Z103" s="456">
        <f t="shared" si="7"/>
        <v>13</v>
      </c>
      <c r="AA103" s="456">
        <f t="shared" si="8"/>
        <v>5</v>
      </c>
      <c r="AB103" s="456">
        <f t="shared" si="9"/>
        <v>5</v>
      </c>
      <c r="AC103" s="456">
        <f t="shared" si="10"/>
        <v>13</v>
      </c>
      <c r="AD103" s="456">
        <f t="shared" si="11"/>
        <v>8</v>
      </c>
      <c r="AE103" s="456"/>
      <c r="AF103" s="456">
        <f ca="1">'int 1D'!AI108</f>
        <v>29</v>
      </c>
      <c r="AG103" s="456">
        <f>'int 1D'!AJ108</f>
        <v>37</v>
      </c>
      <c r="AH103" s="456">
        <f>'int 1D'!AK108</f>
        <v>10</v>
      </c>
      <c r="AI103" s="456" t="str">
        <f>'int 1D'!AL108</f>
        <v>NIL</v>
      </c>
      <c r="AJ103" s="456" t="str">
        <f>'int 1D'!AM108</f>
        <v>NIL</v>
      </c>
      <c r="AK103" s="456" t="str">
        <f>'int 1D'!AN108</f>
        <v>NIL</v>
      </c>
      <c r="AL103" s="456">
        <f>'int 2 D '!AI108</f>
        <v>2</v>
      </c>
      <c r="AM103" s="456" t="str">
        <f>'int 2 D '!AJ108</f>
        <v>NIL</v>
      </c>
      <c r="AN103" s="456">
        <f>'int 2 D '!AK108</f>
        <v>32</v>
      </c>
      <c r="AO103" s="456">
        <f>'int 2 D '!AL108</f>
        <v>35</v>
      </c>
      <c r="AP103" s="456" t="str">
        <f>'int 2 D '!AM108</f>
        <v>NIL</v>
      </c>
      <c r="AQ103" s="456" t="str">
        <f>'int 2 D '!AN108</f>
        <v>NIL</v>
      </c>
      <c r="AR103" s="456">
        <f>'int 3D '!AI108</f>
        <v>6</v>
      </c>
      <c r="AS103" s="456">
        <f>'int 3D '!AJ108</f>
        <v>12</v>
      </c>
      <c r="AT103" s="456">
        <f>'int 3D '!AK108</f>
        <v>9</v>
      </c>
      <c r="AU103" s="456">
        <f>'int 3D '!AL108</f>
        <v>11</v>
      </c>
      <c r="AV103" s="456">
        <f>'int 3D '!AM108</f>
        <v>24</v>
      </c>
      <c r="AW103" s="456">
        <f>'int 3D '!AN108</f>
        <v>2</v>
      </c>
      <c r="AX103" s="456">
        <f>TestMarks!AA105</f>
        <v>2</v>
      </c>
      <c r="AY103" s="456">
        <f>TestMarks!AB105</f>
        <v>5</v>
      </c>
      <c r="AZ103" s="456" t="str">
        <f>TestMarks!AC105</f>
        <v>NIL</v>
      </c>
      <c r="BA103" s="456" t="str">
        <f>TestMarks!AD105</f>
        <v>NIL</v>
      </c>
      <c r="BB103" s="456" t="str">
        <f>TestMarks!AE105</f>
        <v>NIL</v>
      </c>
      <c r="BC103" s="456" t="str">
        <f>TestMarks!AF105</f>
        <v>NIL</v>
      </c>
      <c r="BD103" s="456" t="str">
        <f>TestMarks!AG105</f>
        <v>NIL</v>
      </c>
      <c r="BE103" s="456" t="str">
        <f>TestMarks!AH105</f>
        <v>NIL</v>
      </c>
      <c r="BF103" s="456">
        <f>TestMarks!AI105</f>
        <v>7</v>
      </c>
      <c r="BG103" s="456">
        <f>TestMarks!AJ105</f>
        <v>7</v>
      </c>
      <c r="BH103" s="456" t="str">
        <f>TestMarks!AK105</f>
        <v>NIL</v>
      </c>
      <c r="BI103" s="456" t="str">
        <f>TestMarks!AL105</f>
        <v>NIL</v>
      </c>
      <c r="BJ103" s="456" t="str">
        <f>TestMarks!AM105</f>
        <v>NIL</v>
      </c>
      <c r="BK103" s="456" t="str">
        <f>TestMarks!AN105</f>
        <v>NIL</v>
      </c>
      <c r="BL103" s="456" t="str">
        <f>TestMarks!AO105</f>
        <v>NIL</v>
      </c>
      <c r="BM103" s="456" t="str">
        <f>TestMarks!AP105</f>
        <v>NIL</v>
      </c>
      <c r="BN103" s="456" t="str">
        <f>TestMarks!AQ105</f>
        <v>NIL</v>
      </c>
      <c r="BO103" s="456">
        <f>TestMarks!AR105</f>
        <v>4</v>
      </c>
    </row>
    <row r="104" spans="4:67" x14ac:dyDescent="0.2">
      <c r="D104" s="364">
        <f>'Student Entry'!B105</f>
        <v>92</v>
      </c>
      <c r="E104" s="388">
        <f>'Student Entry'!C105</f>
        <v>211413205095</v>
      </c>
      <c r="F104" s="214" t="str">
        <f>'Student Entry'!D105</f>
        <v>SHALIYA.L</v>
      </c>
      <c r="G104" s="456">
        <v>7</v>
      </c>
      <c r="H104" s="456">
        <v>6</v>
      </c>
      <c r="I104" s="456"/>
      <c r="J104" s="456">
        <v>4</v>
      </c>
      <c r="K104" s="456">
        <v>6</v>
      </c>
      <c r="L104" s="214"/>
      <c r="M104" s="456">
        <v>10</v>
      </c>
      <c r="N104" s="456">
        <v>3</v>
      </c>
      <c r="O104" s="456">
        <v>2</v>
      </c>
      <c r="P104" s="456">
        <v>2</v>
      </c>
      <c r="Q104" s="456">
        <v>4</v>
      </c>
      <c r="R104" s="214"/>
      <c r="S104" s="456">
        <v>10</v>
      </c>
      <c r="T104" s="456">
        <v>2</v>
      </c>
      <c r="U104" s="456">
        <v>2</v>
      </c>
      <c r="V104" s="456">
        <v>3</v>
      </c>
      <c r="W104" s="456">
        <v>4</v>
      </c>
      <c r="X104" s="214"/>
      <c r="Y104" s="456">
        <f t="shared" si="6"/>
        <v>21</v>
      </c>
      <c r="Z104" s="456">
        <f t="shared" si="7"/>
        <v>15</v>
      </c>
      <c r="AA104" s="456">
        <f t="shared" si="8"/>
        <v>4</v>
      </c>
      <c r="AB104" s="456">
        <f t="shared" si="9"/>
        <v>5</v>
      </c>
      <c r="AC104" s="456">
        <f t="shared" si="10"/>
        <v>12</v>
      </c>
      <c r="AD104" s="456">
        <f t="shared" si="11"/>
        <v>8</v>
      </c>
      <c r="AE104" s="456"/>
      <c r="AF104" s="456">
        <f ca="1">'int 1D'!AI109</f>
        <v>33</v>
      </c>
      <c r="AG104" s="456">
        <f>'int 1D'!AJ109</f>
        <v>24</v>
      </c>
      <c r="AH104" s="456">
        <f>'int 1D'!AK109</f>
        <v>21</v>
      </c>
      <c r="AI104" s="456" t="str">
        <f>'int 1D'!AL109</f>
        <v>NIL</v>
      </c>
      <c r="AJ104" s="456" t="str">
        <f>'int 1D'!AM109</f>
        <v>NIL</v>
      </c>
      <c r="AK104" s="456" t="str">
        <f>'int 1D'!AN109</f>
        <v>NIL</v>
      </c>
      <c r="AL104" s="456">
        <f>'int 2 D '!AI109</f>
        <v>1</v>
      </c>
      <c r="AM104" s="456" t="str">
        <f>'int 2 D '!AJ109</f>
        <v>NIL</v>
      </c>
      <c r="AN104" s="456">
        <f>'int 2 D '!AK109</f>
        <v>35</v>
      </c>
      <c r="AO104" s="456">
        <f>'int 2 D '!AL109</f>
        <v>33</v>
      </c>
      <c r="AP104" s="456" t="str">
        <f>'int 2 D '!AM109</f>
        <v>NIL</v>
      </c>
      <c r="AQ104" s="456" t="str">
        <f>'int 2 D '!AN109</f>
        <v>NIL</v>
      </c>
      <c r="AR104" s="456">
        <f>'int 3D '!AI109</f>
        <v>9</v>
      </c>
      <c r="AS104" s="456">
        <f>'int 3D '!AJ109</f>
        <v>8</v>
      </c>
      <c r="AT104" s="456">
        <f>'int 3D '!AK109</f>
        <v>10</v>
      </c>
      <c r="AU104" s="456">
        <f>'int 3D '!AL109</f>
        <v>9</v>
      </c>
      <c r="AV104" s="456">
        <f>'int 3D '!AM109</f>
        <v>25</v>
      </c>
      <c r="AW104" s="456">
        <f>'int 3D '!AN109</f>
        <v>1</v>
      </c>
      <c r="AX104" s="456">
        <f>TestMarks!AA106</f>
        <v>8</v>
      </c>
      <c r="AY104" s="456">
        <f>TestMarks!AB106</f>
        <v>8</v>
      </c>
      <c r="AZ104" s="456" t="str">
        <f>TestMarks!AC106</f>
        <v>NIL</v>
      </c>
      <c r="BA104" s="456" t="str">
        <f>TestMarks!AD106</f>
        <v>NIL</v>
      </c>
      <c r="BB104" s="456" t="str">
        <f>TestMarks!AE106</f>
        <v>NIL</v>
      </c>
      <c r="BC104" s="456" t="str">
        <f>TestMarks!AF106</f>
        <v>NIL</v>
      </c>
      <c r="BD104" s="456" t="str">
        <f>TestMarks!AG106</f>
        <v>NIL</v>
      </c>
      <c r="BE104" s="456" t="str">
        <f>TestMarks!AH106</f>
        <v>NIL</v>
      </c>
      <c r="BF104" s="456">
        <f>TestMarks!AI106</f>
        <v>6</v>
      </c>
      <c r="BG104" s="456">
        <f>TestMarks!AJ106</f>
        <v>7</v>
      </c>
      <c r="BH104" s="456" t="str">
        <f>TestMarks!AK106</f>
        <v>NIL</v>
      </c>
      <c r="BI104" s="456" t="str">
        <f>TestMarks!AL106</f>
        <v>NIL</v>
      </c>
      <c r="BJ104" s="456" t="str">
        <f>TestMarks!AM106</f>
        <v>NIL</v>
      </c>
      <c r="BK104" s="456" t="str">
        <f>TestMarks!AN106</f>
        <v>NIL</v>
      </c>
      <c r="BL104" s="456" t="str">
        <f>TestMarks!AO106</f>
        <v>NIL</v>
      </c>
      <c r="BM104" s="456" t="str">
        <f>TestMarks!AP106</f>
        <v>NIL</v>
      </c>
      <c r="BN104" s="456">
        <f>TestMarks!AQ106</f>
        <v>6</v>
      </c>
      <c r="BO104" s="456">
        <f>TestMarks!AR106</f>
        <v>5</v>
      </c>
    </row>
    <row r="105" spans="4:67" x14ac:dyDescent="0.2">
      <c r="D105" s="364">
        <f>'Student Entry'!B106</f>
        <v>93</v>
      </c>
      <c r="E105" s="388">
        <f>'Student Entry'!C106</f>
        <v>211413205096</v>
      </c>
      <c r="F105" s="214" t="str">
        <f>'Student Entry'!D106</f>
        <v>SHANMUGA PRIYA.E</v>
      </c>
      <c r="G105" s="456">
        <v>2</v>
      </c>
      <c r="H105" s="456">
        <v>8</v>
      </c>
      <c r="I105" s="456"/>
      <c r="J105" s="456">
        <v>5</v>
      </c>
      <c r="K105" s="456">
        <v>6</v>
      </c>
      <c r="L105" s="214"/>
      <c r="M105" s="456">
        <v>5</v>
      </c>
      <c r="N105" s="456">
        <v>5</v>
      </c>
      <c r="O105" s="456">
        <v>2</v>
      </c>
      <c r="P105" s="456">
        <v>1</v>
      </c>
      <c r="Q105" s="456">
        <v>4</v>
      </c>
      <c r="R105" s="214"/>
      <c r="S105" s="456">
        <v>10</v>
      </c>
      <c r="T105" s="456">
        <v>4</v>
      </c>
      <c r="U105" s="456">
        <v>2</v>
      </c>
      <c r="V105" s="456">
        <v>4</v>
      </c>
      <c r="W105" s="456">
        <v>5</v>
      </c>
      <c r="X105" s="214"/>
      <c r="Y105" s="456">
        <f t="shared" si="6"/>
        <v>12</v>
      </c>
      <c r="Z105" s="456">
        <f t="shared" si="7"/>
        <v>19</v>
      </c>
      <c r="AA105" s="456">
        <f t="shared" si="8"/>
        <v>3</v>
      </c>
      <c r="AB105" s="456">
        <f t="shared" si="9"/>
        <v>6</v>
      </c>
      <c r="AC105" s="456">
        <f t="shared" si="10"/>
        <v>14</v>
      </c>
      <c r="AD105" s="456">
        <f t="shared" si="11"/>
        <v>9</v>
      </c>
      <c r="AE105" s="456"/>
      <c r="AF105" s="456">
        <f ca="1">'int 1D'!AI110</f>
        <v>16</v>
      </c>
      <c r="AG105" s="456">
        <f>'int 1D'!AJ110</f>
        <v>42</v>
      </c>
      <c r="AH105" s="456">
        <f>'int 1D'!AK110</f>
        <v>23</v>
      </c>
      <c r="AI105" s="456" t="str">
        <f>'int 1D'!AL110</f>
        <v>NIL</v>
      </c>
      <c r="AJ105" s="456" t="str">
        <f>'int 1D'!AM110</f>
        <v>NIL</v>
      </c>
      <c r="AK105" s="456" t="str">
        <f>'int 1D'!AN110</f>
        <v>NIL</v>
      </c>
      <c r="AL105" s="456">
        <f>'int 2 D '!AI110</f>
        <v>2</v>
      </c>
      <c r="AM105" s="456" t="str">
        <f>'int 2 D '!AJ110</f>
        <v>NIL</v>
      </c>
      <c r="AN105" s="456">
        <f>'int 2 D '!AK110</f>
        <v>27</v>
      </c>
      <c r="AO105" s="456">
        <f>'int 2 D '!AL110</f>
        <v>40</v>
      </c>
      <c r="AP105" s="456" t="str">
        <f>'int 2 D '!AM110</f>
        <v>NIL</v>
      </c>
      <c r="AQ105" s="456" t="str">
        <f>'int 2 D '!AN110</f>
        <v>NIL</v>
      </c>
      <c r="AR105" s="456">
        <f>'int 3D '!AI110</f>
        <v>8</v>
      </c>
      <c r="AS105" s="456">
        <f>'int 3D '!AJ110</f>
        <v>8</v>
      </c>
      <c r="AT105" s="456">
        <f>'int 3D '!AK110</f>
        <v>3</v>
      </c>
      <c r="AU105" s="456">
        <f>'int 3D '!AL110</f>
        <v>25</v>
      </c>
      <c r="AV105" s="456">
        <f>'int 3D '!AM110</f>
        <v>17</v>
      </c>
      <c r="AW105" s="456">
        <f>'int 3D '!AN110</f>
        <v>2</v>
      </c>
      <c r="AX105" s="456">
        <f>TestMarks!AA107</f>
        <v>5</v>
      </c>
      <c r="AY105" s="456">
        <f>TestMarks!AB107</f>
        <v>5</v>
      </c>
      <c r="AZ105" s="456" t="str">
        <f>TestMarks!AC107</f>
        <v>NIL</v>
      </c>
      <c r="BA105" s="456" t="str">
        <f>TestMarks!AD107</f>
        <v>NIL</v>
      </c>
      <c r="BB105" s="456" t="str">
        <f>TestMarks!AE107</f>
        <v>NIL</v>
      </c>
      <c r="BC105" s="456" t="str">
        <f>TestMarks!AF107</f>
        <v>NIL</v>
      </c>
      <c r="BD105" s="456" t="str">
        <f>TestMarks!AG107</f>
        <v>NIL</v>
      </c>
      <c r="BE105" s="456" t="str">
        <f>TestMarks!AH107</f>
        <v>NIL</v>
      </c>
      <c r="BF105" s="456">
        <f>TestMarks!AI107</f>
        <v>9</v>
      </c>
      <c r="BG105" s="456">
        <f>TestMarks!AJ107</f>
        <v>2</v>
      </c>
      <c r="BH105" s="456" t="str">
        <f>TestMarks!AK107</f>
        <v>NIL</v>
      </c>
      <c r="BI105" s="456" t="str">
        <f>TestMarks!AL107</f>
        <v>NIL</v>
      </c>
      <c r="BJ105" s="456" t="str">
        <f>TestMarks!AM107</f>
        <v>NIL</v>
      </c>
      <c r="BK105" s="456" t="str">
        <f>TestMarks!AN107</f>
        <v>NIL</v>
      </c>
      <c r="BL105" s="456" t="str">
        <f>TestMarks!AO107</f>
        <v>NIL</v>
      </c>
      <c r="BM105" s="456" t="str">
        <f>TestMarks!AP107</f>
        <v>NIL</v>
      </c>
      <c r="BN105" s="456">
        <f>TestMarks!AQ107</f>
        <v>7</v>
      </c>
      <c r="BO105" s="456">
        <f>TestMarks!AR107</f>
        <v>6</v>
      </c>
    </row>
    <row r="106" spans="4:67" x14ac:dyDescent="0.2">
      <c r="D106" s="364">
        <f>'Student Entry'!B107</f>
        <v>94</v>
      </c>
      <c r="E106" s="388">
        <f>'Student Entry'!C107</f>
        <v>211413205097</v>
      </c>
      <c r="F106" s="214" t="str">
        <f>'Student Entry'!D107</f>
        <v>SHARMILA.A</v>
      </c>
      <c r="G106" s="456">
        <v>5</v>
      </c>
      <c r="H106" s="456">
        <v>6</v>
      </c>
      <c r="I106" s="456"/>
      <c r="J106" s="456">
        <v>8</v>
      </c>
      <c r="K106" s="456">
        <v>5</v>
      </c>
      <c r="L106" s="214"/>
      <c r="M106" s="456">
        <v>10</v>
      </c>
      <c r="N106" s="456">
        <v>4</v>
      </c>
      <c r="O106" s="456">
        <v>5</v>
      </c>
      <c r="P106" s="456">
        <v>1</v>
      </c>
      <c r="Q106" s="456">
        <v>2</v>
      </c>
      <c r="R106" s="214"/>
      <c r="S106" s="456">
        <v>10</v>
      </c>
      <c r="T106" s="456">
        <v>4</v>
      </c>
      <c r="U106" s="456">
        <v>2</v>
      </c>
      <c r="V106" s="456">
        <v>4</v>
      </c>
      <c r="W106" s="456">
        <v>3</v>
      </c>
      <c r="X106" s="214"/>
      <c r="Y106" s="456">
        <f t="shared" si="6"/>
        <v>23</v>
      </c>
      <c r="Z106" s="456">
        <f t="shared" si="7"/>
        <v>15</v>
      </c>
      <c r="AA106" s="456">
        <f t="shared" si="8"/>
        <v>6</v>
      </c>
      <c r="AB106" s="456">
        <f t="shared" si="9"/>
        <v>6</v>
      </c>
      <c r="AC106" s="456">
        <f t="shared" si="10"/>
        <v>14</v>
      </c>
      <c r="AD106" s="456">
        <f t="shared" si="11"/>
        <v>5</v>
      </c>
      <c r="AE106" s="456"/>
      <c r="AF106" s="456">
        <f ca="1">'int 1D'!AI111</f>
        <v>33</v>
      </c>
      <c r="AG106" s="456">
        <f>'int 1D'!AJ111</f>
        <v>23</v>
      </c>
      <c r="AH106" s="456">
        <f>'int 1D'!AK111</f>
        <v>14</v>
      </c>
      <c r="AI106" s="456" t="str">
        <f>'int 1D'!AL111</f>
        <v>NIL</v>
      </c>
      <c r="AJ106" s="456" t="str">
        <f>'int 1D'!AM111</f>
        <v>NIL</v>
      </c>
      <c r="AK106" s="456" t="str">
        <f>'int 1D'!AN111</f>
        <v>NIL</v>
      </c>
      <c r="AL106" s="456">
        <f>'int 2 D '!AI111</f>
        <v>1</v>
      </c>
      <c r="AM106" s="456" t="str">
        <f>'int 2 D '!AJ111</f>
        <v>NIL</v>
      </c>
      <c r="AN106" s="456">
        <f>'int 2 D '!AK111</f>
        <v>36</v>
      </c>
      <c r="AO106" s="456">
        <f>'int 2 D '!AL111</f>
        <v>27</v>
      </c>
      <c r="AP106" s="456">
        <f>'int 2 D '!AM111</f>
        <v>5</v>
      </c>
      <c r="AQ106" s="456" t="str">
        <f>'int 2 D '!AN111</f>
        <v>NIL</v>
      </c>
      <c r="AR106" s="456">
        <f>'int 3D '!AI111</f>
        <v>7</v>
      </c>
      <c r="AS106" s="456">
        <f>'int 3D '!AJ111</f>
        <v>9</v>
      </c>
      <c r="AT106" s="456">
        <f>'int 3D '!AK111</f>
        <v>16</v>
      </c>
      <c r="AU106" s="456">
        <f>'int 3D '!AL111</f>
        <v>17</v>
      </c>
      <c r="AV106" s="456">
        <f>'int 3D '!AM111</f>
        <v>13</v>
      </c>
      <c r="AW106" s="456">
        <f>'int 3D '!AN111</f>
        <v>2</v>
      </c>
      <c r="AX106" s="456">
        <f>TestMarks!AA108</f>
        <v>9</v>
      </c>
      <c r="AY106" s="456">
        <f>TestMarks!AB108</f>
        <v>9</v>
      </c>
      <c r="AZ106" s="456" t="str">
        <f>TestMarks!AC108</f>
        <v>NIL</v>
      </c>
      <c r="BA106" s="456" t="str">
        <f>TestMarks!AD108</f>
        <v>NIL</v>
      </c>
      <c r="BB106" s="456" t="str">
        <f>TestMarks!AE108</f>
        <v>NIL</v>
      </c>
      <c r="BC106" s="456" t="str">
        <f>TestMarks!AF108</f>
        <v>NIL</v>
      </c>
      <c r="BD106" s="456" t="str">
        <f>TestMarks!AG108</f>
        <v>NIL</v>
      </c>
      <c r="BE106" s="456" t="str">
        <f>TestMarks!AH108</f>
        <v>NIL</v>
      </c>
      <c r="BF106" s="456">
        <f>TestMarks!AI108</f>
        <v>5</v>
      </c>
      <c r="BG106" s="456">
        <f>TestMarks!AJ108</f>
        <v>8</v>
      </c>
      <c r="BH106" s="456" t="str">
        <f>TestMarks!AK108</f>
        <v>NIL</v>
      </c>
      <c r="BI106" s="456" t="str">
        <f>TestMarks!AL108</f>
        <v>NIL</v>
      </c>
      <c r="BJ106" s="456" t="str">
        <f>TestMarks!AM108</f>
        <v>NIL</v>
      </c>
      <c r="BK106" s="456" t="str">
        <f>TestMarks!AN108</f>
        <v>NIL</v>
      </c>
      <c r="BL106" s="456" t="str">
        <f>TestMarks!AO108</f>
        <v>NIL</v>
      </c>
      <c r="BM106" s="456" t="str">
        <f>TestMarks!AP108</f>
        <v>NIL</v>
      </c>
      <c r="BN106" s="456">
        <f>TestMarks!AQ108</f>
        <v>3</v>
      </c>
      <c r="BO106" s="456">
        <f>TestMarks!AR108</f>
        <v>8</v>
      </c>
    </row>
    <row r="107" spans="4:67" x14ac:dyDescent="0.2">
      <c r="D107" s="364">
        <f>'Student Entry'!B108</f>
        <v>95</v>
      </c>
      <c r="E107" s="388">
        <f>'Student Entry'!C108</f>
        <v>211413205098</v>
      </c>
      <c r="F107" s="214" t="str">
        <f>'Student Entry'!D108</f>
        <v>SHRUTHAKEERTHI.S</v>
      </c>
      <c r="G107" s="456">
        <v>2</v>
      </c>
      <c r="H107" s="456">
        <v>7</v>
      </c>
      <c r="I107" s="456"/>
      <c r="J107" s="456">
        <v>5</v>
      </c>
      <c r="K107" s="456">
        <v>6</v>
      </c>
      <c r="L107" s="214"/>
      <c r="M107" s="456">
        <v>6</v>
      </c>
      <c r="N107" s="456">
        <v>3</v>
      </c>
      <c r="O107" s="456">
        <v>3</v>
      </c>
      <c r="P107" s="456">
        <v>2</v>
      </c>
      <c r="Q107" s="456">
        <v>4</v>
      </c>
      <c r="R107" s="214"/>
      <c r="S107" s="456">
        <v>6</v>
      </c>
      <c r="T107" s="456">
        <v>4</v>
      </c>
      <c r="U107" s="456">
        <v>2</v>
      </c>
      <c r="V107" s="456">
        <v>2</v>
      </c>
      <c r="W107" s="456">
        <v>5</v>
      </c>
      <c r="X107" s="214"/>
      <c r="Y107" s="456">
        <f t="shared" si="6"/>
        <v>13</v>
      </c>
      <c r="Z107" s="456">
        <f t="shared" si="7"/>
        <v>16</v>
      </c>
      <c r="AA107" s="456">
        <f t="shared" si="8"/>
        <v>5</v>
      </c>
      <c r="AB107" s="456">
        <f t="shared" si="9"/>
        <v>4</v>
      </c>
      <c r="AC107" s="456">
        <f t="shared" si="10"/>
        <v>10</v>
      </c>
      <c r="AD107" s="456">
        <f t="shared" si="11"/>
        <v>9</v>
      </c>
      <c r="AE107" s="456"/>
      <c r="AF107" s="456">
        <f ca="1">'int 1D'!AI112</f>
        <v>34</v>
      </c>
      <c r="AG107" s="456">
        <f>'int 1D'!AJ112</f>
        <v>25</v>
      </c>
      <c r="AH107" s="456">
        <f>'int 1D'!AK112</f>
        <v>22</v>
      </c>
      <c r="AI107" s="456" t="str">
        <f>'int 1D'!AL112</f>
        <v>NIL</v>
      </c>
      <c r="AJ107" s="456" t="str">
        <f>'int 1D'!AM112</f>
        <v>NIL</v>
      </c>
      <c r="AK107" s="456" t="str">
        <f>'int 1D'!AN112</f>
        <v>NIL</v>
      </c>
      <c r="AL107" s="456">
        <f>'int 2 D '!AI112</f>
        <v>2</v>
      </c>
      <c r="AM107" s="456" t="str">
        <f>'int 2 D '!AJ112</f>
        <v>NIL</v>
      </c>
      <c r="AN107" s="456">
        <f>'int 2 D '!AK112</f>
        <v>36</v>
      </c>
      <c r="AO107" s="456">
        <f>'int 2 D '!AL112</f>
        <v>34</v>
      </c>
      <c r="AP107" s="456" t="str">
        <f>'int 2 D '!AM112</f>
        <v>NIL</v>
      </c>
      <c r="AQ107" s="456" t="str">
        <f>'int 2 D '!AN112</f>
        <v>NIL</v>
      </c>
      <c r="AR107" s="456">
        <f>'int 3D '!AI112</f>
        <v>7</v>
      </c>
      <c r="AS107" s="456">
        <f>'int 3D '!AJ112</f>
        <v>10</v>
      </c>
      <c r="AT107" s="456">
        <f>'int 3D '!AK112</f>
        <v>12</v>
      </c>
      <c r="AU107" s="456">
        <f>'int 3D '!AL112</f>
        <v>8</v>
      </c>
      <c r="AV107" s="456">
        <f>'int 3D '!AM112</f>
        <v>27</v>
      </c>
      <c r="AW107" s="456">
        <f>'int 3D '!AN112</f>
        <v>1</v>
      </c>
      <c r="AX107" s="456" t="str">
        <f>TestMarks!AA109</f>
        <v>NIL</v>
      </c>
      <c r="AY107" s="456">
        <f>TestMarks!AB109</f>
        <v>6</v>
      </c>
      <c r="AZ107" s="456" t="str">
        <f>TestMarks!AC109</f>
        <v>NIL</v>
      </c>
      <c r="BA107" s="456" t="str">
        <f>TestMarks!AD109</f>
        <v>NIL</v>
      </c>
      <c r="BB107" s="456" t="str">
        <f>TestMarks!AE109</f>
        <v>NIL</v>
      </c>
      <c r="BC107" s="456" t="str">
        <f>TestMarks!AF109</f>
        <v>NIL</v>
      </c>
      <c r="BD107" s="456" t="str">
        <f>TestMarks!AG109</f>
        <v>NIL</v>
      </c>
      <c r="BE107" s="456" t="str">
        <f>TestMarks!AH109</f>
        <v>NIL</v>
      </c>
      <c r="BF107" s="456">
        <f>TestMarks!AI109</f>
        <v>8</v>
      </c>
      <c r="BG107" s="456">
        <f>TestMarks!AJ109</f>
        <v>6</v>
      </c>
      <c r="BH107" s="456" t="str">
        <f>TestMarks!AK109</f>
        <v>NIL</v>
      </c>
      <c r="BI107" s="456" t="str">
        <f>TestMarks!AL109</f>
        <v>NIL</v>
      </c>
      <c r="BJ107" s="456" t="str">
        <f>TestMarks!AM109</f>
        <v>NIL</v>
      </c>
      <c r="BK107" s="456" t="str">
        <f>TestMarks!AN109</f>
        <v>NIL</v>
      </c>
      <c r="BL107" s="456" t="str">
        <f>TestMarks!AO109</f>
        <v>NIL</v>
      </c>
      <c r="BM107" s="456" t="str">
        <f>TestMarks!AP109</f>
        <v>NIL</v>
      </c>
      <c r="BN107" s="456">
        <f>TestMarks!AQ109</f>
        <v>4</v>
      </c>
      <c r="BO107" s="456">
        <f>TestMarks!AR109</f>
        <v>6</v>
      </c>
    </row>
    <row r="108" spans="4:67" x14ac:dyDescent="0.2">
      <c r="D108" s="364">
        <f>'Student Entry'!B109</f>
        <v>96</v>
      </c>
      <c r="E108" s="388">
        <f>'Student Entry'!C109</f>
        <v>211413205099</v>
      </c>
      <c r="F108" s="214" t="str">
        <f>'Student Entry'!D109</f>
        <v>SICILY SHERIN.M</v>
      </c>
      <c r="G108" s="456">
        <v>5</v>
      </c>
      <c r="H108" s="456">
        <v>6</v>
      </c>
      <c r="I108" s="456"/>
      <c r="J108" s="456">
        <v>8</v>
      </c>
      <c r="K108" s="456">
        <v>3</v>
      </c>
      <c r="L108" s="214"/>
      <c r="M108" s="456">
        <v>10</v>
      </c>
      <c r="N108" s="456">
        <v>4</v>
      </c>
      <c r="O108" s="456">
        <v>5</v>
      </c>
      <c r="P108" s="456">
        <v>2</v>
      </c>
      <c r="Q108" s="456">
        <v>3</v>
      </c>
      <c r="R108" s="214"/>
      <c r="S108" s="456">
        <v>10</v>
      </c>
      <c r="T108" s="456">
        <v>2</v>
      </c>
      <c r="U108" s="456">
        <v>1</v>
      </c>
      <c r="V108" s="456">
        <v>4</v>
      </c>
      <c r="W108" s="456">
        <v>4</v>
      </c>
      <c r="X108" s="214"/>
      <c r="Y108" s="456">
        <f t="shared" si="6"/>
        <v>23</v>
      </c>
      <c r="Z108" s="456">
        <f t="shared" si="7"/>
        <v>13</v>
      </c>
      <c r="AA108" s="456">
        <f t="shared" si="8"/>
        <v>7</v>
      </c>
      <c r="AB108" s="456">
        <f t="shared" si="9"/>
        <v>5</v>
      </c>
      <c r="AC108" s="456">
        <f t="shared" si="10"/>
        <v>12</v>
      </c>
      <c r="AD108" s="456">
        <f t="shared" si="11"/>
        <v>7</v>
      </c>
      <c r="AE108" s="456"/>
      <c r="AF108" s="456">
        <f ca="1">'int 1D'!AI113</f>
        <v>15</v>
      </c>
      <c r="AG108" s="456">
        <f>'int 1D'!AJ113</f>
        <v>50</v>
      </c>
      <c r="AH108" s="456">
        <f>'int 1D'!AK113</f>
        <v>16</v>
      </c>
      <c r="AI108" s="456" t="str">
        <f>'int 1D'!AL113</f>
        <v>NIL</v>
      </c>
      <c r="AJ108" s="456" t="str">
        <f>'int 1D'!AM113</f>
        <v>NIL</v>
      </c>
      <c r="AK108" s="456" t="str">
        <f>'int 1D'!AN113</f>
        <v>NIL</v>
      </c>
      <c r="AL108" s="456">
        <f>'int 2 D '!AI113</f>
        <v>2</v>
      </c>
      <c r="AM108" s="456" t="str">
        <f>'int 2 D '!AJ113</f>
        <v>NIL</v>
      </c>
      <c r="AN108" s="456">
        <f>'int 2 D '!AK113</f>
        <v>33</v>
      </c>
      <c r="AO108" s="456">
        <f>'int 2 D '!AL113</f>
        <v>36</v>
      </c>
      <c r="AP108" s="456" t="str">
        <f>'int 2 D '!AM113</f>
        <v>NIL</v>
      </c>
      <c r="AQ108" s="456" t="str">
        <f>'int 2 D '!AN113</f>
        <v>NIL</v>
      </c>
      <c r="AR108" s="456">
        <f>'int 3D '!AI113</f>
        <v>6</v>
      </c>
      <c r="AS108" s="456">
        <f>'int 3D '!AJ113</f>
        <v>14</v>
      </c>
      <c r="AT108" s="456">
        <f>'int 3D '!AK113</f>
        <v>3</v>
      </c>
      <c r="AU108" s="456">
        <f>'int 3D '!AL113</f>
        <v>30</v>
      </c>
      <c r="AV108" s="456">
        <f>'int 3D '!AM113</f>
        <v>16</v>
      </c>
      <c r="AW108" s="456">
        <f>'int 3D '!AN113</f>
        <v>2</v>
      </c>
      <c r="AX108" s="456">
        <f>TestMarks!AA110</f>
        <v>3</v>
      </c>
      <c r="AY108" s="456">
        <f>TestMarks!AB110</f>
        <v>8</v>
      </c>
      <c r="AZ108" s="456" t="str">
        <f>TestMarks!AC110</f>
        <v>NIL</v>
      </c>
      <c r="BA108" s="456" t="str">
        <f>TestMarks!AD110</f>
        <v>NIL</v>
      </c>
      <c r="BB108" s="456" t="str">
        <f>TestMarks!AE110</f>
        <v>NIL</v>
      </c>
      <c r="BC108" s="456" t="str">
        <f>TestMarks!AF110</f>
        <v>NIL</v>
      </c>
      <c r="BD108" s="456" t="str">
        <f>TestMarks!AG110</f>
        <v>NIL</v>
      </c>
      <c r="BE108" s="456" t="str">
        <f>TestMarks!AH110</f>
        <v>NIL</v>
      </c>
      <c r="BF108" s="456">
        <f>TestMarks!AI110</f>
        <v>2</v>
      </c>
      <c r="BG108" s="456">
        <f>TestMarks!AJ110</f>
        <v>9</v>
      </c>
      <c r="BH108" s="456" t="str">
        <f>TestMarks!AK110</f>
        <v>NIL</v>
      </c>
      <c r="BI108" s="456" t="str">
        <f>TestMarks!AL110</f>
        <v>NIL</v>
      </c>
      <c r="BJ108" s="456" t="str">
        <f>TestMarks!AM110</f>
        <v>NIL</v>
      </c>
      <c r="BK108" s="456" t="str">
        <f>TestMarks!AN110</f>
        <v>NIL</v>
      </c>
      <c r="BL108" s="456" t="str">
        <f>TestMarks!AO110</f>
        <v>NIL</v>
      </c>
      <c r="BM108" s="456" t="str">
        <f>TestMarks!AP110</f>
        <v>NIL</v>
      </c>
      <c r="BN108" s="456">
        <f>TestMarks!AQ110</f>
        <v>6</v>
      </c>
      <c r="BO108" s="456">
        <f>TestMarks!AR110</f>
        <v>9</v>
      </c>
    </row>
    <row r="109" spans="4:67" x14ac:dyDescent="0.2">
      <c r="D109" s="364">
        <f>'Student Entry'!B110</f>
        <v>97</v>
      </c>
      <c r="E109" s="388">
        <f>'Student Entry'!C110</f>
        <v>211413205100</v>
      </c>
      <c r="F109" s="214" t="str">
        <f>'Student Entry'!D110</f>
        <v>SINDHUJA.S</v>
      </c>
      <c r="G109" s="456">
        <v>8</v>
      </c>
      <c r="H109" s="456">
        <v>9</v>
      </c>
      <c r="I109" s="456"/>
      <c r="J109" s="456">
        <v>7</v>
      </c>
      <c r="K109" s="456">
        <v>6</v>
      </c>
      <c r="L109" s="214"/>
      <c r="M109" s="456">
        <v>10</v>
      </c>
      <c r="N109" s="456">
        <v>3</v>
      </c>
      <c r="O109" s="456">
        <v>4</v>
      </c>
      <c r="P109" s="456">
        <v>2</v>
      </c>
      <c r="Q109" s="456">
        <v>2</v>
      </c>
      <c r="R109" s="214"/>
      <c r="S109" s="456">
        <v>10</v>
      </c>
      <c r="T109" s="456">
        <v>4</v>
      </c>
      <c r="U109" s="456">
        <v>2</v>
      </c>
      <c r="V109" s="456">
        <v>3</v>
      </c>
      <c r="W109" s="456">
        <v>5</v>
      </c>
      <c r="X109" s="214"/>
      <c r="Y109" s="456">
        <f t="shared" si="6"/>
        <v>25</v>
      </c>
      <c r="Z109" s="456">
        <f t="shared" si="7"/>
        <v>18</v>
      </c>
      <c r="AA109" s="456">
        <f t="shared" si="8"/>
        <v>6</v>
      </c>
      <c r="AB109" s="456">
        <f t="shared" si="9"/>
        <v>5</v>
      </c>
      <c r="AC109" s="456">
        <f t="shared" si="10"/>
        <v>14</v>
      </c>
      <c r="AD109" s="456">
        <f t="shared" si="11"/>
        <v>7</v>
      </c>
      <c r="AE109" s="456"/>
      <c r="AF109" s="456">
        <f ca="1">'int 1D'!AI114</f>
        <v>36</v>
      </c>
      <c r="AG109" s="456">
        <f>'int 1D'!AJ114</f>
        <v>21</v>
      </c>
      <c r="AH109" s="456">
        <f>'int 1D'!AK114</f>
        <v>18</v>
      </c>
      <c r="AI109" s="456" t="str">
        <f>'int 1D'!AL114</f>
        <v>NIL</v>
      </c>
      <c r="AJ109" s="456" t="str">
        <f>'int 1D'!AM114</f>
        <v>NIL</v>
      </c>
      <c r="AK109" s="456" t="str">
        <f>'int 1D'!AN114</f>
        <v>NIL</v>
      </c>
      <c r="AL109" s="456">
        <f>'int 2 D '!AI114</f>
        <v>1</v>
      </c>
      <c r="AM109" s="456" t="str">
        <f>'int 2 D '!AJ114</f>
        <v>NIL</v>
      </c>
      <c r="AN109" s="456">
        <f>'int 2 D '!AK114</f>
        <v>37</v>
      </c>
      <c r="AO109" s="456">
        <f>'int 2 D '!AL114</f>
        <v>33</v>
      </c>
      <c r="AP109" s="456" t="str">
        <f>'int 2 D '!AM114</f>
        <v>NIL</v>
      </c>
      <c r="AQ109" s="456" t="str">
        <f>'int 2 D '!AN114</f>
        <v>NIL</v>
      </c>
      <c r="AR109" s="456">
        <f>'int 3D '!AI114</f>
        <v>7</v>
      </c>
      <c r="AS109" s="456">
        <f>'int 3D '!AJ114</f>
        <v>10</v>
      </c>
      <c r="AT109" s="456">
        <f>'int 3D '!AK114</f>
        <v>9</v>
      </c>
      <c r="AU109" s="456">
        <f>'int 3D '!AL114</f>
        <v>8</v>
      </c>
      <c r="AV109" s="456">
        <f>'int 3D '!AM114</f>
        <v>26</v>
      </c>
      <c r="AW109" s="456">
        <f>'int 3D '!AN114</f>
        <v>2</v>
      </c>
      <c r="AX109" s="456">
        <f>TestMarks!AA111</f>
        <v>7</v>
      </c>
      <c r="AY109" s="456">
        <f>TestMarks!AB111</f>
        <v>7</v>
      </c>
      <c r="AZ109" s="456" t="str">
        <f>TestMarks!AC111</f>
        <v>NIL</v>
      </c>
      <c r="BA109" s="456" t="str">
        <f>TestMarks!AD111</f>
        <v>NIL</v>
      </c>
      <c r="BB109" s="456" t="str">
        <f>TestMarks!AE111</f>
        <v>NIL</v>
      </c>
      <c r="BC109" s="456" t="str">
        <f>TestMarks!AF111</f>
        <v>NIL</v>
      </c>
      <c r="BD109" s="456" t="str">
        <f>TestMarks!AG111</f>
        <v>NIL</v>
      </c>
      <c r="BE109" s="456" t="str">
        <f>TestMarks!AH111</f>
        <v>NIL</v>
      </c>
      <c r="BF109" s="456">
        <f>TestMarks!AI111</f>
        <v>8</v>
      </c>
      <c r="BG109" s="456">
        <f>TestMarks!AJ111</f>
        <v>7</v>
      </c>
      <c r="BH109" s="456" t="str">
        <f>TestMarks!AK111</f>
        <v>NIL</v>
      </c>
      <c r="BI109" s="456" t="str">
        <f>TestMarks!AL111</f>
        <v>NIL</v>
      </c>
      <c r="BJ109" s="456" t="str">
        <f>TestMarks!AM111</f>
        <v>NIL</v>
      </c>
      <c r="BK109" s="456" t="str">
        <f>TestMarks!AN111</f>
        <v>NIL</v>
      </c>
      <c r="BL109" s="456" t="str">
        <f>TestMarks!AO111</f>
        <v>NIL</v>
      </c>
      <c r="BM109" s="456" t="str">
        <f>TestMarks!AP111</f>
        <v>NIL</v>
      </c>
      <c r="BN109" s="456">
        <f>TestMarks!AQ111</f>
        <v>8</v>
      </c>
      <c r="BO109" s="456">
        <f>TestMarks!AR111</f>
        <v>9</v>
      </c>
    </row>
    <row r="110" spans="4:67" x14ac:dyDescent="0.2">
      <c r="D110" s="364">
        <f>'Student Entry'!B111</f>
        <v>98</v>
      </c>
      <c r="E110" s="388">
        <f>'Student Entry'!C111</f>
        <v>211413205101</v>
      </c>
      <c r="F110" s="214" t="str">
        <f>'Student Entry'!D111</f>
        <v>SNEHA PRIYA.K</v>
      </c>
      <c r="G110" s="456">
        <v>9</v>
      </c>
      <c r="H110" s="456">
        <v>6</v>
      </c>
      <c r="I110" s="456"/>
      <c r="J110" s="456">
        <v>8</v>
      </c>
      <c r="K110" s="456">
        <v>6</v>
      </c>
      <c r="L110" s="214"/>
      <c r="M110" s="456">
        <v>10</v>
      </c>
      <c r="N110" s="456">
        <v>4</v>
      </c>
      <c r="O110" s="456">
        <v>2</v>
      </c>
      <c r="P110" s="456">
        <v>2</v>
      </c>
      <c r="Q110" s="456">
        <v>2</v>
      </c>
      <c r="R110" s="214"/>
      <c r="S110" s="456">
        <v>10</v>
      </c>
      <c r="T110" s="456">
        <v>4</v>
      </c>
      <c r="U110" s="456">
        <v>2</v>
      </c>
      <c r="V110" s="456">
        <v>4</v>
      </c>
      <c r="W110" s="456">
        <v>3</v>
      </c>
      <c r="X110" s="214"/>
      <c r="Y110" s="456">
        <f t="shared" si="6"/>
        <v>27</v>
      </c>
      <c r="Z110" s="456">
        <f t="shared" si="7"/>
        <v>16</v>
      </c>
      <c r="AA110" s="456">
        <f t="shared" si="8"/>
        <v>4</v>
      </c>
      <c r="AB110" s="456">
        <f t="shared" si="9"/>
        <v>6</v>
      </c>
      <c r="AC110" s="456">
        <f t="shared" si="10"/>
        <v>14</v>
      </c>
      <c r="AD110" s="456">
        <f t="shared" si="11"/>
        <v>5</v>
      </c>
      <c r="AE110" s="456"/>
      <c r="AF110" s="456">
        <f ca="1">'int 1D'!AI115</f>
        <v>32</v>
      </c>
      <c r="AG110" s="456">
        <f>'int 1D'!AJ115</f>
        <v>19</v>
      </c>
      <c r="AH110" s="456">
        <f>'int 1D'!AK115</f>
        <v>25</v>
      </c>
      <c r="AI110" s="456" t="str">
        <f>'int 1D'!AL115</f>
        <v>NIL</v>
      </c>
      <c r="AJ110" s="456" t="str">
        <f>'int 1D'!AM115</f>
        <v>NIL</v>
      </c>
      <c r="AK110" s="456" t="str">
        <f>'int 1D'!AN115</f>
        <v>NIL</v>
      </c>
      <c r="AL110" s="456">
        <f>'int 2 D '!AI115</f>
        <v>2</v>
      </c>
      <c r="AM110" s="456" t="str">
        <f>'int 2 D '!AJ115</f>
        <v>NIL</v>
      </c>
      <c r="AN110" s="456">
        <f>'int 2 D '!AK115</f>
        <v>33</v>
      </c>
      <c r="AO110" s="456">
        <f>'int 2 D '!AL115</f>
        <v>32</v>
      </c>
      <c r="AP110" s="456" t="str">
        <f>'int 2 D '!AM115</f>
        <v>NIL</v>
      </c>
      <c r="AQ110" s="456" t="str">
        <f>'int 2 D '!AN115</f>
        <v>NIL</v>
      </c>
      <c r="AR110" s="456">
        <f>'int 3D '!AI115</f>
        <v>9</v>
      </c>
      <c r="AS110" s="456">
        <f>'int 3D '!AJ115</f>
        <v>10</v>
      </c>
      <c r="AT110" s="456">
        <f>'int 3D '!AK115</f>
        <v>10</v>
      </c>
      <c r="AU110" s="456">
        <f>'int 3D '!AL115</f>
        <v>9</v>
      </c>
      <c r="AV110" s="456">
        <f>'int 3D '!AM115</f>
        <v>24</v>
      </c>
      <c r="AW110" s="456">
        <f>'int 3D '!AN115</f>
        <v>1</v>
      </c>
      <c r="AX110" s="456">
        <f>TestMarks!AA112</f>
        <v>7</v>
      </c>
      <c r="AY110" s="456">
        <f>TestMarks!AB112</f>
        <v>6</v>
      </c>
      <c r="AZ110" s="456" t="str">
        <f>TestMarks!AC112</f>
        <v>NIL</v>
      </c>
      <c r="BA110" s="456" t="str">
        <f>TestMarks!AD112</f>
        <v>NIL</v>
      </c>
      <c r="BB110" s="456" t="str">
        <f>TestMarks!AE112</f>
        <v>NIL</v>
      </c>
      <c r="BC110" s="456" t="str">
        <f>TestMarks!AF112</f>
        <v>NIL</v>
      </c>
      <c r="BD110" s="456" t="str">
        <f>TestMarks!AG112</f>
        <v>NIL</v>
      </c>
      <c r="BE110" s="456" t="str">
        <f>TestMarks!AH112</f>
        <v>NIL</v>
      </c>
      <c r="BF110" s="456">
        <f>TestMarks!AI112</f>
        <v>5</v>
      </c>
      <c r="BG110" s="456">
        <f>TestMarks!AJ112</f>
        <v>8</v>
      </c>
      <c r="BH110" s="456" t="str">
        <f>TestMarks!AK112</f>
        <v>NIL</v>
      </c>
      <c r="BI110" s="456" t="str">
        <f>TestMarks!AL112</f>
        <v>NIL</v>
      </c>
      <c r="BJ110" s="456" t="str">
        <f>TestMarks!AM112</f>
        <v>NIL</v>
      </c>
      <c r="BK110" s="456" t="str">
        <f>TestMarks!AN112</f>
        <v>NIL</v>
      </c>
      <c r="BL110" s="456" t="str">
        <f>TestMarks!AO112</f>
        <v>NIL</v>
      </c>
      <c r="BM110" s="456" t="str">
        <f>TestMarks!AP112</f>
        <v>NIL</v>
      </c>
      <c r="BN110" s="456">
        <f>TestMarks!AQ112</f>
        <v>9</v>
      </c>
      <c r="BO110" s="456">
        <f>TestMarks!AR112</f>
        <v>7</v>
      </c>
    </row>
    <row r="111" spans="4:67" x14ac:dyDescent="0.2">
      <c r="D111" s="364">
        <f>'Student Entry'!B112</f>
        <v>99</v>
      </c>
      <c r="E111" s="388">
        <f>'Student Entry'!C112</f>
        <v>211413205102</v>
      </c>
      <c r="F111" s="214" t="str">
        <f>'Student Entry'!D112</f>
        <v>SNEHA VARSA.P.V</v>
      </c>
      <c r="G111" s="456">
        <v>8</v>
      </c>
      <c r="H111" s="456">
        <v>5</v>
      </c>
      <c r="I111" s="456"/>
      <c r="J111" s="456">
        <v>8</v>
      </c>
      <c r="K111" s="456" t="s">
        <v>937</v>
      </c>
      <c r="L111" s="214"/>
      <c r="M111" s="456">
        <v>10</v>
      </c>
      <c r="N111" s="456">
        <v>5</v>
      </c>
      <c r="O111" s="456">
        <v>3</v>
      </c>
      <c r="P111" s="456">
        <v>2</v>
      </c>
      <c r="Q111" s="456">
        <v>4</v>
      </c>
      <c r="R111" s="214"/>
      <c r="S111" s="456">
        <v>6</v>
      </c>
      <c r="T111" s="456">
        <v>3</v>
      </c>
      <c r="U111" s="456">
        <v>1</v>
      </c>
      <c r="V111" s="456">
        <v>4</v>
      </c>
      <c r="W111" s="456">
        <v>5</v>
      </c>
      <c r="X111" s="214"/>
      <c r="Y111" s="456">
        <f t="shared" si="6"/>
        <v>26</v>
      </c>
      <c r="Z111" s="456">
        <f t="shared" si="7"/>
        <v>10</v>
      </c>
      <c r="AA111" s="456">
        <f t="shared" si="8"/>
        <v>5</v>
      </c>
      <c r="AB111" s="456">
        <f t="shared" si="9"/>
        <v>5</v>
      </c>
      <c r="AC111" s="456">
        <f t="shared" si="10"/>
        <v>9</v>
      </c>
      <c r="AD111" s="456">
        <f t="shared" si="11"/>
        <v>9</v>
      </c>
      <c r="AE111" s="456"/>
      <c r="AF111" s="456">
        <f ca="1">'int 1D'!AI116</f>
        <v>24</v>
      </c>
      <c r="AG111" s="456">
        <f>'int 1D'!AJ116</f>
        <v>37</v>
      </c>
      <c r="AH111" s="456">
        <f>'int 1D'!AK116</f>
        <v>17</v>
      </c>
      <c r="AI111" s="456" t="str">
        <f>'int 1D'!AL116</f>
        <v>NIL</v>
      </c>
      <c r="AJ111" s="456" t="str">
        <f>'int 1D'!AM116</f>
        <v>NIL</v>
      </c>
      <c r="AK111" s="456" t="str">
        <f>'int 1D'!AN116</f>
        <v>NIL</v>
      </c>
      <c r="AL111" s="456">
        <f>'int 2 D '!AI116</f>
        <v>2</v>
      </c>
      <c r="AM111" s="456" t="str">
        <f>'int 2 D '!AJ116</f>
        <v>NIL</v>
      </c>
      <c r="AN111" s="456">
        <f>'int 2 D '!AK116</f>
        <v>33</v>
      </c>
      <c r="AO111" s="456">
        <f>'int 2 D '!AL116</f>
        <v>37</v>
      </c>
      <c r="AP111" s="456" t="str">
        <f>'int 2 D '!AM116</f>
        <v>NIL</v>
      </c>
      <c r="AQ111" s="456" t="str">
        <f>'int 2 D '!AN116</f>
        <v>NIL</v>
      </c>
      <c r="AR111" s="456">
        <f>'int 3D '!AI116</f>
        <v>8</v>
      </c>
      <c r="AS111" s="456">
        <f>'int 3D '!AJ116</f>
        <v>8</v>
      </c>
      <c r="AT111" s="456">
        <f>'int 3D '!AK116</f>
        <v>10</v>
      </c>
      <c r="AU111" s="456">
        <f>'int 3D '!AL116</f>
        <v>12</v>
      </c>
      <c r="AV111" s="456">
        <f>'int 3D '!AM116</f>
        <v>23</v>
      </c>
      <c r="AW111" s="456">
        <f>'int 3D '!AN116</f>
        <v>2</v>
      </c>
      <c r="AX111" s="456">
        <f>TestMarks!AA113</f>
        <v>2</v>
      </c>
      <c r="AY111" s="456">
        <f>TestMarks!AB113</f>
        <v>9</v>
      </c>
      <c r="AZ111" s="456" t="str">
        <f>TestMarks!AC113</f>
        <v>NIL</v>
      </c>
      <c r="BA111" s="456" t="str">
        <f>TestMarks!AD113</f>
        <v>NIL</v>
      </c>
      <c r="BB111" s="456" t="str">
        <f>TestMarks!AE113</f>
        <v>NIL</v>
      </c>
      <c r="BC111" s="456" t="str">
        <f>TestMarks!AF113</f>
        <v>NIL</v>
      </c>
      <c r="BD111" s="456" t="str">
        <f>TestMarks!AG113</f>
        <v>NIL</v>
      </c>
      <c r="BE111" s="456" t="str">
        <f>TestMarks!AH113</f>
        <v>NIL</v>
      </c>
      <c r="BF111" s="456">
        <f>TestMarks!AI113</f>
        <v>9</v>
      </c>
      <c r="BG111" s="456">
        <f>TestMarks!AJ113</f>
        <v>6</v>
      </c>
      <c r="BH111" s="456" t="str">
        <f>TestMarks!AK113</f>
        <v>NIL</v>
      </c>
      <c r="BI111" s="456" t="str">
        <f>TestMarks!AL113</f>
        <v>NIL</v>
      </c>
      <c r="BJ111" s="456" t="str">
        <f>TestMarks!AM113</f>
        <v>NIL</v>
      </c>
      <c r="BK111" s="456" t="str">
        <f>TestMarks!AN113</f>
        <v>NIL</v>
      </c>
      <c r="BL111" s="456" t="str">
        <f>TestMarks!AO113</f>
        <v>NIL</v>
      </c>
      <c r="BM111" s="456" t="str">
        <f>TestMarks!AP113</f>
        <v>NIL</v>
      </c>
      <c r="BN111" s="456">
        <f>TestMarks!AQ113</f>
        <v>6</v>
      </c>
      <c r="BO111" s="456">
        <f>TestMarks!AR113</f>
        <v>8</v>
      </c>
    </row>
    <row r="112" spans="4:67" x14ac:dyDescent="0.2">
      <c r="D112" s="364">
        <f>'Student Entry'!B113</f>
        <v>100</v>
      </c>
      <c r="E112" s="388">
        <f>'Student Entry'!C113</f>
        <v>211413205103</v>
      </c>
      <c r="F112" s="214" t="str">
        <f>'Student Entry'!D113</f>
        <v>SOWMYA.B</v>
      </c>
      <c r="G112" s="456">
        <v>6</v>
      </c>
      <c r="H112" s="456">
        <v>7</v>
      </c>
      <c r="I112" s="456"/>
      <c r="J112" s="456">
        <v>9</v>
      </c>
      <c r="K112" s="456">
        <v>6</v>
      </c>
      <c r="L112" s="214"/>
      <c r="M112" s="456">
        <v>5</v>
      </c>
      <c r="N112" s="456">
        <v>4</v>
      </c>
      <c r="O112" s="456">
        <v>4</v>
      </c>
      <c r="P112" s="456">
        <v>2</v>
      </c>
      <c r="Q112" s="456">
        <v>2</v>
      </c>
      <c r="R112" s="214"/>
      <c r="S112" s="456">
        <v>9</v>
      </c>
      <c r="T112" s="456">
        <v>2</v>
      </c>
      <c r="U112" s="456">
        <v>2</v>
      </c>
      <c r="V112" s="456">
        <v>2</v>
      </c>
      <c r="W112" s="456">
        <v>4</v>
      </c>
      <c r="X112" s="214"/>
      <c r="Y112" s="456">
        <f t="shared" si="6"/>
        <v>20</v>
      </c>
      <c r="Z112" s="456">
        <f t="shared" si="7"/>
        <v>17</v>
      </c>
      <c r="AA112" s="456">
        <f t="shared" si="8"/>
        <v>6</v>
      </c>
      <c r="AB112" s="456">
        <f t="shared" si="9"/>
        <v>4</v>
      </c>
      <c r="AC112" s="456">
        <f t="shared" si="10"/>
        <v>11</v>
      </c>
      <c r="AD112" s="456">
        <f t="shared" si="11"/>
        <v>6</v>
      </c>
      <c r="AE112" s="456"/>
      <c r="AF112" s="456">
        <f ca="1">'int 1D'!AI117</f>
        <v>23</v>
      </c>
      <c r="AG112" s="456">
        <f>'int 1D'!AJ117</f>
        <v>38</v>
      </c>
      <c r="AH112" s="456">
        <f>'int 1D'!AK117</f>
        <v>20</v>
      </c>
      <c r="AI112" s="456" t="str">
        <f>'int 1D'!AL117</f>
        <v>NIL</v>
      </c>
      <c r="AJ112" s="456" t="str">
        <f>'int 1D'!AM117</f>
        <v>NIL</v>
      </c>
      <c r="AK112" s="456" t="str">
        <f>'int 1D'!AN117</f>
        <v>NIL</v>
      </c>
      <c r="AL112" s="456">
        <f>'int 2 D '!AI117</f>
        <v>2</v>
      </c>
      <c r="AM112" s="456" t="str">
        <f>'int 2 D '!AJ117</f>
        <v>NIL</v>
      </c>
      <c r="AN112" s="456">
        <f>'int 2 D '!AK117</f>
        <v>24</v>
      </c>
      <c r="AO112" s="456">
        <f>'int 2 D '!AL117</f>
        <v>37</v>
      </c>
      <c r="AP112" s="456" t="str">
        <f>'int 2 D '!AM117</f>
        <v>NIL</v>
      </c>
      <c r="AQ112" s="456" t="str">
        <f>'int 2 D '!AN117</f>
        <v>NIL</v>
      </c>
      <c r="AR112" s="456">
        <f>'int 3D '!AI117</f>
        <v>6</v>
      </c>
      <c r="AS112" s="456">
        <f>'int 3D '!AJ117</f>
        <v>12</v>
      </c>
      <c r="AT112" s="456">
        <f>'int 3D '!AK117</f>
        <v>4</v>
      </c>
      <c r="AU112" s="456">
        <f>'int 3D '!AL117</f>
        <v>22</v>
      </c>
      <c r="AV112" s="456">
        <f>'int 3D '!AM117</f>
        <v>28</v>
      </c>
      <c r="AW112" s="456">
        <f>'int 3D '!AN117</f>
        <v>0</v>
      </c>
      <c r="AX112" s="456">
        <f>TestMarks!AA114</f>
        <v>8</v>
      </c>
      <c r="AY112" s="456">
        <f>TestMarks!AB114</f>
        <v>5</v>
      </c>
      <c r="AZ112" s="456" t="str">
        <f>TestMarks!AC114</f>
        <v>NIL</v>
      </c>
      <c r="BA112" s="456" t="str">
        <f>TestMarks!AD114</f>
        <v>NIL</v>
      </c>
      <c r="BB112" s="456" t="str">
        <f>TestMarks!AE114</f>
        <v>NIL</v>
      </c>
      <c r="BC112" s="456" t="str">
        <f>TestMarks!AF114</f>
        <v>NIL</v>
      </c>
      <c r="BD112" s="456" t="str">
        <f>TestMarks!AG114</f>
        <v>NIL</v>
      </c>
      <c r="BE112" s="456" t="str">
        <f>TestMarks!AH114</f>
        <v>NIL</v>
      </c>
      <c r="BF112" s="456">
        <f>TestMarks!AI114</f>
        <v>10</v>
      </c>
      <c r="BG112" s="456">
        <f>TestMarks!AJ114</f>
        <v>9</v>
      </c>
      <c r="BH112" s="456" t="str">
        <f>TestMarks!AK114</f>
        <v>NIL</v>
      </c>
      <c r="BI112" s="456" t="str">
        <f>TestMarks!AL114</f>
        <v>NIL</v>
      </c>
      <c r="BJ112" s="456" t="str">
        <f>TestMarks!AM114</f>
        <v>NIL</v>
      </c>
      <c r="BK112" s="456" t="str">
        <f>TestMarks!AN114</f>
        <v>NIL</v>
      </c>
      <c r="BL112" s="456" t="str">
        <f>TestMarks!AO114</f>
        <v>NIL</v>
      </c>
      <c r="BM112" s="456" t="str">
        <f>TestMarks!AP114</f>
        <v>NIL</v>
      </c>
      <c r="BN112" s="456">
        <f>TestMarks!AQ114</f>
        <v>6</v>
      </c>
      <c r="BO112" s="456" t="str">
        <f>TestMarks!AR114</f>
        <v>NIL</v>
      </c>
    </row>
    <row r="113" spans="4:67" x14ac:dyDescent="0.2">
      <c r="D113" s="364">
        <f>'Student Entry'!B114</f>
        <v>101</v>
      </c>
      <c r="E113" s="388">
        <f>'Student Entry'!C114</f>
        <v>211413205104</v>
      </c>
      <c r="F113" s="214" t="str">
        <f>'Student Entry'!D114</f>
        <v>SRI LEKHA.P</v>
      </c>
      <c r="G113" s="456">
        <v>10</v>
      </c>
      <c r="H113" s="456">
        <v>4</v>
      </c>
      <c r="I113" s="456"/>
      <c r="J113" s="456">
        <v>5</v>
      </c>
      <c r="K113" s="456">
        <v>6</v>
      </c>
      <c r="L113" s="214"/>
      <c r="M113" s="456">
        <v>10</v>
      </c>
      <c r="N113" s="456">
        <v>3</v>
      </c>
      <c r="O113" s="456">
        <v>5</v>
      </c>
      <c r="P113" s="456">
        <v>1</v>
      </c>
      <c r="Q113" s="456">
        <v>4</v>
      </c>
      <c r="R113" s="214"/>
      <c r="S113" s="456">
        <v>10</v>
      </c>
      <c r="T113" s="456">
        <v>4</v>
      </c>
      <c r="U113" s="456">
        <v>2</v>
      </c>
      <c r="V113" s="456">
        <v>4</v>
      </c>
      <c r="W113" s="456">
        <v>5</v>
      </c>
      <c r="X113" s="214"/>
      <c r="Y113" s="456">
        <f t="shared" si="6"/>
        <v>25</v>
      </c>
      <c r="Z113" s="456">
        <f t="shared" si="7"/>
        <v>13</v>
      </c>
      <c r="AA113" s="456">
        <f t="shared" si="8"/>
        <v>6</v>
      </c>
      <c r="AB113" s="456">
        <f t="shared" si="9"/>
        <v>6</v>
      </c>
      <c r="AC113" s="456">
        <f t="shared" si="10"/>
        <v>14</v>
      </c>
      <c r="AD113" s="456">
        <f t="shared" si="11"/>
        <v>9</v>
      </c>
      <c r="AE113" s="456"/>
      <c r="AF113" s="456">
        <f ca="1">'int 1D'!AI118</f>
        <v>35</v>
      </c>
      <c r="AG113" s="456">
        <f>'int 1D'!AJ118</f>
        <v>24</v>
      </c>
      <c r="AH113" s="456">
        <f>'int 1D'!AK118</f>
        <v>18</v>
      </c>
      <c r="AI113" s="456" t="str">
        <f>'int 1D'!AL118</f>
        <v>NIL</v>
      </c>
      <c r="AJ113" s="456" t="str">
        <f>'int 1D'!AM118</f>
        <v>NIL</v>
      </c>
      <c r="AK113" s="456" t="str">
        <f>'int 1D'!AN118</f>
        <v>NIL</v>
      </c>
      <c r="AL113" s="456">
        <f>'int 2 D '!AI118</f>
        <v>2</v>
      </c>
      <c r="AM113" s="456" t="str">
        <f>'int 2 D '!AJ118</f>
        <v>NIL</v>
      </c>
      <c r="AN113" s="456">
        <f>'int 2 D '!AK118</f>
        <v>37</v>
      </c>
      <c r="AO113" s="456">
        <f>'int 2 D '!AL118</f>
        <v>35</v>
      </c>
      <c r="AP113" s="456" t="str">
        <f>'int 2 D '!AM118</f>
        <v>NIL</v>
      </c>
      <c r="AQ113" s="456" t="str">
        <f>'int 2 D '!AN118</f>
        <v>NIL</v>
      </c>
      <c r="AR113" s="456">
        <f>'int 3D '!AI118</f>
        <v>7</v>
      </c>
      <c r="AS113" s="456">
        <f>'int 3D '!AJ118</f>
        <v>8</v>
      </c>
      <c r="AT113" s="456">
        <f>'int 3D '!AK118</f>
        <v>8</v>
      </c>
      <c r="AU113" s="456">
        <f>'int 3D '!AL118</f>
        <v>9</v>
      </c>
      <c r="AV113" s="456">
        <f>'int 3D '!AM118</f>
        <v>24</v>
      </c>
      <c r="AW113" s="456">
        <f>'int 3D '!AN118</f>
        <v>2</v>
      </c>
      <c r="AX113" s="456">
        <f>TestMarks!AA115</f>
        <v>6</v>
      </c>
      <c r="AY113" s="456">
        <f>TestMarks!AB115</f>
        <v>8</v>
      </c>
      <c r="AZ113" s="456" t="str">
        <f>TestMarks!AC115</f>
        <v>NIL</v>
      </c>
      <c r="BA113" s="456" t="str">
        <f>TestMarks!AD115</f>
        <v>NIL</v>
      </c>
      <c r="BB113" s="456" t="str">
        <f>TestMarks!AE115</f>
        <v>NIL</v>
      </c>
      <c r="BC113" s="456" t="str">
        <f>TestMarks!AF115</f>
        <v>NIL</v>
      </c>
      <c r="BD113" s="456" t="str">
        <f>TestMarks!AG115</f>
        <v>NIL</v>
      </c>
      <c r="BE113" s="456" t="str">
        <f>TestMarks!AH115</f>
        <v>NIL</v>
      </c>
      <c r="BF113" s="456">
        <f>TestMarks!AI115</f>
        <v>8</v>
      </c>
      <c r="BG113" s="456">
        <f>TestMarks!AJ115</f>
        <v>5</v>
      </c>
      <c r="BH113" s="456" t="str">
        <f>TestMarks!AK115</f>
        <v>NIL</v>
      </c>
      <c r="BI113" s="456" t="str">
        <f>TestMarks!AL115</f>
        <v>NIL</v>
      </c>
      <c r="BJ113" s="456" t="str">
        <f>TestMarks!AM115</f>
        <v>NIL</v>
      </c>
      <c r="BK113" s="456" t="str">
        <f>TestMarks!AN115</f>
        <v>NIL</v>
      </c>
      <c r="BL113" s="456" t="str">
        <f>TestMarks!AO115</f>
        <v>NIL</v>
      </c>
      <c r="BM113" s="456" t="str">
        <f>TestMarks!AP115</f>
        <v>NIL</v>
      </c>
      <c r="BN113" s="456">
        <f>TestMarks!AQ115</f>
        <v>8</v>
      </c>
      <c r="BO113" s="456">
        <f>TestMarks!AR115</f>
        <v>5</v>
      </c>
    </row>
    <row r="114" spans="4:67" x14ac:dyDescent="0.2">
      <c r="D114" s="364">
        <f>'Student Entry'!B115</f>
        <v>102</v>
      </c>
      <c r="E114" s="388">
        <f>'Student Entry'!C115</f>
        <v>211413205105</v>
      </c>
      <c r="F114" s="214" t="str">
        <f>'Student Entry'!D115</f>
        <v>SUBHAVANI.B</v>
      </c>
      <c r="G114" s="456">
        <v>10</v>
      </c>
      <c r="H114" s="456">
        <v>9</v>
      </c>
      <c r="I114" s="456"/>
      <c r="J114" s="456">
        <v>8</v>
      </c>
      <c r="K114" s="456">
        <v>8</v>
      </c>
      <c r="L114" s="214"/>
      <c r="M114" s="456">
        <v>8</v>
      </c>
      <c r="N114" s="456">
        <v>4</v>
      </c>
      <c r="O114" s="456">
        <v>5</v>
      </c>
      <c r="P114" s="456">
        <v>2</v>
      </c>
      <c r="Q114" s="456">
        <v>4</v>
      </c>
      <c r="R114" s="214"/>
      <c r="S114" s="456">
        <v>9</v>
      </c>
      <c r="T114" s="456">
        <v>4</v>
      </c>
      <c r="U114" s="456">
        <v>1</v>
      </c>
      <c r="V114" s="456">
        <v>4</v>
      </c>
      <c r="W114" s="456">
        <v>3</v>
      </c>
      <c r="X114" s="214"/>
      <c r="Y114" s="456">
        <f t="shared" si="6"/>
        <v>26</v>
      </c>
      <c r="Z114" s="456">
        <f t="shared" si="7"/>
        <v>21</v>
      </c>
      <c r="AA114" s="456">
        <f t="shared" si="8"/>
        <v>7</v>
      </c>
      <c r="AB114" s="456">
        <f t="shared" si="9"/>
        <v>5</v>
      </c>
      <c r="AC114" s="456">
        <f t="shared" si="10"/>
        <v>13</v>
      </c>
      <c r="AD114" s="456">
        <f t="shared" si="11"/>
        <v>7</v>
      </c>
      <c r="AE114" s="456"/>
      <c r="AF114" s="456">
        <f ca="1">'int 1D'!AI119</f>
        <v>22</v>
      </c>
      <c r="AG114" s="456">
        <f>'int 1D'!AJ119</f>
        <v>38</v>
      </c>
      <c r="AH114" s="456">
        <f>'int 1D'!AK119</f>
        <v>19</v>
      </c>
      <c r="AI114" s="456" t="str">
        <f>'int 1D'!AL119</f>
        <v>NIL</v>
      </c>
      <c r="AJ114" s="456" t="str">
        <f>'int 1D'!AM119</f>
        <v>NIL</v>
      </c>
      <c r="AK114" s="456" t="str">
        <f>'int 1D'!AN119</f>
        <v>NIL</v>
      </c>
      <c r="AL114" s="456">
        <f>'int 2 D '!AI119</f>
        <v>2</v>
      </c>
      <c r="AM114" s="456" t="str">
        <f>'int 2 D '!AJ119</f>
        <v>NIL</v>
      </c>
      <c r="AN114" s="456">
        <f>'int 2 D '!AK119</f>
        <v>24</v>
      </c>
      <c r="AO114" s="456">
        <f>'int 2 D '!AL119</f>
        <v>39</v>
      </c>
      <c r="AP114" s="456" t="str">
        <f>'int 2 D '!AM119</f>
        <v>NIL</v>
      </c>
      <c r="AQ114" s="456" t="str">
        <f>'int 2 D '!AN119</f>
        <v>NIL</v>
      </c>
      <c r="AR114" s="456">
        <f>'int 3D '!AI119</f>
        <v>8</v>
      </c>
      <c r="AS114" s="456">
        <f>'int 3D '!AJ119</f>
        <v>9</v>
      </c>
      <c r="AT114" s="456">
        <f>'int 3D '!AK119</f>
        <v>2</v>
      </c>
      <c r="AU114" s="456">
        <f>'int 3D '!AL119</f>
        <v>30</v>
      </c>
      <c r="AV114" s="456">
        <f>'int 3D '!AM119</f>
        <v>18</v>
      </c>
      <c r="AW114" s="456">
        <f>'int 3D '!AN119</f>
        <v>2</v>
      </c>
      <c r="AX114" s="456">
        <f>TestMarks!AA116</f>
        <v>9</v>
      </c>
      <c r="AY114" s="456">
        <f>TestMarks!AB116</f>
        <v>2</v>
      </c>
      <c r="AZ114" s="456" t="str">
        <f>TestMarks!AC116</f>
        <v>NIL</v>
      </c>
      <c r="BA114" s="456" t="str">
        <f>TestMarks!AD116</f>
        <v>NIL</v>
      </c>
      <c r="BB114" s="456" t="str">
        <f>TestMarks!AE116</f>
        <v>NIL</v>
      </c>
      <c r="BC114" s="456" t="str">
        <f>TestMarks!AF116</f>
        <v>NIL</v>
      </c>
      <c r="BD114" s="456" t="str">
        <f>TestMarks!AG116</f>
        <v>NIL</v>
      </c>
      <c r="BE114" s="456" t="str">
        <f>TestMarks!AH116</f>
        <v>NIL</v>
      </c>
      <c r="BF114" s="456">
        <f>TestMarks!AI116</f>
        <v>5</v>
      </c>
      <c r="BG114" s="456">
        <f>TestMarks!AJ116</f>
        <v>7</v>
      </c>
      <c r="BH114" s="456" t="str">
        <f>TestMarks!AK116</f>
        <v>NIL</v>
      </c>
      <c r="BI114" s="456" t="str">
        <f>TestMarks!AL116</f>
        <v>NIL</v>
      </c>
      <c r="BJ114" s="456" t="str">
        <f>TestMarks!AM116</f>
        <v>NIL</v>
      </c>
      <c r="BK114" s="456" t="str">
        <f>TestMarks!AN116</f>
        <v>NIL</v>
      </c>
      <c r="BL114" s="456" t="str">
        <f>TestMarks!AO116</f>
        <v>NIL</v>
      </c>
      <c r="BM114" s="456" t="str">
        <f>TestMarks!AP116</f>
        <v>NIL</v>
      </c>
      <c r="BN114" s="456">
        <f>TestMarks!AQ116</f>
        <v>7</v>
      </c>
      <c r="BO114" s="456">
        <f>TestMarks!AR116</f>
        <v>7</v>
      </c>
    </row>
    <row r="115" spans="4:67" x14ac:dyDescent="0.2">
      <c r="D115" s="364">
        <f>'Student Entry'!B116</f>
        <v>103</v>
      </c>
      <c r="E115" s="388">
        <f>'Student Entry'!C116</f>
        <v>211413205106</v>
      </c>
      <c r="F115" s="214" t="str">
        <f>'Student Entry'!D116</f>
        <v>SUNDARRAJI.U</v>
      </c>
      <c r="G115" s="456">
        <v>5</v>
      </c>
      <c r="H115" s="456">
        <v>6</v>
      </c>
      <c r="I115" s="456"/>
      <c r="J115" s="456">
        <v>8</v>
      </c>
      <c r="K115" s="456">
        <v>7</v>
      </c>
      <c r="L115" s="214"/>
      <c r="M115" s="456">
        <v>10</v>
      </c>
      <c r="N115" s="456">
        <v>3</v>
      </c>
      <c r="O115" s="456">
        <v>2</v>
      </c>
      <c r="P115" s="456">
        <v>2</v>
      </c>
      <c r="Q115" s="456">
        <v>2</v>
      </c>
      <c r="R115" s="214"/>
      <c r="S115" s="456">
        <v>10</v>
      </c>
      <c r="T115" s="456">
        <v>4</v>
      </c>
      <c r="U115" s="456">
        <v>2</v>
      </c>
      <c r="V115" s="456">
        <v>2</v>
      </c>
      <c r="W115" s="456">
        <v>5</v>
      </c>
      <c r="X115" s="214"/>
      <c r="Y115" s="456">
        <f t="shared" si="6"/>
        <v>23</v>
      </c>
      <c r="Z115" s="456">
        <f t="shared" si="7"/>
        <v>16</v>
      </c>
      <c r="AA115" s="456">
        <f t="shared" si="8"/>
        <v>4</v>
      </c>
      <c r="AB115" s="456">
        <f t="shared" si="9"/>
        <v>4</v>
      </c>
      <c r="AC115" s="456">
        <f t="shared" si="10"/>
        <v>14</v>
      </c>
      <c r="AD115" s="456">
        <f t="shared" si="11"/>
        <v>7</v>
      </c>
      <c r="AE115" s="456"/>
      <c r="AF115" s="456">
        <f ca="1">'int 1D'!AI120</f>
        <v>24</v>
      </c>
      <c r="AG115" s="456">
        <f>'int 1D'!AJ120</f>
        <v>30</v>
      </c>
      <c r="AH115" s="456">
        <f>'int 1D'!AK120</f>
        <v>28</v>
      </c>
      <c r="AI115" s="456" t="str">
        <f>'int 1D'!AL120</f>
        <v>NIL</v>
      </c>
      <c r="AJ115" s="456" t="str">
        <f>'int 1D'!AM120</f>
        <v>NIL</v>
      </c>
      <c r="AK115" s="456" t="str">
        <f>'int 1D'!AN120</f>
        <v>NIL</v>
      </c>
      <c r="AL115" s="456">
        <f>'int 2 D '!AI120</f>
        <v>1</v>
      </c>
      <c r="AM115" s="456" t="str">
        <f>'int 2 D '!AJ120</f>
        <v>NIL</v>
      </c>
      <c r="AN115" s="456">
        <f>'int 2 D '!AK120</f>
        <v>37</v>
      </c>
      <c r="AO115" s="456">
        <f>'int 2 D '!AL120</f>
        <v>33</v>
      </c>
      <c r="AP115" s="456" t="str">
        <f>'int 2 D '!AM120</f>
        <v>NIL</v>
      </c>
      <c r="AQ115" s="456" t="str">
        <f>'int 2 D '!AN120</f>
        <v>NIL</v>
      </c>
      <c r="AR115" s="456">
        <f>'int 3D '!AI120</f>
        <v>5</v>
      </c>
      <c r="AS115" s="456">
        <f>'int 3D '!AJ120</f>
        <v>10</v>
      </c>
      <c r="AT115" s="456">
        <f>'int 3D '!AK120</f>
        <v>6</v>
      </c>
      <c r="AU115" s="456">
        <f>'int 3D '!AL120</f>
        <v>10</v>
      </c>
      <c r="AV115" s="456">
        <f>'int 3D '!AM120</f>
        <v>24</v>
      </c>
      <c r="AW115" s="456">
        <f>'int 3D '!AN120</f>
        <v>2</v>
      </c>
      <c r="AX115" s="456">
        <f>TestMarks!AA117</f>
        <v>7</v>
      </c>
      <c r="AY115" s="456">
        <f>TestMarks!AB117</f>
        <v>8</v>
      </c>
      <c r="AZ115" s="456" t="str">
        <f>TestMarks!AC117</f>
        <v>NIL</v>
      </c>
      <c r="BA115" s="456" t="str">
        <f>TestMarks!AD117</f>
        <v>NIL</v>
      </c>
      <c r="BB115" s="456" t="str">
        <f>TestMarks!AE117</f>
        <v>NIL</v>
      </c>
      <c r="BC115" s="456" t="str">
        <f>TestMarks!AF117</f>
        <v>NIL</v>
      </c>
      <c r="BD115" s="456" t="str">
        <f>TestMarks!AG117</f>
        <v>NIL</v>
      </c>
      <c r="BE115" s="456" t="str">
        <f>TestMarks!AH117</f>
        <v>NIL</v>
      </c>
      <c r="BF115" s="456">
        <f>TestMarks!AI117</f>
        <v>8</v>
      </c>
      <c r="BG115" s="456">
        <f>TestMarks!AJ117</f>
        <v>6</v>
      </c>
      <c r="BH115" s="456" t="str">
        <f>TestMarks!AK117</f>
        <v>NIL</v>
      </c>
      <c r="BI115" s="456" t="str">
        <f>TestMarks!AL117</f>
        <v>NIL</v>
      </c>
      <c r="BJ115" s="456" t="str">
        <f>TestMarks!AM117</f>
        <v>NIL</v>
      </c>
      <c r="BK115" s="456" t="str">
        <f>TestMarks!AN117</f>
        <v>NIL</v>
      </c>
      <c r="BL115" s="456" t="str">
        <f>TestMarks!AO117</f>
        <v>NIL</v>
      </c>
      <c r="BM115" s="456" t="str">
        <f>TestMarks!AP117</f>
        <v>NIL</v>
      </c>
      <c r="BN115" s="456">
        <f>TestMarks!AQ117</f>
        <v>6</v>
      </c>
      <c r="BO115" s="456">
        <f>TestMarks!AR117</f>
        <v>6</v>
      </c>
    </row>
    <row r="116" spans="4:67" x14ac:dyDescent="0.2">
      <c r="D116" s="364">
        <f>'Student Entry'!B117</f>
        <v>104</v>
      </c>
      <c r="E116" s="388">
        <f>'Student Entry'!C117</f>
        <v>211413205107</v>
      </c>
      <c r="F116" s="214" t="str">
        <f>'Student Entry'!D117</f>
        <v>SURESH KUMAR.A.B</v>
      </c>
      <c r="G116" s="456" t="s">
        <v>937</v>
      </c>
      <c r="H116" s="456">
        <v>7</v>
      </c>
      <c r="I116" s="456"/>
      <c r="J116" s="456">
        <v>10</v>
      </c>
      <c r="K116" s="456">
        <v>5</v>
      </c>
      <c r="L116" s="214"/>
      <c r="M116" s="456">
        <v>6</v>
      </c>
      <c r="N116" s="456">
        <v>4</v>
      </c>
      <c r="O116" s="456">
        <v>4</v>
      </c>
      <c r="P116" s="456">
        <v>1</v>
      </c>
      <c r="Q116" s="456">
        <v>4</v>
      </c>
      <c r="R116" s="214"/>
      <c r="S116" s="456">
        <v>10</v>
      </c>
      <c r="T116" s="456">
        <v>2</v>
      </c>
      <c r="U116" s="456">
        <v>2</v>
      </c>
      <c r="V116" s="456">
        <v>4</v>
      </c>
      <c r="W116" s="456">
        <v>4</v>
      </c>
      <c r="X116" s="214"/>
      <c r="Y116" s="456">
        <f t="shared" si="6"/>
        <v>16</v>
      </c>
      <c r="Z116" s="456">
        <f t="shared" si="7"/>
        <v>16</v>
      </c>
      <c r="AA116" s="456">
        <f t="shared" si="8"/>
        <v>5</v>
      </c>
      <c r="AB116" s="456">
        <f t="shared" si="9"/>
        <v>6</v>
      </c>
      <c r="AC116" s="456">
        <f t="shared" si="10"/>
        <v>12</v>
      </c>
      <c r="AD116" s="456">
        <f t="shared" si="11"/>
        <v>8</v>
      </c>
      <c r="AE116" s="456"/>
      <c r="AF116" s="456">
        <f ca="1">'int 1D'!AI121</f>
        <v>39</v>
      </c>
      <c r="AG116" s="456">
        <f>'int 1D'!AJ121</f>
        <v>26</v>
      </c>
      <c r="AH116" s="456">
        <f>'int 1D'!AK121</f>
        <v>16</v>
      </c>
      <c r="AI116" s="456" t="str">
        <f>'int 1D'!AL121</f>
        <v>NIL</v>
      </c>
      <c r="AJ116" s="456" t="str">
        <f>'int 1D'!AM121</f>
        <v>NIL</v>
      </c>
      <c r="AK116" s="456" t="str">
        <f>'int 1D'!AN121</f>
        <v>NIL</v>
      </c>
      <c r="AL116" s="456">
        <f>'int 2 D '!AI121</f>
        <v>2</v>
      </c>
      <c r="AM116" s="456" t="str">
        <f>'int 2 D '!AJ121</f>
        <v>NIL</v>
      </c>
      <c r="AN116" s="456">
        <f>'int 2 D '!AK121</f>
        <v>38</v>
      </c>
      <c r="AO116" s="456">
        <f>'int 2 D '!AL121</f>
        <v>37</v>
      </c>
      <c r="AP116" s="456">
        <f>'int 2 D '!AM121</f>
        <v>7</v>
      </c>
      <c r="AQ116" s="456" t="str">
        <f>'int 2 D '!AN121</f>
        <v>NIL</v>
      </c>
      <c r="AR116" s="456">
        <f>'int 3D '!AI121</f>
        <v>6</v>
      </c>
      <c r="AS116" s="456">
        <f>'int 3D '!AJ121</f>
        <v>11</v>
      </c>
      <c r="AT116" s="456">
        <f>'int 3D '!AK121</f>
        <v>16</v>
      </c>
      <c r="AU116" s="456">
        <f>'int 3D '!AL121</f>
        <v>18</v>
      </c>
      <c r="AV116" s="456">
        <f>'int 3D '!AM121</f>
        <v>17</v>
      </c>
      <c r="AW116" s="456">
        <f>'int 3D '!AN121</f>
        <v>2</v>
      </c>
      <c r="AX116" s="456">
        <f>TestMarks!AA118</f>
        <v>8</v>
      </c>
      <c r="AY116" s="456">
        <f>TestMarks!AB118</f>
        <v>5</v>
      </c>
      <c r="AZ116" s="456" t="str">
        <f>TestMarks!AC118</f>
        <v>NIL</v>
      </c>
      <c r="BA116" s="456" t="str">
        <f>TestMarks!AD118</f>
        <v>NIL</v>
      </c>
      <c r="BB116" s="456" t="str">
        <f>TestMarks!AE118</f>
        <v>NIL</v>
      </c>
      <c r="BC116" s="456" t="str">
        <f>TestMarks!AF118</f>
        <v>NIL</v>
      </c>
      <c r="BD116" s="456" t="str">
        <f>TestMarks!AG118</f>
        <v>NIL</v>
      </c>
      <c r="BE116" s="456" t="str">
        <f>TestMarks!AH118</f>
        <v>NIL</v>
      </c>
      <c r="BF116" s="456">
        <f>TestMarks!AI118</f>
        <v>4</v>
      </c>
      <c r="BG116" s="456">
        <f>TestMarks!AJ118</f>
        <v>9</v>
      </c>
      <c r="BH116" s="456" t="str">
        <f>TestMarks!AK118</f>
        <v>NIL</v>
      </c>
      <c r="BI116" s="456" t="str">
        <f>TestMarks!AL118</f>
        <v>NIL</v>
      </c>
      <c r="BJ116" s="456" t="str">
        <f>TestMarks!AM118</f>
        <v>NIL</v>
      </c>
      <c r="BK116" s="456" t="str">
        <f>TestMarks!AN118</f>
        <v>NIL</v>
      </c>
      <c r="BL116" s="456" t="str">
        <f>TestMarks!AO118</f>
        <v>NIL</v>
      </c>
      <c r="BM116" s="456" t="str">
        <f>TestMarks!AP118</f>
        <v>NIL</v>
      </c>
      <c r="BN116" s="456">
        <f>TestMarks!AQ118</f>
        <v>9</v>
      </c>
      <c r="BO116" s="456">
        <f>TestMarks!AR118</f>
        <v>9</v>
      </c>
    </row>
    <row r="117" spans="4:67" x14ac:dyDescent="0.2">
      <c r="D117" s="364">
        <f>'Student Entry'!B118</f>
        <v>105</v>
      </c>
      <c r="E117" s="388">
        <f>'Student Entry'!C118</f>
        <v>211413205108</v>
      </c>
      <c r="F117" s="214" t="str">
        <f>'Student Entry'!D118</f>
        <v>SURIYA.G</v>
      </c>
      <c r="G117" s="456">
        <v>5</v>
      </c>
      <c r="H117" s="456">
        <v>4</v>
      </c>
      <c r="I117" s="456"/>
      <c r="J117" s="456">
        <v>6</v>
      </c>
      <c r="K117" s="456">
        <v>8</v>
      </c>
      <c r="L117" s="214"/>
      <c r="M117" s="456">
        <v>10</v>
      </c>
      <c r="N117" s="456">
        <v>3</v>
      </c>
      <c r="O117" s="456">
        <v>5</v>
      </c>
      <c r="P117" s="456">
        <v>1</v>
      </c>
      <c r="Q117" s="456">
        <v>2</v>
      </c>
      <c r="R117" s="214"/>
      <c r="S117" s="456">
        <v>10</v>
      </c>
      <c r="T117" s="456">
        <v>2</v>
      </c>
      <c r="U117" s="456">
        <v>2</v>
      </c>
      <c r="V117" s="456">
        <v>4</v>
      </c>
      <c r="W117" s="456">
        <v>5</v>
      </c>
      <c r="X117" s="214"/>
      <c r="Y117" s="456">
        <f t="shared" si="6"/>
        <v>21</v>
      </c>
      <c r="Z117" s="456">
        <f t="shared" si="7"/>
        <v>15</v>
      </c>
      <c r="AA117" s="456">
        <f t="shared" si="8"/>
        <v>6</v>
      </c>
      <c r="AB117" s="456">
        <f t="shared" si="9"/>
        <v>6</v>
      </c>
      <c r="AC117" s="456">
        <f t="shared" si="10"/>
        <v>12</v>
      </c>
      <c r="AD117" s="456">
        <f t="shared" si="11"/>
        <v>7</v>
      </c>
      <c r="AE117" s="456"/>
      <c r="AF117" s="456">
        <f ca="1">'int 1D'!AI122</f>
        <v>34</v>
      </c>
      <c r="AG117" s="456">
        <f>'int 1D'!AJ122</f>
        <v>25</v>
      </c>
      <c r="AH117" s="456">
        <f>'int 1D'!AK122</f>
        <v>18</v>
      </c>
      <c r="AI117" s="456" t="str">
        <f>'int 1D'!AL122</f>
        <v>NIL</v>
      </c>
      <c r="AJ117" s="456" t="str">
        <f>'int 1D'!AM122</f>
        <v>NIL</v>
      </c>
      <c r="AK117" s="456" t="str">
        <f>'int 1D'!AN122</f>
        <v>NIL</v>
      </c>
      <c r="AL117" s="456">
        <f>'int 2 D '!AI122</f>
        <v>1</v>
      </c>
      <c r="AM117" s="456" t="str">
        <f>'int 2 D '!AJ122</f>
        <v>NIL</v>
      </c>
      <c r="AN117" s="456">
        <f>'int 2 D '!AK122</f>
        <v>30</v>
      </c>
      <c r="AO117" s="456">
        <f>'int 2 D '!AL122</f>
        <v>35</v>
      </c>
      <c r="AP117" s="456" t="str">
        <f>'int 2 D '!AM122</f>
        <v>NIL</v>
      </c>
      <c r="AQ117" s="456" t="str">
        <f>'int 2 D '!AN122</f>
        <v>NIL</v>
      </c>
      <c r="AR117" s="456">
        <f>'int 3D '!AI122</f>
        <v>6</v>
      </c>
      <c r="AS117" s="456">
        <f>'int 3D '!AJ122</f>
        <v>8</v>
      </c>
      <c r="AT117" s="456">
        <f>'int 3D '!AK122</f>
        <v>4</v>
      </c>
      <c r="AU117" s="456">
        <f>'int 3D '!AL122</f>
        <v>24</v>
      </c>
      <c r="AV117" s="456">
        <f>'int 3D '!AM122</f>
        <v>21</v>
      </c>
      <c r="AW117" s="456">
        <f>'int 3D '!AN122</f>
        <v>1</v>
      </c>
      <c r="AX117" s="456">
        <f>TestMarks!AA119</f>
        <v>6</v>
      </c>
      <c r="AY117" s="456">
        <f>TestMarks!AB119</f>
        <v>9</v>
      </c>
      <c r="AZ117" s="456" t="str">
        <f>TestMarks!AC119</f>
        <v>NIL</v>
      </c>
      <c r="BA117" s="456" t="str">
        <f>TestMarks!AD119</f>
        <v>NIL</v>
      </c>
      <c r="BB117" s="456" t="str">
        <f>TestMarks!AE119</f>
        <v>NIL</v>
      </c>
      <c r="BC117" s="456" t="str">
        <f>TestMarks!AF119</f>
        <v>NIL</v>
      </c>
      <c r="BD117" s="456" t="str">
        <f>TestMarks!AG119</f>
        <v>NIL</v>
      </c>
      <c r="BE117" s="456" t="str">
        <f>TestMarks!AH119</f>
        <v>NIL</v>
      </c>
      <c r="BF117" s="456">
        <f>TestMarks!AI119</f>
        <v>9</v>
      </c>
      <c r="BG117" s="456">
        <f>TestMarks!AJ119</f>
        <v>9</v>
      </c>
      <c r="BH117" s="456" t="str">
        <f>TestMarks!AK119</f>
        <v>NIL</v>
      </c>
      <c r="BI117" s="456" t="str">
        <f>TestMarks!AL119</f>
        <v>NIL</v>
      </c>
      <c r="BJ117" s="456" t="str">
        <f>TestMarks!AM119</f>
        <v>NIL</v>
      </c>
      <c r="BK117" s="456" t="str">
        <f>TestMarks!AN119</f>
        <v>NIL</v>
      </c>
      <c r="BL117" s="456" t="str">
        <f>TestMarks!AO119</f>
        <v>NIL</v>
      </c>
      <c r="BM117" s="456" t="str">
        <f>TestMarks!AP119</f>
        <v>NIL</v>
      </c>
      <c r="BN117" s="456">
        <f>TestMarks!AQ119</f>
        <v>5</v>
      </c>
      <c r="BO117" s="456">
        <f>TestMarks!AR119</f>
        <v>5</v>
      </c>
    </row>
    <row r="118" spans="4:67" x14ac:dyDescent="0.2">
      <c r="D118" s="364">
        <f>'Student Entry'!B119</f>
        <v>106</v>
      </c>
      <c r="E118" s="388">
        <f>'Student Entry'!C119</f>
        <v>211413205109</v>
      </c>
      <c r="F118" s="214" t="str">
        <f>'Student Entry'!D119</f>
        <v>SURYA.R</v>
      </c>
      <c r="G118" s="456">
        <v>10</v>
      </c>
      <c r="H118" s="456">
        <v>8</v>
      </c>
      <c r="I118" s="456"/>
      <c r="J118" s="456">
        <v>10</v>
      </c>
      <c r="K118" s="456">
        <v>9</v>
      </c>
      <c r="L118" s="214"/>
      <c r="M118" s="456">
        <v>9</v>
      </c>
      <c r="N118" s="456">
        <v>5</v>
      </c>
      <c r="O118" s="456">
        <v>5</v>
      </c>
      <c r="P118" s="456">
        <v>2</v>
      </c>
      <c r="Q118" s="456">
        <v>2</v>
      </c>
      <c r="R118" s="214"/>
      <c r="S118" s="456">
        <v>9</v>
      </c>
      <c r="T118" s="456">
        <v>4</v>
      </c>
      <c r="U118" s="456">
        <v>1</v>
      </c>
      <c r="V118" s="456">
        <v>2</v>
      </c>
      <c r="W118" s="456">
        <v>3</v>
      </c>
      <c r="X118" s="214"/>
      <c r="Y118" s="456">
        <f t="shared" si="6"/>
        <v>29</v>
      </c>
      <c r="Z118" s="456">
        <f t="shared" si="7"/>
        <v>22</v>
      </c>
      <c r="AA118" s="456">
        <f t="shared" si="8"/>
        <v>7</v>
      </c>
      <c r="AB118" s="456">
        <f t="shared" si="9"/>
        <v>3</v>
      </c>
      <c r="AC118" s="456">
        <f t="shared" si="10"/>
        <v>13</v>
      </c>
      <c r="AD118" s="456">
        <f t="shared" si="11"/>
        <v>5</v>
      </c>
      <c r="AE118" s="456"/>
      <c r="AF118" s="456">
        <f ca="1">'int 1D'!AI123</f>
        <v>25</v>
      </c>
      <c r="AG118" s="456">
        <f>'int 1D'!AJ123</f>
        <v>38</v>
      </c>
      <c r="AH118" s="456">
        <f>'int 1D'!AK123</f>
        <v>20</v>
      </c>
      <c r="AI118" s="456" t="str">
        <f>'int 1D'!AL123</f>
        <v>NIL</v>
      </c>
      <c r="AJ118" s="456" t="str">
        <f>'int 1D'!AM123</f>
        <v>NIL</v>
      </c>
      <c r="AK118" s="456" t="str">
        <f>'int 1D'!AN123</f>
        <v>NIL</v>
      </c>
      <c r="AL118" s="456">
        <f>'int 2 D '!AI123</f>
        <v>2</v>
      </c>
      <c r="AM118" s="456" t="str">
        <f>'int 2 D '!AJ123</f>
        <v>NIL</v>
      </c>
      <c r="AN118" s="456">
        <f>'int 2 D '!AK123</f>
        <v>38</v>
      </c>
      <c r="AO118" s="456">
        <f>'int 2 D '!AL123</f>
        <v>34</v>
      </c>
      <c r="AP118" s="456" t="str">
        <f>'int 2 D '!AM123</f>
        <v>NIL</v>
      </c>
      <c r="AQ118" s="456" t="str">
        <f>'int 2 D '!AN123</f>
        <v>NIL</v>
      </c>
      <c r="AR118" s="456">
        <f>'int 3D '!AI123</f>
        <v>6</v>
      </c>
      <c r="AS118" s="456">
        <f>'int 3D '!AJ123</f>
        <v>10</v>
      </c>
      <c r="AT118" s="456">
        <f>'int 3D '!AK123</f>
        <v>8</v>
      </c>
      <c r="AU118" s="456">
        <f>'int 3D '!AL123</f>
        <v>9</v>
      </c>
      <c r="AV118" s="456">
        <f>'int 3D '!AM123</f>
        <v>27</v>
      </c>
      <c r="AW118" s="456">
        <f>'int 3D '!AN123</f>
        <v>2</v>
      </c>
      <c r="AX118" s="456">
        <f>TestMarks!AA120</f>
        <v>9</v>
      </c>
      <c r="AY118" s="456">
        <f>TestMarks!AB120</f>
        <v>10</v>
      </c>
      <c r="AZ118" s="456" t="str">
        <f>TestMarks!AC120</f>
        <v>NIL</v>
      </c>
      <c r="BA118" s="456" t="str">
        <f>TestMarks!AD120</f>
        <v>NIL</v>
      </c>
      <c r="BB118" s="456" t="str">
        <f>TestMarks!AE120</f>
        <v>NIL</v>
      </c>
      <c r="BC118" s="456" t="str">
        <f>TestMarks!AF120</f>
        <v>NIL</v>
      </c>
      <c r="BD118" s="456" t="str">
        <f>TestMarks!AG120</f>
        <v>NIL</v>
      </c>
      <c r="BE118" s="456" t="str">
        <f>TestMarks!AH120</f>
        <v>NIL</v>
      </c>
      <c r="BF118" s="456">
        <f>TestMarks!AI120</f>
        <v>2</v>
      </c>
      <c r="BG118" s="456">
        <f>TestMarks!AJ120</f>
        <v>8</v>
      </c>
      <c r="BH118" s="456" t="str">
        <f>TestMarks!AK120</f>
        <v>NIL</v>
      </c>
      <c r="BI118" s="456" t="str">
        <f>TestMarks!AL120</f>
        <v>NIL</v>
      </c>
      <c r="BJ118" s="456" t="str">
        <f>TestMarks!AM120</f>
        <v>NIL</v>
      </c>
      <c r="BK118" s="456" t="str">
        <f>TestMarks!AN120</f>
        <v>NIL</v>
      </c>
      <c r="BL118" s="456" t="str">
        <f>TestMarks!AO120</f>
        <v>NIL</v>
      </c>
      <c r="BM118" s="456" t="str">
        <f>TestMarks!AP120</f>
        <v>NIL</v>
      </c>
      <c r="BN118" s="456">
        <f>TestMarks!AQ120</f>
        <v>8</v>
      </c>
      <c r="BO118" s="456">
        <f>TestMarks!AR120</f>
        <v>6</v>
      </c>
    </row>
    <row r="119" spans="4:67" x14ac:dyDescent="0.2">
      <c r="D119" s="364">
        <f>'Student Entry'!B120</f>
        <v>107</v>
      </c>
      <c r="E119" s="388">
        <f>'Student Entry'!C120</f>
        <v>211413205110</v>
      </c>
      <c r="F119" s="214" t="str">
        <f>'Student Entry'!D120</f>
        <v>SUSITHRA.P</v>
      </c>
      <c r="G119" s="456">
        <v>10</v>
      </c>
      <c r="H119" s="456">
        <v>4</v>
      </c>
      <c r="I119" s="456"/>
      <c r="J119" s="456">
        <v>10</v>
      </c>
      <c r="K119" s="456" t="s">
        <v>937</v>
      </c>
      <c r="L119" s="214"/>
      <c r="M119" s="456">
        <v>6</v>
      </c>
      <c r="N119" s="456">
        <v>4</v>
      </c>
      <c r="O119" s="456">
        <v>4</v>
      </c>
      <c r="P119" s="456">
        <v>1</v>
      </c>
      <c r="Q119" s="456">
        <v>4</v>
      </c>
      <c r="R119" s="214"/>
      <c r="S119" s="456">
        <v>6</v>
      </c>
      <c r="T119" s="456">
        <v>4</v>
      </c>
      <c r="U119" s="456">
        <v>2</v>
      </c>
      <c r="V119" s="456">
        <v>4</v>
      </c>
      <c r="W119" s="456">
        <v>5</v>
      </c>
      <c r="X119" s="214"/>
      <c r="Y119" s="456">
        <f t="shared" si="6"/>
        <v>26</v>
      </c>
      <c r="Z119" s="456">
        <f t="shared" si="7"/>
        <v>8</v>
      </c>
      <c r="AA119" s="456">
        <f t="shared" si="8"/>
        <v>5</v>
      </c>
      <c r="AB119" s="456">
        <f t="shared" si="9"/>
        <v>6</v>
      </c>
      <c r="AC119" s="456">
        <f t="shared" si="10"/>
        <v>10</v>
      </c>
      <c r="AD119" s="456">
        <f t="shared" si="11"/>
        <v>9</v>
      </c>
      <c r="AE119" s="456"/>
      <c r="AF119" s="456">
        <f ca="1">'int 1D'!AI124</f>
        <v>21</v>
      </c>
      <c r="AG119" s="456">
        <f>'int 1D'!AJ124</f>
        <v>39</v>
      </c>
      <c r="AH119" s="456">
        <f>'int 1D'!AK124</f>
        <v>16</v>
      </c>
      <c r="AI119" s="456" t="str">
        <f>'int 1D'!AL124</f>
        <v>NIL</v>
      </c>
      <c r="AJ119" s="456" t="str">
        <f>'int 1D'!AM124</f>
        <v>NIL</v>
      </c>
      <c r="AK119" s="456" t="str">
        <f>'int 1D'!AN124</f>
        <v>NIL</v>
      </c>
      <c r="AL119" s="456">
        <f>'int 2 D '!AI124</f>
        <v>1</v>
      </c>
      <c r="AM119" s="456" t="str">
        <f>'int 2 D '!AJ124</f>
        <v>NIL</v>
      </c>
      <c r="AN119" s="456">
        <f>'int 2 D '!AK124</f>
        <v>25</v>
      </c>
      <c r="AO119" s="456">
        <f>'int 2 D '!AL124</f>
        <v>42</v>
      </c>
      <c r="AP119" s="456" t="str">
        <f>'int 2 D '!AM124</f>
        <v>NIL</v>
      </c>
      <c r="AQ119" s="456" t="str">
        <f>'int 2 D '!AN124</f>
        <v>NIL</v>
      </c>
      <c r="AR119" s="456">
        <f>'int 3D '!AI124</f>
        <v>8</v>
      </c>
      <c r="AS119" s="456">
        <f>'int 3D '!AJ124</f>
        <v>8</v>
      </c>
      <c r="AT119" s="456">
        <f>'int 3D '!AK124</f>
        <v>2</v>
      </c>
      <c r="AU119" s="456">
        <f>'int 3D '!AL124</f>
        <v>26</v>
      </c>
      <c r="AV119" s="456">
        <f>'int 3D '!AM124</f>
        <v>16</v>
      </c>
      <c r="AW119" s="456">
        <f>'int 3D '!AN124</f>
        <v>2</v>
      </c>
      <c r="AX119" s="456">
        <f>TestMarks!AA121</f>
        <v>5</v>
      </c>
      <c r="AY119" s="456">
        <f>TestMarks!AB121</f>
        <v>8</v>
      </c>
      <c r="AZ119" s="456" t="str">
        <f>TestMarks!AC121</f>
        <v>NIL</v>
      </c>
      <c r="BA119" s="456" t="str">
        <f>TestMarks!AD121</f>
        <v>NIL</v>
      </c>
      <c r="BB119" s="456" t="str">
        <f>TestMarks!AE121</f>
        <v>NIL</v>
      </c>
      <c r="BC119" s="456" t="str">
        <f>TestMarks!AF121</f>
        <v>NIL</v>
      </c>
      <c r="BD119" s="456" t="str">
        <f>TestMarks!AG121</f>
        <v>NIL</v>
      </c>
      <c r="BE119" s="456" t="str">
        <f>TestMarks!AH121</f>
        <v>NIL</v>
      </c>
      <c r="BF119" s="456">
        <f>TestMarks!AI121</f>
        <v>10</v>
      </c>
      <c r="BG119" s="456">
        <f>TestMarks!AJ121</f>
        <v>7</v>
      </c>
      <c r="BH119" s="456" t="str">
        <f>TestMarks!AK121</f>
        <v>NIL</v>
      </c>
      <c r="BI119" s="456" t="str">
        <f>TestMarks!AL121</f>
        <v>NIL</v>
      </c>
      <c r="BJ119" s="456" t="str">
        <f>TestMarks!AM121</f>
        <v>NIL</v>
      </c>
      <c r="BK119" s="456" t="str">
        <f>TestMarks!AN121</f>
        <v>NIL</v>
      </c>
      <c r="BL119" s="456" t="str">
        <f>TestMarks!AO121</f>
        <v>NIL</v>
      </c>
      <c r="BM119" s="456" t="str">
        <f>TestMarks!AP121</f>
        <v>NIL</v>
      </c>
      <c r="BN119" s="456">
        <f>TestMarks!AQ121</f>
        <v>3</v>
      </c>
      <c r="BO119" s="456">
        <f>TestMarks!AR121</f>
        <v>8</v>
      </c>
    </row>
    <row r="120" spans="4:67" x14ac:dyDescent="0.2">
      <c r="D120" s="364">
        <f>'Student Entry'!B121</f>
        <v>108</v>
      </c>
      <c r="E120" s="388">
        <f>'Student Entry'!C121</f>
        <v>211413205111</v>
      </c>
      <c r="F120" s="214" t="str">
        <f>'Student Entry'!D121</f>
        <v>SWATHISWARI.B</v>
      </c>
      <c r="G120" s="456">
        <v>9</v>
      </c>
      <c r="H120" s="456">
        <v>7</v>
      </c>
      <c r="I120" s="456"/>
      <c r="J120" s="456">
        <v>6</v>
      </c>
      <c r="K120" s="456">
        <v>6</v>
      </c>
      <c r="L120" s="214"/>
      <c r="M120" s="456">
        <v>10</v>
      </c>
      <c r="N120" s="456">
        <v>3</v>
      </c>
      <c r="O120" s="456">
        <v>5</v>
      </c>
      <c r="P120" s="456">
        <v>2</v>
      </c>
      <c r="Q120" s="456">
        <v>4</v>
      </c>
      <c r="R120" s="214"/>
      <c r="S120" s="456">
        <v>10</v>
      </c>
      <c r="T120" s="456">
        <v>2</v>
      </c>
      <c r="U120" s="456">
        <v>2</v>
      </c>
      <c r="V120" s="456">
        <v>4</v>
      </c>
      <c r="W120" s="456">
        <v>4</v>
      </c>
      <c r="X120" s="214"/>
      <c r="Y120" s="456">
        <f t="shared" si="6"/>
        <v>25</v>
      </c>
      <c r="Z120" s="456">
        <f t="shared" si="7"/>
        <v>16</v>
      </c>
      <c r="AA120" s="456">
        <f t="shared" si="8"/>
        <v>7</v>
      </c>
      <c r="AB120" s="456">
        <f t="shared" si="9"/>
        <v>6</v>
      </c>
      <c r="AC120" s="456">
        <f t="shared" si="10"/>
        <v>12</v>
      </c>
      <c r="AD120" s="456">
        <f t="shared" si="11"/>
        <v>8</v>
      </c>
      <c r="AE120" s="456"/>
      <c r="AF120" s="456">
        <f ca="1">'int 1D'!AI125</f>
        <v>26</v>
      </c>
      <c r="AG120" s="456">
        <f>'int 1D'!AJ125</f>
        <v>36</v>
      </c>
      <c r="AH120" s="456">
        <f>'int 1D'!AK125</f>
        <v>19</v>
      </c>
      <c r="AI120" s="456" t="str">
        <f>'int 1D'!AL125</f>
        <v>NIL</v>
      </c>
      <c r="AJ120" s="456" t="str">
        <f>'int 1D'!AM125</f>
        <v>NIL</v>
      </c>
      <c r="AK120" s="456" t="str">
        <f>'int 1D'!AN125</f>
        <v>NIL</v>
      </c>
      <c r="AL120" s="456">
        <f>'int 2 D '!AI125</f>
        <v>2</v>
      </c>
      <c r="AM120" s="456" t="str">
        <f>'int 2 D '!AJ125</f>
        <v>NIL</v>
      </c>
      <c r="AN120" s="456">
        <f>'int 2 D '!AK125</f>
        <v>37</v>
      </c>
      <c r="AO120" s="456">
        <f>'int 2 D '!AL125</f>
        <v>36</v>
      </c>
      <c r="AP120" s="456" t="str">
        <f>'int 2 D '!AM125</f>
        <v>NIL</v>
      </c>
      <c r="AQ120" s="456" t="str">
        <f>'int 2 D '!AN125</f>
        <v>NIL</v>
      </c>
      <c r="AR120" s="456">
        <f>'int 3D '!AI125</f>
        <v>6</v>
      </c>
      <c r="AS120" s="456">
        <f>'int 3D '!AJ125</f>
        <v>12</v>
      </c>
      <c r="AT120" s="456">
        <f>'int 3D '!AK125</f>
        <v>9</v>
      </c>
      <c r="AU120" s="456">
        <f>'int 3D '!AL125</f>
        <v>8</v>
      </c>
      <c r="AV120" s="456">
        <f>'int 3D '!AM125</f>
        <v>24</v>
      </c>
      <c r="AW120" s="456">
        <f>'int 3D '!AN125</f>
        <v>2</v>
      </c>
      <c r="AX120" s="456">
        <f>TestMarks!AA122</f>
        <v>7</v>
      </c>
      <c r="AY120" s="456">
        <f>TestMarks!AB122</f>
        <v>5</v>
      </c>
      <c r="AZ120" s="456" t="str">
        <f>TestMarks!AC122</f>
        <v>NIL</v>
      </c>
      <c r="BA120" s="456" t="str">
        <f>TestMarks!AD122</f>
        <v>NIL</v>
      </c>
      <c r="BB120" s="456" t="str">
        <f>TestMarks!AE122</f>
        <v>NIL</v>
      </c>
      <c r="BC120" s="456" t="str">
        <f>TestMarks!AF122</f>
        <v>NIL</v>
      </c>
      <c r="BD120" s="456" t="str">
        <f>TestMarks!AG122</f>
        <v>NIL</v>
      </c>
      <c r="BE120" s="456" t="str">
        <f>TestMarks!AH122</f>
        <v>NIL</v>
      </c>
      <c r="BF120" s="456">
        <f>TestMarks!AI122</f>
        <v>6</v>
      </c>
      <c r="BG120" s="456">
        <f>TestMarks!AJ122</f>
        <v>5</v>
      </c>
      <c r="BH120" s="456" t="str">
        <f>TestMarks!AK122</f>
        <v>NIL</v>
      </c>
      <c r="BI120" s="456" t="str">
        <f>TestMarks!AL122</f>
        <v>NIL</v>
      </c>
      <c r="BJ120" s="456" t="str">
        <f>TestMarks!AM122</f>
        <v>NIL</v>
      </c>
      <c r="BK120" s="456" t="str">
        <f>TestMarks!AN122</f>
        <v>NIL</v>
      </c>
      <c r="BL120" s="456" t="str">
        <f>TestMarks!AO122</f>
        <v>NIL</v>
      </c>
      <c r="BM120" s="456" t="str">
        <f>TestMarks!AP122</f>
        <v>NIL</v>
      </c>
      <c r="BN120" s="456">
        <f>TestMarks!AQ122</f>
        <v>7</v>
      </c>
      <c r="BO120" s="456">
        <f>TestMarks!AR122</f>
        <v>7</v>
      </c>
    </row>
    <row r="121" spans="4:67" x14ac:dyDescent="0.2">
      <c r="D121" s="364">
        <f>'Student Entry'!B122</f>
        <v>109</v>
      </c>
      <c r="E121" s="388">
        <f>'Student Entry'!C122</f>
        <v>211413205112</v>
      </c>
      <c r="F121" s="214" t="str">
        <f>'Student Entry'!D122</f>
        <v>SWETHA.R.V</v>
      </c>
      <c r="G121" s="456">
        <v>10</v>
      </c>
      <c r="H121" s="456">
        <v>6</v>
      </c>
      <c r="I121" s="456"/>
      <c r="J121" s="456">
        <v>10</v>
      </c>
      <c r="K121" s="456">
        <v>6</v>
      </c>
      <c r="L121" s="214"/>
      <c r="M121" s="456">
        <v>10</v>
      </c>
      <c r="N121" s="456">
        <v>4</v>
      </c>
      <c r="O121" s="456">
        <v>2</v>
      </c>
      <c r="P121" s="456">
        <v>2</v>
      </c>
      <c r="Q121" s="456">
        <v>2</v>
      </c>
      <c r="R121" s="214"/>
      <c r="S121" s="456">
        <v>9</v>
      </c>
      <c r="T121" s="456">
        <v>4</v>
      </c>
      <c r="U121" s="456">
        <v>2</v>
      </c>
      <c r="V121" s="456">
        <v>3</v>
      </c>
      <c r="W121" s="456">
        <v>3</v>
      </c>
      <c r="X121" s="214"/>
      <c r="Y121" s="456">
        <f t="shared" si="6"/>
        <v>30</v>
      </c>
      <c r="Z121" s="456">
        <f t="shared" si="7"/>
        <v>16</v>
      </c>
      <c r="AA121" s="456">
        <f t="shared" si="8"/>
        <v>4</v>
      </c>
      <c r="AB121" s="456">
        <f t="shared" si="9"/>
        <v>5</v>
      </c>
      <c r="AC121" s="456">
        <f t="shared" si="10"/>
        <v>13</v>
      </c>
      <c r="AD121" s="456">
        <f t="shared" si="11"/>
        <v>5</v>
      </c>
      <c r="AE121" s="456"/>
      <c r="AF121" s="456">
        <f ca="1">'int 1D'!AI126</f>
        <v>39</v>
      </c>
      <c r="AG121" s="456">
        <f>'int 1D'!AJ126</f>
        <v>18</v>
      </c>
      <c r="AH121" s="456">
        <f>'int 1D'!AK126</f>
        <v>25</v>
      </c>
      <c r="AI121" s="456" t="str">
        <f>'int 1D'!AL126</f>
        <v>NIL</v>
      </c>
      <c r="AJ121" s="456" t="str">
        <f>'int 1D'!AM126</f>
        <v>NIL</v>
      </c>
      <c r="AK121" s="456" t="str">
        <f>'int 1D'!AN126</f>
        <v>NIL</v>
      </c>
      <c r="AL121" s="456">
        <f>'int 2 D '!AI126</f>
        <v>1</v>
      </c>
      <c r="AM121" s="456" t="str">
        <f>'int 2 D '!AJ126</f>
        <v>NIL</v>
      </c>
      <c r="AN121" s="456">
        <f>'int 2 D '!AK126</f>
        <v>36</v>
      </c>
      <c r="AO121" s="456">
        <f>'int 2 D '!AL126</f>
        <v>36</v>
      </c>
      <c r="AP121" s="456" t="str">
        <f>'int 2 D '!AM126</f>
        <v>NIL</v>
      </c>
      <c r="AQ121" s="456" t="str">
        <f>'int 2 D '!AN126</f>
        <v>NIL</v>
      </c>
      <c r="AR121" s="456">
        <f>'int 3D '!AI126</f>
        <v>9</v>
      </c>
      <c r="AS121" s="456">
        <f>'int 3D '!AJ126</f>
        <v>10</v>
      </c>
      <c r="AT121" s="456">
        <f>'int 3D '!AK126</f>
        <v>10</v>
      </c>
      <c r="AU121" s="456">
        <f>'int 3D '!AL126</f>
        <v>9</v>
      </c>
      <c r="AV121" s="456">
        <f>'int 3D '!AM126</f>
        <v>26</v>
      </c>
      <c r="AW121" s="456">
        <f>'int 3D '!AN126</f>
        <v>2</v>
      </c>
      <c r="AX121" s="456">
        <f>TestMarks!AA123</f>
        <v>4</v>
      </c>
      <c r="AY121" s="456">
        <f>TestMarks!AB123</f>
        <v>5</v>
      </c>
      <c r="AZ121" s="456" t="str">
        <f>TestMarks!AC123</f>
        <v>NIL</v>
      </c>
      <c r="BA121" s="456" t="str">
        <f>TestMarks!AD123</f>
        <v>NIL</v>
      </c>
      <c r="BB121" s="456" t="str">
        <f>TestMarks!AE123</f>
        <v>NIL</v>
      </c>
      <c r="BC121" s="456" t="str">
        <f>TestMarks!AF123</f>
        <v>NIL</v>
      </c>
      <c r="BD121" s="456" t="str">
        <f>TestMarks!AG123</f>
        <v>NIL</v>
      </c>
      <c r="BE121" s="456" t="str">
        <f>TestMarks!AH123</f>
        <v>NIL</v>
      </c>
      <c r="BF121" s="456">
        <f>TestMarks!AI123</f>
        <v>8</v>
      </c>
      <c r="BG121" s="456">
        <f>TestMarks!AJ123</f>
        <v>8</v>
      </c>
      <c r="BH121" s="456" t="str">
        <f>TestMarks!AK123</f>
        <v>NIL</v>
      </c>
      <c r="BI121" s="456" t="str">
        <f>TestMarks!AL123</f>
        <v>NIL</v>
      </c>
      <c r="BJ121" s="456" t="str">
        <f>TestMarks!AM123</f>
        <v>NIL</v>
      </c>
      <c r="BK121" s="456" t="str">
        <f>TestMarks!AN123</f>
        <v>NIL</v>
      </c>
      <c r="BL121" s="456" t="str">
        <f>TestMarks!AO123</f>
        <v>NIL</v>
      </c>
      <c r="BM121" s="456" t="str">
        <f>TestMarks!AP123</f>
        <v>NIL</v>
      </c>
      <c r="BN121" s="456">
        <f>TestMarks!AQ123</f>
        <v>7</v>
      </c>
      <c r="BO121" s="456">
        <f>TestMarks!AR123</f>
        <v>6</v>
      </c>
    </row>
    <row r="122" spans="4:67" x14ac:dyDescent="0.2">
      <c r="D122" s="364">
        <f>'Student Entry'!B123</f>
        <v>110</v>
      </c>
      <c r="E122" s="388">
        <f>'Student Entry'!C123</f>
        <v>211413205113</v>
      </c>
      <c r="F122" s="214" t="str">
        <f>'Student Entry'!D123</f>
        <v>TAMILKANAL.S</v>
      </c>
      <c r="G122" s="456">
        <v>9</v>
      </c>
      <c r="H122" s="456">
        <v>8</v>
      </c>
      <c r="I122" s="456"/>
      <c r="J122" s="456">
        <v>6</v>
      </c>
      <c r="K122" s="456">
        <v>2</v>
      </c>
      <c r="L122" s="214"/>
      <c r="M122" s="456">
        <v>10</v>
      </c>
      <c r="N122" s="456">
        <v>3</v>
      </c>
      <c r="O122" s="456">
        <v>2</v>
      </c>
      <c r="P122" s="456">
        <v>1</v>
      </c>
      <c r="Q122" s="456">
        <v>4</v>
      </c>
      <c r="R122" s="214"/>
      <c r="S122" s="456">
        <v>10</v>
      </c>
      <c r="T122" s="456">
        <v>4</v>
      </c>
      <c r="U122" s="456">
        <v>2</v>
      </c>
      <c r="V122" s="456">
        <v>4</v>
      </c>
      <c r="W122" s="456">
        <v>5</v>
      </c>
      <c r="X122" s="214"/>
      <c r="Y122" s="456">
        <f t="shared" si="6"/>
        <v>25</v>
      </c>
      <c r="Z122" s="456">
        <f t="shared" si="7"/>
        <v>13</v>
      </c>
      <c r="AA122" s="456">
        <f t="shared" si="8"/>
        <v>3</v>
      </c>
      <c r="AB122" s="456">
        <f t="shared" si="9"/>
        <v>6</v>
      </c>
      <c r="AC122" s="456">
        <f t="shared" si="10"/>
        <v>14</v>
      </c>
      <c r="AD122" s="456">
        <f t="shared" si="11"/>
        <v>9</v>
      </c>
      <c r="AE122" s="456"/>
      <c r="AF122" s="456">
        <f ca="1">'int 1D'!AI127</f>
        <v>35</v>
      </c>
      <c r="AG122" s="456">
        <f>'int 1D'!AJ127</f>
        <v>27</v>
      </c>
      <c r="AH122" s="456">
        <f>'int 1D'!AK127</f>
        <v>16</v>
      </c>
      <c r="AI122" s="456" t="str">
        <f>'int 1D'!AL127</f>
        <v>NIL</v>
      </c>
      <c r="AJ122" s="456" t="str">
        <f>'int 1D'!AM127</f>
        <v>NIL</v>
      </c>
      <c r="AK122" s="456" t="str">
        <f>'int 1D'!AN127</f>
        <v>NIL</v>
      </c>
      <c r="AL122" s="456">
        <f>'int 2 D '!AI127</f>
        <v>2</v>
      </c>
      <c r="AM122" s="456" t="str">
        <f>'int 2 D '!AJ127</f>
        <v>NIL</v>
      </c>
      <c r="AN122" s="456">
        <f>'int 2 D '!AK127</f>
        <v>32</v>
      </c>
      <c r="AO122" s="456">
        <f>'int 2 D '!AL127</f>
        <v>39</v>
      </c>
      <c r="AP122" s="456" t="str">
        <f>'int 2 D '!AM127</f>
        <v>NIL</v>
      </c>
      <c r="AQ122" s="456" t="str">
        <f>'int 2 D '!AN127</f>
        <v>NIL</v>
      </c>
      <c r="AR122" s="456">
        <f>'int 3D '!AI127</f>
        <v>6</v>
      </c>
      <c r="AS122" s="456">
        <f>'int 3D '!AJ127</f>
        <v>10</v>
      </c>
      <c r="AT122" s="456">
        <f>'int 3D '!AK127</f>
        <v>3</v>
      </c>
      <c r="AU122" s="456">
        <f>'int 3D '!AL127</f>
        <v>20</v>
      </c>
      <c r="AV122" s="456">
        <f>'int 3D '!AM127</f>
        <v>27</v>
      </c>
      <c r="AW122" s="456">
        <f>'int 3D '!AN127</f>
        <v>1</v>
      </c>
      <c r="AX122" s="456">
        <f>TestMarks!AA124</f>
        <v>6</v>
      </c>
      <c r="AY122" s="456">
        <f>TestMarks!AB124</f>
        <v>8</v>
      </c>
      <c r="AZ122" s="456" t="str">
        <f>TestMarks!AC124</f>
        <v>NIL</v>
      </c>
      <c r="BA122" s="456" t="str">
        <f>TestMarks!AD124</f>
        <v>NIL</v>
      </c>
      <c r="BB122" s="456" t="str">
        <f>TestMarks!AE124</f>
        <v>NIL</v>
      </c>
      <c r="BC122" s="456" t="str">
        <f>TestMarks!AF124</f>
        <v>NIL</v>
      </c>
      <c r="BD122" s="456" t="str">
        <f>TestMarks!AG124</f>
        <v>NIL</v>
      </c>
      <c r="BE122" s="456" t="str">
        <f>TestMarks!AH124</f>
        <v>NIL</v>
      </c>
      <c r="BF122" s="456">
        <f>TestMarks!AI124</f>
        <v>4</v>
      </c>
      <c r="BG122" s="456">
        <f>TestMarks!AJ124</f>
        <v>6</v>
      </c>
      <c r="BH122" s="456" t="str">
        <f>TestMarks!AK124</f>
        <v>NIL</v>
      </c>
      <c r="BI122" s="456" t="str">
        <f>TestMarks!AL124</f>
        <v>NIL</v>
      </c>
      <c r="BJ122" s="456" t="str">
        <f>TestMarks!AM124</f>
        <v>NIL</v>
      </c>
      <c r="BK122" s="456" t="str">
        <f>TestMarks!AN124</f>
        <v>NIL</v>
      </c>
      <c r="BL122" s="456" t="str">
        <f>TestMarks!AO124</f>
        <v>NIL</v>
      </c>
      <c r="BM122" s="456" t="str">
        <f>TestMarks!AP124</f>
        <v>NIL</v>
      </c>
      <c r="BN122" s="456">
        <f>TestMarks!AQ124</f>
        <v>2</v>
      </c>
      <c r="BO122" s="456">
        <f>TestMarks!AR124</f>
        <v>9</v>
      </c>
    </row>
    <row r="123" spans="4:67" x14ac:dyDescent="0.2">
      <c r="D123" s="364">
        <f>'Student Entry'!B124</f>
        <v>111</v>
      </c>
      <c r="E123" s="388">
        <f>'Student Entry'!C124</f>
        <v>211413205114</v>
      </c>
      <c r="F123" s="214" t="str">
        <f>'Student Entry'!D124</f>
        <v>TAMIL SELVI.G</v>
      </c>
      <c r="G123" s="456">
        <v>5</v>
      </c>
      <c r="H123" s="456">
        <v>7</v>
      </c>
      <c r="I123" s="456"/>
      <c r="J123" s="456">
        <v>7</v>
      </c>
      <c r="K123" s="456">
        <v>8</v>
      </c>
      <c r="L123" s="214"/>
      <c r="M123" s="456">
        <v>6</v>
      </c>
      <c r="N123" s="456">
        <v>4</v>
      </c>
      <c r="O123" s="456">
        <v>1</v>
      </c>
      <c r="P123" s="456">
        <v>2</v>
      </c>
      <c r="Q123" s="456">
        <v>4</v>
      </c>
      <c r="R123" s="214"/>
      <c r="S123" s="456">
        <v>6</v>
      </c>
      <c r="T123" s="456">
        <v>4</v>
      </c>
      <c r="U123" s="456">
        <v>1</v>
      </c>
      <c r="V123" s="456">
        <v>4</v>
      </c>
      <c r="W123" s="456">
        <v>4</v>
      </c>
      <c r="X123" s="214"/>
      <c r="Y123" s="456">
        <f t="shared" si="6"/>
        <v>18</v>
      </c>
      <c r="Z123" s="456">
        <f t="shared" si="7"/>
        <v>19</v>
      </c>
      <c r="AA123" s="456">
        <f t="shared" si="8"/>
        <v>3</v>
      </c>
      <c r="AB123" s="456">
        <f t="shared" si="9"/>
        <v>5</v>
      </c>
      <c r="AC123" s="456">
        <f t="shared" si="10"/>
        <v>10</v>
      </c>
      <c r="AD123" s="456">
        <f t="shared" si="11"/>
        <v>8</v>
      </c>
      <c r="AE123" s="456"/>
      <c r="AF123" s="456">
        <f ca="1">'int 1D'!AI128</f>
        <v>12</v>
      </c>
      <c r="AG123" s="456">
        <f>'int 1D'!AJ128</f>
        <v>49</v>
      </c>
      <c r="AH123" s="456">
        <f>'int 1D'!AK128</f>
        <v>18</v>
      </c>
      <c r="AI123" s="456" t="str">
        <f>'int 1D'!AL128</f>
        <v>NIL</v>
      </c>
      <c r="AJ123" s="456" t="str">
        <f>'int 1D'!AM128</f>
        <v>NIL</v>
      </c>
      <c r="AK123" s="456" t="str">
        <f>'int 1D'!AN128</f>
        <v>NIL</v>
      </c>
      <c r="AL123" s="456">
        <f>'int 2 D '!AI128</f>
        <v>1</v>
      </c>
      <c r="AM123" s="456" t="str">
        <f>'int 2 D '!AJ128</f>
        <v>NIL</v>
      </c>
      <c r="AN123" s="456">
        <f>'int 2 D '!AK128</f>
        <v>26</v>
      </c>
      <c r="AO123" s="456">
        <f>'int 2 D '!AL128</f>
        <v>38</v>
      </c>
      <c r="AP123" s="456">
        <f>'int 2 D '!AM128</f>
        <v>6</v>
      </c>
      <c r="AQ123" s="456" t="str">
        <f>'int 2 D '!AN128</f>
        <v>NIL</v>
      </c>
      <c r="AR123" s="456">
        <f>'int 3D '!AI128</f>
        <v>4</v>
      </c>
      <c r="AS123" s="456">
        <f>'int 3D '!AJ128</f>
        <v>14</v>
      </c>
      <c r="AT123" s="456">
        <f>'int 3D '!AK128</f>
        <v>15</v>
      </c>
      <c r="AU123" s="456">
        <f>'int 3D '!AL128</f>
        <v>23</v>
      </c>
      <c r="AV123" s="456">
        <f>'int 3D '!AM128</f>
        <v>9</v>
      </c>
      <c r="AW123" s="456">
        <f>'int 3D '!AN128</f>
        <v>2</v>
      </c>
      <c r="AX123" s="456">
        <f>TestMarks!AA125</f>
        <v>8</v>
      </c>
      <c r="AY123" s="456">
        <f>TestMarks!AB125</f>
        <v>2</v>
      </c>
      <c r="AZ123" s="456" t="str">
        <f>TestMarks!AC125</f>
        <v>NIL</v>
      </c>
      <c r="BA123" s="456" t="str">
        <f>TestMarks!AD125</f>
        <v>NIL</v>
      </c>
      <c r="BB123" s="456" t="str">
        <f>TestMarks!AE125</f>
        <v>NIL</v>
      </c>
      <c r="BC123" s="456" t="str">
        <f>TestMarks!AF125</f>
        <v>NIL</v>
      </c>
      <c r="BD123" s="456" t="str">
        <f>TestMarks!AG125</f>
        <v>NIL</v>
      </c>
      <c r="BE123" s="456" t="str">
        <f>TestMarks!AH125</f>
        <v>NIL</v>
      </c>
      <c r="BF123" s="456">
        <f>TestMarks!AI125</f>
        <v>5</v>
      </c>
      <c r="BG123" s="456">
        <f>TestMarks!AJ125</f>
        <v>4</v>
      </c>
      <c r="BH123" s="456" t="str">
        <f>TestMarks!AK125</f>
        <v>NIL</v>
      </c>
      <c r="BI123" s="456" t="str">
        <f>TestMarks!AL125</f>
        <v>NIL</v>
      </c>
      <c r="BJ123" s="456" t="str">
        <f>TestMarks!AM125</f>
        <v>NIL</v>
      </c>
      <c r="BK123" s="456" t="str">
        <f>TestMarks!AN125</f>
        <v>NIL</v>
      </c>
      <c r="BL123" s="456" t="str">
        <f>TestMarks!AO125</f>
        <v>NIL</v>
      </c>
      <c r="BM123" s="456" t="str">
        <f>TestMarks!AP125</f>
        <v>NIL</v>
      </c>
      <c r="BN123" s="456">
        <f>TestMarks!AQ125</f>
        <v>8</v>
      </c>
      <c r="BO123" s="456">
        <f>TestMarks!AR125</f>
        <v>5</v>
      </c>
    </row>
    <row r="124" spans="4:67" x14ac:dyDescent="0.2">
      <c r="D124" s="364">
        <f>'Student Entry'!B125</f>
        <v>112</v>
      </c>
      <c r="E124" s="388">
        <f>'Student Entry'!C125</f>
        <v>211413205116</v>
      </c>
      <c r="F124" s="214" t="str">
        <f>'Student Entry'!D125</f>
        <v>VAJIHA.H</v>
      </c>
      <c r="G124" s="456">
        <v>10</v>
      </c>
      <c r="H124" s="456">
        <v>6</v>
      </c>
      <c r="I124" s="456"/>
      <c r="J124" s="456">
        <v>2</v>
      </c>
      <c r="K124" s="456">
        <v>9</v>
      </c>
      <c r="L124" s="214"/>
      <c r="M124" s="456">
        <v>9</v>
      </c>
      <c r="N124" s="456">
        <v>3</v>
      </c>
      <c r="O124" s="456">
        <v>3</v>
      </c>
      <c r="P124" s="456">
        <v>2</v>
      </c>
      <c r="Q124" s="456">
        <v>4</v>
      </c>
      <c r="R124" s="214"/>
      <c r="S124" s="456">
        <v>9</v>
      </c>
      <c r="T124" s="456">
        <v>3</v>
      </c>
      <c r="U124" s="456">
        <v>2</v>
      </c>
      <c r="V124" s="456">
        <v>3</v>
      </c>
      <c r="W124" s="456">
        <v>3</v>
      </c>
      <c r="X124" s="214"/>
      <c r="Y124" s="456">
        <f t="shared" si="6"/>
        <v>21</v>
      </c>
      <c r="Z124" s="456">
        <f t="shared" si="7"/>
        <v>18</v>
      </c>
      <c r="AA124" s="456">
        <f t="shared" si="8"/>
        <v>5</v>
      </c>
      <c r="AB124" s="456">
        <f t="shared" si="9"/>
        <v>5</v>
      </c>
      <c r="AC124" s="456">
        <f t="shared" si="10"/>
        <v>12</v>
      </c>
      <c r="AD124" s="456">
        <f t="shared" si="11"/>
        <v>7</v>
      </c>
      <c r="AE124" s="456"/>
      <c r="AF124" s="456">
        <f ca="1">'int 1D'!AI129</f>
        <v>37</v>
      </c>
      <c r="AG124" s="456">
        <f>'int 1D'!AJ129</f>
        <v>23</v>
      </c>
      <c r="AH124" s="456">
        <f>'int 1D'!AK129</f>
        <v>17</v>
      </c>
      <c r="AI124" s="456" t="str">
        <f>'int 1D'!AL129</f>
        <v>NIL</v>
      </c>
      <c r="AJ124" s="456" t="str">
        <f>'int 1D'!AM129</f>
        <v>NIL</v>
      </c>
      <c r="AK124" s="456" t="str">
        <f>'int 1D'!AN129</f>
        <v>NIL</v>
      </c>
      <c r="AL124" s="456">
        <f>'int 2 D '!AI129</f>
        <v>2</v>
      </c>
      <c r="AM124" s="456" t="str">
        <f>'int 2 D '!AJ129</f>
        <v>NIL</v>
      </c>
      <c r="AN124" s="456">
        <f>'int 2 D '!AK129</f>
        <v>29</v>
      </c>
      <c r="AO124" s="456">
        <f>'int 2 D '!AL129</f>
        <v>34</v>
      </c>
      <c r="AP124" s="456" t="str">
        <f>'int 2 D '!AM129</f>
        <v>NIL</v>
      </c>
      <c r="AQ124" s="456" t="str">
        <f>'int 2 D '!AN129</f>
        <v>NIL</v>
      </c>
      <c r="AR124" s="456">
        <f>'int 3D '!AI129</f>
        <v>7</v>
      </c>
      <c r="AS124" s="456">
        <f>'int 3D '!AJ129</f>
        <v>10</v>
      </c>
      <c r="AT124" s="456">
        <f>'int 3D '!AK129</f>
        <v>9</v>
      </c>
      <c r="AU124" s="456">
        <f>'int 3D '!AL129</f>
        <v>9</v>
      </c>
      <c r="AV124" s="456">
        <f>'int 3D '!AM129</f>
        <v>23</v>
      </c>
      <c r="AW124" s="456">
        <f>'int 3D '!AN129</f>
        <v>2</v>
      </c>
      <c r="AX124" s="456">
        <f>TestMarks!AA126</f>
        <v>5</v>
      </c>
      <c r="AY124" s="456">
        <f>TestMarks!AB126</f>
        <v>8</v>
      </c>
      <c r="AZ124" s="456" t="str">
        <f>TestMarks!AC126</f>
        <v>NIL</v>
      </c>
      <c r="BA124" s="456" t="str">
        <f>TestMarks!AD126</f>
        <v>NIL</v>
      </c>
      <c r="BB124" s="456" t="str">
        <f>TestMarks!AE126</f>
        <v>NIL</v>
      </c>
      <c r="BC124" s="456" t="str">
        <f>TestMarks!AF126</f>
        <v>NIL</v>
      </c>
      <c r="BD124" s="456" t="str">
        <f>TestMarks!AG126</f>
        <v>NIL</v>
      </c>
      <c r="BE124" s="456" t="str">
        <f>TestMarks!AH126</f>
        <v>NIL</v>
      </c>
      <c r="BF124" s="456">
        <f>TestMarks!AI126</f>
        <v>6</v>
      </c>
      <c r="BG124" s="456">
        <f>TestMarks!AJ126</f>
        <v>6</v>
      </c>
      <c r="BH124" s="456" t="str">
        <f>TestMarks!AK126</f>
        <v>NIL</v>
      </c>
      <c r="BI124" s="456" t="str">
        <f>TestMarks!AL126</f>
        <v>NIL</v>
      </c>
      <c r="BJ124" s="456" t="str">
        <f>TestMarks!AM126</f>
        <v>NIL</v>
      </c>
      <c r="BK124" s="456" t="str">
        <f>TestMarks!AN126</f>
        <v>NIL</v>
      </c>
      <c r="BL124" s="456" t="str">
        <f>TestMarks!AO126</f>
        <v>NIL</v>
      </c>
      <c r="BM124" s="456" t="str">
        <f>TestMarks!AP126</f>
        <v>NIL</v>
      </c>
      <c r="BN124" s="456">
        <f>TestMarks!AQ126</f>
        <v>6</v>
      </c>
      <c r="BO124" s="456">
        <f>TestMarks!AR126</f>
        <v>8</v>
      </c>
    </row>
    <row r="125" spans="4:67" x14ac:dyDescent="0.2">
      <c r="D125" s="364">
        <f>'Student Entry'!B126</f>
        <v>113</v>
      </c>
      <c r="E125" s="388">
        <f>'Student Entry'!C126</f>
        <v>211413205117</v>
      </c>
      <c r="F125" s="214" t="str">
        <f>'Student Entry'!D126</f>
        <v>VARTHINI.R</v>
      </c>
      <c r="G125" s="456">
        <v>10</v>
      </c>
      <c r="H125" s="456">
        <v>8</v>
      </c>
      <c r="I125" s="456"/>
      <c r="J125" s="456">
        <v>10</v>
      </c>
      <c r="K125" s="456">
        <v>5</v>
      </c>
      <c r="L125" s="214"/>
      <c r="M125" s="456">
        <v>10</v>
      </c>
      <c r="N125" s="456">
        <v>4</v>
      </c>
      <c r="O125" s="456">
        <v>4</v>
      </c>
      <c r="P125" s="456">
        <v>1</v>
      </c>
      <c r="Q125" s="456">
        <v>2</v>
      </c>
      <c r="R125" s="214"/>
      <c r="S125" s="456">
        <v>10</v>
      </c>
      <c r="T125" s="456">
        <v>4</v>
      </c>
      <c r="U125" s="456">
        <v>2</v>
      </c>
      <c r="V125" s="456">
        <v>4</v>
      </c>
      <c r="W125" s="456">
        <v>4</v>
      </c>
      <c r="X125" s="214"/>
      <c r="Y125" s="456">
        <f t="shared" si="6"/>
        <v>30</v>
      </c>
      <c r="Z125" s="456">
        <f t="shared" si="7"/>
        <v>17</v>
      </c>
      <c r="AA125" s="456">
        <f t="shared" si="8"/>
        <v>5</v>
      </c>
      <c r="AB125" s="456">
        <f t="shared" si="9"/>
        <v>6</v>
      </c>
      <c r="AC125" s="456">
        <f t="shared" si="10"/>
        <v>14</v>
      </c>
      <c r="AD125" s="456">
        <f t="shared" si="11"/>
        <v>6</v>
      </c>
      <c r="AE125" s="456"/>
      <c r="AF125" s="456">
        <f ca="1">'int 1D'!AI130</f>
        <v>14</v>
      </c>
      <c r="AG125" s="456">
        <f>'int 1D'!AJ130</f>
        <v>47</v>
      </c>
      <c r="AH125" s="456">
        <f>'int 1D'!AK130</f>
        <v>17</v>
      </c>
      <c r="AI125" s="456" t="str">
        <f>'int 1D'!AL130</f>
        <v>NIL</v>
      </c>
      <c r="AJ125" s="456" t="str">
        <f>'int 1D'!AM130</f>
        <v>NIL</v>
      </c>
      <c r="AK125" s="456" t="str">
        <f>'int 1D'!AN130</f>
        <v>NIL</v>
      </c>
      <c r="AL125" s="456">
        <f>'int 2 D '!AI130</f>
        <v>2</v>
      </c>
      <c r="AM125" s="456" t="str">
        <f>'int 2 D '!AJ130</f>
        <v>NIL</v>
      </c>
      <c r="AN125" s="456">
        <f>'int 2 D '!AK130</f>
        <v>28</v>
      </c>
      <c r="AO125" s="456">
        <f>'int 2 D '!AL130</f>
        <v>42</v>
      </c>
      <c r="AP125" s="456" t="str">
        <f>'int 2 D '!AM130</f>
        <v>NIL</v>
      </c>
      <c r="AQ125" s="456" t="str">
        <f>'int 2 D '!AN130</f>
        <v>NIL</v>
      </c>
      <c r="AR125" s="456">
        <f>'int 3D '!AI130</f>
        <v>5</v>
      </c>
      <c r="AS125" s="456">
        <f>'int 3D '!AJ130</f>
        <v>14</v>
      </c>
      <c r="AT125" s="456">
        <f>'int 3D '!AK130</f>
        <v>10</v>
      </c>
      <c r="AU125" s="456">
        <f>'int 3D '!AL130</f>
        <v>12</v>
      </c>
      <c r="AV125" s="456">
        <f>'int 3D '!AM130</f>
        <v>23</v>
      </c>
      <c r="AW125" s="456">
        <f>'int 3D '!AN130</f>
        <v>1</v>
      </c>
      <c r="AX125" s="456">
        <f>TestMarks!AA127</f>
        <v>5</v>
      </c>
      <c r="AY125" s="456">
        <f>TestMarks!AB127</f>
        <v>6</v>
      </c>
      <c r="AZ125" s="456" t="str">
        <f>TestMarks!AC127</f>
        <v>NIL</v>
      </c>
      <c r="BA125" s="456" t="str">
        <f>TestMarks!AD127</f>
        <v>NIL</v>
      </c>
      <c r="BB125" s="456" t="str">
        <f>TestMarks!AE127</f>
        <v>NIL</v>
      </c>
      <c r="BC125" s="456" t="str">
        <f>TestMarks!AF127</f>
        <v>NIL</v>
      </c>
      <c r="BD125" s="456" t="str">
        <f>TestMarks!AG127</f>
        <v>NIL</v>
      </c>
      <c r="BE125" s="456" t="str">
        <f>TestMarks!AH127</f>
        <v>NIL</v>
      </c>
      <c r="BF125" s="456">
        <f>TestMarks!AI127</f>
        <v>7</v>
      </c>
      <c r="BG125" s="456">
        <f>TestMarks!AJ127</f>
        <v>8</v>
      </c>
      <c r="BH125" s="456" t="str">
        <f>TestMarks!AK127</f>
        <v>NIL</v>
      </c>
      <c r="BI125" s="456" t="str">
        <f>TestMarks!AL127</f>
        <v>NIL</v>
      </c>
      <c r="BJ125" s="456" t="str">
        <f>TestMarks!AM127</f>
        <v>NIL</v>
      </c>
      <c r="BK125" s="456" t="str">
        <f>TestMarks!AN127</f>
        <v>NIL</v>
      </c>
      <c r="BL125" s="456" t="str">
        <f>TestMarks!AO127</f>
        <v>NIL</v>
      </c>
      <c r="BM125" s="456" t="str">
        <f>TestMarks!AP127</f>
        <v>NIL</v>
      </c>
      <c r="BN125" s="456">
        <f>TestMarks!AQ127</f>
        <v>9</v>
      </c>
      <c r="BO125" s="456">
        <f>TestMarks!AR127</f>
        <v>2</v>
      </c>
    </row>
    <row r="126" spans="4:67" x14ac:dyDescent="0.2">
      <c r="D126" s="364">
        <f>'Student Entry'!B127</f>
        <v>114</v>
      </c>
      <c r="E126" s="388">
        <f>'Student Entry'!C127</f>
        <v>211413205118</v>
      </c>
      <c r="F126" s="214" t="str">
        <f>'Student Entry'!D127</f>
        <v>VIDHYA.Y</v>
      </c>
      <c r="G126" s="456">
        <v>10</v>
      </c>
      <c r="H126" s="456">
        <v>7</v>
      </c>
      <c r="I126" s="456"/>
      <c r="J126" s="456">
        <v>8</v>
      </c>
      <c r="K126" s="456" t="s">
        <v>937</v>
      </c>
      <c r="L126" s="214"/>
      <c r="M126" s="456">
        <v>10</v>
      </c>
      <c r="N126" s="456">
        <v>5</v>
      </c>
      <c r="O126" s="456">
        <v>5</v>
      </c>
      <c r="P126" s="456">
        <v>1</v>
      </c>
      <c r="Q126" s="456">
        <v>4</v>
      </c>
      <c r="R126" s="214"/>
      <c r="S126" s="456">
        <v>10</v>
      </c>
      <c r="T126" s="456">
        <v>2</v>
      </c>
      <c r="U126" s="456">
        <v>2</v>
      </c>
      <c r="V126" s="456">
        <v>3</v>
      </c>
      <c r="W126" s="456">
        <v>3</v>
      </c>
      <c r="X126" s="214"/>
      <c r="Y126" s="456">
        <f t="shared" si="6"/>
        <v>28</v>
      </c>
      <c r="Z126" s="456">
        <f t="shared" si="7"/>
        <v>12</v>
      </c>
      <c r="AA126" s="456">
        <f t="shared" si="8"/>
        <v>6</v>
      </c>
      <c r="AB126" s="456">
        <f t="shared" si="9"/>
        <v>5</v>
      </c>
      <c r="AC126" s="456">
        <f t="shared" si="10"/>
        <v>12</v>
      </c>
      <c r="AD126" s="456">
        <f t="shared" si="11"/>
        <v>7</v>
      </c>
      <c r="AE126" s="456"/>
      <c r="AF126" s="456">
        <f ca="1">'int 1D'!AI131</f>
        <v>27</v>
      </c>
      <c r="AG126" s="456">
        <f>'int 1D'!AJ131</f>
        <v>36</v>
      </c>
      <c r="AH126" s="456">
        <f>'int 1D'!AK131</f>
        <v>6</v>
      </c>
      <c r="AI126" s="456" t="str">
        <f>'int 1D'!AL131</f>
        <v>NIL</v>
      </c>
      <c r="AJ126" s="456" t="str">
        <f>'int 1D'!AM131</f>
        <v>NIL</v>
      </c>
      <c r="AK126" s="456" t="str">
        <f>'int 1D'!AN131</f>
        <v>NIL</v>
      </c>
      <c r="AL126" s="456">
        <f>'int 2 D '!AI131</f>
        <v>1</v>
      </c>
      <c r="AM126" s="456" t="str">
        <f>'int 2 D '!AJ131</f>
        <v>NIL</v>
      </c>
      <c r="AN126" s="456">
        <f>'int 2 D '!AK131</f>
        <v>23</v>
      </c>
      <c r="AO126" s="456">
        <f>'int 2 D '!AL131</f>
        <v>34</v>
      </c>
      <c r="AP126" s="456" t="str">
        <f>'int 2 D '!AM131</f>
        <v>NIL</v>
      </c>
      <c r="AQ126" s="456" t="str">
        <f>'int 2 D '!AN131</f>
        <v>NIL</v>
      </c>
      <c r="AR126" s="456">
        <f>'int 3D '!AI131</f>
        <v>6</v>
      </c>
      <c r="AS126" s="456">
        <f>'int 3D '!AJ131</f>
        <v>9</v>
      </c>
      <c r="AT126" s="456">
        <f>'int 3D '!AK131</f>
        <v>14</v>
      </c>
      <c r="AU126" s="456">
        <f>'int 3D '!AL131</f>
        <v>16</v>
      </c>
      <c r="AV126" s="456">
        <f>'int 3D '!AM131</f>
        <v>17</v>
      </c>
      <c r="AW126" s="456">
        <f>'int 3D '!AN131</f>
        <v>2</v>
      </c>
      <c r="AX126" s="456">
        <f>TestMarks!AA128</f>
        <v>8</v>
      </c>
      <c r="AY126" s="456">
        <f>TestMarks!AB128</f>
        <v>8</v>
      </c>
      <c r="AZ126" s="456" t="str">
        <f>TestMarks!AC128</f>
        <v>NIL</v>
      </c>
      <c r="BA126" s="456" t="str">
        <f>TestMarks!AD128</f>
        <v>NIL</v>
      </c>
      <c r="BB126" s="456" t="str">
        <f>TestMarks!AE128</f>
        <v>NIL</v>
      </c>
      <c r="BC126" s="456" t="str">
        <f>TestMarks!AF128</f>
        <v>NIL</v>
      </c>
      <c r="BD126" s="456" t="str">
        <f>TestMarks!AG128</f>
        <v>NIL</v>
      </c>
      <c r="BE126" s="456" t="str">
        <f>TestMarks!AH128</f>
        <v>NIL</v>
      </c>
      <c r="BF126" s="456">
        <f>TestMarks!AI128</f>
        <v>2</v>
      </c>
      <c r="BG126" s="456">
        <f>TestMarks!AJ128</f>
        <v>6</v>
      </c>
      <c r="BH126" s="456" t="str">
        <f>TestMarks!AK128</f>
        <v>NIL</v>
      </c>
      <c r="BI126" s="456" t="str">
        <f>TestMarks!AL128</f>
        <v>NIL</v>
      </c>
      <c r="BJ126" s="456" t="str">
        <f>TestMarks!AM128</f>
        <v>NIL</v>
      </c>
      <c r="BK126" s="456" t="str">
        <f>TestMarks!AN128</f>
        <v>NIL</v>
      </c>
      <c r="BL126" s="456" t="str">
        <f>TestMarks!AO128</f>
        <v>NIL</v>
      </c>
      <c r="BM126" s="456" t="str">
        <f>TestMarks!AP128</f>
        <v>NIL</v>
      </c>
      <c r="BN126" s="456">
        <f>TestMarks!AQ128</f>
        <v>7</v>
      </c>
      <c r="BO126" s="456">
        <f>TestMarks!AR128</f>
        <v>8</v>
      </c>
    </row>
    <row r="127" spans="4:67" x14ac:dyDescent="0.2">
      <c r="D127" s="364">
        <f>'Student Entry'!B128</f>
        <v>115</v>
      </c>
      <c r="E127" s="388">
        <f>'Student Entry'!C128</f>
        <v>211413205119</v>
      </c>
      <c r="F127" s="214" t="str">
        <f>'Student Entry'!D128</f>
        <v>VIDYA RAMAMOORTHY</v>
      </c>
      <c r="G127" s="456">
        <v>9</v>
      </c>
      <c r="H127" s="456">
        <v>9</v>
      </c>
      <c r="I127" s="456"/>
      <c r="J127" s="456">
        <v>6</v>
      </c>
      <c r="K127" s="456">
        <v>6</v>
      </c>
      <c r="L127" s="214"/>
      <c r="M127" s="456">
        <v>10</v>
      </c>
      <c r="N127" s="456">
        <v>4</v>
      </c>
      <c r="O127" s="456">
        <v>5</v>
      </c>
      <c r="P127" s="456">
        <v>2</v>
      </c>
      <c r="Q127" s="456">
        <v>4</v>
      </c>
      <c r="R127" s="214"/>
      <c r="S127" s="456">
        <v>10</v>
      </c>
      <c r="T127" s="456">
        <v>4</v>
      </c>
      <c r="U127" s="456">
        <v>1</v>
      </c>
      <c r="V127" s="456">
        <v>4</v>
      </c>
      <c r="W127" s="456">
        <v>4</v>
      </c>
      <c r="X127" s="214"/>
      <c r="Y127" s="456">
        <f t="shared" si="6"/>
        <v>25</v>
      </c>
      <c r="Z127" s="456">
        <f t="shared" si="7"/>
        <v>19</v>
      </c>
      <c r="AA127" s="456">
        <f t="shared" si="8"/>
        <v>7</v>
      </c>
      <c r="AB127" s="456">
        <f t="shared" si="9"/>
        <v>5</v>
      </c>
      <c r="AC127" s="456">
        <f t="shared" si="10"/>
        <v>14</v>
      </c>
      <c r="AD127" s="456">
        <f t="shared" si="11"/>
        <v>8</v>
      </c>
      <c r="AE127" s="456"/>
      <c r="AF127" s="456">
        <f ca="1">'int 1D'!AI132</f>
        <v>17</v>
      </c>
      <c r="AG127" s="456">
        <f>'int 1D'!AJ132</f>
        <v>41</v>
      </c>
      <c r="AH127" s="456">
        <f>'int 1D'!AK132</f>
        <v>23</v>
      </c>
      <c r="AI127" s="456" t="str">
        <f>'int 1D'!AL132</f>
        <v>NIL</v>
      </c>
      <c r="AJ127" s="456" t="str">
        <f>'int 1D'!AM132</f>
        <v>NIL</v>
      </c>
      <c r="AK127" s="456" t="str">
        <f>'int 1D'!AN132</f>
        <v>NIL</v>
      </c>
      <c r="AL127" s="456">
        <f>'int 2 D '!AI132</f>
        <v>2</v>
      </c>
      <c r="AM127" s="456" t="str">
        <f>'int 2 D '!AJ132</f>
        <v>NIL</v>
      </c>
      <c r="AN127" s="456">
        <f>'int 2 D '!AK132</f>
        <v>19</v>
      </c>
      <c r="AO127" s="456">
        <f>'int 2 D '!AL132</f>
        <v>54</v>
      </c>
      <c r="AP127" s="456" t="str">
        <f>'int 2 D '!AM132</f>
        <v>NIL</v>
      </c>
      <c r="AQ127" s="456" t="str">
        <f>'int 2 D '!AN132</f>
        <v>NIL</v>
      </c>
      <c r="AR127" s="456">
        <f>'int 3D '!AI132</f>
        <v>5</v>
      </c>
      <c r="AS127" s="456">
        <f>'int 3D '!AJ132</f>
        <v>12</v>
      </c>
      <c r="AT127" s="456">
        <f>'int 3D '!AK132</f>
        <v>4</v>
      </c>
      <c r="AU127" s="456">
        <f>'int 3D '!AL132</f>
        <v>24</v>
      </c>
      <c r="AV127" s="456">
        <f>'int 3D '!AM132</f>
        <v>20</v>
      </c>
      <c r="AW127" s="456">
        <f>'int 3D '!AN132</f>
        <v>2</v>
      </c>
      <c r="AX127" s="456">
        <f>TestMarks!AA129</f>
        <v>2</v>
      </c>
      <c r="AY127" s="456">
        <f>TestMarks!AB129</f>
        <v>8</v>
      </c>
      <c r="AZ127" s="456" t="str">
        <f>TestMarks!AC129</f>
        <v>NIL</v>
      </c>
      <c r="BA127" s="456" t="str">
        <f>TestMarks!AD129</f>
        <v>NIL</v>
      </c>
      <c r="BB127" s="456" t="str">
        <f>TestMarks!AE129</f>
        <v>NIL</v>
      </c>
      <c r="BC127" s="456" t="str">
        <f>TestMarks!AF129</f>
        <v>NIL</v>
      </c>
      <c r="BD127" s="456" t="str">
        <f>TestMarks!AG129</f>
        <v>NIL</v>
      </c>
      <c r="BE127" s="456" t="str">
        <f>TestMarks!AH129</f>
        <v>NIL</v>
      </c>
      <c r="BF127" s="456">
        <f>TestMarks!AI129</f>
        <v>3</v>
      </c>
      <c r="BG127" s="456">
        <f>TestMarks!AJ129</f>
        <v>6</v>
      </c>
      <c r="BH127" s="456" t="str">
        <f>TestMarks!AK129</f>
        <v>NIL</v>
      </c>
      <c r="BI127" s="456" t="str">
        <f>TestMarks!AL129</f>
        <v>NIL</v>
      </c>
      <c r="BJ127" s="456" t="str">
        <f>TestMarks!AM129</f>
        <v>NIL</v>
      </c>
      <c r="BK127" s="456" t="str">
        <f>TestMarks!AN129</f>
        <v>NIL</v>
      </c>
      <c r="BL127" s="456" t="str">
        <f>TestMarks!AO129</f>
        <v>NIL</v>
      </c>
      <c r="BM127" s="456" t="str">
        <f>TestMarks!AP129</f>
        <v>NIL</v>
      </c>
      <c r="BN127" s="456">
        <f>TestMarks!AQ129</f>
        <v>8</v>
      </c>
      <c r="BO127" s="456">
        <f>TestMarks!AR129</f>
        <v>5</v>
      </c>
    </row>
    <row r="128" spans="4:67" x14ac:dyDescent="0.2">
      <c r="D128" s="364">
        <f>'Student Entry'!B129</f>
        <v>116</v>
      </c>
      <c r="E128" s="388">
        <f>'Student Entry'!C129</f>
        <v>211413205120</v>
      </c>
      <c r="F128" s="214" t="str">
        <f>'Student Entry'!D129</f>
        <v>VIGNESH.M.P</v>
      </c>
      <c r="G128" s="456">
        <v>10</v>
      </c>
      <c r="H128" s="456">
        <v>6</v>
      </c>
      <c r="I128" s="456"/>
      <c r="J128" s="456">
        <v>10</v>
      </c>
      <c r="K128" s="456">
        <v>8</v>
      </c>
      <c r="L128" s="214"/>
      <c r="M128" s="456">
        <v>10</v>
      </c>
      <c r="N128" s="456">
        <v>5</v>
      </c>
      <c r="O128" s="456">
        <v>4</v>
      </c>
      <c r="P128" s="456">
        <v>1</v>
      </c>
      <c r="Q128" s="456">
        <v>2</v>
      </c>
      <c r="R128" s="214"/>
      <c r="S128" s="456">
        <v>5</v>
      </c>
      <c r="T128" s="456">
        <v>2</v>
      </c>
      <c r="U128" s="456">
        <v>2</v>
      </c>
      <c r="V128" s="456">
        <v>3</v>
      </c>
      <c r="W128" s="456">
        <v>5</v>
      </c>
      <c r="X128" s="214"/>
      <c r="Y128" s="456">
        <f t="shared" si="6"/>
        <v>30</v>
      </c>
      <c r="Z128" s="456">
        <f t="shared" si="7"/>
        <v>19</v>
      </c>
      <c r="AA128" s="456">
        <f t="shared" si="8"/>
        <v>5</v>
      </c>
      <c r="AB128" s="456">
        <f t="shared" si="9"/>
        <v>5</v>
      </c>
      <c r="AC128" s="456">
        <f t="shared" si="10"/>
        <v>7</v>
      </c>
      <c r="AD128" s="456">
        <f t="shared" si="11"/>
        <v>7</v>
      </c>
      <c r="AE128" s="456"/>
      <c r="AF128" s="456">
        <f ca="1">'int 1D'!AI133</f>
        <v>37</v>
      </c>
      <c r="AG128" s="456">
        <f>'int 1D'!AJ133</f>
        <v>23</v>
      </c>
      <c r="AH128" s="456">
        <f>'int 1D'!AK133</f>
        <v>22</v>
      </c>
      <c r="AI128" s="456" t="str">
        <f>'int 1D'!AL133</f>
        <v>NIL</v>
      </c>
      <c r="AJ128" s="456" t="str">
        <f>'int 1D'!AM133</f>
        <v>NIL</v>
      </c>
      <c r="AK128" s="456" t="str">
        <f>'int 1D'!AN133</f>
        <v>NIL</v>
      </c>
      <c r="AL128" s="456">
        <f>'int 2 D '!AI133</f>
        <v>2</v>
      </c>
      <c r="AM128" s="456" t="str">
        <f>'int 2 D '!AJ133</f>
        <v>NIL</v>
      </c>
      <c r="AN128" s="456">
        <f>'int 2 D '!AK133</f>
        <v>31</v>
      </c>
      <c r="AO128" s="456">
        <f>'int 2 D '!AL133</f>
        <v>33</v>
      </c>
      <c r="AP128" s="456" t="str">
        <f>'int 2 D '!AM133</f>
        <v>NIL</v>
      </c>
      <c r="AQ128" s="456" t="str">
        <f>'int 2 D '!AN133</f>
        <v>NIL</v>
      </c>
      <c r="AR128" s="456">
        <f>'int 3D '!AI133</f>
        <v>7</v>
      </c>
      <c r="AS128" s="456">
        <f>'int 3D '!AJ133</f>
        <v>10</v>
      </c>
      <c r="AT128" s="456">
        <f>'int 3D '!AK133</f>
        <v>9</v>
      </c>
      <c r="AU128" s="456">
        <f>'int 3D '!AL133</f>
        <v>9</v>
      </c>
      <c r="AV128" s="456">
        <f>'int 3D '!AM133</f>
        <v>23</v>
      </c>
      <c r="AW128" s="456">
        <f>'int 3D '!AN133</f>
        <v>2</v>
      </c>
      <c r="AX128" s="456">
        <f>TestMarks!AA130</f>
        <v>8</v>
      </c>
      <c r="AY128" s="456">
        <f>TestMarks!AB130</f>
        <v>2</v>
      </c>
      <c r="AZ128" s="456" t="str">
        <f>TestMarks!AC130</f>
        <v>NIL</v>
      </c>
      <c r="BA128" s="456" t="str">
        <f>TestMarks!AD130</f>
        <v>NIL</v>
      </c>
      <c r="BB128" s="456" t="str">
        <f>TestMarks!AE130</f>
        <v>NIL</v>
      </c>
      <c r="BC128" s="456" t="str">
        <f>TestMarks!AF130</f>
        <v>NIL</v>
      </c>
      <c r="BD128" s="456" t="str">
        <f>TestMarks!AG130</f>
        <v>NIL</v>
      </c>
      <c r="BE128" s="456" t="str">
        <f>TestMarks!AH130</f>
        <v>NIL</v>
      </c>
      <c r="BF128" s="456">
        <f>TestMarks!AI130</f>
        <v>8</v>
      </c>
      <c r="BG128" s="456">
        <f>TestMarks!AJ130</f>
        <v>9</v>
      </c>
      <c r="BH128" s="456" t="str">
        <f>TestMarks!AK130</f>
        <v>NIL</v>
      </c>
      <c r="BI128" s="456" t="str">
        <f>TestMarks!AL130</f>
        <v>NIL</v>
      </c>
      <c r="BJ128" s="456" t="str">
        <f>TestMarks!AM130</f>
        <v>NIL</v>
      </c>
      <c r="BK128" s="456" t="str">
        <f>TestMarks!AN130</f>
        <v>NIL</v>
      </c>
      <c r="BL128" s="456" t="str">
        <f>TestMarks!AO130</f>
        <v>NIL</v>
      </c>
      <c r="BM128" s="456" t="str">
        <f>TestMarks!AP130</f>
        <v>NIL</v>
      </c>
      <c r="BN128" s="456">
        <f>TestMarks!AQ130</f>
        <v>6</v>
      </c>
      <c r="BO128" s="456">
        <f>TestMarks!AR130</f>
        <v>9</v>
      </c>
    </row>
    <row r="129" spans="2:67" x14ac:dyDescent="0.2">
      <c r="D129" s="364">
        <f>'Student Entry'!B130</f>
        <v>117</v>
      </c>
      <c r="E129" s="388">
        <f>'Student Entry'!C130</f>
        <v>211413205121</v>
      </c>
      <c r="F129" s="214" t="str">
        <f>'Student Entry'!D130</f>
        <v>VIGNESH.V.K</v>
      </c>
      <c r="G129" s="456">
        <v>9</v>
      </c>
      <c r="H129" s="456">
        <v>3</v>
      </c>
      <c r="I129" s="456"/>
      <c r="J129" s="456">
        <v>10</v>
      </c>
      <c r="K129" s="456">
        <v>5</v>
      </c>
      <c r="L129" s="214"/>
      <c r="M129" s="456">
        <v>6</v>
      </c>
      <c r="N129" s="456">
        <v>4</v>
      </c>
      <c r="O129" s="456">
        <v>3</v>
      </c>
      <c r="P129" s="456">
        <v>2</v>
      </c>
      <c r="Q129" s="456">
        <v>4</v>
      </c>
      <c r="R129" s="214"/>
      <c r="S129" s="456">
        <v>10</v>
      </c>
      <c r="T129" s="456">
        <v>4</v>
      </c>
      <c r="U129" s="456">
        <v>2</v>
      </c>
      <c r="V129" s="456">
        <v>4</v>
      </c>
      <c r="W129" s="456">
        <v>5</v>
      </c>
      <c r="X129" s="214"/>
      <c r="Y129" s="456">
        <f t="shared" si="6"/>
        <v>25</v>
      </c>
      <c r="Z129" s="456">
        <f t="shared" si="7"/>
        <v>12</v>
      </c>
      <c r="AA129" s="456">
        <f t="shared" si="8"/>
        <v>5</v>
      </c>
      <c r="AB129" s="456">
        <f t="shared" si="9"/>
        <v>6</v>
      </c>
      <c r="AC129" s="456">
        <f t="shared" si="10"/>
        <v>14</v>
      </c>
      <c r="AD129" s="456">
        <f t="shared" si="11"/>
        <v>9</v>
      </c>
      <c r="AE129" s="456"/>
      <c r="AF129" s="456">
        <f ca="1">'int 1D'!AI134</f>
        <v>34</v>
      </c>
      <c r="AG129" s="456">
        <f>'int 1D'!AJ134</f>
        <v>24</v>
      </c>
      <c r="AH129" s="456">
        <f>'int 1D'!AK134</f>
        <v>16</v>
      </c>
      <c r="AI129" s="456" t="str">
        <f>'int 1D'!AL134</f>
        <v>NIL</v>
      </c>
      <c r="AJ129" s="456" t="str">
        <f>'int 1D'!AM134</f>
        <v>NIL</v>
      </c>
      <c r="AK129" s="456" t="str">
        <f>'int 1D'!AN134</f>
        <v>NIL</v>
      </c>
      <c r="AL129" s="456">
        <f>'int 2 D '!AI134</f>
        <v>1</v>
      </c>
      <c r="AM129" s="456" t="str">
        <f>'int 2 D '!AJ134</f>
        <v>NIL</v>
      </c>
      <c r="AN129" s="456">
        <f>'int 2 D '!AK134</f>
        <v>37</v>
      </c>
      <c r="AO129" s="456">
        <f>'int 2 D '!AL134</f>
        <v>37</v>
      </c>
      <c r="AP129" s="456" t="str">
        <f>'int 2 D '!AM134</f>
        <v>NIL</v>
      </c>
      <c r="AQ129" s="456" t="str">
        <f>'int 2 D '!AN134</f>
        <v>NIL</v>
      </c>
      <c r="AR129" s="456">
        <f>'int 3D '!AI134</f>
        <v>7</v>
      </c>
      <c r="AS129" s="456">
        <f>'int 3D '!AJ134</f>
        <v>7</v>
      </c>
      <c r="AT129" s="456">
        <f>'int 3D '!AK134</f>
        <v>11</v>
      </c>
      <c r="AU129" s="456">
        <f>'int 3D '!AL134</f>
        <v>9</v>
      </c>
      <c r="AV129" s="456">
        <f>'int 3D '!AM134</f>
        <v>24</v>
      </c>
      <c r="AW129" s="456">
        <f>'int 3D '!AN134</f>
        <v>2</v>
      </c>
      <c r="AX129" s="456">
        <f>TestMarks!AA131</f>
        <v>6</v>
      </c>
      <c r="AY129" s="456">
        <f>TestMarks!AB131</f>
        <v>8</v>
      </c>
      <c r="AZ129" s="456" t="str">
        <f>TestMarks!AC131</f>
        <v>NIL</v>
      </c>
      <c r="BA129" s="456" t="str">
        <f>TestMarks!AD131</f>
        <v>NIL</v>
      </c>
      <c r="BB129" s="456" t="str">
        <f>TestMarks!AE131</f>
        <v>NIL</v>
      </c>
      <c r="BC129" s="456" t="str">
        <f>TestMarks!AF131</f>
        <v>NIL</v>
      </c>
      <c r="BD129" s="456" t="str">
        <f>TestMarks!AG131</f>
        <v>NIL</v>
      </c>
      <c r="BE129" s="456" t="str">
        <f>TestMarks!AH131</f>
        <v>NIL</v>
      </c>
      <c r="BF129" s="456">
        <f>TestMarks!AI131</f>
        <v>6</v>
      </c>
      <c r="BG129" s="456">
        <f>TestMarks!AJ131</f>
        <v>9</v>
      </c>
      <c r="BH129" s="456" t="str">
        <f>TestMarks!AK131</f>
        <v>NIL</v>
      </c>
      <c r="BI129" s="456" t="str">
        <f>TestMarks!AL131</f>
        <v>NIL</v>
      </c>
      <c r="BJ129" s="456" t="str">
        <f>TestMarks!AM131</f>
        <v>NIL</v>
      </c>
      <c r="BK129" s="456" t="str">
        <f>TestMarks!AN131</f>
        <v>NIL</v>
      </c>
      <c r="BL129" s="456" t="str">
        <f>TestMarks!AO131</f>
        <v>NIL</v>
      </c>
      <c r="BM129" s="456" t="str">
        <f>TestMarks!AP131</f>
        <v>NIL</v>
      </c>
      <c r="BN129" s="456">
        <f>TestMarks!AQ131</f>
        <v>9</v>
      </c>
      <c r="BO129" s="456">
        <f>TestMarks!AR131</f>
        <v>10</v>
      </c>
    </row>
    <row r="130" spans="2:67" x14ac:dyDescent="0.2">
      <c r="D130" s="364">
        <f>'Student Entry'!B131</f>
        <v>118</v>
      </c>
      <c r="E130" s="388">
        <f>'Student Entry'!C131</f>
        <v>211413205122</v>
      </c>
      <c r="F130" s="214" t="str">
        <f>'Student Entry'!D131</f>
        <v>VIJAYASHREE.J</v>
      </c>
      <c r="G130" s="456">
        <v>10</v>
      </c>
      <c r="H130" s="456">
        <v>8</v>
      </c>
      <c r="I130" s="456"/>
      <c r="J130" s="456">
        <v>8</v>
      </c>
      <c r="K130" s="456">
        <v>9</v>
      </c>
      <c r="L130" s="214"/>
      <c r="M130" s="456">
        <v>10</v>
      </c>
      <c r="N130" s="456">
        <v>2</v>
      </c>
      <c r="O130" s="456">
        <v>5</v>
      </c>
      <c r="P130" s="456">
        <v>2</v>
      </c>
      <c r="Q130" s="456">
        <v>4</v>
      </c>
      <c r="R130" s="214"/>
      <c r="S130" s="456">
        <v>10</v>
      </c>
      <c r="T130" s="456">
        <v>2</v>
      </c>
      <c r="U130" s="456">
        <v>2</v>
      </c>
      <c r="V130" s="456">
        <v>2</v>
      </c>
      <c r="W130" s="456">
        <v>4</v>
      </c>
      <c r="X130" s="214"/>
      <c r="Y130" s="456">
        <f t="shared" si="6"/>
        <v>28</v>
      </c>
      <c r="Z130" s="456">
        <f t="shared" si="7"/>
        <v>19</v>
      </c>
      <c r="AA130" s="456">
        <f t="shared" si="8"/>
        <v>7</v>
      </c>
      <c r="AB130" s="456">
        <f t="shared" si="9"/>
        <v>4</v>
      </c>
      <c r="AC130" s="456">
        <f t="shared" si="10"/>
        <v>12</v>
      </c>
      <c r="AD130" s="456">
        <f t="shared" si="11"/>
        <v>8</v>
      </c>
      <c r="AE130" s="456"/>
      <c r="AF130" s="456">
        <f ca="1">'int 1D'!AI135</f>
        <v>30</v>
      </c>
      <c r="AG130" s="456">
        <f>'int 1D'!AJ135</f>
        <v>24</v>
      </c>
      <c r="AH130" s="456">
        <f>'int 1D'!AK135</f>
        <v>17</v>
      </c>
      <c r="AI130" s="456" t="str">
        <f>'int 1D'!AL135</f>
        <v>NIL</v>
      </c>
      <c r="AJ130" s="456" t="str">
        <f>'int 1D'!AM135</f>
        <v>NIL</v>
      </c>
      <c r="AK130" s="456" t="str">
        <f>'int 1D'!AN135</f>
        <v>NIL</v>
      </c>
      <c r="AL130" s="456" t="str">
        <f>'int 2 D '!AI135</f>
        <v>NIL</v>
      </c>
      <c r="AM130" s="456" t="str">
        <f>'int 2 D '!AJ135</f>
        <v>NIL</v>
      </c>
      <c r="AN130" s="456">
        <f>'int 2 D '!AK135</f>
        <v>31</v>
      </c>
      <c r="AO130" s="456">
        <f>'int 2 D '!AL135</f>
        <v>34</v>
      </c>
      <c r="AP130" s="456" t="str">
        <f>'int 2 D '!AM135</f>
        <v>NIL</v>
      </c>
      <c r="AQ130" s="456" t="str">
        <f>'int 2 D '!AN135</f>
        <v>NIL</v>
      </c>
      <c r="AR130" s="456">
        <f>'int 3D '!AI135</f>
        <v>5</v>
      </c>
      <c r="AS130" s="456">
        <f>'int 3D '!AJ135</f>
        <v>7</v>
      </c>
      <c r="AT130" s="456">
        <f>'int 3D '!AK135</f>
        <v>7</v>
      </c>
      <c r="AU130" s="456">
        <f>'int 3D '!AL135</f>
        <v>8</v>
      </c>
      <c r="AV130" s="456">
        <f>'int 3D '!AM135</f>
        <v>27</v>
      </c>
      <c r="AW130" s="456">
        <f>'int 3D '!AN135</f>
        <v>2</v>
      </c>
      <c r="AX130" s="456">
        <f>TestMarks!AA132</f>
        <v>8</v>
      </c>
      <c r="AY130" s="456">
        <f>TestMarks!AB132</f>
        <v>6</v>
      </c>
      <c r="AZ130" s="456" t="str">
        <f>TestMarks!AC132</f>
        <v>NIL</v>
      </c>
      <c r="BA130" s="456" t="str">
        <f>TestMarks!AD132</f>
        <v>NIL</v>
      </c>
      <c r="BB130" s="456" t="str">
        <f>TestMarks!AE132</f>
        <v>NIL</v>
      </c>
      <c r="BC130" s="456" t="str">
        <f>TestMarks!AF132</f>
        <v>NIL</v>
      </c>
      <c r="BD130" s="456" t="str">
        <f>TestMarks!AG132</f>
        <v>NIL</v>
      </c>
      <c r="BE130" s="456" t="str">
        <f>TestMarks!AH132</f>
        <v>NIL</v>
      </c>
      <c r="BF130" s="456">
        <f>TestMarks!AI132</f>
        <v>9</v>
      </c>
      <c r="BG130" s="456">
        <f>TestMarks!AJ132</f>
        <v>8</v>
      </c>
      <c r="BH130" s="456" t="str">
        <f>TestMarks!AK132</f>
        <v>NIL</v>
      </c>
      <c r="BI130" s="456" t="str">
        <f>TestMarks!AL132</f>
        <v>NIL</v>
      </c>
      <c r="BJ130" s="456" t="str">
        <f>TestMarks!AM132</f>
        <v>NIL</v>
      </c>
      <c r="BK130" s="456" t="str">
        <f>TestMarks!AN132</f>
        <v>NIL</v>
      </c>
      <c r="BL130" s="456" t="str">
        <f>TestMarks!AO132</f>
        <v>NIL</v>
      </c>
      <c r="BM130" s="456" t="str">
        <f>TestMarks!AP132</f>
        <v>NIL</v>
      </c>
      <c r="BN130" s="456">
        <f>TestMarks!AQ132</f>
        <v>5</v>
      </c>
      <c r="BO130" s="456">
        <f>TestMarks!AR132</f>
        <v>8</v>
      </c>
    </row>
    <row r="131" spans="2:67" x14ac:dyDescent="0.2">
      <c r="D131" s="364">
        <f>'Student Entry'!B132</f>
        <v>119</v>
      </c>
      <c r="E131" s="388">
        <f>'Student Entry'!C132</f>
        <v>211413205123</v>
      </c>
      <c r="F131" s="214" t="str">
        <f>'Student Entry'!D132</f>
        <v>VIJITHA.K.M</v>
      </c>
      <c r="G131" s="456">
        <v>10</v>
      </c>
      <c r="H131" s="456">
        <v>6</v>
      </c>
      <c r="I131" s="456"/>
      <c r="J131" s="456">
        <v>10</v>
      </c>
      <c r="K131" s="456">
        <v>7</v>
      </c>
      <c r="L131" s="214"/>
      <c r="M131" s="456">
        <v>10</v>
      </c>
      <c r="N131" s="456">
        <v>5</v>
      </c>
      <c r="O131" s="456">
        <v>3</v>
      </c>
      <c r="P131" s="456">
        <v>2</v>
      </c>
      <c r="Q131" s="456">
        <v>2</v>
      </c>
      <c r="R131" s="214"/>
      <c r="S131" s="456">
        <v>10</v>
      </c>
      <c r="T131" s="456">
        <v>4</v>
      </c>
      <c r="U131" s="456">
        <v>2</v>
      </c>
      <c r="V131" s="456">
        <v>3</v>
      </c>
      <c r="W131" s="456">
        <v>5</v>
      </c>
      <c r="X131" s="214"/>
      <c r="Y131" s="456">
        <f t="shared" si="6"/>
        <v>30</v>
      </c>
      <c r="Z131" s="456">
        <f t="shared" si="7"/>
        <v>18</v>
      </c>
      <c r="AA131" s="456">
        <f t="shared" si="8"/>
        <v>5</v>
      </c>
      <c r="AB131" s="456">
        <f t="shared" si="9"/>
        <v>5</v>
      </c>
      <c r="AC131" s="456">
        <f t="shared" si="10"/>
        <v>14</v>
      </c>
      <c r="AD131" s="456">
        <f t="shared" si="11"/>
        <v>7</v>
      </c>
      <c r="AE131" s="456"/>
      <c r="AF131" s="456">
        <f ca="1">'int 1D'!AI136</f>
        <v>11</v>
      </c>
      <c r="AG131" s="456">
        <f>'int 1D'!AJ136</f>
        <v>33</v>
      </c>
      <c r="AH131" s="456">
        <f>'int 1D'!AK136</f>
        <v>19</v>
      </c>
      <c r="AI131" s="456" t="str">
        <f>'int 1D'!AL136</f>
        <v>NIL</v>
      </c>
      <c r="AJ131" s="456" t="str">
        <f>'int 1D'!AM136</f>
        <v>NIL</v>
      </c>
      <c r="AK131" s="456" t="str">
        <f>'int 1D'!AN136</f>
        <v>NIL</v>
      </c>
      <c r="AL131" s="456">
        <f>'int 2 D '!AI136</f>
        <v>1</v>
      </c>
      <c r="AM131" s="456" t="str">
        <f>'int 2 D '!AJ136</f>
        <v>NIL</v>
      </c>
      <c r="AN131" s="456">
        <f>'int 2 D '!AK136</f>
        <v>26</v>
      </c>
      <c r="AO131" s="456">
        <f>'int 2 D '!AL136</f>
        <v>33</v>
      </c>
      <c r="AP131" s="456" t="str">
        <f>'int 2 D '!AM136</f>
        <v>NIL</v>
      </c>
      <c r="AQ131" s="456" t="str">
        <f>'int 2 D '!AN136</f>
        <v>NIL</v>
      </c>
      <c r="AR131" s="456">
        <f>'int 3D '!AI136</f>
        <v>1</v>
      </c>
      <c r="AS131" s="456">
        <f>'int 3D '!AJ136</f>
        <v>2</v>
      </c>
      <c r="AT131" s="456">
        <f>'int 3D '!AK136</f>
        <v>9</v>
      </c>
      <c r="AU131" s="456">
        <f>'int 3D '!AL136</f>
        <v>33</v>
      </c>
      <c r="AV131" s="456">
        <f>'int 3D '!AM136</f>
        <v>13</v>
      </c>
      <c r="AW131" s="456">
        <f>'int 3D '!AN136</f>
        <v>2</v>
      </c>
      <c r="AX131" s="456">
        <f>TestMarks!AA133</f>
        <v>8</v>
      </c>
      <c r="AY131" s="456">
        <f>TestMarks!AB133</f>
        <v>9</v>
      </c>
      <c r="AZ131" s="456" t="str">
        <f>TestMarks!AC133</f>
        <v>NIL</v>
      </c>
      <c r="BA131" s="456" t="str">
        <f>TestMarks!AD133</f>
        <v>NIL</v>
      </c>
      <c r="BB131" s="456" t="str">
        <f>TestMarks!AE133</f>
        <v>NIL</v>
      </c>
      <c r="BC131" s="456" t="str">
        <f>TestMarks!AF133</f>
        <v>NIL</v>
      </c>
      <c r="BD131" s="456" t="str">
        <f>TestMarks!AG133</f>
        <v>NIL</v>
      </c>
      <c r="BE131" s="456" t="str">
        <f>TestMarks!AH133</f>
        <v>NIL</v>
      </c>
      <c r="BF131" s="456">
        <f>TestMarks!AI133</f>
        <v>4</v>
      </c>
      <c r="BG131" s="456">
        <f>TestMarks!AJ133</f>
        <v>7</v>
      </c>
      <c r="BH131" s="456" t="str">
        <f>TestMarks!AK133</f>
        <v>NIL</v>
      </c>
      <c r="BI131" s="456" t="str">
        <f>TestMarks!AL133</f>
        <v>NIL</v>
      </c>
      <c r="BJ131" s="456" t="str">
        <f>TestMarks!AM133</f>
        <v>NIL</v>
      </c>
      <c r="BK131" s="456" t="str">
        <f>TestMarks!AN133</f>
        <v>NIL</v>
      </c>
      <c r="BL131" s="456" t="str">
        <f>TestMarks!AO133</f>
        <v>NIL</v>
      </c>
      <c r="BM131" s="456" t="str">
        <f>TestMarks!AP133</f>
        <v>NIL</v>
      </c>
      <c r="BN131" s="456">
        <f>TestMarks!AQ133</f>
        <v>7</v>
      </c>
      <c r="BO131" s="456">
        <f>TestMarks!AR133</f>
        <v>5</v>
      </c>
    </row>
    <row r="132" spans="2:67" x14ac:dyDescent="0.2">
      <c r="D132" s="364">
        <f>'Student Entry'!B133</f>
        <v>120</v>
      </c>
      <c r="E132" s="388">
        <f>'Student Entry'!C133</f>
        <v>211413205125</v>
      </c>
      <c r="F132" s="214" t="str">
        <f>'Student Entry'!D133</f>
        <v>YASIKA.K</v>
      </c>
      <c r="G132" s="456">
        <v>10</v>
      </c>
      <c r="H132" s="456" t="s">
        <v>937</v>
      </c>
      <c r="I132" s="456"/>
      <c r="J132" s="456">
        <v>6</v>
      </c>
      <c r="K132" s="456">
        <v>6</v>
      </c>
      <c r="L132" s="214"/>
      <c r="M132" s="456">
        <v>6</v>
      </c>
      <c r="N132" s="456">
        <v>4</v>
      </c>
      <c r="O132" s="456">
        <v>4</v>
      </c>
      <c r="P132" s="456">
        <v>2</v>
      </c>
      <c r="Q132" s="456">
        <v>4</v>
      </c>
      <c r="R132" s="214"/>
      <c r="S132" s="456">
        <v>5</v>
      </c>
      <c r="T132" s="456">
        <v>4</v>
      </c>
      <c r="U132" s="456">
        <v>2</v>
      </c>
      <c r="V132" s="456">
        <v>4</v>
      </c>
      <c r="W132" s="456">
        <v>5</v>
      </c>
      <c r="X132" s="214"/>
      <c r="Y132" s="456">
        <f t="shared" si="6"/>
        <v>22</v>
      </c>
      <c r="Z132" s="456">
        <f t="shared" si="7"/>
        <v>10</v>
      </c>
      <c r="AA132" s="456">
        <f t="shared" si="8"/>
        <v>6</v>
      </c>
      <c r="AB132" s="456">
        <f t="shared" si="9"/>
        <v>6</v>
      </c>
      <c r="AC132" s="456">
        <f t="shared" si="10"/>
        <v>9</v>
      </c>
      <c r="AD132" s="456">
        <f t="shared" si="11"/>
        <v>9</v>
      </c>
      <c r="AE132" s="456"/>
      <c r="AF132" s="456">
        <f ca="1">'int 1D'!AI137</f>
        <v>27</v>
      </c>
      <c r="AG132" s="456">
        <f>'int 1D'!AJ137</f>
        <v>29</v>
      </c>
      <c r="AH132" s="456">
        <f>'int 1D'!AK137</f>
        <v>15</v>
      </c>
      <c r="AI132" s="456" t="str">
        <f>'int 1D'!AL137</f>
        <v>NIL</v>
      </c>
      <c r="AJ132" s="456" t="str">
        <f>'int 1D'!AM137</f>
        <v>NIL</v>
      </c>
      <c r="AK132" s="456" t="str">
        <f>'int 1D'!AN137</f>
        <v>NIL</v>
      </c>
      <c r="AL132" s="456">
        <f>'int 2 D '!AI137</f>
        <v>2</v>
      </c>
      <c r="AM132" s="456" t="str">
        <f>'int 2 D '!AJ137</f>
        <v>NIL</v>
      </c>
      <c r="AN132" s="456">
        <f>'int 2 D '!AK137</f>
        <v>22</v>
      </c>
      <c r="AO132" s="456">
        <f>'int 2 D '!AL137</f>
        <v>35</v>
      </c>
      <c r="AP132" s="456" t="str">
        <f>'int 2 D '!AM137</f>
        <v>NIL</v>
      </c>
      <c r="AQ132" s="456" t="str">
        <f>'int 2 D '!AN137</f>
        <v>NIL</v>
      </c>
      <c r="AR132" s="456">
        <f>'int 3D '!AI137</f>
        <v>5</v>
      </c>
      <c r="AS132" s="456">
        <f>'int 3D '!AJ137</f>
        <v>10</v>
      </c>
      <c r="AT132" s="456">
        <f>'int 3D '!AK137</f>
        <v>3</v>
      </c>
      <c r="AU132" s="456">
        <f>'int 3D '!AL137</f>
        <v>21</v>
      </c>
      <c r="AV132" s="456">
        <f>'int 3D '!AM137</f>
        <v>23</v>
      </c>
      <c r="AW132" s="456">
        <f>'int 3D '!AN137</f>
        <v>2</v>
      </c>
      <c r="AX132" s="456">
        <f>TestMarks!AA134</f>
        <v>9</v>
      </c>
      <c r="AY132" s="456">
        <f>TestMarks!AB134</f>
        <v>7</v>
      </c>
      <c r="AZ132" s="456" t="str">
        <f>TestMarks!AC134</f>
        <v>NIL</v>
      </c>
      <c r="BA132" s="456" t="str">
        <f>TestMarks!AD134</f>
        <v>NIL</v>
      </c>
      <c r="BB132" s="456" t="str">
        <f>TestMarks!AE134</f>
        <v>NIL</v>
      </c>
      <c r="BC132" s="456" t="str">
        <f>TestMarks!AF134</f>
        <v>NIL</v>
      </c>
      <c r="BD132" s="456" t="str">
        <f>TestMarks!AG134</f>
        <v>NIL</v>
      </c>
      <c r="BE132" s="456" t="str">
        <f>TestMarks!AH134</f>
        <v>NIL</v>
      </c>
      <c r="BF132" s="456">
        <f>TestMarks!AI134</f>
        <v>5</v>
      </c>
      <c r="BG132" s="456">
        <f>TestMarks!AJ134</f>
        <v>7</v>
      </c>
      <c r="BH132" s="456" t="str">
        <f>TestMarks!AK134</f>
        <v>NIL</v>
      </c>
      <c r="BI132" s="456" t="str">
        <f>TestMarks!AL134</f>
        <v>NIL</v>
      </c>
      <c r="BJ132" s="456" t="str">
        <f>TestMarks!AM134</f>
        <v>NIL</v>
      </c>
      <c r="BK132" s="456" t="str">
        <f>TestMarks!AN134</f>
        <v>NIL</v>
      </c>
      <c r="BL132" s="456" t="str">
        <f>TestMarks!AO134</f>
        <v>NIL</v>
      </c>
      <c r="BM132" s="456" t="str">
        <f>TestMarks!AP134</f>
        <v>NIL</v>
      </c>
      <c r="BN132" s="456">
        <f>TestMarks!AQ134</f>
        <v>4</v>
      </c>
      <c r="BO132" s="456">
        <f>TestMarks!AR134</f>
        <v>5</v>
      </c>
    </row>
    <row r="133" spans="2:67" x14ac:dyDescent="0.2">
      <c r="D133" s="364">
        <f>'Student Entry'!B134</f>
        <v>121</v>
      </c>
      <c r="E133" s="388">
        <f>'Student Entry'!C134</f>
        <v>211413205126</v>
      </c>
      <c r="F133" s="214" t="str">
        <f>'Student Entry'!D134</f>
        <v>YUVARAAJ.K.G</v>
      </c>
      <c r="G133" s="456">
        <v>8</v>
      </c>
      <c r="H133" s="456">
        <v>6</v>
      </c>
      <c r="I133" s="456"/>
      <c r="J133" s="456">
        <v>10</v>
      </c>
      <c r="K133" s="456">
        <v>2</v>
      </c>
      <c r="L133" s="214"/>
      <c r="M133" s="456">
        <v>10</v>
      </c>
      <c r="N133" s="456">
        <v>2</v>
      </c>
      <c r="O133" s="456">
        <v>3</v>
      </c>
      <c r="P133" s="456">
        <v>1</v>
      </c>
      <c r="Q133" s="456">
        <v>4</v>
      </c>
      <c r="R133" s="214"/>
      <c r="S133" s="456">
        <v>10</v>
      </c>
      <c r="T133" s="456">
        <v>2</v>
      </c>
      <c r="U133" s="456">
        <v>2</v>
      </c>
      <c r="V133" s="456">
        <v>4</v>
      </c>
      <c r="W133" s="456">
        <v>3</v>
      </c>
      <c r="X133" s="214"/>
      <c r="Y133" s="456">
        <f t="shared" si="6"/>
        <v>28</v>
      </c>
      <c r="Z133" s="456">
        <f t="shared" si="7"/>
        <v>10</v>
      </c>
      <c r="AA133" s="456">
        <f t="shared" si="8"/>
        <v>4</v>
      </c>
      <c r="AB133" s="456">
        <f t="shared" si="9"/>
        <v>6</v>
      </c>
      <c r="AC133" s="456">
        <f t="shared" si="10"/>
        <v>12</v>
      </c>
      <c r="AD133" s="456">
        <f t="shared" si="11"/>
        <v>7</v>
      </c>
      <c r="AE133" s="456"/>
      <c r="AF133" s="456">
        <f ca="1">'int 1D'!AI138</f>
        <v>22</v>
      </c>
      <c r="AG133" s="456">
        <f>'int 1D'!AJ138</f>
        <v>30</v>
      </c>
      <c r="AH133" s="456">
        <f>'int 1D'!AK138</f>
        <v>19</v>
      </c>
      <c r="AI133" s="456" t="str">
        <f>'int 1D'!AL138</f>
        <v>NIL</v>
      </c>
      <c r="AJ133" s="456" t="str">
        <f>'int 1D'!AM138</f>
        <v>NIL</v>
      </c>
      <c r="AK133" s="456" t="str">
        <f>'int 1D'!AN138</f>
        <v>NIL</v>
      </c>
      <c r="AL133" s="456">
        <f>'int 2 D '!AI138</f>
        <v>1</v>
      </c>
      <c r="AM133" s="456" t="str">
        <f>'int 2 D '!AJ138</f>
        <v>NIL</v>
      </c>
      <c r="AN133" s="456">
        <f>'int 2 D '!AK138</f>
        <v>30</v>
      </c>
      <c r="AO133" s="456">
        <f>'int 2 D '!AL138</f>
        <v>36</v>
      </c>
      <c r="AP133" s="456" t="str">
        <f>'int 2 D '!AM138</f>
        <v>NIL</v>
      </c>
      <c r="AQ133" s="456" t="str">
        <f>'int 2 D '!AN138</f>
        <v>NIL</v>
      </c>
      <c r="AR133" s="456">
        <f>'int 3D '!AI138</f>
        <v>6</v>
      </c>
      <c r="AS133" s="456">
        <f>'int 3D '!AJ138</f>
        <v>9</v>
      </c>
      <c r="AT133" s="456">
        <f>'int 3D '!AK138</f>
        <v>8</v>
      </c>
      <c r="AU133" s="456">
        <f>'int 3D '!AL138</f>
        <v>2</v>
      </c>
      <c r="AV133" s="456">
        <f>'int 3D '!AM138</f>
        <v>27</v>
      </c>
      <c r="AW133" s="456">
        <f>'int 3D '!AN138</f>
        <v>2</v>
      </c>
      <c r="AX133" s="456">
        <f>TestMarks!AA135</f>
        <v>6</v>
      </c>
      <c r="AY133" s="456">
        <f>TestMarks!AB135</f>
        <v>8</v>
      </c>
      <c r="AZ133" s="456" t="str">
        <f>TestMarks!AC135</f>
        <v>NIL</v>
      </c>
      <c r="BA133" s="456" t="str">
        <f>TestMarks!AD135</f>
        <v>NIL</v>
      </c>
      <c r="BB133" s="456" t="str">
        <f>TestMarks!AE135</f>
        <v>NIL</v>
      </c>
      <c r="BC133" s="456" t="str">
        <f>TestMarks!AF135</f>
        <v>NIL</v>
      </c>
      <c r="BD133" s="456" t="str">
        <f>TestMarks!AG135</f>
        <v>NIL</v>
      </c>
      <c r="BE133" s="456" t="str">
        <f>TestMarks!AH135</f>
        <v>NIL</v>
      </c>
      <c r="BF133" s="456">
        <f>TestMarks!AI135</f>
        <v>7</v>
      </c>
      <c r="BG133" s="456">
        <f>TestMarks!AJ135</f>
        <v>5</v>
      </c>
      <c r="BH133" s="456" t="str">
        <f>TestMarks!AK135</f>
        <v>NIL</v>
      </c>
      <c r="BI133" s="456" t="str">
        <f>TestMarks!AL135</f>
        <v>NIL</v>
      </c>
      <c r="BJ133" s="456" t="str">
        <f>TestMarks!AM135</f>
        <v>NIL</v>
      </c>
      <c r="BK133" s="456" t="str">
        <f>TestMarks!AN135</f>
        <v>NIL</v>
      </c>
      <c r="BL133" s="456" t="str">
        <f>TestMarks!AO135</f>
        <v>NIL</v>
      </c>
      <c r="BM133" s="456" t="str">
        <f>TestMarks!AP135</f>
        <v>NIL</v>
      </c>
      <c r="BN133" s="456">
        <f>TestMarks!AQ135</f>
        <v>6</v>
      </c>
      <c r="BO133" s="456">
        <f>TestMarks!AR135</f>
        <v>8</v>
      </c>
    </row>
    <row r="134" spans="2:67" x14ac:dyDescent="0.2">
      <c r="D134" s="364">
        <f>'Student Entry'!B135</f>
        <v>122</v>
      </c>
      <c r="E134" s="388">
        <f>'Student Entry'!C135</f>
        <v>211413205301</v>
      </c>
      <c r="F134" s="214" t="str">
        <f>'Student Entry'!D135</f>
        <v>AJITH KUMAR.R</v>
      </c>
      <c r="G134" s="456">
        <v>9</v>
      </c>
      <c r="H134" s="456">
        <v>6</v>
      </c>
      <c r="I134" s="456"/>
      <c r="J134" s="456">
        <v>10</v>
      </c>
      <c r="K134" s="456">
        <v>9</v>
      </c>
      <c r="L134" s="214"/>
      <c r="M134" s="456">
        <v>8</v>
      </c>
      <c r="N134" s="456">
        <v>4</v>
      </c>
      <c r="O134" s="456">
        <v>5</v>
      </c>
      <c r="P134" s="456">
        <v>2</v>
      </c>
      <c r="Q134" s="456">
        <v>4</v>
      </c>
      <c r="R134" s="214"/>
      <c r="S134" s="456">
        <v>8</v>
      </c>
      <c r="T134" s="456">
        <v>4</v>
      </c>
      <c r="U134" s="456">
        <v>1</v>
      </c>
      <c r="V134" s="456">
        <v>3</v>
      </c>
      <c r="W134" s="456">
        <v>2</v>
      </c>
      <c r="X134" s="214"/>
      <c r="Y134" s="456">
        <f t="shared" si="6"/>
        <v>27</v>
      </c>
      <c r="Z134" s="456">
        <f t="shared" si="7"/>
        <v>19</v>
      </c>
      <c r="AA134" s="456">
        <f t="shared" si="8"/>
        <v>7</v>
      </c>
      <c r="AB134" s="456">
        <f t="shared" si="9"/>
        <v>4</v>
      </c>
      <c r="AC134" s="456">
        <f t="shared" si="10"/>
        <v>12</v>
      </c>
      <c r="AD134" s="456">
        <f t="shared" si="11"/>
        <v>6</v>
      </c>
      <c r="AE134" s="456"/>
      <c r="AF134" s="456">
        <f ca="1">'int 1D'!AI139</f>
        <v>13</v>
      </c>
      <c r="AG134" s="456">
        <f>'int 1D'!AJ139</f>
        <v>28</v>
      </c>
      <c r="AH134" s="456">
        <f>'int 1D'!AK139</f>
        <v>18</v>
      </c>
      <c r="AI134" s="456" t="str">
        <f>'int 1D'!AL139</f>
        <v>NIL</v>
      </c>
      <c r="AJ134" s="456" t="str">
        <f>'int 1D'!AM139</f>
        <v>NIL</v>
      </c>
      <c r="AK134" s="456" t="str">
        <f>'int 1D'!AN139</f>
        <v>NIL</v>
      </c>
      <c r="AL134" s="456">
        <f>'int 2 D '!AI139</f>
        <v>2</v>
      </c>
      <c r="AM134" s="456" t="str">
        <f>'int 2 D '!AJ139</f>
        <v>NIL</v>
      </c>
      <c r="AN134" s="456">
        <f>'int 2 D '!AK139</f>
        <v>14</v>
      </c>
      <c r="AO134" s="456">
        <f>'int 2 D '!AL139</f>
        <v>34</v>
      </c>
      <c r="AP134" s="456" t="str">
        <f>'int 2 D '!AM139</f>
        <v>NIL</v>
      </c>
      <c r="AQ134" s="456" t="str">
        <f>'int 2 D '!AN139</f>
        <v>NIL</v>
      </c>
      <c r="AR134" s="456">
        <f>'int 3D '!AI139</f>
        <v>5</v>
      </c>
      <c r="AS134" s="456">
        <f>'int 3D '!AJ139</f>
        <v>12</v>
      </c>
      <c r="AT134" s="456">
        <f>'int 3D '!AK139</f>
        <v>10</v>
      </c>
      <c r="AU134" s="456">
        <f>'int 3D '!AL139</f>
        <v>3</v>
      </c>
      <c r="AV134" s="456">
        <f>'int 3D '!AM139</f>
        <v>25</v>
      </c>
      <c r="AW134" s="456">
        <f>'int 3D '!AN139</f>
        <v>2</v>
      </c>
      <c r="AX134" s="456" t="str">
        <f>TestMarks!AA136</f>
        <v>NIL</v>
      </c>
      <c r="AY134" s="456">
        <f>TestMarks!AB136</f>
        <v>6</v>
      </c>
      <c r="AZ134" s="456" t="str">
        <f>TestMarks!AC136</f>
        <v>NIL</v>
      </c>
      <c r="BA134" s="456" t="str">
        <f>TestMarks!AD136</f>
        <v>NIL</v>
      </c>
      <c r="BB134" s="456" t="str">
        <f>TestMarks!AE136</f>
        <v>NIL</v>
      </c>
      <c r="BC134" s="456" t="str">
        <f>TestMarks!AF136</f>
        <v>NIL</v>
      </c>
      <c r="BD134" s="456" t="str">
        <f>TestMarks!AG136</f>
        <v>NIL</v>
      </c>
      <c r="BE134" s="456" t="str">
        <f>TestMarks!AH136</f>
        <v>NIL</v>
      </c>
      <c r="BF134" s="456">
        <f>TestMarks!AI136</f>
        <v>5</v>
      </c>
      <c r="BG134" s="456">
        <f>TestMarks!AJ136</f>
        <v>6</v>
      </c>
      <c r="BH134" s="456" t="str">
        <f>TestMarks!AK136</f>
        <v>NIL</v>
      </c>
      <c r="BI134" s="456" t="str">
        <f>TestMarks!AL136</f>
        <v>NIL</v>
      </c>
      <c r="BJ134" s="456" t="str">
        <f>TestMarks!AM136</f>
        <v>NIL</v>
      </c>
      <c r="BK134" s="456" t="str">
        <f>TestMarks!AN136</f>
        <v>NIL</v>
      </c>
      <c r="BL134" s="456" t="str">
        <f>TestMarks!AO136</f>
        <v>NIL</v>
      </c>
      <c r="BM134" s="456" t="str">
        <f>TestMarks!AP136</f>
        <v>NIL</v>
      </c>
      <c r="BN134" s="456">
        <f>TestMarks!AQ136</f>
        <v>8</v>
      </c>
      <c r="BO134" s="456">
        <f>TestMarks!AR136</f>
        <v>2</v>
      </c>
    </row>
    <row r="135" spans="2:67" x14ac:dyDescent="0.2">
      <c r="D135" s="364">
        <f>'Student Entry'!B136</f>
        <v>123</v>
      </c>
      <c r="E135" s="388">
        <f>'Student Entry'!C136</f>
        <v>211413205302</v>
      </c>
      <c r="F135" s="214" t="str">
        <f>'Student Entry'!D136</f>
        <v>LALIETH KUMAR .N</v>
      </c>
      <c r="G135" s="456">
        <v>6</v>
      </c>
      <c r="H135" s="456">
        <v>2</v>
      </c>
      <c r="I135" s="456"/>
      <c r="J135" s="456">
        <v>6</v>
      </c>
      <c r="K135" s="456">
        <v>4</v>
      </c>
      <c r="L135" s="214"/>
      <c r="M135" s="456">
        <v>6</v>
      </c>
      <c r="N135" s="456">
        <v>5</v>
      </c>
      <c r="O135" s="456">
        <v>3</v>
      </c>
      <c r="P135" s="456" t="s">
        <v>937</v>
      </c>
      <c r="Q135" s="456">
        <v>3</v>
      </c>
      <c r="R135" s="214"/>
      <c r="S135" s="456">
        <v>6</v>
      </c>
      <c r="T135" s="456">
        <v>2</v>
      </c>
      <c r="U135" s="456" t="s">
        <v>937</v>
      </c>
      <c r="V135" s="456">
        <v>4</v>
      </c>
      <c r="W135" s="456">
        <v>5</v>
      </c>
      <c r="X135" s="214"/>
      <c r="Y135" s="456">
        <f t="shared" si="6"/>
        <v>18</v>
      </c>
      <c r="Z135" s="456">
        <f t="shared" si="7"/>
        <v>11</v>
      </c>
      <c r="AA135" s="456">
        <f t="shared" si="8"/>
        <v>3</v>
      </c>
      <c r="AB135" s="456">
        <f t="shared" si="9"/>
        <v>4</v>
      </c>
      <c r="AC135" s="456">
        <f t="shared" si="10"/>
        <v>8</v>
      </c>
      <c r="AD135" s="456">
        <f t="shared" si="11"/>
        <v>8</v>
      </c>
      <c r="AE135" s="456"/>
      <c r="AF135" s="456">
        <f ca="1">'int 1D'!AI140</f>
        <v>22</v>
      </c>
      <c r="AG135" s="456">
        <f>'int 1D'!AJ140</f>
        <v>34</v>
      </c>
      <c r="AH135" s="456">
        <f>'int 1D'!AK140</f>
        <v>12</v>
      </c>
      <c r="AI135" s="456" t="str">
        <f>'int 1D'!AL140</f>
        <v>NIL</v>
      </c>
      <c r="AJ135" s="456" t="str">
        <f>'int 1D'!AM140</f>
        <v>NIL</v>
      </c>
      <c r="AK135" s="456" t="str">
        <f>'int 1D'!AN140</f>
        <v>NIL</v>
      </c>
      <c r="AL135" s="456">
        <f>'int 2 D '!AI140</f>
        <v>1</v>
      </c>
      <c r="AM135" s="456" t="str">
        <f>'int 2 D '!AJ140</f>
        <v>NIL</v>
      </c>
      <c r="AN135" s="456">
        <f>'int 2 D '!AK140</f>
        <v>26</v>
      </c>
      <c r="AO135" s="456">
        <f>'int 2 D '!AL140</f>
        <v>24</v>
      </c>
      <c r="AP135" s="456" t="str">
        <f>'int 2 D '!AM140</f>
        <v>NIL</v>
      </c>
      <c r="AQ135" s="456" t="str">
        <f>'int 2 D '!AN140</f>
        <v>NIL</v>
      </c>
      <c r="AR135" s="456">
        <f>'int 3D '!AI140</f>
        <v>5</v>
      </c>
      <c r="AS135" s="456">
        <f>'int 3D '!AJ140</f>
        <v>10</v>
      </c>
      <c r="AT135" s="456">
        <f>'int 3D '!AK140</f>
        <v>13</v>
      </c>
      <c r="AU135" s="456">
        <f>'int 3D '!AL140</f>
        <v>16</v>
      </c>
      <c r="AV135" s="456">
        <f>'int 3D '!AM140</f>
        <v>13</v>
      </c>
      <c r="AW135" s="456">
        <f>'int 3D '!AN140</f>
        <v>2</v>
      </c>
      <c r="AX135" s="456">
        <f>TestMarks!AA137</f>
        <v>6</v>
      </c>
      <c r="AY135" s="456">
        <f>TestMarks!AB137</f>
        <v>9</v>
      </c>
      <c r="AZ135" s="456" t="str">
        <f>TestMarks!AC137</f>
        <v>NIL</v>
      </c>
      <c r="BA135" s="456" t="str">
        <f>TestMarks!AD137</f>
        <v>NIL</v>
      </c>
      <c r="BB135" s="456" t="str">
        <f>TestMarks!AE137</f>
        <v>NIL</v>
      </c>
      <c r="BC135" s="456" t="str">
        <f>TestMarks!AF137</f>
        <v>NIL</v>
      </c>
      <c r="BD135" s="456" t="str">
        <f>TestMarks!AG137</f>
        <v>NIL</v>
      </c>
      <c r="BE135" s="456" t="str">
        <f>TestMarks!AH137</f>
        <v>NIL</v>
      </c>
      <c r="BF135" s="456">
        <f>TestMarks!AI137</f>
        <v>9</v>
      </c>
      <c r="BG135" s="456">
        <f>TestMarks!AJ137</f>
        <v>8</v>
      </c>
      <c r="BH135" s="456" t="str">
        <f>TestMarks!AK137</f>
        <v>NIL</v>
      </c>
      <c r="BI135" s="456" t="str">
        <f>TestMarks!AL137</f>
        <v>NIL</v>
      </c>
      <c r="BJ135" s="456" t="str">
        <f>TestMarks!AM137</f>
        <v>NIL</v>
      </c>
      <c r="BK135" s="456" t="str">
        <f>TestMarks!AN137</f>
        <v>NIL</v>
      </c>
      <c r="BL135" s="456" t="str">
        <f>TestMarks!AO137</f>
        <v>NIL</v>
      </c>
      <c r="BM135" s="456" t="str">
        <f>TestMarks!AP137</f>
        <v>NIL</v>
      </c>
      <c r="BN135" s="456">
        <f>TestMarks!AQ137</f>
        <v>5</v>
      </c>
      <c r="BO135" s="456">
        <f>TestMarks!AR137</f>
        <v>8</v>
      </c>
    </row>
    <row r="136" spans="2:67" x14ac:dyDescent="0.2">
      <c r="D136" s="364">
        <f>'Student Entry'!B137</f>
        <v>124</v>
      </c>
      <c r="E136" s="388">
        <f>'Student Entry'!C137</f>
        <v>211413205303</v>
      </c>
      <c r="F136" s="214" t="str">
        <f>'Student Entry'!D137</f>
        <v>MARTHINI PRASANA .R</v>
      </c>
      <c r="G136" s="456">
        <v>9</v>
      </c>
      <c r="H136" s="456">
        <v>6</v>
      </c>
      <c r="I136" s="456"/>
      <c r="J136" s="456">
        <v>10</v>
      </c>
      <c r="K136" s="456">
        <v>8</v>
      </c>
      <c r="L136" s="214"/>
      <c r="M136" s="456">
        <v>10</v>
      </c>
      <c r="N136" s="456">
        <v>2</v>
      </c>
      <c r="O136" s="456">
        <v>5</v>
      </c>
      <c r="P136" s="456">
        <v>2</v>
      </c>
      <c r="Q136" s="456">
        <v>4</v>
      </c>
      <c r="R136" s="214"/>
      <c r="S136" s="456">
        <v>6</v>
      </c>
      <c r="T136" s="456">
        <v>2</v>
      </c>
      <c r="U136" s="456">
        <v>2</v>
      </c>
      <c r="V136" s="456">
        <v>4</v>
      </c>
      <c r="W136" s="456">
        <v>3</v>
      </c>
      <c r="X136" s="214"/>
      <c r="Y136" s="456">
        <f t="shared" si="6"/>
        <v>29</v>
      </c>
      <c r="Z136" s="456">
        <f t="shared" si="7"/>
        <v>16</v>
      </c>
      <c r="AA136" s="456">
        <f t="shared" si="8"/>
        <v>7</v>
      </c>
      <c r="AB136" s="456">
        <f t="shared" si="9"/>
        <v>6</v>
      </c>
      <c r="AC136" s="456">
        <f t="shared" si="10"/>
        <v>8</v>
      </c>
      <c r="AD136" s="456">
        <f t="shared" si="11"/>
        <v>7</v>
      </c>
      <c r="AE136" s="456"/>
      <c r="AF136" s="456">
        <f ca="1">'int 1D'!AI141</f>
        <v>25</v>
      </c>
      <c r="AG136" s="456">
        <f>'int 1D'!AJ141</f>
        <v>14</v>
      </c>
      <c r="AH136" s="456">
        <f>'int 1D'!AK141</f>
        <v>27</v>
      </c>
      <c r="AI136" s="456" t="str">
        <f>'int 1D'!AL141</f>
        <v>NIL</v>
      </c>
      <c r="AJ136" s="456" t="str">
        <f>'int 1D'!AM141</f>
        <v>NIL</v>
      </c>
      <c r="AK136" s="456" t="str">
        <f>'int 1D'!AN141</f>
        <v>NIL</v>
      </c>
      <c r="AL136" s="456">
        <f>'int 2 D '!AI141</f>
        <v>2</v>
      </c>
      <c r="AM136" s="456" t="str">
        <f>'int 2 D '!AJ141</f>
        <v>NIL</v>
      </c>
      <c r="AN136" s="456">
        <f>'int 2 D '!AK141</f>
        <v>22</v>
      </c>
      <c r="AO136" s="456">
        <f>'int 2 D '!AL141</f>
        <v>25</v>
      </c>
      <c r="AP136" s="456" t="str">
        <f>'int 2 D '!AM141</f>
        <v>NIL</v>
      </c>
      <c r="AQ136" s="456" t="str">
        <f>'int 2 D '!AN141</f>
        <v>NIL</v>
      </c>
      <c r="AR136" s="456">
        <f>'int 3D '!AI141</f>
        <v>9</v>
      </c>
      <c r="AS136" s="456">
        <f>'int 3D '!AJ141</f>
        <v>10</v>
      </c>
      <c r="AT136" s="456">
        <f>'int 3D '!AK141</f>
        <v>9</v>
      </c>
      <c r="AU136" s="456">
        <f>'int 3D '!AL141</f>
        <v>4</v>
      </c>
      <c r="AV136" s="456">
        <f>'int 3D '!AM141</f>
        <v>18</v>
      </c>
      <c r="AW136" s="456">
        <f>'int 3D '!AN141</f>
        <v>2</v>
      </c>
      <c r="AX136" s="456">
        <f>TestMarks!AA138</f>
        <v>9</v>
      </c>
      <c r="AY136" s="456">
        <f>TestMarks!AB138</f>
        <v>5</v>
      </c>
      <c r="AZ136" s="456" t="str">
        <f>TestMarks!AC138</f>
        <v>NIL</v>
      </c>
      <c r="BA136" s="456" t="str">
        <f>TestMarks!AD138</f>
        <v>NIL</v>
      </c>
      <c r="BB136" s="456" t="str">
        <f>TestMarks!AE138</f>
        <v>NIL</v>
      </c>
      <c r="BC136" s="456" t="str">
        <f>TestMarks!AF138</f>
        <v>NIL</v>
      </c>
      <c r="BD136" s="456" t="str">
        <f>TestMarks!AG138</f>
        <v>NIL</v>
      </c>
      <c r="BE136" s="456" t="str">
        <f>TestMarks!AH138</f>
        <v>NIL</v>
      </c>
      <c r="BF136" s="456">
        <f>TestMarks!AI138</f>
        <v>5</v>
      </c>
      <c r="BG136" s="456">
        <f>TestMarks!AJ138</f>
        <v>4</v>
      </c>
      <c r="BH136" s="456" t="str">
        <f>TestMarks!AK138</f>
        <v>NIL</v>
      </c>
      <c r="BI136" s="456" t="str">
        <f>TestMarks!AL138</f>
        <v>NIL</v>
      </c>
      <c r="BJ136" s="456" t="str">
        <f>TestMarks!AM138</f>
        <v>NIL</v>
      </c>
      <c r="BK136" s="456" t="str">
        <f>TestMarks!AN138</f>
        <v>NIL</v>
      </c>
      <c r="BL136" s="456" t="str">
        <f>TestMarks!AO138</f>
        <v>NIL</v>
      </c>
      <c r="BM136" s="456" t="str">
        <f>TestMarks!AP138</f>
        <v>NIL</v>
      </c>
      <c r="BN136" s="456">
        <f>TestMarks!AQ138</f>
        <v>5</v>
      </c>
      <c r="BO136" s="456">
        <f>TestMarks!AR138</f>
        <v>6</v>
      </c>
    </row>
    <row r="137" spans="2:67" x14ac:dyDescent="0.2">
      <c r="D137" s="364">
        <f>'Student Entry'!B138</f>
        <v>125</v>
      </c>
      <c r="E137" s="388">
        <f>'Student Entry'!C138</f>
        <v>211413205304</v>
      </c>
      <c r="F137" s="214" t="str">
        <f>'Student Entry'!D138</f>
        <v>RAJASUNDAR .K</v>
      </c>
      <c r="G137" s="456">
        <v>8</v>
      </c>
      <c r="H137" s="456">
        <v>5</v>
      </c>
      <c r="I137" s="456"/>
      <c r="J137" s="456">
        <v>6</v>
      </c>
      <c r="K137" s="456">
        <v>7</v>
      </c>
      <c r="L137" s="214"/>
      <c r="M137" s="456">
        <v>6</v>
      </c>
      <c r="N137" s="456">
        <v>5</v>
      </c>
      <c r="O137" s="456">
        <v>5</v>
      </c>
      <c r="P137" s="456">
        <v>2</v>
      </c>
      <c r="Q137" s="456">
        <v>4</v>
      </c>
      <c r="R137" s="214"/>
      <c r="S137" s="456">
        <v>6</v>
      </c>
      <c r="T137" s="456">
        <v>4</v>
      </c>
      <c r="U137" s="456" t="s">
        <v>937</v>
      </c>
      <c r="V137" s="456">
        <v>2</v>
      </c>
      <c r="W137" s="456">
        <v>2</v>
      </c>
      <c r="X137" s="214"/>
      <c r="Y137" s="456">
        <f t="shared" si="6"/>
        <v>20</v>
      </c>
      <c r="Z137" s="456">
        <f t="shared" si="7"/>
        <v>17</v>
      </c>
      <c r="AA137" s="456">
        <f t="shared" si="8"/>
        <v>7</v>
      </c>
      <c r="AB137" s="456">
        <f t="shared" si="9"/>
        <v>2</v>
      </c>
      <c r="AC137" s="456">
        <f t="shared" si="10"/>
        <v>10</v>
      </c>
      <c r="AD137" s="456">
        <f t="shared" si="11"/>
        <v>6</v>
      </c>
      <c r="AE137" s="456"/>
      <c r="AF137" s="456">
        <f ca="1">'int 1D'!AI142</f>
        <v>13</v>
      </c>
      <c r="AG137" s="456">
        <f>'int 1D'!AJ142</f>
        <v>31</v>
      </c>
      <c r="AH137" s="456">
        <f>'int 1D'!AK142</f>
        <v>15</v>
      </c>
      <c r="AI137" s="456" t="str">
        <f>'int 1D'!AL142</f>
        <v>NIL</v>
      </c>
      <c r="AJ137" s="456" t="str">
        <f>'int 1D'!AM142</f>
        <v>NIL</v>
      </c>
      <c r="AK137" s="456" t="str">
        <f>'int 1D'!AN142</f>
        <v>NIL</v>
      </c>
      <c r="AL137" s="456">
        <f>'int 2 D '!AI142</f>
        <v>1</v>
      </c>
      <c r="AM137" s="456" t="str">
        <f>'int 2 D '!AJ142</f>
        <v>NIL</v>
      </c>
      <c r="AN137" s="456">
        <f>'int 2 D '!AK142</f>
        <v>37</v>
      </c>
      <c r="AO137" s="456">
        <f>'int 2 D '!AL142</f>
        <v>29</v>
      </c>
      <c r="AP137" s="456" t="str">
        <f>'int 2 D '!AM142</f>
        <v>NIL</v>
      </c>
      <c r="AQ137" s="456" t="str">
        <f>'int 2 D '!AN142</f>
        <v>NIL</v>
      </c>
      <c r="AR137" s="456">
        <f>'int 3D '!AI142</f>
        <v>5</v>
      </c>
      <c r="AS137" s="456">
        <f>'int 3D '!AJ142</f>
        <v>12</v>
      </c>
      <c r="AT137" s="456">
        <f>'int 3D '!AK142</f>
        <v>9</v>
      </c>
      <c r="AU137" s="456">
        <f>'int 3D '!AL142</f>
        <v>8</v>
      </c>
      <c r="AV137" s="456">
        <f>'int 3D '!AM142</f>
        <v>23</v>
      </c>
      <c r="AW137" s="456">
        <f>'int 3D '!AN142</f>
        <v>1</v>
      </c>
      <c r="AX137" s="456">
        <f>TestMarks!AA139</f>
        <v>7</v>
      </c>
      <c r="AY137" s="456">
        <f>TestMarks!AB139</f>
        <v>7</v>
      </c>
      <c r="AZ137" s="456" t="str">
        <f>TestMarks!AC139</f>
        <v>NIL</v>
      </c>
      <c r="BA137" s="456" t="str">
        <f>TestMarks!AD139</f>
        <v>NIL</v>
      </c>
      <c r="BB137" s="456" t="str">
        <f>TestMarks!AE139</f>
        <v>NIL</v>
      </c>
      <c r="BC137" s="456" t="str">
        <f>TestMarks!AF139</f>
        <v>NIL</v>
      </c>
      <c r="BD137" s="456" t="str">
        <f>TestMarks!AG139</f>
        <v>NIL</v>
      </c>
      <c r="BE137" s="456" t="str">
        <f>TestMarks!AH139</f>
        <v>NIL</v>
      </c>
      <c r="BF137" s="456">
        <f>TestMarks!AI139</f>
        <v>7</v>
      </c>
      <c r="BG137" s="456">
        <f>TestMarks!AJ139</f>
        <v>9</v>
      </c>
      <c r="BH137" s="456" t="str">
        <f>TestMarks!AK139</f>
        <v>NIL</v>
      </c>
      <c r="BI137" s="456" t="str">
        <f>TestMarks!AL139</f>
        <v>NIL</v>
      </c>
      <c r="BJ137" s="456" t="str">
        <f>TestMarks!AM139</f>
        <v>NIL</v>
      </c>
      <c r="BK137" s="456" t="str">
        <f>TestMarks!AN139</f>
        <v>NIL</v>
      </c>
      <c r="BL137" s="456" t="str">
        <f>TestMarks!AO139</f>
        <v>NIL</v>
      </c>
      <c r="BM137" s="456" t="str">
        <f>TestMarks!AP139</f>
        <v>NIL</v>
      </c>
      <c r="BN137" s="456">
        <f>TestMarks!AQ139</f>
        <v>8</v>
      </c>
      <c r="BO137" s="456">
        <f>TestMarks!AR139</f>
        <v>8</v>
      </c>
    </row>
    <row r="138" spans="2:67" x14ac:dyDescent="0.2">
      <c r="D138" s="364">
        <f>'Student Entry'!B139</f>
        <v>126</v>
      </c>
      <c r="E138" s="388">
        <f>'Student Entry'!C139</f>
        <v>211413205305</v>
      </c>
      <c r="F138" s="214" t="str">
        <f>'Student Entry'!D139</f>
        <v>SOLOMON .D G</v>
      </c>
      <c r="G138" s="456">
        <v>8</v>
      </c>
      <c r="H138" s="456" t="s">
        <v>937</v>
      </c>
      <c r="I138" s="456"/>
      <c r="J138" s="456">
        <v>2</v>
      </c>
      <c r="K138" s="456">
        <v>9</v>
      </c>
      <c r="L138" s="214"/>
      <c r="M138" s="456">
        <v>10</v>
      </c>
      <c r="N138" s="456">
        <v>4</v>
      </c>
      <c r="O138" s="456">
        <v>5</v>
      </c>
      <c r="P138" s="456">
        <v>1</v>
      </c>
      <c r="Q138" s="456">
        <v>2</v>
      </c>
      <c r="R138" s="214"/>
      <c r="S138" s="456">
        <v>10</v>
      </c>
      <c r="T138" s="456">
        <v>2</v>
      </c>
      <c r="U138" s="456">
        <v>2</v>
      </c>
      <c r="V138" s="456">
        <v>4</v>
      </c>
      <c r="W138" s="456">
        <v>5</v>
      </c>
      <c r="X138" s="214"/>
      <c r="Y138" s="456">
        <f t="shared" si="6"/>
        <v>20</v>
      </c>
      <c r="Z138" s="456">
        <f t="shared" si="7"/>
        <v>13</v>
      </c>
      <c r="AA138" s="456">
        <f t="shared" si="8"/>
        <v>6</v>
      </c>
      <c r="AB138" s="456">
        <f t="shared" si="9"/>
        <v>6</v>
      </c>
      <c r="AC138" s="456">
        <f t="shared" si="10"/>
        <v>12</v>
      </c>
      <c r="AD138" s="456">
        <f t="shared" si="11"/>
        <v>7</v>
      </c>
      <c r="AE138" s="456"/>
      <c r="AF138" s="456">
        <f ca="1">'int 1D'!AI143</f>
        <v>22</v>
      </c>
      <c r="AG138" s="456">
        <f>'int 1D'!AJ143</f>
        <v>34</v>
      </c>
      <c r="AH138" s="456">
        <f>'int 1D'!AK143</f>
        <v>16</v>
      </c>
      <c r="AI138" s="456" t="str">
        <f>'int 1D'!AL143</f>
        <v>NIL</v>
      </c>
      <c r="AJ138" s="456" t="str">
        <f>'int 1D'!AM143</f>
        <v>NIL</v>
      </c>
      <c r="AK138" s="456" t="str">
        <f>'int 1D'!AN143</f>
        <v>NIL</v>
      </c>
      <c r="AL138" s="456">
        <f>'int 2 D '!AI143</f>
        <v>2</v>
      </c>
      <c r="AM138" s="456" t="str">
        <f>'int 2 D '!AJ143</f>
        <v>NIL</v>
      </c>
      <c r="AN138" s="456">
        <f>'int 2 D '!AK143</f>
        <v>23</v>
      </c>
      <c r="AO138" s="456">
        <f>'int 2 D '!AL143</f>
        <v>21</v>
      </c>
      <c r="AP138" s="456">
        <f>'int 2 D '!AM143</f>
        <v>6</v>
      </c>
      <c r="AQ138" s="456" t="str">
        <f>'int 2 D '!AN143</f>
        <v>NIL</v>
      </c>
      <c r="AR138" s="456">
        <f>'int 3D '!AI143</f>
        <v>6</v>
      </c>
      <c r="AS138" s="456">
        <f>'int 3D '!AJ143</f>
        <v>10</v>
      </c>
      <c r="AT138" s="456">
        <f>'int 3D '!AK143</f>
        <v>5</v>
      </c>
      <c r="AU138" s="456">
        <f>'int 3D '!AL143</f>
        <v>25</v>
      </c>
      <c r="AV138" s="456">
        <f>'int 3D '!AM143</f>
        <v>14</v>
      </c>
      <c r="AW138" s="456">
        <f>'int 3D '!AN143</f>
        <v>2</v>
      </c>
      <c r="AX138" s="456">
        <f>TestMarks!AA140</f>
        <v>6</v>
      </c>
      <c r="AY138" s="456">
        <f>TestMarks!AB140</f>
        <v>4</v>
      </c>
      <c r="AZ138" s="456" t="str">
        <f>TestMarks!AC140</f>
        <v>NIL</v>
      </c>
      <c r="BA138" s="456" t="str">
        <f>TestMarks!AD140</f>
        <v>NIL</v>
      </c>
      <c r="BB138" s="456" t="str">
        <f>TestMarks!AE140</f>
        <v>NIL</v>
      </c>
      <c r="BC138" s="456" t="str">
        <f>TestMarks!AF140</f>
        <v>NIL</v>
      </c>
      <c r="BD138" s="456" t="str">
        <f>TestMarks!AG140</f>
        <v>NIL</v>
      </c>
      <c r="BE138" s="456" t="str">
        <f>TestMarks!AH140</f>
        <v>NIL</v>
      </c>
      <c r="BF138" s="456">
        <f>TestMarks!AI140</f>
        <v>5</v>
      </c>
      <c r="BG138" s="456">
        <f>TestMarks!AJ140</f>
        <v>2</v>
      </c>
      <c r="BH138" s="456" t="str">
        <f>TestMarks!AK140</f>
        <v>NIL</v>
      </c>
      <c r="BI138" s="456" t="str">
        <f>TestMarks!AL140</f>
        <v>NIL</v>
      </c>
      <c r="BJ138" s="456" t="str">
        <f>TestMarks!AM140</f>
        <v>NIL</v>
      </c>
      <c r="BK138" s="456" t="str">
        <f>TestMarks!AN140</f>
        <v>NIL</v>
      </c>
      <c r="BL138" s="456" t="str">
        <f>TestMarks!AO140</f>
        <v>NIL</v>
      </c>
      <c r="BM138" s="456" t="str">
        <f>TestMarks!AP140</f>
        <v>NIL</v>
      </c>
      <c r="BN138" s="456">
        <f>TestMarks!AQ140</f>
        <v>2</v>
      </c>
      <c r="BO138" s="456">
        <f>TestMarks!AR140</f>
        <v>8</v>
      </c>
    </row>
    <row r="139" spans="2:67" x14ac:dyDescent="0.2">
      <c r="D139" s="364">
        <f>'Student Entry'!B140</f>
        <v>127</v>
      </c>
      <c r="E139" s="388">
        <f>'Student Entry'!C140</f>
        <v>211413205306</v>
      </c>
      <c r="F139" s="214" t="str">
        <f>'Student Entry'!D140</f>
        <v>VARUN .G</v>
      </c>
      <c r="G139" s="456">
        <v>9</v>
      </c>
      <c r="H139" s="456">
        <v>3</v>
      </c>
      <c r="I139" s="456"/>
      <c r="J139" s="456">
        <v>7</v>
      </c>
      <c r="K139" s="456">
        <v>8</v>
      </c>
      <c r="L139" s="214"/>
      <c r="M139" s="456">
        <v>6</v>
      </c>
      <c r="N139" s="456">
        <v>2</v>
      </c>
      <c r="O139" s="456">
        <v>5</v>
      </c>
      <c r="P139" s="456">
        <v>1</v>
      </c>
      <c r="Q139" s="456">
        <v>4</v>
      </c>
      <c r="R139" s="214"/>
      <c r="S139" s="456">
        <v>10</v>
      </c>
      <c r="T139" s="456">
        <v>4</v>
      </c>
      <c r="U139" s="456">
        <v>2</v>
      </c>
      <c r="V139" s="456">
        <v>4</v>
      </c>
      <c r="W139" s="456">
        <v>2</v>
      </c>
      <c r="X139" s="214"/>
      <c r="Y139" s="456">
        <f t="shared" si="6"/>
        <v>22</v>
      </c>
      <c r="Z139" s="456">
        <f t="shared" si="7"/>
        <v>13</v>
      </c>
      <c r="AA139" s="456">
        <f t="shared" si="8"/>
        <v>6</v>
      </c>
      <c r="AB139" s="456">
        <f t="shared" si="9"/>
        <v>6</v>
      </c>
      <c r="AC139" s="456">
        <f t="shared" si="10"/>
        <v>14</v>
      </c>
      <c r="AD139" s="456">
        <f t="shared" si="11"/>
        <v>6</v>
      </c>
      <c r="AE139" s="456"/>
      <c r="AF139" s="456">
        <f ca="1">'int 1D'!AI144</f>
        <v>27</v>
      </c>
      <c r="AG139" s="456">
        <f>'int 1D'!AJ144</f>
        <v>28</v>
      </c>
      <c r="AH139" s="456">
        <f>'int 1D'!AK144</f>
        <v>20</v>
      </c>
      <c r="AI139" s="456" t="str">
        <f>'int 1D'!AL144</f>
        <v>NIL</v>
      </c>
      <c r="AJ139" s="456" t="str">
        <f>'int 1D'!AM144</f>
        <v>NIL</v>
      </c>
      <c r="AK139" s="456" t="str">
        <f>'int 1D'!AN144</f>
        <v>NIL</v>
      </c>
      <c r="AL139" s="456">
        <f>'int 2 D '!AI144</f>
        <v>2</v>
      </c>
      <c r="AM139" s="456" t="str">
        <f>'int 2 D '!AJ144</f>
        <v>NIL</v>
      </c>
      <c r="AN139" s="456">
        <f>'int 2 D '!AK144</f>
        <v>26</v>
      </c>
      <c r="AO139" s="456">
        <f>'int 2 D '!AL144</f>
        <v>32</v>
      </c>
      <c r="AP139" s="456" t="str">
        <f>'int 2 D '!AM144</f>
        <v>NIL</v>
      </c>
      <c r="AQ139" s="456" t="str">
        <f>'int 2 D '!AN144</f>
        <v>NIL</v>
      </c>
      <c r="AR139" s="456">
        <f>'int 3D '!AI144</f>
        <v>5</v>
      </c>
      <c r="AS139" s="456">
        <f>'int 3D '!AJ144</f>
        <v>8</v>
      </c>
      <c r="AT139" s="456">
        <f>'int 3D '!AK144</f>
        <v>11</v>
      </c>
      <c r="AU139" s="456">
        <f>'int 3D '!AL144</f>
        <v>5</v>
      </c>
      <c r="AV139" s="456">
        <f>'int 3D '!AM144</f>
        <v>24</v>
      </c>
      <c r="AW139" s="456">
        <f>'int 3D '!AN144</f>
        <v>0</v>
      </c>
      <c r="AX139" s="456">
        <f>TestMarks!AA141</f>
        <v>9</v>
      </c>
      <c r="AY139" s="456">
        <f>TestMarks!AB141</f>
        <v>10</v>
      </c>
      <c r="AZ139" s="456" t="str">
        <f>TestMarks!AC141</f>
        <v>NIL</v>
      </c>
      <c r="BA139" s="456" t="str">
        <f>TestMarks!AD141</f>
        <v>NIL</v>
      </c>
      <c r="BB139" s="456" t="str">
        <f>TestMarks!AE141</f>
        <v>NIL</v>
      </c>
      <c r="BC139" s="456" t="str">
        <f>TestMarks!AF141</f>
        <v>NIL</v>
      </c>
      <c r="BD139" s="456" t="str">
        <f>TestMarks!AG141</f>
        <v>NIL</v>
      </c>
      <c r="BE139" s="456" t="str">
        <f>TestMarks!AH141</f>
        <v>NIL</v>
      </c>
      <c r="BF139" s="456">
        <f>TestMarks!AI141</f>
        <v>7</v>
      </c>
      <c r="BG139" s="456">
        <f>TestMarks!AJ141</f>
        <v>10</v>
      </c>
      <c r="BH139" s="456" t="str">
        <f>TestMarks!AK141</f>
        <v>NIL</v>
      </c>
      <c r="BI139" s="456" t="str">
        <f>TestMarks!AL141</f>
        <v>NIL</v>
      </c>
      <c r="BJ139" s="456" t="str">
        <f>TestMarks!AM141</f>
        <v>NIL</v>
      </c>
      <c r="BK139" s="456" t="str">
        <f>TestMarks!AN141</f>
        <v>NIL</v>
      </c>
      <c r="BL139" s="456" t="str">
        <f>TestMarks!AO141</f>
        <v>NIL</v>
      </c>
      <c r="BM139" s="456" t="str">
        <f>TestMarks!AP141</f>
        <v>NIL</v>
      </c>
      <c r="BN139" s="456">
        <f>TestMarks!AQ141</f>
        <v>8</v>
      </c>
      <c r="BO139" s="456">
        <f>TestMarks!AR141</f>
        <v>2</v>
      </c>
    </row>
    <row r="140" spans="2:67" x14ac:dyDescent="0.2">
      <c r="D140" s="364">
        <f>'Student Entry'!B141</f>
        <v>128</v>
      </c>
      <c r="E140" s="388">
        <f>'Student Entry'!C141</f>
        <v>211413205307</v>
      </c>
      <c r="F140" s="214" t="str">
        <f>'Student Entry'!D141</f>
        <v>VIGNESH.T</v>
      </c>
      <c r="G140" s="456">
        <v>7</v>
      </c>
      <c r="H140" s="456">
        <v>2</v>
      </c>
      <c r="I140" s="456"/>
      <c r="J140" s="456">
        <v>8</v>
      </c>
      <c r="K140" s="456">
        <v>9</v>
      </c>
      <c r="L140" s="214"/>
      <c r="M140" s="456">
        <v>10</v>
      </c>
      <c r="N140" s="456">
        <v>5</v>
      </c>
      <c r="O140" s="456">
        <v>4</v>
      </c>
      <c r="P140" s="456">
        <v>2</v>
      </c>
      <c r="Q140" s="456">
        <v>4</v>
      </c>
      <c r="R140" s="214"/>
      <c r="S140" s="456">
        <v>5</v>
      </c>
      <c r="T140" s="456">
        <v>4</v>
      </c>
      <c r="U140" s="456">
        <v>1</v>
      </c>
      <c r="V140" s="456">
        <v>3</v>
      </c>
      <c r="W140" s="456">
        <v>2</v>
      </c>
      <c r="X140" s="214"/>
      <c r="Y140" s="456">
        <f t="shared" si="6"/>
        <v>25</v>
      </c>
      <c r="Z140" s="456">
        <f t="shared" si="7"/>
        <v>16</v>
      </c>
      <c r="AA140" s="456">
        <f t="shared" si="8"/>
        <v>6</v>
      </c>
      <c r="AB140" s="456">
        <f t="shared" si="9"/>
        <v>4</v>
      </c>
      <c r="AC140" s="456">
        <f t="shared" si="10"/>
        <v>9</v>
      </c>
      <c r="AD140" s="456">
        <f t="shared" si="11"/>
        <v>6</v>
      </c>
      <c r="AE140" s="456"/>
      <c r="AF140" s="456">
        <f ca="1">'int 1D'!AI145</f>
        <v>21</v>
      </c>
      <c r="AG140" s="456">
        <f>'int 1D'!AJ145</f>
        <v>34</v>
      </c>
      <c r="AH140" s="456">
        <f>'int 1D'!AK145</f>
        <v>19</v>
      </c>
      <c r="AI140" s="456" t="str">
        <f>'int 1D'!AL145</f>
        <v>NIL</v>
      </c>
      <c r="AJ140" s="456" t="str">
        <f>'int 1D'!AM145</f>
        <v>NIL</v>
      </c>
      <c r="AK140" s="456" t="str">
        <f>'int 1D'!AN145</f>
        <v>NIL</v>
      </c>
      <c r="AL140" s="456">
        <f>'int 2 D '!AI145</f>
        <v>1</v>
      </c>
      <c r="AM140" s="456" t="str">
        <f>'int 2 D '!AJ145</f>
        <v>NIL</v>
      </c>
      <c r="AN140" s="456">
        <f>'int 2 D '!AK145</f>
        <v>40</v>
      </c>
      <c r="AO140" s="456">
        <f>'int 2 D '!AL145</f>
        <v>28</v>
      </c>
      <c r="AP140" s="456" t="str">
        <f>'int 2 D '!AM145</f>
        <v>NIL</v>
      </c>
      <c r="AQ140" s="456" t="str">
        <f>'int 2 D '!AN145</f>
        <v>NIL</v>
      </c>
      <c r="AR140" s="456">
        <f>'int 3D '!AI145</f>
        <v>8</v>
      </c>
      <c r="AS140" s="456">
        <f>'int 3D '!AJ145</f>
        <v>7</v>
      </c>
      <c r="AT140" s="456">
        <f>'int 3D '!AK145</f>
        <v>10</v>
      </c>
      <c r="AU140" s="456">
        <f>'int 3D '!AL145</f>
        <v>10</v>
      </c>
      <c r="AV140" s="456">
        <f>'int 3D '!AM145</f>
        <v>23</v>
      </c>
      <c r="AW140" s="456">
        <f>'int 3D '!AN145</f>
        <v>2</v>
      </c>
      <c r="AX140" s="456">
        <f>TestMarks!AA142</f>
        <v>7</v>
      </c>
      <c r="AY140" s="456">
        <f>TestMarks!AB142</f>
        <v>7</v>
      </c>
      <c r="AZ140" s="456" t="str">
        <f>TestMarks!AC142</f>
        <v>NIL</v>
      </c>
      <c r="BA140" s="456" t="str">
        <f>TestMarks!AD142</f>
        <v>NIL</v>
      </c>
      <c r="BB140" s="456" t="str">
        <f>TestMarks!AE142</f>
        <v>NIL</v>
      </c>
      <c r="BC140" s="456" t="str">
        <f>TestMarks!AF142</f>
        <v>NIL</v>
      </c>
      <c r="BD140" s="456" t="str">
        <f>TestMarks!AG142</f>
        <v>NIL</v>
      </c>
      <c r="BE140" s="456" t="str">
        <f>TestMarks!AH142</f>
        <v>NIL</v>
      </c>
      <c r="BF140" s="456">
        <f>TestMarks!AI142</f>
        <v>2</v>
      </c>
      <c r="BG140" s="456">
        <f>TestMarks!AJ142</f>
        <v>6</v>
      </c>
      <c r="BH140" s="456" t="str">
        <f>TestMarks!AK142</f>
        <v>NIL</v>
      </c>
      <c r="BI140" s="456" t="str">
        <f>TestMarks!AL142</f>
        <v>NIL</v>
      </c>
      <c r="BJ140" s="456" t="str">
        <f>TestMarks!AM142</f>
        <v>NIL</v>
      </c>
      <c r="BK140" s="456" t="str">
        <f>TestMarks!AN142</f>
        <v>NIL</v>
      </c>
      <c r="BL140" s="456" t="str">
        <f>TestMarks!AO142</f>
        <v>NIL</v>
      </c>
      <c r="BM140" s="456" t="str">
        <f>TestMarks!AP142</f>
        <v>NIL</v>
      </c>
      <c r="BN140" s="456">
        <f>TestMarks!AQ142</f>
        <v>6</v>
      </c>
      <c r="BO140" s="456">
        <f>TestMarks!AR142</f>
        <v>8</v>
      </c>
    </row>
    <row r="141" spans="2:67" x14ac:dyDescent="0.2">
      <c r="B141">
        <f t="shared" ref="B141" si="12">IF(ISNUMBER(G141),RANK(G141,$G$13:$G$141,0),"")</f>
        <v>68</v>
      </c>
      <c r="D141" s="364">
        <f>'Student Entry'!B142</f>
        <v>129</v>
      </c>
      <c r="E141" s="388">
        <f>'Student Entry'!C142</f>
        <v>211413205308</v>
      </c>
      <c r="F141" s="214" t="str">
        <f>'Student Entry'!D142</f>
        <v>VIJAY .A</v>
      </c>
      <c r="G141" s="456">
        <v>8</v>
      </c>
      <c r="H141" s="456">
        <v>6</v>
      </c>
      <c r="I141" s="456"/>
      <c r="J141" s="456">
        <v>8</v>
      </c>
      <c r="K141" s="456">
        <v>9</v>
      </c>
      <c r="L141" s="214"/>
      <c r="M141" s="456">
        <v>6</v>
      </c>
      <c r="N141" s="456">
        <v>4</v>
      </c>
      <c r="O141" s="456">
        <v>3</v>
      </c>
      <c r="P141" s="456">
        <v>2</v>
      </c>
      <c r="Q141" s="456">
        <v>4</v>
      </c>
      <c r="R141" s="214"/>
      <c r="S141" s="456">
        <v>6</v>
      </c>
      <c r="T141" s="456">
        <v>4</v>
      </c>
      <c r="U141" s="456">
        <v>2</v>
      </c>
      <c r="V141" s="456">
        <v>4</v>
      </c>
      <c r="W141" s="456">
        <v>3</v>
      </c>
      <c r="X141" s="214"/>
      <c r="Y141" s="456">
        <f t="shared" si="6"/>
        <v>22</v>
      </c>
      <c r="Z141" s="456">
        <f t="shared" si="7"/>
        <v>19</v>
      </c>
      <c r="AA141" s="456">
        <f t="shared" si="8"/>
        <v>5</v>
      </c>
      <c r="AB141" s="456">
        <f t="shared" si="9"/>
        <v>6</v>
      </c>
      <c r="AC141" s="456">
        <f t="shared" si="10"/>
        <v>10</v>
      </c>
      <c r="AD141" s="456">
        <f t="shared" si="11"/>
        <v>7</v>
      </c>
      <c r="AE141" s="456"/>
      <c r="AF141" s="456">
        <f ca="1">'int 1D'!AI146</f>
        <v>23</v>
      </c>
      <c r="AG141" s="456">
        <f>'int 1D'!AJ146</f>
        <v>36</v>
      </c>
      <c r="AH141" s="456">
        <f>'int 1D'!AK146</f>
        <v>17</v>
      </c>
      <c r="AI141" s="456" t="str">
        <f>'int 1D'!AL146</f>
        <v>NIL</v>
      </c>
      <c r="AJ141" s="456" t="str">
        <f>'int 1D'!AM146</f>
        <v>NIL</v>
      </c>
      <c r="AK141" s="456" t="str">
        <f>'int 1D'!AN146</f>
        <v>NIL</v>
      </c>
      <c r="AL141" s="456">
        <f>'int 2 D '!AI146</f>
        <v>2</v>
      </c>
      <c r="AM141" s="456" t="str">
        <f>'int 2 D '!AJ146</f>
        <v>NIL</v>
      </c>
      <c r="AN141" s="456">
        <f>'int 2 D '!AK146</f>
        <v>28</v>
      </c>
      <c r="AO141" s="456">
        <f>'int 2 D '!AL146</f>
        <v>33</v>
      </c>
      <c r="AP141" s="456" t="str">
        <f>'int 2 D '!AM146</f>
        <v>NIL</v>
      </c>
      <c r="AQ141" s="456" t="str">
        <f>'int 2 D '!AN146</f>
        <v>NIL</v>
      </c>
      <c r="AR141" s="456">
        <f>'int 3D '!AI146</f>
        <v>8</v>
      </c>
      <c r="AS141" s="456">
        <f>'int 3D '!AJ146</f>
        <v>7</v>
      </c>
      <c r="AT141" s="456">
        <f>'int 3D '!AK146</f>
        <v>4</v>
      </c>
      <c r="AU141" s="456">
        <f>'int 3D '!AL146</f>
        <v>11</v>
      </c>
      <c r="AV141" s="456">
        <f>'int 3D '!AM146</f>
        <v>23</v>
      </c>
      <c r="AW141" s="456">
        <f>'int 3D '!AN146</f>
        <v>2</v>
      </c>
      <c r="AX141" s="456">
        <f>TestMarks!AA143</f>
        <v>6</v>
      </c>
      <c r="AY141" s="456">
        <f>TestMarks!AB143</f>
        <v>8</v>
      </c>
      <c r="AZ141" s="456" t="str">
        <f>TestMarks!AC143</f>
        <v>NIL</v>
      </c>
      <c r="BA141" s="456" t="str">
        <f>TestMarks!AD143</f>
        <v>NIL</v>
      </c>
      <c r="BB141" s="456" t="str">
        <f>TestMarks!AE143</f>
        <v>NIL</v>
      </c>
      <c r="BC141" s="456" t="str">
        <f>TestMarks!AF143</f>
        <v>NIL</v>
      </c>
      <c r="BD141" s="456" t="str">
        <f>TestMarks!AG143</f>
        <v>NIL</v>
      </c>
      <c r="BE141" s="456" t="str">
        <f>TestMarks!AH143</f>
        <v>NIL</v>
      </c>
      <c r="BF141" s="456">
        <f>TestMarks!AI143</f>
        <v>5</v>
      </c>
      <c r="BG141" s="456">
        <f>TestMarks!AJ143</f>
        <v>8</v>
      </c>
      <c r="BH141" s="456" t="str">
        <f>TestMarks!AK143</f>
        <v>NIL</v>
      </c>
      <c r="BI141" s="456" t="str">
        <f>TestMarks!AL143</f>
        <v>NIL</v>
      </c>
      <c r="BJ141" s="456" t="str">
        <f>TestMarks!AM143</f>
        <v>NIL</v>
      </c>
      <c r="BK141" s="456" t="str">
        <f>TestMarks!AN143</f>
        <v>NIL</v>
      </c>
      <c r="BL141" s="456" t="str">
        <f>TestMarks!AO143</f>
        <v>NIL</v>
      </c>
      <c r="BM141" s="456" t="str">
        <f>TestMarks!AP143</f>
        <v>NIL</v>
      </c>
      <c r="BN141" s="456">
        <f>TestMarks!AQ143</f>
        <v>8</v>
      </c>
      <c r="BO141" s="456">
        <f>TestMarks!AR143</f>
        <v>6</v>
      </c>
    </row>
    <row r="142" spans="2:67" x14ac:dyDescent="0.2">
      <c r="D142" s="358"/>
      <c r="G142" s="213"/>
      <c r="H142" s="213"/>
      <c r="I142" s="213"/>
      <c r="J142" s="213"/>
      <c r="K142" s="213"/>
      <c r="M142" s="213"/>
      <c r="N142" s="213"/>
      <c r="O142" s="213"/>
      <c r="P142" s="213"/>
      <c r="Q142" s="213"/>
      <c r="S142" s="213"/>
      <c r="T142" s="213"/>
      <c r="U142" s="213"/>
      <c r="V142" s="213"/>
      <c r="W142" s="213"/>
      <c r="AS142" s="213"/>
      <c r="AT142" s="213"/>
      <c r="AU142" s="213"/>
      <c r="AV142" s="213"/>
      <c r="AW142" s="213"/>
      <c r="AX142" s="213"/>
      <c r="AY142" s="213"/>
      <c r="AZ142" s="213"/>
      <c r="BA142" s="213"/>
      <c r="BB142" s="213"/>
      <c r="BC142" s="213"/>
      <c r="BD142" s="213"/>
      <c r="BE142" s="213"/>
      <c r="BF142" s="213"/>
      <c r="BG142" s="213"/>
      <c r="BH142" s="213"/>
      <c r="BI142" s="213"/>
      <c r="BJ142" s="213"/>
      <c r="BK142" s="213"/>
      <c r="BL142" s="213"/>
      <c r="BM142" s="213"/>
      <c r="BN142" s="213"/>
      <c r="BO142" s="213"/>
    </row>
    <row r="143" spans="2:67" x14ac:dyDescent="0.2">
      <c r="D143" s="358"/>
      <c r="G143" s="213"/>
      <c r="H143" s="213"/>
      <c r="I143" s="213"/>
      <c r="J143" s="213"/>
      <c r="M143" s="213"/>
      <c r="N143" s="213"/>
      <c r="O143" s="213"/>
      <c r="P143" s="213"/>
      <c r="Q143" s="213"/>
      <c r="S143" s="213"/>
      <c r="T143" s="213"/>
      <c r="U143" s="213"/>
      <c r="V143" s="213"/>
      <c r="W143" s="213"/>
      <c r="AS143" s="213"/>
      <c r="AT143" s="213"/>
      <c r="AU143" s="213"/>
      <c r="AV143" s="213"/>
      <c r="AW143" s="213"/>
      <c r="AX143" s="213"/>
      <c r="AY143" s="213"/>
      <c r="AZ143" s="213"/>
      <c r="BA143" s="213"/>
      <c r="BB143" s="213"/>
      <c r="BC143" s="213"/>
      <c r="BD143" s="213"/>
      <c r="BE143" s="213"/>
      <c r="BF143" s="213"/>
      <c r="BG143" s="213"/>
      <c r="BH143" s="213"/>
      <c r="BI143" s="213"/>
      <c r="BJ143" s="213"/>
      <c r="BK143" s="213"/>
      <c r="BL143" s="213"/>
      <c r="BM143" s="213"/>
      <c r="BN143" s="213"/>
      <c r="BO143" s="213"/>
    </row>
    <row r="144" spans="2:67" x14ac:dyDescent="0.2">
      <c r="D144" s="358"/>
      <c r="G144" s="213"/>
      <c r="H144" s="213"/>
      <c r="I144" s="213"/>
      <c r="J144" s="213"/>
      <c r="M144" s="213"/>
      <c r="N144" s="213"/>
      <c r="O144" s="213"/>
      <c r="P144" s="213"/>
      <c r="Q144" s="213"/>
      <c r="S144" s="213"/>
      <c r="T144" s="213"/>
      <c r="U144" s="213"/>
      <c r="V144" s="213"/>
      <c r="W144" s="213"/>
      <c r="AS144" s="213"/>
      <c r="AT144" s="213"/>
      <c r="AU144" s="213"/>
      <c r="AV144" s="213"/>
      <c r="AW144" s="213"/>
      <c r="AX144" s="213"/>
      <c r="AY144" s="213"/>
      <c r="AZ144" s="213"/>
      <c r="BA144" s="213"/>
      <c r="BB144" s="213"/>
      <c r="BC144" s="213"/>
      <c r="BD144" s="213"/>
      <c r="BE144" s="213"/>
      <c r="BF144" s="213"/>
      <c r="BG144" s="213"/>
      <c r="BH144" s="213"/>
      <c r="BI144" s="213"/>
      <c r="BJ144" s="213"/>
      <c r="BK144" s="213"/>
      <c r="BL144" s="213"/>
      <c r="BM144" s="213"/>
      <c r="BN144" s="213"/>
      <c r="BO144" s="213"/>
    </row>
    <row r="145" spans="4:67" x14ac:dyDescent="0.2">
      <c r="D145" s="358"/>
      <c r="G145" s="213"/>
      <c r="H145" s="213"/>
      <c r="I145" s="213"/>
      <c r="J145" s="213"/>
      <c r="M145" s="213"/>
      <c r="N145" s="213"/>
      <c r="O145" s="213"/>
      <c r="P145" s="213"/>
      <c r="Q145" s="213"/>
      <c r="S145" s="213"/>
      <c r="T145" s="213"/>
      <c r="U145" s="213"/>
      <c r="V145" s="213"/>
      <c r="W145" s="213"/>
      <c r="AS145" s="213"/>
      <c r="AT145" s="213"/>
      <c r="AU145" s="213"/>
      <c r="AV145" s="213"/>
      <c r="AW145" s="213"/>
      <c r="AX145" s="213"/>
      <c r="AY145" s="213"/>
      <c r="AZ145" s="213"/>
      <c r="BA145" s="213"/>
      <c r="BB145" s="213"/>
      <c r="BC145" s="213"/>
      <c r="BD145" s="213"/>
      <c r="BE145" s="213"/>
      <c r="BF145" s="213"/>
      <c r="BG145" s="213"/>
      <c r="BH145" s="213"/>
      <c r="BI145" s="213"/>
      <c r="BJ145" s="213"/>
      <c r="BK145" s="213"/>
      <c r="BL145" s="213"/>
      <c r="BM145" s="213"/>
      <c r="BN145" s="213"/>
      <c r="BO145" s="213"/>
    </row>
    <row r="146" spans="4:67" x14ac:dyDescent="0.2">
      <c r="D146" s="358"/>
      <c r="G146" s="213"/>
      <c r="H146" s="213"/>
      <c r="I146" s="213"/>
      <c r="J146" s="213"/>
      <c r="M146" s="213"/>
      <c r="N146" s="213"/>
      <c r="O146" s="213"/>
      <c r="P146" s="213"/>
      <c r="Q146" s="213"/>
      <c r="S146" s="213"/>
      <c r="T146" s="213"/>
      <c r="U146" s="213"/>
      <c r="V146" s="213"/>
      <c r="W146" s="213"/>
      <c r="AS146" s="213"/>
      <c r="AT146" s="213"/>
      <c r="AU146" s="213"/>
      <c r="AV146" s="213"/>
      <c r="AW146" s="213"/>
      <c r="AX146" s="213"/>
      <c r="AY146" s="213"/>
      <c r="AZ146" s="213"/>
      <c r="BA146" s="213"/>
      <c r="BB146" s="213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</row>
    <row r="147" spans="4:67" x14ac:dyDescent="0.2">
      <c r="F147" s="1" t="s">
        <v>796</v>
      </c>
      <c r="G147" s="390" t="str">
        <f>G10</f>
        <v>CO1</v>
      </c>
      <c r="H147" s="390" t="str">
        <f t="shared" ref="H147:BO147" si="13">H10</f>
        <v>CO2</v>
      </c>
      <c r="I147" s="390" t="str">
        <f t="shared" si="13"/>
        <v>-</v>
      </c>
      <c r="J147" s="391" t="str">
        <f t="shared" si="13"/>
        <v>CO1</v>
      </c>
      <c r="K147" s="391" t="str">
        <f t="shared" si="13"/>
        <v>CO2</v>
      </c>
      <c r="L147" s="391" t="str">
        <f t="shared" si="13"/>
        <v>-</v>
      </c>
      <c r="M147" s="392" t="str">
        <f t="shared" si="13"/>
        <v>CO1</v>
      </c>
      <c r="N147" s="392" t="str">
        <f t="shared" si="13"/>
        <v>CO2</v>
      </c>
      <c r="O147" s="392" t="str">
        <f t="shared" si="13"/>
        <v>CO3</v>
      </c>
      <c r="P147" s="393" t="str">
        <f t="shared" si="13"/>
        <v>CO3</v>
      </c>
      <c r="Q147" s="393" t="str">
        <f t="shared" si="13"/>
        <v>CO6</v>
      </c>
      <c r="R147" s="393">
        <f t="shared" si="13"/>
        <v>0</v>
      </c>
      <c r="S147" s="394" t="str">
        <f t="shared" si="13"/>
        <v>CO5</v>
      </c>
      <c r="T147" s="394" t="str">
        <f t="shared" si="13"/>
        <v>CO5</v>
      </c>
      <c r="U147" s="394" t="str">
        <f t="shared" si="13"/>
        <v>CO4</v>
      </c>
      <c r="V147" s="395" t="str">
        <f t="shared" si="13"/>
        <v>CO4</v>
      </c>
      <c r="W147" s="395" t="str">
        <f t="shared" si="13"/>
        <v>CO6</v>
      </c>
      <c r="X147" s="395" t="str">
        <f t="shared" si="13"/>
        <v>-</v>
      </c>
      <c r="Y147" s="395"/>
      <c r="Z147" s="395"/>
      <c r="AA147" s="395"/>
      <c r="AB147" s="395"/>
      <c r="AC147" s="395"/>
      <c r="AD147" s="395"/>
      <c r="AE147" s="395"/>
      <c r="AF147" t="str">
        <f t="shared" si="13"/>
        <v>CO1</v>
      </c>
      <c r="AG147" t="str">
        <f t="shared" si="13"/>
        <v>CO2</v>
      </c>
      <c r="AH147" t="str">
        <f t="shared" si="13"/>
        <v>CO3</v>
      </c>
      <c r="AI147" t="str">
        <f t="shared" si="13"/>
        <v>CO4</v>
      </c>
      <c r="AJ147" t="str">
        <f t="shared" si="13"/>
        <v>CO5</v>
      </c>
      <c r="AK147" t="str">
        <f t="shared" si="13"/>
        <v>CO6</v>
      </c>
      <c r="AL147" t="str">
        <f t="shared" si="13"/>
        <v>CO1</v>
      </c>
      <c r="AM147" t="str">
        <f t="shared" si="13"/>
        <v>CO2</v>
      </c>
      <c r="AN147" t="str">
        <f t="shared" si="13"/>
        <v>CO3</v>
      </c>
      <c r="AO147" t="str">
        <f t="shared" si="13"/>
        <v>CO4</v>
      </c>
      <c r="AP147" t="str">
        <f t="shared" si="13"/>
        <v>CO5</v>
      </c>
      <c r="AQ147" t="str">
        <f t="shared" si="13"/>
        <v>CO6</v>
      </c>
      <c r="AR147" t="str">
        <f t="shared" si="13"/>
        <v>CO1</v>
      </c>
      <c r="AS147" t="str">
        <f t="shared" si="13"/>
        <v>CO2</v>
      </c>
      <c r="AT147" t="str">
        <f t="shared" si="13"/>
        <v>CO3</v>
      </c>
      <c r="AU147" t="str">
        <f t="shared" si="13"/>
        <v>CO4</v>
      </c>
      <c r="AV147" t="str">
        <f t="shared" si="13"/>
        <v>CO5</v>
      </c>
      <c r="AW147" t="str">
        <f t="shared" si="13"/>
        <v>CO6</v>
      </c>
      <c r="AX147" t="str">
        <f t="shared" si="13"/>
        <v>CO1</v>
      </c>
      <c r="AY147" t="str">
        <f t="shared" si="13"/>
        <v>CO2</v>
      </c>
      <c r="AZ147" t="str">
        <f t="shared" si="13"/>
        <v>CO3</v>
      </c>
      <c r="BA147" t="str">
        <f t="shared" si="13"/>
        <v>CO4</v>
      </c>
      <c r="BB147" t="str">
        <f t="shared" si="13"/>
        <v>CO5</v>
      </c>
      <c r="BC147" t="str">
        <f t="shared" si="13"/>
        <v>CO6</v>
      </c>
      <c r="BD147" t="str">
        <f t="shared" si="13"/>
        <v>CO1</v>
      </c>
      <c r="BE147" t="str">
        <f t="shared" si="13"/>
        <v>CO2</v>
      </c>
      <c r="BF147" t="str">
        <f t="shared" si="13"/>
        <v>CO3</v>
      </c>
      <c r="BG147" t="str">
        <f t="shared" si="13"/>
        <v>CO4</v>
      </c>
      <c r="BH147" t="str">
        <f t="shared" si="13"/>
        <v>CO5</v>
      </c>
      <c r="BI147" t="str">
        <f t="shared" si="13"/>
        <v>CO6</v>
      </c>
      <c r="BJ147" t="str">
        <f t="shared" si="13"/>
        <v>CO1</v>
      </c>
      <c r="BK147" t="str">
        <f t="shared" si="13"/>
        <v>CO2</v>
      </c>
      <c r="BL147" t="str">
        <f t="shared" si="13"/>
        <v>CO3</v>
      </c>
      <c r="BM147" t="str">
        <f t="shared" si="13"/>
        <v>CO4</v>
      </c>
      <c r="BN147" t="str">
        <f t="shared" si="13"/>
        <v>CO5</v>
      </c>
      <c r="BO147" t="str">
        <f t="shared" si="13"/>
        <v>CO6</v>
      </c>
    </row>
    <row r="148" spans="4:67" s="362" customFormat="1" ht="15" x14ac:dyDescent="0.2">
      <c r="E148" s="369"/>
      <c r="F148" s="373" t="s">
        <v>1113</v>
      </c>
      <c r="G148" s="362">
        <f>IFERROR(LARGE(G13:G141,$C$8),"-")</f>
        <v>8</v>
      </c>
      <c r="H148" s="362">
        <f t="shared" ref="H148:AW148" si="14">IFERROR(LARGE(H13:H141,$C$8),"-")</f>
        <v>6</v>
      </c>
      <c r="I148" s="362" t="str">
        <f t="shared" si="14"/>
        <v>-</v>
      </c>
      <c r="J148" s="362">
        <f t="shared" si="14"/>
        <v>8</v>
      </c>
      <c r="K148" s="362">
        <f t="shared" si="14"/>
        <v>6</v>
      </c>
      <c r="L148" s="362" t="str">
        <f t="shared" si="14"/>
        <v>-</v>
      </c>
      <c r="M148" s="362">
        <f t="shared" si="14"/>
        <v>8</v>
      </c>
      <c r="N148" s="362">
        <f t="shared" si="14"/>
        <v>4</v>
      </c>
      <c r="O148" s="362">
        <f t="shared" si="14"/>
        <v>3</v>
      </c>
      <c r="P148" s="362">
        <f t="shared" si="14"/>
        <v>2</v>
      </c>
      <c r="Q148" s="362">
        <f t="shared" si="14"/>
        <v>4</v>
      </c>
      <c r="R148" s="362" t="str">
        <f t="shared" si="14"/>
        <v>-</v>
      </c>
      <c r="S148" s="362">
        <f t="shared" si="14"/>
        <v>9</v>
      </c>
      <c r="T148" s="362">
        <f t="shared" si="14"/>
        <v>4</v>
      </c>
      <c r="U148" s="362">
        <f t="shared" si="14"/>
        <v>2</v>
      </c>
      <c r="V148" s="362">
        <f t="shared" si="14"/>
        <v>3</v>
      </c>
      <c r="W148" s="362">
        <f t="shared" si="14"/>
        <v>4</v>
      </c>
      <c r="X148" s="362" t="str">
        <f t="shared" si="14"/>
        <v>-</v>
      </c>
      <c r="AF148" s="362">
        <f t="shared" ca="1" si="14"/>
        <v>23</v>
      </c>
      <c r="AG148" s="362">
        <f t="shared" si="14"/>
        <v>28</v>
      </c>
      <c r="AH148" s="362">
        <f t="shared" si="14"/>
        <v>19</v>
      </c>
      <c r="AI148" s="362" t="str">
        <f t="shared" si="14"/>
        <v>-</v>
      </c>
      <c r="AJ148" s="362" t="str">
        <f t="shared" si="14"/>
        <v>-</v>
      </c>
      <c r="AK148" s="362" t="str">
        <f t="shared" si="14"/>
        <v>-</v>
      </c>
      <c r="AL148" s="362">
        <f t="shared" si="14"/>
        <v>2</v>
      </c>
      <c r="AM148" s="362" t="str">
        <f t="shared" si="14"/>
        <v>-</v>
      </c>
      <c r="AN148" s="362">
        <f t="shared" si="14"/>
        <v>26</v>
      </c>
      <c r="AO148" s="362">
        <f t="shared" si="14"/>
        <v>35</v>
      </c>
      <c r="AP148" s="362" t="str">
        <f>IFERROR(LARGE(AP13:AP141,$C$8),"-")</f>
        <v>-</v>
      </c>
      <c r="AQ148" s="362" t="str">
        <f t="shared" si="14"/>
        <v>-</v>
      </c>
      <c r="AR148" s="362">
        <f t="shared" si="14"/>
        <v>6</v>
      </c>
      <c r="AS148" s="362">
        <f t="shared" si="14"/>
        <v>9</v>
      </c>
      <c r="AT148" s="362">
        <f t="shared" si="14"/>
        <v>8</v>
      </c>
      <c r="AU148" s="362">
        <f t="shared" si="14"/>
        <v>12</v>
      </c>
      <c r="AV148" s="362">
        <f t="shared" si="14"/>
        <v>20</v>
      </c>
      <c r="AW148" s="362">
        <f t="shared" si="14"/>
        <v>1</v>
      </c>
    </row>
    <row r="149" spans="4:67" ht="15" x14ac:dyDescent="0.2">
      <c r="F149" s="370" t="s">
        <v>1123</v>
      </c>
      <c r="G149">
        <f>IFERROR(ROUND(AVERAGE(G13:G141),2),"-")</f>
        <v>8.11</v>
      </c>
      <c r="H149">
        <f t="shared" ref="H149:BO149" si="15">IFERROR(ROUND(AVERAGE(H13:H141),2),"-")</f>
        <v>6.49</v>
      </c>
      <c r="I149" t="str">
        <f t="shared" si="15"/>
        <v>-</v>
      </c>
      <c r="J149">
        <f t="shared" si="15"/>
        <v>7.59</v>
      </c>
      <c r="K149">
        <f t="shared" si="15"/>
        <v>5.84</v>
      </c>
      <c r="L149" t="str">
        <f t="shared" si="15"/>
        <v>-</v>
      </c>
      <c r="M149">
        <f t="shared" si="15"/>
        <v>8.2799999999999994</v>
      </c>
      <c r="N149">
        <f t="shared" si="15"/>
        <v>3.74</v>
      </c>
      <c r="O149">
        <f t="shared" si="15"/>
        <v>3.69</v>
      </c>
      <c r="P149">
        <f t="shared" si="15"/>
        <v>3.81</v>
      </c>
      <c r="Q149">
        <f t="shared" si="15"/>
        <v>3.34</v>
      </c>
      <c r="R149" t="str">
        <f t="shared" si="15"/>
        <v>-</v>
      </c>
      <c r="S149">
        <f t="shared" si="15"/>
        <v>8.56</v>
      </c>
      <c r="T149">
        <f t="shared" si="15"/>
        <v>3.38</v>
      </c>
      <c r="U149">
        <f t="shared" si="15"/>
        <v>1.8</v>
      </c>
      <c r="V149">
        <f t="shared" si="15"/>
        <v>3.34</v>
      </c>
      <c r="W149">
        <f t="shared" si="15"/>
        <v>4.1500000000000004</v>
      </c>
      <c r="X149" t="str">
        <f t="shared" si="15"/>
        <v>-</v>
      </c>
      <c r="AF149">
        <f t="shared" ca="1" si="15"/>
        <v>25.4</v>
      </c>
      <c r="AG149">
        <f t="shared" si="15"/>
        <v>30.63</v>
      </c>
      <c r="AH149">
        <f t="shared" si="15"/>
        <v>20.34</v>
      </c>
      <c r="AI149" t="str">
        <f t="shared" si="15"/>
        <v>-</v>
      </c>
      <c r="AJ149" t="str">
        <f t="shared" si="15"/>
        <v>-</v>
      </c>
      <c r="AK149" t="str">
        <f t="shared" si="15"/>
        <v>-</v>
      </c>
      <c r="AL149">
        <f t="shared" si="15"/>
        <v>1.63</v>
      </c>
      <c r="AM149" t="str">
        <f t="shared" si="15"/>
        <v>-</v>
      </c>
      <c r="AN149">
        <f t="shared" si="15"/>
        <v>27.57</v>
      </c>
      <c r="AO149">
        <f t="shared" si="15"/>
        <v>37.619999999999997</v>
      </c>
      <c r="AP149">
        <f t="shared" si="15"/>
        <v>5.72</v>
      </c>
      <c r="AQ149" t="str">
        <f t="shared" si="15"/>
        <v>-</v>
      </c>
      <c r="AR149">
        <f t="shared" si="15"/>
        <v>6.78</v>
      </c>
      <c r="AS149">
        <f t="shared" si="15"/>
        <v>9.64</v>
      </c>
      <c r="AT149">
        <f t="shared" si="15"/>
        <v>8.91</v>
      </c>
      <c r="AU149">
        <f t="shared" si="15"/>
        <v>15.8</v>
      </c>
      <c r="AV149">
        <f t="shared" si="15"/>
        <v>21.24</v>
      </c>
      <c r="AW149">
        <f t="shared" si="15"/>
        <v>1.56</v>
      </c>
      <c r="AX149">
        <f t="shared" si="15"/>
        <v>6.65</v>
      </c>
      <c r="AY149">
        <f t="shared" si="15"/>
        <v>6.72</v>
      </c>
      <c r="AZ149" t="str">
        <f t="shared" si="15"/>
        <v>-</v>
      </c>
      <c r="BA149" t="str">
        <f t="shared" si="15"/>
        <v>-</v>
      </c>
      <c r="BB149" t="str">
        <f t="shared" si="15"/>
        <v>-</v>
      </c>
      <c r="BC149" t="str">
        <f t="shared" si="15"/>
        <v>-</v>
      </c>
      <c r="BD149" t="str">
        <f t="shared" si="15"/>
        <v>-</v>
      </c>
      <c r="BE149" t="str">
        <f t="shared" si="15"/>
        <v>-</v>
      </c>
      <c r="BF149">
        <f t="shared" si="15"/>
        <v>6.57</v>
      </c>
      <c r="BG149">
        <f t="shared" si="15"/>
        <v>6.68</v>
      </c>
      <c r="BH149" t="str">
        <f t="shared" si="15"/>
        <v>-</v>
      </c>
      <c r="BI149" t="str">
        <f t="shared" si="15"/>
        <v>-</v>
      </c>
      <c r="BJ149" t="str">
        <f t="shared" si="15"/>
        <v>-</v>
      </c>
      <c r="BK149" t="str">
        <f t="shared" si="15"/>
        <v>-</v>
      </c>
      <c r="BL149" t="str">
        <f t="shared" si="15"/>
        <v>-</v>
      </c>
      <c r="BM149" t="str">
        <f t="shared" si="15"/>
        <v>-</v>
      </c>
      <c r="BN149">
        <f t="shared" si="15"/>
        <v>6.62</v>
      </c>
      <c r="BO149">
        <f t="shared" si="15"/>
        <v>6.67</v>
      </c>
    </row>
    <row r="150" spans="4:67" x14ac:dyDescent="0.2">
      <c r="AF150" s="213">
        <f ca="1">IFERROR(ROUND((AF149/180)*100,2),"-")</f>
        <v>14.11</v>
      </c>
      <c r="AG150" s="213">
        <f t="shared" ref="AG150:AW150" si="16">IFERROR(ROUND((AG149/180)*100,2),"-")</f>
        <v>17.02</v>
      </c>
      <c r="AH150" s="213">
        <f t="shared" si="16"/>
        <v>11.3</v>
      </c>
      <c r="AI150" s="213" t="str">
        <f t="shared" si="16"/>
        <v>-</v>
      </c>
      <c r="AJ150" s="213" t="str">
        <f t="shared" si="16"/>
        <v>-</v>
      </c>
      <c r="AK150" s="213" t="str">
        <f t="shared" si="16"/>
        <v>-</v>
      </c>
      <c r="AL150" s="213">
        <f t="shared" si="16"/>
        <v>0.91</v>
      </c>
      <c r="AM150" s="213" t="str">
        <f t="shared" si="16"/>
        <v>-</v>
      </c>
      <c r="AN150" s="213">
        <f t="shared" si="16"/>
        <v>15.32</v>
      </c>
      <c r="AO150" s="213">
        <f t="shared" si="16"/>
        <v>20.9</v>
      </c>
      <c r="AP150" s="213">
        <f t="shared" si="16"/>
        <v>3.18</v>
      </c>
      <c r="AQ150" s="213" t="str">
        <f t="shared" si="16"/>
        <v>-</v>
      </c>
      <c r="AR150" s="213">
        <f t="shared" si="16"/>
        <v>3.77</v>
      </c>
      <c r="AS150" s="213">
        <f t="shared" si="16"/>
        <v>5.36</v>
      </c>
      <c r="AT150" s="213">
        <f t="shared" si="16"/>
        <v>4.95</v>
      </c>
      <c r="AU150" s="213">
        <f t="shared" si="16"/>
        <v>8.7799999999999994</v>
      </c>
      <c r="AV150" s="213">
        <f t="shared" si="16"/>
        <v>11.8</v>
      </c>
      <c r="AW150" s="213">
        <f t="shared" si="16"/>
        <v>0.87</v>
      </c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</row>
    <row r="151" spans="4:67" ht="15.75" x14ac:dyDescent="0.2">
      <c r="D151" s="785" t="s">
        <v>940</v>
      </c>
      <c r="E151" s="785"/>
      <c r="F151" s="785"/>
      <c r="G151" s="213">
        <f>$C$7-G152</f>
        <v>122</v>
      </c>
      <c r="H151" s="213">
        <f t="shared" ref="H151:W151" si="17">$C$7-H152</f>
        <v>126</v>
      </c>
      <c r="I151" s="213">
        <f t="shared" si="17"/>
        <v>129</v>
      </c>
      <c r="J151" s="213">
        <f t="shared" si="17"/>
        <v>129</v>
      </c>
      <c r="K151" s="213">
        <f t="shared" si="17"/>
        <v>120</v>
      </c>
      <c r="L151" s="213">
        <f t="shared" si="17"/>
        <v>129</v>
      </c>
      <c r="M151" s="213">
        <f t="shared" si="17"/>
        <v>127</v>
      </c>
      <c r="N151" s="213">
        <f t="shared" si="17"/>
        <v>129</v>
      </c>
      <c r="O151" s="213">
        <f t="shared" si="17"/>
        <v>127</v>
      </c>
      <c r="P151" s="213">
        <f t="shared" si="17"/>
        <v>125</v>
      </c>
      <c r="Q151" s="213">
        <f t="shared" si="17"/>
        <v>129</v>
      </c>
      <c r="R151" s="213">
        <f t="shared" si="17"/>
        <v>129</v>
      </c>
      <c r="S151" s="213">
        <f t="shared" si="17"/>
        <v>129</v>
      </c>
      <c r="T151" s="213">
        <f t="shared" si="17"/>
        <v>129</v>
      </c>
      <c r="U151" s="213">
        <f t="shared" si="17"/>
        <v>127</v>
      </c>
      <c r="V151" s="213">
        <f t="shared" si="17"/>
        <v>128</v>
      </c>
      <c r="W151" s="213">
        <f t="shared" si="17"/>
        <v>124</v>
      </c>
      <c r="X151" s="213">
        <f>$C$7-X152</f>
        <v>129</v>
      </c>
      <c r="Y151" s="213"/>
      <c r="Z151" s="213"/>
      <c r="AA151" s="213"/>
      <c r="AB151" s="213"/>
      <c r="AC151" s="213"/>
      <c r="AD151" s="213"/>
      <c r="AE151" s="213"/>
      <c r="AF151" s="213">
        <f t="shared" ref="AF151:BO151" ca="1" si="18">$C$7-AF152</f>
        <v>129</v>
      </c>
      <c r="AG151" s="213">
        <f t="shared" si="18"/>
        <v>129</v>
      </c>
      <c r="AH151" s="213">
        <f t="shared" si="18"/>
        <v>129</v>
      </c>
      <c r="AI151" s="213">
        <f t="shared" si="18"/>
        <v>129</v>
      </c>
      <c r="AJ151" s="213">
        <f t="shared" si="18"/>
        <v>129</v>
      </c>
      <c r="AK151" s="213">
        <f t="shared" si="18"/>
        <v>129</v>
      </c>
      <c r="AL151" s="213">
        <f t="shared" si="18"/>
        <v>129</v>
      </c>
      <c r="AM151" s="213">
        <f t="shared" si="18"/>
        <v>129</v>
      </c>
      <c r="AN151" s="213">
        <f t="shared" si="18"/>
        <v>129</v>
      </c>
      <c r="AO151" s="213">
        <f t="shared" si="18"/>
        <v>129</v>
      </c>
      <c r="AP151" s="213">
        <f t="shared" si="18"/>
        <v>129</v>
      </c>
      <c r="AQ151" s="213">
        <f t="shared" si="18"/>
        <v>129</v>
      </c>
      <c r="AR151" s="213">
        <f t="shared" si="18"/>
        <v>129</v>
      </c>
      <c r="AS151" s="213">
        <f t="shared" si="18"/>
        <v>129</v>
      </c>
      <c r="AT151" s="213">
        <f t="shared" si="18"/>
        <v>129</v>
      </c>
      <c r="AU151" s="213">
        <f t="shared" si="18"/>
        <v>129</v>
      </c>
      <c r="AV151" s="213">
        <f t="shared" si="18"/>
        <v>129</v>
      </c>
      <c r="AW151" s="213">
        <f t="shared" si="18"/>
        <v>129</v>
      </c>
      <c r="AX151" s="213">
        <f t="shared" si="18"/>
        <v>129</v>
      </c>
      <c r="AY151" s="213">
        <f t="shared" si="18"/>
        <v>129</v>
      </c>
      <c r="AZ151" s="213">
        <f t="shared" si="18"/>
        <v>129</v>
      </c>
      <c r="BA151" s="213">
        <f t="shared" si="18"/>
        <v>129</v>
      </c>
      <c r="BB151" s="213">
        <f t="shared" si="18"/>
        <v>129</v>
      </c>
      <c r="BC151" s="213">
        <f t="shared" si="18"/>
        <v>129</v>
      </c>
      <c r="BD151" s="213">
        <f t="shared" si="18"/>
        <v>129</v>
      </c>
      <c r="BE151" s="213">
        <f t="shared" si="18"/>
        <v>129</v>
      </c>
      <c r="BF151" s="213">
        <f t="shared" si="18"/>
        <v>129</v>
      </c>
      <c r="BG151" s="213">
        <f t="shared" si="18"/>
        <v>129</v>
      </c>
      <c r="BH151" s="213">
        <f t="shared" si="18"/>
        <v>129</v>
      </c>
      <c r="BI151" s="213">
        <f t="shared" si="18"/>
        <v>129</v>
      </c>
      <c r="BJ151" s="213">
        <f t="shared" si="18"/>
        <v>129</v>
      </c>
      <c r="BK151" s="213">
        <f t="shared" si="18"/>
        <v>129</v>
      </c>
      <c r="BL151" s="213">
        <f t="shared" si="18"/>
        <v>129</v>
      </c>
      <c r="BM151" s="213">
        <f t="shared" si="18"/>
        <v>129</v>
      </c>
      <c r="BN151" s="213">
        <f t="shared" si="18"/>
        <v>129</v>
      </c>
      <c r="BO151" s="213">
        <f t="shared" si="18"/>
        <v>129</v>
      </c>
    </row>
    <row r="152" spans="4:67" ht="15.75" x14ac:dyDescent="0.2">
      <c r="D152" s="785" t="s">
        <v>938</v>
      </c>
      <c r="E152" s="785"/>
      <c r="F152" s="785"/>
      <c r="G152" s="213">
        <f t="shared" ref="G152:X152" si="19">COUNTIF(G13:G141,"=NA")</f>
        <v>7</v>
      </c>
      <c r="H152" s="213">
        <f t="shared" si="19"/>
        <v>3</v>
      </c>
      <c r="I152" s="213">
        <f t="shared" si="19"/>
        <v>0</v>
      </c>
      <c r="J152" s="213">
        <f t="shared" si="19"/>
        <v>0</v>
      </c>
      <c r="K152" s="213">
        <f t="shared" si="19"/>
        <v>9</v>
      </c>
      <c r="L152" s="213">
        <f t="shared" si="19"/>
        <v>0</v>
      </c>
      <c r="M152" s="213">
        <f t="shared" si="19"/>
        <v>2</v>
      </c>
      <c r="N152" s="213">
        <f t="shared" si="19"/>
        <v>0</v>
      </c>
      <c r="O152" s="213">
        <f t="shared" si="19"/>
        <v>2</v>
      </c>
      <c r="P152" s="213">
        <f t="shared" si="19"/>
        <v>4</v>
      </c>
      <c r="Q152" s="213">
        <f t="shared" si="19"/>
        <v>0</v>
      </c>
      <c r="R152" s="213">
        <f t="shared" si="19"/>
        <v>0</v>
      </c>
      <c r="S152" s="213">
        <f t="shared" si="19"/>
        <v>0</v>
      </c>
      <c r="T152" s="213">
        <f t="shared" si="19"/>
        <v>0</v>
      </c>
      <c r="U152" s="213">
        <f t="shared" si="19"/>
        <v>2</v>
      </c>
      <c r="V152" s="213">
        <f t="shared" si="19"/>
        <v>1</v>
      </c>
      <c r="W152" s="213">
        <f t="shared" si="19"/>
        <v>5</v>
      </c>
      <c r="X152" s="213">
        <f t="shared" si="19"/>
        <v>0</v>
      </c>
      <c r="Y152" s="213"/>
      <c r="Z152" s="213"/>
      <c r="AA152" s="213"/>
      <c r="AB152" s="213"/>
      <c r="AC152" s="213"/>
      <c r="AD152" s="213"/>
      <c r="AE152" s="213"/>
      <c r="AF152" s="213" t="b">
        <f ca="1">OR(COUNTIF(AF13:AF141,"=NA"),COUNTIF(AF13:AF141,"=NIL"))</f>
        <v>0</v>
      </c>
      <c r="AG152" s="213">
        <f t="shared" ref="AG152:AW152" si="20">COUNTIF(AG13:AG141,"=NA")</f>
        <v>0</v>
      </c>
      <c r="AH152" s="213">
        <f t="shared" si="20"/>
        <v>0</v>
      </c>
      <c r="AI152" s="213">
        <f t="shared" si="20"/>
        <v>0</v>
      </c>
      <c r="AJ152" s="213">
        <f t="shared" si="20"/>
        <v>0</v>
      </c>
      <c r="AK152" s="213">
        <f t="shared" si="20"/>
        <v>0</v>
      </c>
      <c r="AL152" s="213">
        <f t="shared" si="20"/>
        <v>0</v>
      </c>
      <c r="AM152" s="213">
        <f t="shared" si="20"/>
        <v>0</v>
      </c>
      <c r="AN152" s="213">
        <f t="shared" si="20"/>
        <v>0</v>
      </c>
      <c r="AO152" s="213">
        <f t="shared" si="20"/>
        <v>0</v>
      </c>
      <c r="AP152" s="213">
        <f t="shared" si="20"/>
        <v>0</v>
      </c>
      <c r="AQ152" s="213">
        <f t="shared" si="20"/>
        <v>0</v>
      </c>
      <c r="AR152" s="213">
        <f t="shared" si="20"/>
        <v>0</v>
      </c>
      <c r="AS152" s="213">
        <f t="shared" si="20"/>
        <v>0</v>
      </c>
      <c r="AT152" s="213">
        <f t="shared" si="20"/>
        <v>0</v>
      </c>
      <c r="AU152" s="213">
        <f t="shared" si="20"/>
        <v>0</v>
      </c>
      <c r="AV152" s="213">
        <f t="shared" si="20"/>
        <v>0</v>
      </c>
      <c r="AW152" s="213">
        <f t="shared" si="20"/>
        <v>0</v>
      </c>
      <c r="AX152" s="213">
        <f t="shared" ref="AX152:BO152" si="21">COUNTIF(AX13:AX141,"=NA")</f>
        <v>0</v>
      </c>
      <c r="AY152" s="213">
        <f t="shared" si="21"/>
        <v>0</v>
      </c>
      <c r="AZ152" s="213">
        <f t="shared" si="21"/>
        <v>0</v>
      </c>
      <c r="BA152" s="213">
        <f t="shared" si="21"/>
        <v>0</v>
      </c>
      <c r="BB152" s="213">
        <f t="shared" si="21"/>
        <v>0</v>
      </c>
      <c r="BC152" s="213">
        <f t="shared" si="21"/>
        <v>0</v>
      </c>
      <c r="BD152" s="213">
        <f t="shared" si="21"/>
        <v>0</v>
      </c>
      <c r="BE152" s="213">
        <f t="shared" si="21"/>
        <v>0</v>
      </c>
      <c r="BF152" s="213">
        <f t="shared" si="21"/>
        <v>0</v>
      </c>
      <c r="BG152" s="213">
        <f t="shared" si="21"/>
        <v>0</v>
      </c>
      <c r="BH152" s="213">
        <f t="shared" si="21"/>
        <v>0</v>
      </c>
      <c r="BI152" s="213">
        <f t="shared" si="21"/>
        <v>0</v>
      </c>
      <c r="BJ152" s="213">
        <f t="shared" si="21"/>
        <v>0</v>
      </c>
      <c r="BK152" s="213">
        <f t="shared" si="21"/>
        <v>0</v>
      </c>
      <c r="BL152" s="213">
        <f t="shared" si="21"/>
        <v>0</v>
      </c>
      <c r="BM152" s="213">
        <f t="shared" si="21"/>
        <v>0</v>
      </c>
      <c r="BN152" s="213">
        <f t="shared" si="21"/>
        <v>0</v>
      </c>
      <c r="BO152" s="213">
        <f t="shared" si="21"/>
        <v>0</v>
      </c>
    </row>
    <row r="153" spans="4:67" ht="15.75" x14ac:dyDescent="0.2">
      <c r="D153" s="785" t="s">
        <v>1124</v>
      </c>
      <c r="E153" s="785"/>
      <c r="F153" s="785"/>
      <c r="G153" s="213">
        <f>COUNTIF(G13:G141,"&gt;="&amp;G149)</f>
        <v>67</v>
      </c>
      <c r="H153" s="213">
        <f t="shared" ref="H153:AW153" si="22">COUNTIF(H13:H141,"&gt;="&amp;H149)</f>
        <v>67</v>
      </c>
      <c r="I153" s="213">
        <f t="shared" si="22"/>
        <v>0</v>
      </c>
      <c r="J153" s="213">
        <f t="shared" si="22"/>
        <v>79</v>
      </c>
      <c r="K153" s="213">
        <f t="shared" si="22"/>
        <v>85</v>
      </c>
      <c r="L153" s="213">
        <f t="shared" si="22"/>
        <v>0</v>
      </c>
      <c r="M153" s="213">
        <f t="shared" si="22"/>
        <v>72</v>
      </c>
      <c r="N153" s="213">
        <f t="shared" si="22"/>
        <v>78</v>
      </c>
      <c r="O153" s="213">
        <f t="shared" si="22"/>
        <v>72</v>
      </c>
      <c r="P153" s="213">
        <f t="shared" si="22"/>
        <v>50</v>
      </c>
      <c r="Q153" s="213">
        <f t="shared" si="22"/>
        <v>79</v>
      </c>
      <c r="R153" s="213">
        <f t="shared" si="22"/>
        <v>0</v>
      </c>
      <c r="S153" s="213">
        <f t="shared" si="22"/>
        <v>84</v>
      </c>
      <c r="T153" s="213">
        <f t="shared" si="22"/>
        <v>84</v>
      </c>
      <c r="U153" s="213">
        <f t="shared" si="22"/>
        <v>101</v>
      </c>
      <c r="V153" s="213">
        <f t="shared" si="22"/>
        <v>76</v>
      </c>
      <c r="W153" s="213">
        <f t="shared" si="22"/>
        <v>61</v>
      </c>
      <c r="X153" s="213">
        <f t="shared" si="22"/>
        <v>0</v>
      </c>
      <c r="Y153" s="213"/>
      <c r="Z153" s="213"/>
      <c r="AA153" s="213"/>
      <c r="AB153" s="213"/>
      <c r="AC153" s="213"/>
      <c r="AD153" s="213"/>
      <c r="AE153" s="213"/>
      <c r="AF153" s="213">
        <f t="shared" ca="1" si="22"/>
        <v>55</v>
      </c>
      <c r="AG153" s="213">
        <f t="shared" si="22"/>
        <v>61</v>
      </c>
      <c r="AH153" s="213">
        <f t="shared" si="22"/>
        <v>52</v>
      </c>
      <c r="AI153" s="213">
        <f t="shared" si="22"/>
        <v>129</v>
      </c>
      <c r="AJ153" s="213">
        <f t="shared" si="22"/>
        <v>129</v>
      </c>
      <c r="AK153" s="213">
        <f t="shared" si="22"/>
        <v>129</v>
      </c>
      <c r="AL153" s="213">
        <f t="shared" si="22"/>
        <v>81</v>
      </c>
      <c r="AM153" s="213">
        <f t="shared" si="22"/>
        <v>129</v>
      </c>
      <c r="AN153" s="213">
        <f t="shared" si="22"/>
        <v>66</v>
      </c>
      <c r="AO153" s="213">
        <f t="shared" si="22"/>
        <v>53</v>
      </c>
      <c r="AP153" s="213">
        <f t="shared" si="22"/>
        <v>16</v>
      </c>
      <c r="AQ153" s="213">
        <f t="shared" si="22"/>
        <v>129</v>
      </c>
      <c r="AR153" s="213">
        <f t="shared" si="22"/>
        <v>73</v>
      </c>
      <c r="AS153" s="213">
        <f t="shared" si="22"/>
        <v>67</v>
      </c>
      <c r="AT153" s="213">
        <f t="shared" si="22"/>
        <v>72</v>
      </c>
      <c r="AU153" s="213">
        <f t="shared" si="22"/>
        <v>59</v>
      </c>
      <c r="AV153" s="213">
        <f t="shared" si="22"/>
        <v>70</v>
      </c>
      <c r="AW153" s="213">
        <f t="shared" si="22"/>
        <v>75</v>
      </c>
      <c r="AX153" s="213">
        <f t="shared" ref="AX153:BO153" si="23">COUNTIF(AX13:AX141,"&gt;="&amp;AX149)</f>
        <v>65</v>
      </c>
      <c r="AY153" s="213">
        <f t="shared" si="23"/>
        <v>69</v>
      </c>
      <c r="AZ153" s="213">
        <f t="shared" si="23"/>
        <v>129</v>
      </c>
      <c r="BA153" s="213">
        <f t="shared" si="23"/>
        <v>129</v>
      </c>
      <c r="BB153" s="213">
        <f t="shared" si="23"/>
        <v>129</v>
      </c>
      <c r="BC153" s="213">
        <f t="shared" si="23"/>
        <v>129</v>
      </c>
      <c r="BD153" s="213">
        <f t="shared" si="23"/>
        <v>129</v>
      </c>
      <c r="BE153" s="213">
        <f t="shared" si="23"/>
        <v>129</v>
      </c>
      <c r="BF153" s="213">
        <f t="shared" si="23"/>
        <v>66</v>
      </c>
      <c r="BG153" s="213">
        <f t="shared" si="23"/>
        <v>70</v>
      </c>
      <c r="BH153" s="213">
        <f t="shared" si="23"/>
        <v>129</v>
      </c>
      <c r="BI153" s="213">
        <f t="shared" si="23"/>
        <v>129</v>
      </c>
      <c r="BJ153" s="213">
        <f t="shared" si="23"/>
        <v>129</v>
      </c>
      <c r="BK153" s="213">
        <f t="shared" si="23"/>
        <v>129</v>
      </c>
      <c r="BL153" s="213">
        <f t="shared" si="23"/>
        <v>129</v>
      </c>
      <c r="BM153" s="213">
        <f t="shared" si="23"/>
        <v>129</v>
      </c>
      <c r="BN153" s="213">
        <f t="shared" si="23"/>
        <v>64</v>
      </c>
      <c r="BO153" s="213">
        <f t="shared" si="23"/>
        <v>66</v>
      </c>
    </row>
    <row r="154" spans="4:67" ht="15.75" x14ac:dyDescent="0.2">
      <c r="D154" s="785" t="s">
        <v>1258</v>
      </c>
      <c r="E154" s="785"/>
      <c r="F154" s="785"/>
      <c r="G154" s="213">
        <f>ROUNDUP((G153/G151)*100,0)</f>
        <v>55</v>
      </c>
      <c r="H154" s="213">
        <f t="shared" ref="H154:X154" si="24">ROUNDUP((H153/H151)*100,0)</f>
        <v>54</v>
      </c>
      <c r="I154" s="213">
        <f t="shared" si="24"/>
        <v>0</v>
      </c>
      <c r="J154" s="213">
        <f t="shared" si="24"/>
        <v>62</v>
      </c>
      <c r="K154" s="213">
        <f t="shared" si="24"/>
        <v>71</v>
      </c>
      <c r="L154" s="213">
        <f t="shared" si="24"/>
        <v>0</v>
      </c>
      <c r="M154" s="213">
        <f t="shared" si="24"/>
        <v>57</v>
      </c>
      <c r="N154" s="213">
        <f t="shared" si="24"/>
        <v>61</v>
      </c>
      <c r="O154" s="213">
        <f t="shared" si="24"/>
        <v>57</v>
      </c>
      <c r="P154" s="213">
        <f t="shared" si="24"/>
        <v>40</v>
      </c>
      <c r="Q154" s="213">
        <f t="shared" si="24"/>
        <v>62</v>
      </c>
      <c r="R154" s="213">
        <f t="shared" si="24"/>
        <v>0</v>
      </c>
      <c r="S154" s="213">
        <f t="shared" si="24"/>
        <v>66</v>
      </c>
      <c r="T154" s="213">
        <f t="shared" si="24"/>
        <v>66</v>
      </c>
      <c r="U154" s="213">
        <f t="shared" si="24"/>
        <v>80</v>
      </c>
      <c r="V154" s="213">
        <f t="shared" si="24"/>
        <v>60</v>
      </c>
      <c r="W154" s="213">
        <f t="shared" si="24"/>
        <v>50</v>
      </c>
      <c r="X154" s="213">
        <f t="shared" si="24"/>
        <v>0</v>
      </c>
      <c r="Y154" s="213"/>
      <c r="Z154" s="213"/>
      <c r="AA154" s="213"/>
      <c r="AB154" s="213"/>
      <c r="AC154" s="213"/>
      <c r="AD154" s="213"/>
      <c r="AE154" s="213"/>
      <c r="AF154" s="213">
        <f ca="1">IFERROR(ROUNDUP((AF153/$C$7)*100,0),"-")</f>
        <v>43</v>
      </c>
      <c r="AG154" s="213">
        <f t="shared" ref="AG154:AW154" si="25">IFERROR(ROUNDUP((AG153/$C$7)*100,0),"-")</f>
        <v>48</v>
      </c>
      <c r="AH154" s="213">
        <f t="shared" si="25"/>
        <v>41</v>
      </c>
      <c r="AI154" s="213">
        <f t="shared" si="25"/>
        <v>100</v>
      </c>
      <c r="AJ154" s="213">
        <f t="shared" si="25"/>
        <v>100</v>
      </c>
      <c r="AK154" s="213">
        <f t="shared" si="25"/>
        <v>100</v>
      </c>
      <c r="AL154" s="213">
        <f t="shared" si="25"/>
        <v>63</v>
      </c>
      <c r="AM154" s="213">
        <f t="shared" si="25"/>
        <v>100</v>
      </c>
      <c r="AN154" s="213">
        <f t="shared" si="25"/>
        <v>52</v>
      </c>
      <c r="AO154" s="213">
        <f t="shared" si="25"/>
        <v>42</v>
      </c>
      <c r="AP154" s="213">
        <f t="shared" si="25"/>
        <v>13</v>
      </c>
      <c r="AQ154" s="213">
        <f t="shared" si="25"/>
        <v>100</v>
      </c>
      <c r="AR154" s="213">
        <f t="shared" si="25"/>
        <v>57</v>
      </c>
      <c r="AS154" s="213">
        <f t="shared" si="25"/>
        <v>52</v>
      </c>
      <c r="AT154" s="213">
        <f t="shared" si="25"/>
        <v>56</v>
      </c>
      <c r="AU154" s="213">
        <f t="shared" si="25"/>
        <v>46</v>
      </c>
      <c r="AV154" s="213">
        <f t="shared" si="25"/>
        <v>55</v>
      </c>
      <c r="AW154" s="213">
        <f t="shared" si="25"/>
        <v>59</v>
      </c>
      <c r="AX154" s="213">
        <f t="shared" ref="AX154" si="26">IFERROR(ROUNDUP((AX153/$C$7)*100,0),"-")</f>
        <v>51</v>
      </c>
      <c r="AY154" s="213">
        <f t="shared" ref="AY154" si="27">IFERROR(ROUNDUP((AY153/$C$7)*100,0),"-")</f>
        <v>54</v>
      </c>
      <c r="AZ154" s="213">
        <f t="shared" ref="AZ154" si="28">IFERROR(ROUNDUP((AZ153/$C$7)*100,0),"-")</f>
        <v>100</v>
      </c>
      <c r="BA154" s="213">
        <f t="shared" ref="BA154" si="29">IFERROR(ROUNDUP((BA153/$C$7)*100,0),"-")</f>
        <v>100</v>
      </c>
      <c r="BB154" s="213">
        <f t="shared" ref="BB154" si="30">IFERROR(ROUNDUP((BB153/$C$7)*100,0),"-")</f>
        <v>100</v>
      </c>
      <c r="BC154" s="213">
        <f t="shared" ref="BC154" si="31">IFERROR(ROUNDUP((BC153/$C$7)*100,0),"-")</f>
        <v>100</v>
      </c>
      <c r="BD154" s="213">
        <f t="shared" ref="BD154" si="32">IFERROR(ROUNDUP((BD153/$C$7)*100,0),"-")</f>
        <v>100</v>
      </c>
      <c r="BE154" s="213">
        <f t="shared" ref="BE154" si="33">IFERROR(ROUNDUP((BE153/$C$7)*100,0),"-")</f>
        <v>100</v>
      </c>
      <c r="BF154" s="213">
        <f t="shared" ref="BF154" si="34">IFERROR(ROUNDUP((BF153/$C$7)*100,0),"-")</f>
        <v>52</v>
      </c>
      <c r="BG154" s="213">
        <f t="shared" ref="BG154" si="35">IFERROR(ROUNDUP((BG153/$C$7)*100,0),"-")</f>
        <v>55</v>
      </c>
      <c r="BH154" s="213">
        <f t="shared" ref="BH154" si="36">IFERROR(ROUNDUP((BH153/$C$7)*100,0),"-")</f>
        <v>100</v>
      </c>
      <c r="BI154" s="213">
        <f t="shared" ref="BI154" si="37">IFERROR(ROUNDUP((BI153/$C$7)*100,0),"-")</f>
        <v>100</v>
      </c>
      <c r="BJ154" s="213">
        <f t="shared" ref="BJ154" si="38">IFERROR(ROUNDUP((BJ153/$C$7)*100,0),"-")</f>
        <v>100</v>
      </c>
      <c r="BK154" s="213">
        <f t="shared" ref="BK154" si="39">IFERROR(ROUNDUP((BK153/$C$7)*100,0),"-")</f>
        <v>100</v>
      </c>
      <c r="BL154" s="213">
        <f t="shared" ref="BL154" si="40">IFERROR(ROUNDUP((BL153/$C$7)*100,0),"-")</f>
        <v>100</v>
      </c>
      <c r="BM154" s="213">
        <f t="shared" ref="BM154:BN154" si="41">IFERROR(ROUNDUP((BM153/$C$7)*100,0),"-")</f>
        <v>100</v>
      </c>
      <c r="BN154" s="213">
        <f t="shared" si="41"/>
        <v>50</v>
      </c>
      <c r="BO154" s="213">
        <f t="shared" ref="BO154" si="42">IFERROR(ROUNDUP((BO153/$C$7)*100,0),"-")</f>
        <v>52</v>
      </c>
    </row>
    <row r="155" spans="4:67" ht="15.75" x14ac:dyDescent="0.25">
      <c r="F155" s="357" t="s">
        <v>304</v>
      </c>
      <c r="G155" s="1" t="str">
        <f>G10</f>
        <v>CO1</v>
      </c>
      <c r="H155" s="1" t="str">
        <f t="shared" ref="H155:W155" si="43">H10</f>
        <v>CO2</v>
      </c>
      <c r="I155" s="1" t="str">
        <f t="shared" si="43"/>
        <v>-</v>
      </c>
      <c r="J155" s="1" t="str">
        <f t="shared" si="43"/>
        <v>CO1</v>
      </c>
      <c r="K155" s="1" t="str">
        <f t="shared" si="43"/>
        <v>CO2</v>
      </c>
      <c r="L155" s="1" t="str">
        <f t="shared" si="43"/>
        <v>-</v>
      </c>
      <c r="M155" s="1" t="str">
        <f t="shared" si="43"/>
        <v>CO1</v>
      </c>
      <c r="N155" s="1" t="str">
        <f t="shared" si="43"/>
        <v>CO2</v>
      </c>
      <c r="O155" s="1" t="str">
        <f t="shared" si="43"/>
        <v>CO3</v>
      </c>
      <c r="P155" s="1" t="str">
        <f t="shared" si="43"/>
        <v>CO3</v>
      </c>
      <c r="Q155" s="1" t="str">
        <f t="shared" si="43"/>
        <v>CO6</v>
      </c>
      <c r="R155" s="1">
        <f t="shared" si="43"/>
        <v>0</v>
      </c>
      <c r="S155" s="1" t="str">
        <f t="shared" si="43"/>
        <v>CO5</v>
      </c>
      <c r="T155" s="1" t="str">
        <f t="shared" si="43"/>
        <v>CO5</v>
      </c>
      <c r="U155" s="1" t="str">
        <f t="shared" si="43"/>
        <v>CO4</v>
      </c>
      <c r="V155" s="1" t="str">
        <f t="shared" si="43"/>
        <v>CO4</v>
      </c>
      <c r="W155" s="1" t="str">
        <f t="shared" si="43"/>
        <v>CO6</v>
      </c>
      <c r="AF155" s="362" t="str">
        <f>AF10</f>
        <v>CO1</v>
      </c>
      <c r="AG155" s="362" t="str">
        <f t="shared" ref="AG155:AW155" si="44">AG10</f>
        <v>CO2</v>
      </c>
      <c r="AH155" s="362" t="str">
        <f t="shared" si="44"/>
        <v>CO3</v>
      </c>
      <c r="AI155" s="362" t="str">
        <f t="shared" si="44"/>
        <v>CO4</v>
      </c>
      <c r="AJ155" s="362" t="str">
        <f t="shared" si="44"/>
        <v>CO5</v>
      </c>
      <c r="AK155" s="362" t="str">
        <f t="shared" si="44"/>
        <v>CO6</v>
      </c>
      <c r="AL155" s="362" t="str">
        <f t="shared" si="44"/>
        <v>CO1</v>
      </c>
      <c r="AM155" s="362" t="str">
        <f t="shared" si="44"/>
        <v>CO2</v>
      </c>
      <c r="AN155" s="362" t="str">
        <f t="shared" si="44"/>
        <v>CO3</v>
      </c>
      <c r="AO155" s="362" t="str">
        <f t="shared" si="44"/>
        <v>CO4</v>
      </c>
      <c r="AP155" s="362" t="str">
        <f t="shared" si="44"/>
        <v>CO5</v>
      </c>
      <c r="AQ155" s="362" t="str">
        <f t="shared" si="44"/>
        <v>CO6</v>
      </c>
      <c r="AR155" s="362" t="str">
        <f t="shared" si="44"/>
        <v>CO1</v>
      </c>
      <c r="AS155" s="362" t="str">
        <f t="shared" si="44"/>
        <v>CO2</v>
      </c>
      <c r="AT155" s="362" t="str">
        <f t="shared" si="44"/>
        <v>CO3</v>
      </c>
      <c r="AU155" s="362" t="str">
        <f t="shared" si="44"/>
        <v>CO4</v>
      </c>
      <c r="AV155" s="362" t="str">
        <f t="shared" si="44"/>
        <v>CO5</v>
      </c>
      <c r="AW155" s="362" t="str">
        <f t="shared" si="44"/>
        <v>CO6</v>
      </c>
      <c r="AX155" s="362" t="str">
        <f t="shared" ref="AX155:BO155" si="45">AX10</f>
        <v>CO1</v>
      </c>
      <c r="AY155" s="362" t="str">
        <f t="shared" si="45"/>
        <v>CO2</v>
      </c>
      <c r="AZ155" s="362" t="str">
        <f t="shared" si="45"/>
        <v>CO3</v>
      </c>
      <c r="BA155" s="362" t="str">
        <f t="shared" si="45"/>
        <v>CO4</v>
      </c>
      <c r="BB155" s="362" t="str">
        <f t="shared" si="45"/>
        <v>CO5</v>
      </c>
      <c r="BC155" s="362" t="str">
        <f t="shared" si="45"/>
        <v>CO6</v>
      </c>
      <c r="BD155" s="362" t="str">
        <f t="shared" si="45"/>
        <v>CO1</v>
      </c>
      <c r="BE155" s="362" t="str">
        <f t="shared" si="45"/>
        <v>CO2</v>
      </c>
      <c r="BF155" s="362" t="str">
        <f t="shared" si="45"/>
        <v>CO3</v>
      </c>
      <c r="BG155" s="362" t="str">
        <f t="shared" si="45"/>
        <v>CO4</v>
      </c>
      <c r="BH155" s="362" t="str">
        <f t="shared" si="45"/>
        <v>CO5</v>
      </c>
      <c r="BI155" s="362" t="str">
        <f t="shared" si="45"/>
        <v>CO6</v>
      </c>
      <c r="BJ155" s="362" t="str">
        <f t="shared" si="45"/>
        <v>CO1</v>
      </c>
      <c r="BK155" s="362" t="str">
        <f t="shared" si="45"/>
        <v>CO2</v>
      </c>
      <c r="BL155" s="362" t="str">
        <f t="shared" si="45"/>
        <v>CO3</v>
      </c>
      <c r="BM155" s="362" t="str">
        <f t="shared" si="45"/>
        <v>CO4</v>
      </c>
      <c r="BN155" s="362" t="str">
        <f t="shared" si="45"/>
        <v>CO5</v>
      </c>
      <c r="BO155" s="362" t="str">
        <f t="shared" si="45"/>
        <v>CO6</v>
      </c>
    </row>
    <row r="160" spans="4:67" x14ac:dyDescent="0.2">
      <c r="G160" s="780" t="s">
        <v>1066</v>
      </c>
      <c r="H160" s="780"/>
      <c r="I160" s="780"/>
      <c r="J160" s="780"/>
      <c r="K160" s="780"/>
      <c r="L160" s="780"/>
      <c r="N160" s="780" t="s">
        <v>1090</v>
      </c>
      <c r="O160" s="780"/>
      <c r="P160" s="780"/>
      <c r="Q160" s="780"/>
      <c r="R160" s="780"/>
      <c r="S160" s="780"/>
    </row>
    <row r="161" spans="6:19" ht="15.75" x14ac:dyDescent="0.25">
      <c r="F161" s="22" t="s">
        <v>304</v>
      </c>
      <c r="G161" s="235" t="s">
        <v>309</v>
      </c>
      <c r="H161" s="235" t="s">
        <v>305</v>
      </c>
      <c r="I161" s="235" t="s">
        <v>306</v>
      </c>
      <c r="J161" s="235" t="s">
        <v>307</v>
      </c>
      <c r="K161" s="235" t="s">
        <v>308</v>
      </c>
      <c r="L161" s="235" t="s">
        <v>570</v>
      </c>
      <c r="N161" s="235" t="s">
        <v>309</v>
      </c>
      <c r="O161" s="235" t="s">
        <v>305</v>
      </c>
      <c r="P161" s="235" t="s">
        <v>306</v>
      </c>
      <c r="Q161" s="235" t="s">
        <v>307</v>
      </c>
      <c r="R161" s="235" t="s">
        <v>308</v>
      </c>
      <c r="S161" s="235" t="s">
        <v>570</v>
      </c>
    </row>
    <row r="162" spans="6:19" ht="15.75" x14ac:dyDescent="0.25">
      <c r="F162" s="22" t="s">
        <v>964</v>
      </c>
      <c r="G162" s="213">
        <f>AVERAGEIF($G$155:$X$155,"=co1",$G$154:$X$154)</f>
        <v>58</v>
      </c>
      <c r="H162" s="213">
        <f>AVERAGEIF($G$155:$X$155,"=co2",$G$154:$X$154)</f>
        <v>62</v>
      </c>
      <c r="I162" s="213">
        <f>AVERAGEIF($G$155:$X$155,"=co3",$G$154:$X$154)</f>
        <v>48.5</v>
      </c>
      <c r="J162" s="213">
        <f>AVERAGEIF($G$155:$X$155,"=co4",$G$154:$X$154)</f>
        <v>70</v>
      </c>
      <c r="K162" s="213">
        <f>AVERAGEIF($G$155:$X$155,"=co5",$G$154:$X$154)</f>
        <v>66</v>
      </c>
      <c r="L162" s="213">
        <f>AVERAGEIF($G$155:$X$155,"=co6",$G$154:$X$154)</f>
        <v>56</v>
      </c>
      <c r="N162" s="213">
        <f ca="1">AVERAGEIF(AF155:AW155,"=co1",AF154:AW154)</f>
        <v>54.333333333333336</v>
      </c>
      <c r="O162" s="213">
        <f>AVERAGEIF(AG155:AX155,"=co2",AG154:AX154)</f>
        <v>66.666666666666671</v>
      </c>
      <c r="P162" s="213">
        <f>AVERAGEIF(AH155:AY155,"=co3",AH154:AY154)</f>
        <v>49.666666666666664</v>
      </c>
      <c r="Q162" s="213">
        <f>AVERAGEIF(AI155:AZ155,"=co4",AI154:AZ154)</f>
        <v>62.666666666666664</v>
      </c>
      <c r="R162" s="213">
        <f>AVERAGEIF(AJ155:BA155,"=co5",AJ154:BA154)</f>
        <v>56</v>
      </c>
      <c r="S162" s="213">
        <f>AVERAGEIF(AK155:BB155,"=co6",AK154:BB154)</f>
        <v>86.333333333333329</v>
      </c>
    </row>
    <row r="165" spans="6:19" x14ac:dyDescent="0.2">
      <c r="G165" s="780" t="s">
        <v>1117</v>
      </c>
      <c r="H165" s="780"/>
      <c r="I165" s="780"/>
      <c r="J165" s="780"/>
      <c r="K165" s="780"/>
      <c r="L165" s="780"/>
    </row>
    <row r="166" spans="6:19" x14ac:dyDescent="0.2">
      <c r="G166" s="36" t="s">
        <v>309</v>
      </c>
      <c r="H166" s="36" t="s">
        <v>305</v>
      </c>
      <c r="I166" s="36" t="s">
        <v>306</v>
      </c>
      <c r="J166" s="36" t="s">
        <v>307</v>
      </c>
      <c r="K166" s="36" t="s">
        <v>308</v>
      </c>
      <c r="L166" s="36" t="s">
        <v>570</v>
      </c>
    </row>
    <row r="167" spans="6:19" x14ac:dyDescent="0.2">
      <c r="F167" s="1" t="s">
        <v>1114</v>
      </c>
      <c r="G167" s="213">
        <f>IFERROR(AVERAGEIF($G$155:$L$155,"=co1",$G$149:$L$149),"-")</f>
        <v>7.85</v>
      </c>
      <c r="H167" s="213">
        <f>AVERAGEIF($G$155:$L$155,"=co2",$G$149:$L$149)</f>
        <v>6.165</v>
      </c>
      <c r="I167" s="213" t="e">
        <f>AVERAGEIF($G$155:$L$155,"=co3",$G$149:$L$149)</f>
        <v>#DIV/0!</v>
      </c>
      <c r="J167" s="213" t="e">
        <f>AVERAGEIF($G$155:$L$155,"=co4",$G$149:$L$149)</f>
        <v>#DIV/0!</v>
      </c>
      <c r="K167" s="213" t="e">
        <f>AVERAGEIF($G$155:$L$155,"=co5",$G$149:$L$149)</f>
        <v>#DIV/0!</v>
      </c>
      <c r="L167" s="213" t="e">
        <f>AVERAGEIF($G$155:$L$155,"=co6",$G$149:$L$149)</f>
        <v>#DIV/0!</v>
      </c>
    </row>
    <row r="168" spans="6:19" x14ac:dyDescent="0.2">
      <c r="F168" s="1" t="s">
        <v>1115</v>
      </c>
      <c r="G168" s="213">
        <f ca="1">AVERAGEIF($M$155:$R$155,"=co1",$M$149:$Q$149)</f>
        <v>8.2799999999999994</v>
      </c>
      <c r="H168" s="213">
        <f ca="1">AVERAGEIF($M$155:$R$155,"=co2",$M$149:$Q$149)</f>
        <v>3.74</v>
      </c>
      <c r="I168" s="213">
        <f ca="1">AVERAGEIF($M$155:$R$155,"=co3",$M$149:$Q$149)</f>
        <v>3.75</v>
      </c>
      <c r="J168" s="213" t="e">
        <f ca="1">AVERAGEIF($M$155:$R$155,"=co4",$M$149:$Q$149)</f>
        <v>#DIV/0!</v>
      </c>
      <c r="K168" s="213" t="e">
        <f ca="1">AVERAGEIF($M$155:$R$155,"=co5",$M$149:$Q$149)</f>
        <v>#DIV/0!</v>
      </c>
      <c r="L168" s="213">
        <f ca="1">AVERAGEIF($M$155:$R$155,"=co6",$M$149:$Q$149)</f>
        <v>3.34</v>
      </c>
    </row>
    <row r="169" spans="6:19" x14ac:dyDescent="0.2">
      <c r="F169" s="1" t="s">
        <v>1116</v>
      </c>
      <c r="G169" s="213" t="e">
        <f>AVERAGEIF($S$155:$X$155,"=co1",$S$149:$X$149)</f>
        <v>#DIV/0!</v>
      </c>
      <c r="H169" s="213" t="e">
        <f>AVERAGEIF($S$155:$X$155,"=co2",$S$149:$X$149)</f>
        <v>#DIV/0!</v>
      </c>
      <c r="I169" s="213" t="e">
        <f>AVERAGEIF($S$155:$X$155,"=co3",$S$149:$X$149)</f>
        <v>#DIV/0!</v>
      </c>
      <c r="J169" s="213">
        <f>AVERAGEIF($S$155:$X$155,"=co4",$S$149:$X$149)</f>
        <v>2.57</v>
      </c>
      <c r="K169" s="213">
        <f>AVERAGEIF($S$155:$X$155,"=co5",$S$149:$X$149)</f>
        <v>5.9700000000000006</v>
      </c>
      <c r="L169" s="213">
        <f>AVERAGEIF($S$155:$X$155,"=co6",$S$149:$X$149)</f>
        <v>4.1500000000000004</v>
      </c>
    </row>
    <row r="170" spans="6:19" x14ac:dyDescent="0.2">
      <c r="F170" s="1"/>
      <c r="G170" s="213"/>
      <c r="H170" s="213"/>
      <c r="I170" s="213"/>
      <c r="J170" s="213"/>
      <c r="K170" s="213"/>
      <c r="L170" s="213"/>
    </row>
    <row r="171" spans="6:19" x14ac:dyDescent="0.2">
      <c r="F171" s="1"/>
      <c r="G171" s="213"/>
      <c r="H171" s="213"/>
      <c r="I171" s="213"/>
      <c r="J171" s="213"/>
      <c r="K171" s="213"/>
      <c r="L171" s="213"/>
    </row>
    <row r="172" spans="6:19" x14ac:dyDescent="0.2">
      <c r="F172" s="1"/>
      <c r="G172" s="213"/>
      <c r="H172" s="213"/>
      <c r="I172" s="213"/>
      <c r="J172" s="213"/>
      <c r="K172" s="213"/>
      <c r="L172" s="213"/>
    </row>
    <row r="173" spans="6:19" x14ac:dyDescent="0.2">
      <c r="F173" s="1"/>
      <c r="G173" s="213"/>
      <c r="H173" s="213"/>
      <c r="I173" s="213"/>
      <c r="J173" s="213"/>
      <c r="K173" s="213"/>
      <c r="L173" s="213"/>
    </row>
    <row r="174" spans="6:19" x14ac:dyDescent="0.2">
      <c r="F174" s="1"/>
      <c r="G174" s="213"/>
      <c r="H174" s="213"/>
      <c r="I174" s="213"/>
      <c r="J174" s="213"/>
      <c r="K174" s="213"/>
      <c r="L174" s="213"/>
    </row>
    <row r="175" spans="6:19" x14ac:dyDescent="0.2">
      <c r="G175" s="213"/>
      <c r="H175" s="213"/>
      <c r="I175" s="213"/>
      <c r="J175" s="213"/>
      <c r="K175" s="213"/>
      <c r="L175" s="213"/>
    </row>
    <row r="182" spans="4:4" x14ac:dyDescent="0.2">
      <c r="D182" s="358"/>
    </row>
    <row r="184" spans="4:4" x14ac:dyDescent="0.2">
      <c r="D184" s="358"/>
    </row>
  </sheetData>
  <mergeCells count="20">
    <mergeCell ref="D154:F154"/>
    <mergeCell ref="D151:F151"/>
    <mergeCell ref="D152:F152"/>
    <mergeCell ref="G160:L160"/>
    <mergeCell ref="N160:S160"/>
    <mergeCell ref="D153:F153"/>
    <mergeCell ref="AX7:BC7"/>
    <mergeCell ref="BD7:BI7"/>
    <mergeCell ref="BJ7:BO7"/>
    <mergeCell ref="G165:L165"/>
    <mergeCell ref="P7:R7"/>
    <mergeCell ref="S7:U7"/>
    <mergeCell ref="V7:X7"/>
    <mergeCell ref="AR7:AW7"/>
    <mergeCell ref="AL7:AQ7"/>
    <mergeCell ref="AF7:AK7"/>
    <mergeCell ref="G7:I7"/>
    <mergeCell ref="J7:L7"/>
    <mergeCell ref="M7:O7"/>
    <mergeCell ref="Y7:AD7"/>
  </mergeCells>
  <conditionalFormatting sqref="F1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5:AF67"/>
  <sheetViews>
    <sheetView workbookViewId="0">
      <selection activeCell="E9" sqref="E9"/>
    </sheetView>
  </sheetViews>
  <sheetFormatPr defaultRowHeight="12.75" x14ac:dyDescent="0.2"/>
  <cols>
    <col min="2" max="3" width="9.140625" style="213"/>
    <col min="15" max="15" width="13.140625" customWidth="1"/>
    <col min="17" max="17" width="9.140625" style="213"/>
    <col min="19" max="19" width="14.42578125" customWidth="1"/>
  </cols>
  <sheetData>
    <row r="5" spans="2:23" x14ac:dyDescent="0.2">
      <c r="D5" s="36" t="s">
        <v>1207</v>
      </c>
      <c r="E5" s="36" t="s">
        <v>1208</v>
      </c>
    </row>
    <row r="6" spans="2:23" x14ac:dyDescent="0.2">
      <c r="S6" s="404" t="s">
        <v>928</v>
      </c>
    </row>
    <row r="8" spans="2:23" s="1" customFormat="1" ht="15.75" x14ac:dyDescent="0.2">
      <c r="B8" s="66" t="s">
        <v>927</v>
      </c>
      <c r="C8" s="66"/>
      <c r="D8" s="286" t="s">
        <v>411</v>
      </c>
      <c r="O8" s="297" t="s">
        <v>928</v>
      </c>
      <c r="Q8" s="66" t="s">
        <v>428</v>
      </c>
      <c r="S8" s="301"/>
      <c r="T8" s="301" t="s">
        <v>934</v>
      </c>
      <c r="U8" s="301" t="s">
        <v>935</v>
      </c>
      <c r="V8" s="301" t="s">
        <v>936</v>
      </c>
      <c r="W8" s="301"/>
    </row>
    <row r="9" spans="2:23" ht="18.95" customHeight="1" x14ac:dyDescent="0.25">
      <c r="B9" s="213">
        <v>1</v>
      </c>
      <c r="D9" s="22" t="s">
        <v>900</v>
      </c>
      <c r="O9" s="65" t="str">
        <f>IF(SUMPRODUCT(--ISNUMBER(SEARCH(Keywords!$E$31:$E$46,D9)))&gt;0,Keywords!$E$29,IF(SUMPRODUCT(--ISNUMBER(SEARCH(Keywords!$F$31:$F$48,D9)))&gt;0,Keywords!$F$29,IF(SUMPRODUCT(--ISNUMBER(SEARCH(Keywords!$G$31:$G$45,D9)))&gt;0,Keywords!$G$29,IF(SUMPRODUCT(--ISNUMBER(SEARCH(Keywords!$H$31:$H$46,D9)))&gt;0,Keywords!$H$29,IF(SUMPRODUCT(--ISNUMBER(SEARCH(Keywords!$I$31:$I$56,D9)))&gt;0,Keywords!$I$29," None ")))))</f>
        <v>Remember</v>
      </c>
      <c r="Q9" s="285">
        <v>2</v>
      </c>
      <c r="R9" s="36" t="s">
        <v>309</v>
      </c>
      <c r="S9" s="40" t="s">
        <v>410</v>
      </c>
      <c r="T9" s="299">
        <f t="shared" ref="T9:T14" si="0">SUMIF($O$9:$O$51,S9,$Q$9:$Q$51)</f>
        <v>36</v>
      </c>
      <c r="U9" s="214"/>
      <c r="V9" s="214"/>
      <c r="W9" s="214"/>
    </row>
    <row r="10" spans="2:23" ht="18.95" customHeight="1" x14ac:dyDescent="0.25">
      <c r="B10" s="213">
        <v>2</v>
      </c>
      <c r="D10" s="22" t="s">
        <v>905</v>
      </c>
      <c r="O10" s="65" t="str">
        <f>IF(SUMPRODUCT(--ISNUMBER(SEARCH(Keywords!$E$31:$E$46,D10)))&gt;0,Keywords!$E$29,IF(SUMPRODUCT(--ISNUMBER(SEARCH(Keywords!$F$31:$F$48,D10)))&gt;0,Keywords!$F$29,IF(SUMPRODUCT(--ISNUMBER(SEARCH(Keywords!$G$31:$G$45,D10)))&gt;0,Keywords!$G$29,IF(SUMPRODUCT(--ISNUMBER(SEARCH(Keywords!$H$31:$H$46,D10)))&gt;0,Keywords!$H$29,IF(SUMPRODUCT(--ISNUMBER(SEARCH(Keywords!$J$31:$J$56,D10)))&gt;0,Keywords!$J$29," None ")))))</f>
        <v>Remember</v>
      </c>
      <c r="Q10" s="285">
        <v>2</v>
      </c>
      <c r="R10" s="36" t="s">
        <v>309</v>
      </c>
      <c r="S10" s="40" t="s">
        <v>340</v>
      </c>
      <c r="T10" s="299">
        <f t="shared" si="0"/>
        <v>18</v>
      </c>
      <c r="U10" s="214"/>
      <c r="V10" s="214"/>
      <c r="W10" s="214"/>
    </row>
    <row r="11" spans="2:23" ht="18.95" customHeight="1" x14ac:dyDescent="0.25">
      <c r="B11" s="213">
        <v>3</v>
      </c>
      <c r="D11" s="22" t="s">
        <v>885</v>
      </c>
      <c r="O11" s="65" t="str">
        <f>IF(SUMPRODUCT(--ISNUMBER(SEARCH(Keywords!$E$31:$E$46,D11)))&gt;0,Keywords!$E$29,IF(SUMPRODUCT(--ISNUMBER(SEARCH(Keywords!$F$31:$F$48,D11)))&gt;0,Keywords!$F$29,IF(SUMPRODUCT(--ISNUMBER(SEARCH(Keywords!$G$31:$G$45,D11)))&gt;0,Keywords!$G$29,IF(SUMPRODUCT(--ISNUMBER(SEARCH(Keywords!$H$31:$H$46,D11)))&gt;0,Keywords!$H$29,IF(SUMPRODUCT(--ISNUMBER(SEARCH(Keywords!$J$31:$J$56,D11)))&gt;0,Keywords!$J$29," None ")))))</f>
        <v>Create</v>
      </c>
      <c r="Q11" s="285">
        <v>2</v>
      </c>
      <c r="R11" s="36" t="s">
        <v>309</v>
      </c>
      <c r="S11" s="40" t="s">
        <v>341</v>
      </c>
      <c r="T11" s="299">
        <f t="shared" si="0"/>
        <v>42</v>
      </c>
      <c r="U11" s="214"/>
      <c r="V11" s="214"/>
      <c r="W11" s="214"/>
    </row>
    <row r="12" spans="2:23" ht="18.95" customHeight="1" x14ac:dyDescent="0.25">
      <c r="B12" s="213">
        <v>4</v>
      </c>
      <c r="D12" s="22" t="s">
        <v>901</v>
      </c>
      <c r="O12" s="65" t="str">
        <f>IF(SUMPRODUCT(--ISNUMBER(SEARCH(Keywords!$E$31:$E$46,D12)))&gt;0,Keywords!$E$29,IF(SUMPRODUCT(--ISNUMBER(SEARCH(Keywords!$F$31:$F$48,D12)))&gt;0,Keywords!$F$29,IF(SUMPRODUCT(--ISNUMBER(SEARCH(Keywords!$G$31:$G$45,D12)))&gt;0,Keywords!$G$29,IF(SUMPRODUCT(--ISNUMBER(SEARCH(Keywords!$H$31:$H$46,D12)))&gt;0,Keywords!$H$29,IF(SUMPRODUCT(--ISNUMBER(SEARCH(Keywords!$I$31:$I$56,D12)))&gt;0,Keywords!$I$29," None ")))))</f>
        <v>Remember</v>
      </c>
      <c r="Q12" s="285">
        <v>2</v>
      </c>
      <c r="R12" s="300" t="s">
        <v>305</v>
      </c>
      <c r="S12" s="40" t="s">
        <v>342</v>
      </c>
      <c r="T12" s="299">
        <f t="shared" si="0"/>
        <v>26</v>
      </c>
      <c r="U12" s="214"/>
      <c r="V12" s="214"/>
      <c r="W12" s="214"/>
    </row>
    <row r="13" spans="2:23" ht="18.95" customHeight="1" x14ac:dyDescent="0.25">
      <c r="B13" s="213">
        <v>5</v>
      </c>
      <c r="D13" s="22" t="s">
        <v>902</v>
      </c>
      <c r="O13" s="65" t="str">
        <f>IF(SUMPRODUCT(--ISNUMBER(SEARCH(Keywords!$E$31:$E$46,D13)))&gt;0,Keywords!$E$29,IF(SUMPRODUCT(--ISNUMBER(SEARCH(Keywords!$F$31:$F$48,D13)))&gt;0,Keywords!$F$29,IF(SUMPRODUCT(--ISNUMBER(SEARCH(Keywords!$G$31:$G$45,D13)))&gt;0,Keywords!$G$29,IF(SUMPRODUCT(--ISNUMBER(SEARCH(Keywords!$H$31:$H$46,D13)))&gt;0,Keywords!$H$29,IF(SUMPRODUCT(--ISNUMBER(SEARCH(Keywords!$I$31:$I$56,D13)))&gt;0,Keywords!$I$29," None ")))))</f>
        <v>Apply</v>
      </c>
      <c r="Q13" s="285">
        <v>2</v>
      </c>
      <c r="R13" s="300" t="s">
        <v>309</v>
      </c>
      <c r="S13" s="40" t="s">
        <v>343</v>
      </c>
      <c r="T13" s="299">
        <f t="shared" si="0"/>
        <v>48</v>
      </c>
      <c r="U13" s="214"/>
      <c r="V13" s="214"/>
      <c r="W13" s="214"/>
    </row>
    <row r="14" spans="2:23" ht="18.95" customHeight="1" x14ac:dyDescent="0.25">
      <c r="B14" s="213">
        <v>6</v>
      </c>
      <c r="D14" s="22" t="s">
        <v>906</v>
      </c>
      <c r="O14" s="65" t="str">
        <f>IF(SUMPRODUCT(--ISNUMBER(SEARCH(Keywords!$E$31:$E$46,D14)))&gt;0,Keywords!$E$29,IF(SUMPRODUCT(--ISNUMBER(SEARCH(Keywords!$F$31:$F$48,D14)))&gt;0,Keywords!$F$29,IF(SUMPRODUCT(--ISNUMBER(SEARCH(Keywords!$G$31:$G$45,D14)))&gt;0,Keywords!$G$29,IF(SUMPRODUCT(--ISNUMBER(SEARCH(Keywords!$H$31:$H$46,D14)))&gt;0,Keywords!$H$29,IF(SUMPRODUCT(--ISNUMBER(SEARCH(Keywords!$I$31:$I$56,D14)))&gt;0,Keywords!$I$29," None ")))))</f>
        <v>Remember</v>
      </c>
      <c r="Q14" s="285">
        <v>2</v>
      </c>
      <c r="R14" s="300" t="s">
        <v>305</v>
      </c>
      <c r="S14" s="40" t="s">
        <v>344</v>
      </c>
      <c r="T14" s="299">
        <f t="shared" si="0"/>
        <v>10</v>
      </c>
      <c r="U14" s="214"/>
      <c r="V14" s="214"/>
      <c r="W14" s="214"/>
    </row>
    <row r="15" spans="2:23" ht="15.75" x14ac:dyDescent="0.25">
      <c r="B15" s="213">
        <v>7</v>
      </c>
      <c r="D15" s="22" t="s">
        <v>886</v>
      </c>
      <c r="O15" s="65" t="str">
        <f>IF(SUMPRODUCT(--ISNUMBER(SEARCH(Keywords!$E$31:$E$46,D15)))&gt;0,Keywords!$E$29,IF(SUMPRODUCT(--ISNUMBER(SEARCH(Keywords!$F$31:$F$48,D15)))&gt;0,Keywords!$F$29,IF(SUMPRODUCT(--ISNUMBER(SEARCH(Keywords!$G$31:$G$45,D15)))&gt;0,Keywords!$G$29,IF(SUMPRODUCT(--ISNUMBER(SEARCH(Keywords!$H$31:$H$46,D15)))&gt;0,Keywords!$H$29,IF(SUMPRODUCT(--ISNUMBER(SEARCH(Keywords!$I$31:$I$56,D15)))&gt;0,Keywords!$I$29," None ")))))</f>
        <v>Apply</v>
      </c>
      <c r="Q15" s="285">
        <v>2</v>
      </c>
      <c r="R15" s="300" t="s">
        <v>305</v>
      </c>
      <c r="S15" s="298" t="s">
        <v>614</v>
      </c>
      <c r="T15" s="299">
        <f>SUM(T9:T14)</f>
        <v>180</v>
      </c>
      <c r="U15" s="214"/>
      <c r="V15" s="214"/>
      <c r="W15" s="214"/>
    </row>
    <row r="16" spans="2:23" ht="15.75" x14ac:dyDescent="0.25">
      <c r="B16" s="213">
        <v>8</v>
      </c>
      <c r="D16" s="22" t="s">
        <v>887</v>
      </c>
      <c r="O16" s="65" t="str">
        <f>IF(SUMPRODUCT(--ISNUMBER(SEARCH(Keywords!$E$31:$E$46,D16)))&gt;0,Keywords!$E$29,IF(SUMPRODUCT(--ISNUMBER(SEARCH(Keywords!$F$31:$F$48,D16)))&gt;0,Keywords!$F$29,IF(SUMPRODUCT(--ISNUMBER(SEARCH(Keywords!$G$31:$G$45,D16)))&gt;0,Keywords!$G$29,IF(SUMPRODUCT(--ISNUMBER(SEARCH(Keywords!$H$31:$H$46,D16)))&gt;0,Keywords!$H$29,IF(SUMPRODUCT(--ISNUMBER(SEARCH(Keywords!$I$31:$I$56,D16)))&gt;0,Keywords!$I$29," None ")))))</f>
        <v>Understand</v>
      </c>
      <c r="Q16" s="285">
        <v>2</v>
      </c>
      <c r="R16" s="36" t="s">
        <v>309</v>
      </c>
    </row>
    <row r="17" spans="2:23" ht="15.75" x14ac:dyDescent="0.25">
      <c r="B17" s="213">
        <v>9</v>
      </c>
      <c r="D17" s="22" t="s">
        <v>903</v>
      </c>
      <c r="O17" s="65" t="str">
        <f>IF(SUMPRODUCT(--ISNUMBER(SEARCH(Keywords!$E$31:$E$46,D17)))&gt;0,Keywords!$E$29,IF(SUMPRODUCT(--ISNUMBER(SEARCH(Keywords!$F$31:$F$48,D17)))&gt;0,Keywords!$F$29,IF(SUMPRODUCT(--ISNUMBER(SEARCH(Keywords!$G$31:$G$45,D17)))&gt;0,Keywords!$G$29,IF(SUMPRODUCT(--ISNUMBER(SEARCH(Keywords!$H$31:$H$46,D17)))&gt;0,Keywords!$H$29,IF(SUMPRODUCT(--ISNUMBER(SEARCH(Keywords!$I$31:$I$56,D17)))&gt;0,Keywords!$I$29," None ")))))</f>
        <v>Remember</v>
      </c>
      <c r="Q17" s="285">
        <v>2</v>
      </c>
      <c r="R17" s="300" t="s">
        <v>309</v>
      </c>
    </row>
    <row r="18" spans="2:23" ht="15.75" x14ac:dyDescent="0.25">
      <c r="B18" s="213">
        <v>10</v>
      </c>
      <c r="D18" s="22" t="s">
        <v>904</v>
      </c>
      <c r="O18" s="65" t="str">
        <f>IF(SUMPRODUCT(--ISNUMBER(SEARCH(Keywords!$E$31:$E$46,D18)))&gt;0,Keywords!$E$29,IF(SUMPRODUCT(--ISNUMBER(SEARCH(Keywords!$F$31:$F$48,D18)))&gt;0,Keywords!$F$29,IF(SUMPRODUCT(--ISNUMBER(SEARCH(Keywords!$G$31:$G$45,D18)))&gt;0,Keywords!$G$29,IF(SUMPRODUCT(--ISNUMBER(SEARCH(Keywords!$H$31:$H$46,D18)))&gt;0,Keywords!$H$29,IF(SUMPRODUCT(--ISNUMBER(SEARCH(Keywords!$I$31:$I$56,D18)))&gt;0,Keywords!$I$29," None ")))))</f>
        <v>Remember</v>
      </c>
      <c r="Q18" s="285">
        <v>2</v>
      </c>
      <c r="R18" s="36" t="s">
        <v>309</v>
      </c>
      <c r="S18" s="301"/>
      <c r="T18" s="301" t="s">
        <v>934</v>
      </c>
      <c r="U18" s="301" t="s">
        <v>935</v>
      </c>
      <c r="V18" s="301" t="s">
        <v>936</v>
      </c>
      <c r="W18" s="301"/>
    </row>
    <row r="19" spans="2:23" ht="15.75" x14ac:dyDescent="0.2">
      <c r="O19" s="65"/>
      <c r="S19" s="309" t="str">
        <f t="shared" ref="S19:S24" si="1">S9</f>
        <v>Remember</v>
      </c>
      <c r="T19" s="310">
        <f t="shared" ref="T19:T24" si="2">ROUND((T9/$T$15)*100,1)</f>
        <v>20</v>
      </c>
      <c r="U19" s="214"/>
      <c r="V19" s="214"/>
      <c r="W19" s="214"/>
    </row>
    <row r="20" spans="2:23" ht="15.75" x14ac:dyDescent="0.2">
      <c r="O20" s="65"/>
      <c r="S20" s="309" t="str">
        <f t="shared" si="1"/>
        <v>Understand</v>
      </c>
      <c r="T20" s="310">
        <f t="shared" si="2"/>
        <v>10</v>
      </c>
      <c r="U20" s="214"/>
      <c r="V20" s="214"/>
      <c r="W20" s="214"/>
    </row>
    <row r="21" spans="2:23" ht="15.75" x14ac:dyDescent="0.2">
      <c r="O21" s="65"/>
      <c r="S21" s="309" t="str">
        <f t="shared" si="1"/>
        <v>Apply</v>
      </c>
      <c r="T21" s="310">
        <f t="shared" si="2"/>
        <v>23.3</v>
      </c>
      <c r="U21" s="214"/>
      <c r="V21" s="214"/>
      <c r="W21" s="214"/>
    </row>
    <row r="22" spans="2:23" ht="15.75" x14ac:dyDescent="0.25">
      <c r="B22" s="213">
        <v>11</v>
      </c>
      <c r="C22" s="235" t="s">
        <v>931</v>
      </c>
      <c r="D22" s="22" t="s">
        <v>909</v>
      </c>
      <c r="O22" s="65" t="str">
        <f>IF(SUMPRODUCT(--ISNUMBER(SEARCH(Keywords!$E$31:$E$46,D22)))&gt;0,Keywords!$E$29,IF(SUMPRODUCT(--ISNUMBER(SEARCH(Keywords!$F$31:$F$48,D22)))&gt;0,Keywords!$F$29,IF(SUMPRODUCT(--ISNUMBER(SEARCH(Keywords!$G$31:$G$45,D22)))&gt;0,Keywords!$G$29,IF(SUMPRODUCT(--ISNUMBER(SEARCH(Keywords!$H$31:$H$46,D22)))&gt;0,Keywords!$H$29,IF(SUMPRODUCT(--ISNUMBER(SEARCH(Keywords!$J$31:$J$56,D22)))&gt;0,Keywords!$J$29," None ")))))</f>
        <v>Analyze</v>
      </c>
      <c r="Q22" s="213">
        <v>6</v>
      </c>
      <c r="R22" s="36" t="s">
        <v>309</v>
      </c>
      <c r="S22" s="309" t="str">
        <f t="shared" si="1"/>
        <v>Analyze</v>
      </c>
      <c r="T22" s="310">
        <f t="shared" si="2"/>
        <v>14.4</v>
      </c>
      <c r="U22" s="214"/>
      <c r="V22" s="214"/>
      <c r="W22" s="214"/>
    </row>
    <row r="23" spans="2:23" ht="15.75" x14ac:dyDescent="0.25">
      <c r="B23" s="235" t="s">
        <v>929</v>
      </c>
      <c r="C23" s="235" t="s">
        <v>932</v>
      </c>
      <c r="D23" s="22" t="s">
        <v>910</v>
      </c>
      <c r="O23" s="65" t="str">
        <f>IF(SUMPRODUCT(--ISNUMBER(SEARCH(Keywords!$E$31:$E$46,D23)))&gt;0,Keywords!$E$29,IF(SUMPRODUCT(--ISNUMBER(SEARCH(Keywords!$F$31:$F$48,D23)))&gt;0,Keywords!$F$29,IF(SUMPRODUCT(--ISNUMBER(SEARCH(Keywords!$G$31:$G$45,D23)))&gt;0,Keywords!$G$29,IF(SUMPRODUCT(--ISNUMBER(SEARCH(Keywords!$H$31:$H$46,D23)))&gt;0,Keywords!$H$29,IF(SUMPRODUCT(--ISNUMBER(SEARCH(Keywords!$J$31:$J$56,D23)))&gt;0,Keywords!$J$29," None ")))))</f>
        <v>Apply</v>
      </c>
      <c r="Q23" s="213">
        <v>10</v>
      </c>
      <c r="R23" s="36" t="s">
        <v>309</v>
      </c>
      <c r="S23" s="309" t="str">
        <f t="shared" si="1"/>
        <v>Evaluate</v>
      </c>
      <c r="T23" s="310">
        <f t="shared" si="2"/>
        <v>26.7</v>
      </c>
      <c r="U23" s="214"/>
      <c r="V23" s="214"/>
      <c r="W23" s="214"/>
    </row>
    <row r="24" spans="2:23" ht="15.75" x14ac:dyDescent="0.2">
      <c r="F24" s="1" t="s">
        <v>911</v>
      </c>
      <c r="O24" s="65"/>
      <c r="S24" s="309" t="str">
        <f t="shared" si="1"/>
        <v>Create</v>
      </c>
      <c r="T24" s="310">
        <f t="shared" si="2"/>
        <v>5.6</v>
      </c>
      <c r="U24" s="214"/>
      <c r="V24" s="214"/>
      <c r="W24" s="214"/>
    </row>
    <row r="25" spans="2:23" x14ac:dyDescent="0.2">
      <c r="O25" s="65"/>
      <c r="S25" s="214"/>
      <c r="T25" s="214"/>
      <c r="U25" s="214"/>
      <c r="V25" s="214"/>
      <c r="W25" s="214"/>
    </row>
    <row r="26" spans="2:23" ht="15.75" x14ac:dyDescent="0.25">
      <c r="B26" s="235" t="s">
        <v>930</v>
      </c>
      <c r="C26" s="235" t="s">
        <v>931</v>
      </c>
      <c r="D26" s="22" t="s">
        <v>912</v>
      </c>
      <c r="O26" s="65" t="str">
        <f>IF(SUMPRODUCT(--ISNUMBER(SEARCH(Keywords!$E$31:$E$46,D26)))&gt;0,Keywords!$E$29,IF(SUMPRODUCT(--ISNUMBER(SEARCH(Keywords!$F$31:$F$48,D26)))&gt;0,Keywords!$F$29,IF(SUMPRODUCT(--ISNUMBER(SEARCH(Keywords!$G$31:$G$45,D26)))&gt;0,Keywords!$G$29,IF(SUMPRODUCT(--ISNUMBER(SEARCH(Keywords!$H$31:$H$46,D26)))&gt;0,Keywords!$H$29,IF(SUMPRODUCT(--ISNUMBER(SEARCH(Keywords!$J$31:$J$56,D26)))&gt;0,Keywords!$J$29," None ")))))</f>
        <v>Analyze</v>
      </c>
      <c r="Q26" s="213">
        <v>12</v>
      </c>
      <c r="R26" s="36" t="s">
        <v>305</v>
      </c>
      <c r="S26" s="301" t="s">
        <v>672</v>
      </c>
      <c r="T26" s="311">
        <f>SUM(T19:T24)</f>
        <v>100</v>
      </c>
      <c r="U26" s="214"/>
      <c r="V26" s="214"/>
      <c r="W26" s="214"/>
    </row>
    <row r="27" spans="2:23" ht="15.75" x14ac:dyDescent="0.25">
      <c r="C27" s="235" t="s">
        <v>932</v>
      </c>
      <c r="D27" s="22" t="s">
        <v>913</v>
      </c>
      <c r="O27" s="65" t="str">
        <f>IF(SUMPRODUCT(--ISNUMBER(SEARCH(Keywords!$E$31:$E$46,D27)))&gt;0,Keywords!$E$29,IF(SUMPRODUCT(--ISNUMBER(SEARCH(Keywords!$F$31:$F$48,D27)))&gt;0,Keywords!$F$29,IF(SUMPRODUCT(--ISNUMBER(SEARCH(Keywords!$G$31:$G$45,D27)))&gt;0,Keywords!$G$29,IF(SUMPRODUCT(--ISNUMBER(SEARCH(Keywords!$H$31:$H$46,D27)))&gt;0,Keywords!$H$29,IF(SUMPRODUCT(--ISNUMBER(SEARCH(Keywords!$J$31:$J$56,D27)))&gt;0,Keywords!$J$29," None ")))))</f>
        <v>Apply</v>
      </c>
      <c r="Q27" s="213">
        <v>4</v>
      </c>
      <c r="R27" s="36" t="s">
        <v>309</v>
      </c>
    </row>
    <row r="28" spans="2:23" x14ac:dyDescent="0.2">
      <c r="O28" s="65"/>
    </row>
    <row r="29" spans="2:23" ht="15.75" x14ac:dyDescent="0.25">
      <c r="B29" s="213">
        <v>12</v>
      </c>
      <c r="C29" s="235" t="s">
        <v>931</v>
      </c>
      <c r="D29" s="22" t="s">
        <v>914</v>
      </c>
      <c r="O29" s="65" t="str">
        <f>IF(SUMPRODUCT(--ISNUMBER(SEARCH(Keywords!$E$31:$E$46,D29)))&gt;0,Keywords!$E$29,IF(SUMPRODUCT(--ISNUMBER(SEARCH(Keywords!$F$31:$F$48,D29)))&gt;0,Keywords!$F$29,IF(SUMPRODUCT(--ISNUMBER(SEARCH(Keywords!$G$31:$G$45,D29)))&gt;0,Keywords!$G$29,IF(SUMPRODUCT(--ISNUMBER(SEARCH(Keywords!$H$31:$H$46,D29)))&gt;0,Keywords!$H$29,IF(SUMPRODUCT(--ISNUMBER(SEARCH(Keywords!$I$31:$I$56,D29)))&gt;0,Keywords!$I$29," None ")))))</f>
        <v>Evaluate</v>
      </c>
      <c r="Q29" s="213">
        <v>16</v>
      </c>
      <c r="R29" s="36" t="s">
        <v>306</v>
      </c>
    </row>
    <row r="30" spans="2:23" ht="15.75" x14ac:dyDescent="0.25">
      <c r="B30" s="235" t="s">
        <v>929</v>
      </c>
      <c r="C30" s="235" t="s">
        <v>932</v>
      </c>
      <c r="D30" s="22"/>
      <c r="O30" s="65"/>
      <c r="Q30" s="235" t="s">
        <v>430</v>
      </c>
      <c r="R30" s="300" t="s">
        <v>430</v>
      </c>
    </row>
    <row r="31" spans="2:23" x14ac:dyDescent="0.2">
      <c r="F31" s="1" t="s">
        <v>911</v>
      </c>
      <c r="O31" s="65"/>
    </row>
    <row r="32" spans="2:23" ht="15.75" x14ac:dyDescent="0.25">
      <c r="B32" s="235" t="s">
        <v>930</v>
      </c>
      <c r="C32" s="235" t="s">
        <v>931</v>
      </c>
      <c r="D32" s="22" t="s">
        <v>920</v>
      </c>
      <c r="O32" s="65" t="str">
        <f>IF(SUMPRODUCT(--ISNUMBER(SEARCH(Keywords!$E$31:$E$46,D32)))&gt;0,Keywords!$E$29,IF(SUMPRODUCT(--ISNUMBER(SEARCH(Keywords!$F$31:$F$48,D32)))&gt;0,Keywords!$F$29,IF(SUMPRODUCT(--ISNUMBER(SEARCH(Keywords!$G$31:$G$45,D32)))&gt;0,Keywords!$G$29,IF(SUMPRODUCT(--ISNUMBER(SEARCH(Keywords!$H$31:$H$46,D32)))&gt;0,Keywords!$H$29,IF(SUMPRODUCT(--ISNUMBER(SEARCH(Keywords!$I$31:$I$56,D32)))&gt;0,Keywords!$I$29," None ")))))</f>
        <v>Evaluate</v>
      </c>
      <c r="Q32" s="213">
        <v>16</v>
      </c>
      <c r="R32" s="36" t="s">
        <v>306</v>
      </c>
    </row>
    <row r="33" spans="2:20" ht="15.75" x14ac:dyDescent="0.25">
      <c r="C33" s="235" t="s">
        <v>932</v>
      </c>
      <c r="D33" s="22"/>
      <c r="O33" s="65"/>
      <c r="Q33" s="235" t="s">
        <v>430</v>
      </c>
      <c r="R33" s="36" t="s">
        <v>430</v>
      </c>
    </row>
    <row r="34" spans="2:20" x14ac:dyDescent="0.2">
      <c r="O34" s="65"/>
    </row>
    <row r="35" spans="2:20" ht="15.75" x14ac:dyDescent="0.25">
      <c r="B35" s="213">
        <v>13</v>
      </c>
      <c r="C35" s="235" t="s">
        <v>931</v>
      </c>
      <c r="D35" s="284" t="s">
        <v>915</v>
      </c>
      <c r="O35" s="65" t="str">
        <f>IF(SUMPRODUCT(--ISNUMBER(SEARCH(Keywords!$E$31:$E$46,D35)))&gt;0,Keywords!$E$29,IF(SUMPRODUCT(--ISNUMBER(SEARCH(Keywords!$F$31:$F$48,D35)))&gt;0,Keywords!$F$29,IF(SUMPRODUCT(--ISNUMBER(SEARCH(Keywords!$G$31:$G$45,D35)))&gt;0,Keywords!$G$29,IF(SUMPRODUCT(--ISNUMBER(SEARCH(Keywords!$H$31:$H$46,D35)))&gt;0,Keywords!$H$29,IF(SUMPRODUCT(--ISNUMBER(SEARCH(Keywords!$J$31:$J$56,D35)))&gt;0,Keywords!$J$29," None ")))))</f>
        <v>Remember</v>
      </c>
      <c r="Q35" s="213">
        <v>16</v>
      </c>
      <c r="R35" s="36" t="s">
        <v>309</v>
      </c>
    </row>
    <row r="36" spans="2:20" ht="15.75" x14ac:dyDescent="0.25">
      <c r="B36" s="235" t="s">
        <v>929</v>
      </c>
      <c r="C36" s="235" t="s">
        <v>932</v>
      </c>
      <c r="D36" s="284"/>
      <c r="O36" s="65"/>
      <c r="Q36" s="235" t="s">
        <v>430</v>
      </c>
      <c r="R36" s="36" t="s">
        <v>430</v>
      </c>
    </row>
    <row r="37" spans="2:20" x14ac:dyDescent="0.2">
      <c r="F37" s="1" t="s">
        <v>911</v>
      </c>
      <c r="O37" s="65"/>
    </row>
    <row r="38" spans="2:20" ht="15.75" x14ac:dyDescent="0.25">
      <c r="B38" s="235" t="s">
        <v>930</v>
      </c>
      <c r="C38" s="235" t="s">
        <v>931</v>
      </c>
      <c r="D38" s="22" t="s">
        <v>916</v>
      </c>
      <c r="O38" s="65" t="str">
        <f>IF(SUMPRODUCT(--ISNUMBER(SEARCH(Keywords!$E$31:$E$46,D38)))&gt;0,Keywords!$E$29,IF(SUMPRODUCT(--ISNUMBER(SEARCH(Keywords!$F$31:$F$48,D38)))&gt;0,Keywords!$F$29,IF(SUMPRODUCT(--ISNUMBER(SEARCH(Keywords!$G$31:$G$45,D38)))&gt;0,Keywords!$G$29,IF(SUMPRODUCT(--ISNUMBER(SEARCH(Keywords!$H$31:$H$46,D38)))&gt;0,Keywords!$H$29,IF(SUMPRODUCT(--ISNUMBER(SEARCH(Keywords!$J$31:$J$56,D38)))&gt;0,Keywords!$J$29," None ")))))</f>
        <v>Understand</v>
      </c>
      <c r="Q38" s="213">
        <v>16</v>
      </c>
      <c r="R38" s="36" t="s">
        <v>305</v>
      </c>
    </row>
    <row r="39" spans="2:20" ht="15.75" x14ac:dyDescent="0.25">
      <c r="C39" s="235" t="s">
        <v>932</v>
      </c>
      <c r="D39" s="22"/>
      <c r="O39" s="65"/>
      <c r="Q39" s="235" t="s">
        <v>430</v>
      </c>
      <c r="R39" s="36" t="s">
        <v>430</v>
      </c>
    </row>
    <row r="40" spans="2:20" x14ac:dyDescent="0.2">
      <c r="O40" s="65"/>
    </row>
    <row r="41" spans="2:20" ht="15.75" x14ac:dyDescent="0.25">
      <c r="B41" s="213">
        <v>14</v>
      </c>
      <c r="C41" s="235" t="s">
        <v>931</v>
      </c>
      <c r="D41" s="22" t="s">
        <v>917</v>
      </c>
      <c r="O41" s="65" t="str">
        <f>IF(SUMPRODUCT(--ISNUMBER(SEARCH(Keywords!$E$31:$E$46,D41)))&gt;0,Keywords!$E$29,IF(SUMPRODUCT(--ISNUMBER(SEARCH(Keywords!$F$31:$F$48,D41)))&gt;0,Keywords!$F$29,IF(SUMPRODUCT(--ISNUMBER(SEARCH(Keywords!$G$31:$G$45,D41)))&gt;0,Keywords!$G$29,IF(SUMPRODUCT(--ISNUMBER(SEARCH(Keywords!$H$31:$H$46,D41)))&gt;0,Keywords!$H$29,IF(SUMPRODUCT(--ISNUMBER(SEARCH(Keywords!$J$31:$J$56,D41)))&gt;0,Keywords!$J$29," None ")))))</f>
        <v>Apply</v>
      </c>
      <c r="Q41" s="213">
        <v>8</v>
      </c>
      <c r="R41" s="36" t="s">
        <v>305</v>
      </c>
    </row>
    <row r="42" spans="2:20" ht="15.75" x14ac:dyDescent="0.25">
      <c r="B42" s="235" t="s">
        <v>929</v>
      </c>
      <c r="C42" s="235" t="s">
        <v>932</v>
      </c>
      <c r="D42" s="22" t="s">
        <v>918</v>
      </c>
      <c r="O42" s="65" t="str">
        <f>IF(SUMPRODUCT(--ISNUMBER(SEARCH(Keywords!$E$31:$E$46,D42)))&gt;0,Keywords!$E$29,IF(SUMPRODUCT(--ISNUMBER(SEARCH(Keywords!$F$31:$F$48,D42)))&gt;0,Keywords!$F$29,IF(SUMPRODUCT(--ISNUMBER(SEARCH(Keywords!$G$31:$G$45,D42)))&gt;0,Keywords!$G$29,IF(SUMPRODUCT(--ISNUMBER(SEARCH(Keywords!$H$31:$H$46,D42)))&gt;0,Keywords!$H$29,IF(SUMPRODUCT(--ISNUMBER(SEARCH(Keywords!$I$31:$I$56,D42)))&gt;0,Keywords!$I$29," None ")))))</f>
        <v>Apply</v>
      </c>
      <c r="Q42" s="213">
        <v>8</v>
      </c>
      <c r="R42" s="36" t="s">
        <v>305</v>
      </c>
    </row>
    <row r="43" spans="2:20" x14ac:dyDescent="0.2">
      <c r="F43" s="1" t="s">
        <v>911</v>
      </c>
      <c r="O43" s="65"/>
    </row>
    <row r="44" spans="2:20" ht="15.75" x14ac:dyDescent="0.25">
      <c r="B44" s="235" t="s">
        <v>930</v>
      </c>
      <c r="C44" s="235" t="s">
        <v>931</v>
      </c>
      <c r="D44" s="22" t="s">
        <v>919</v>
      </c>
      <c r="O44" s="65" t="str">
        <f>IF(SUMPRODUCT(--ISNUMBER(SEARCH(Keywords!$E$31:$E$46,D44)))&gt;0,Keywords!$E$29,IF(SUMPRODUCT(--ISNUMBER(SEARCH(Keywords!$F$31:$F$48,D44)))&gt;0,Keywords!$F$29,IF(SUMPRODUCT(--ISNUMBER(SEARCH(Keywords!$G$31:$G$45,D44)))&gt;0,Keywords!$G$29,IF(SUMPRODUCT(--ISNUMBER(SEARCH(Keywords!$H$31:$H$46,D44)))&gt;0,Keywords!$H$29,IF(SUMPRODUCT(--ISNUMBER(SEARCH(Keywords!$I$31:$I$56,D44)))&gt;0,Keywords!$I$29," None ")))))</f>
        <v>Evaluate</v>
      </c>
      <c r="Q44" s="213">
        <v>8</v>
      </c>
      <c r="R44" s="36" t="s">
        <v>305</v>
      </c>
    </row>
    <row r="45" spans="2:20" ht="15.75" x14ac:dyDescent="0.25">
      <c r="C45" s="235" t="s">
        <v>932</v>
      </c>
      <c r="D45" s="22" t="s">
        <v>908</v>
      </c>
      <c r="O45" s="65" t="str">
        <f>IF(SUMPRODUCT(--ISNUMBER(SEARCH(Keywords!$E$31:$E$46,D45)))&gt;0,Keywords!$E$29,IF(SUMPRODUCT(--ISNUMBER(SEARCH(Keywords!$F$31:$F$48,D45)))&gt;0,Keywords!$F$29,IF(SUMPRODUCT(--ISNUMBER(SEARCH(Keywords!$G$31:$G$45,D45)))&gt;0,Keywords!$G$29,IF(SUMPRODUCT(--ISNUMBER(SEARCH(Keywords!$H$31:$H$46,D45)))&gt;0,Keywords!$H$29,IF(SUMPRODUCT(--ISNUMBER(SEARCH(Keywords!$J$31:$J$56,D45)))&gt;0,Keywords!$J$29," None ")))))</f>
        <v>Create</v>
      </c>
      <c r="Q45" s="213">
        <v>8</v>
      </c>
      <c r="R45" s="36" t="s">
        <v>305</v>
      </c>
    </row>
    <row r="46" spans="2:20" x14ac:dyDescent="0.2">
      <c r="O46" s="65"/>
    </row>
    <row r="47" spans="2:20" ht="15.75" x14ac:dyDescent="0.25">
      <c r="B47" s="213">
        <v>15</v>
      </c>
      <c r="C47" s="235" t="s">
        <v>931</v>
      </c>
      <c r="D47" s="22" t="s">
        <v>922</v>
      </c>
      <c r="E47" s="22"/>
      <c r="O47" s="65" t="str">
        <f>IF(SUMPRODUCT(--ISNUMBER(SEARCH(Keywords!$E$31:$E$46,D47)))&gt;0,Keywords!$E$29,IF(SUMPRODUCT(--ISNUMBER(SEARCH(Keywords!$F$31:$F$48,D47)))&gt;0,Keywords!$F$29,IF(SUMPRODUCT(--ISNUMBER(SEARCH(Keywords!$G$31:$G$45,D47)))&gt;0,Keywords!$G$29,IF(SUMPRODUCT(--ISNUMBER(SEARCH(Keywords!$H$31:$H$46,D47)))&gt;0,Keywords!$H$29,IF(SUMPRODUCT(--ISNUMBER(SEARCH(Keywords!$J$31:$J$56,D47)))&gt;0,Keywords!$J$29," None ")))))</f>
        <v>Analyze</v>
      </c>
      <c r="Q47" s="213">
        <v>8</v>
      </c>
      <c r="R47" s="36" t="s">
        <v>305</v>
      </c>
      <c r="T47">
        <v>8.99</v>
      </c>
    </row>
    <row r="48" spans="2:20" ht="15.75" x14ac:dyDescent="0.25">
      <c r="B48" s="235" t="s">
        <v>929</v>
      </c>
      <c r="C48" s="235" t="s">
        <v>932</v>
      </c>
      <c r="D48" s="22" t="s">
        <v>923</v>
      </c>
      <c r="O48" s="65" t="str">
        <f>IF(SUMPRODUCT(--ISNUMBER(SEARCH(Keywords!$E$31:$E$46,D48)))&gt;0,Keywords!$E$29,IF(SUMPRODUCT(--ISNUMBER(SEARCH(Keywords!$F$31:$F$48,D48)))&gt;0,Keywords!$F$29,IF(SUMPRODUCT(--ISNUMBER(SEARCH(Keywords!$G$31:$G$45,D48)))&gt;0,Keywords!$G$29,IF(SUMPRODUCT(--ISNUMBER(SEARCH(Keywords!$H$31:$H$46,D48)))&gt;0,Keywords!$H$29,IF(SUMPRODUCT(--ISNUMBER(SEARCH(Keywords!$J$31:$J$56,D48)))&gt;0,Keywords!$J$29," None ")))))</f>
        <v>Apply</v>
      </c>
      <c r="Q48" s="213">
        <v>8</v>
      </c>
      <c r="R48" s="36" t="s">
        <v>306</v>
      </c>
      <c r="T48">
        <v>16.850000000000001</v>
      </c>
    </row>
    <row r="49" spans="1:32" x14ac:dyDescent="0.2">
      <c r="F49" s="1" t="s">
        <v>911</v>
      </c>
      <c r="O49" s="65"/>
      <c r="T49">
        <v>21.35</v>
      </c>
    </row>
    <row r="50" spans="1:32" ht="15.75" x14ac:dyDescent="0.25">
      <c r="B50" s="235" t="s">
        <v>930</v>
      </c>
      <c r="C50" s="235" t="s">
        <v>931</v>
      </c>
      <c r="D50" s="22" t="s">
        <v>924</v>
      </c>
      <c r="O50" s="65" t="str">
        <f>IF(SUMPRODUCT(--ISNUMBER(SEARCH(Keywords!$E$31:$E$46,D50)))&gt;0,Keywords!$E$29,IF(SUMPRODUCT(--ISNUMBER(SEARCH(Keywords!$F$31:$F$48,D50)))&gt;0,Keywords!$F$29,IF(SUMPRODUCT(--ISNUMBER(SEARCH(Keywords!$G$31:$G$45,D50)))&gt;0,Keywords!$G$29,IF(SUMPRODUCT(--ISNUMBER(SEARCH(Keywords!$H$31:$H$46,D50)))&gt;0,Keywords!$H$29,IF(SUMPRODUCT(--ISNUMBER(SEARCH(Keywords!$I$31:$I$56,D50)))&gt;0,Keywords!$I$29," None ")))))</f>
        <v>Evaluate</v>
      </c>
      <c r="Q50" s="213">
        <v>8</v>
      </c>
      <c r="R50" s="36" t="s">
        <v>306</v>
      </c>
      <c r="T50">
        <v>52.81</v>
      </c>
    </row>
    <row r="51" spans="1:32" ht="15.75" x14ac:dyDescent="0.25">
      <c r="C51" s="235" t="s">
        <v>932</v>
      </c>
      <c r="D51" s="22" t="s">
        <v>926</v>
      </c>
      <c r="O51" s="65" t="str">
        <f>IF(SUMPRODUCT(--ISNUMBER(SEARCH(Keywords!$E$31:$E$46,D51)))&gt;0,Keywords!$E$29,IF(SUMPRODUCT(--ISNUMBER(SEARCH(Keywords!$F$31:$F$48,D51)))&gt;0,Keywords!$F$29,IF(SUMPRODUCT(--ISNUMBER(SEARCH(Keywords!$G$31:$G$45,D51)))&gt;0,Keywords!$G$29,IF(SUMPRODUCT(--ISNUMBER(SEARCH(Keywords!$H$31:$H$46,D51)))&gt;0,Keywords!$H$29,IF(SUMPRODUCT(--ISNUMBER(SEARCH(Keywords!$J$31:$J$56,D51)))&gt;0,Keywords!$J$29," None ")))))</f>
        <v>Remember</v>
      </c>
      <c r="Q51" s="213">
        <v>8</v>
      </c>
      <c r="R51" s="36" t="s">
        <v>306</v>
      </c>
    </row>
    <row r="57" spans="1:32" x14ac:dyDescent="0.2">
      <c r="C57" s="302"/>
      <c r="D57" s="302"/>
      <c r="E57" s="302"/>
      <c r="F57" s="302"/>
      <c r="G57" s="302"/>
      <c r="H57" s="302"/>
      <c r="I57" s="302"/>
      <c r="J57" s="302"/>
      <c r="K57" s="302"/>
      <c r="L57" s="302"/>
      <c r="M57" s="786">
        <v>11</v>
      </c>
      <c r="N57" s="788"/>
      <c r="O57" s="788"/>
      <c r="P57" s="787"/>
      <c r="Q57" s="786">
        <v>12</v>
      </c>
      <c r="R57" s="788"/>
      <c r="S57" s="788"/>
      <c r="T57" s="787"/>
      <c r="U57" s="786">
        <v>13</v>
      </c>
      <c r="V57" s="788"/>
      <c r="W57" s="788"/>
      <c r="X57" s="787"/>
      <c r="Y57" s="786">
        <v>14</v>
      </c>
      <c r="Z57" s="788"/>
      <c r="AA57" s="788"/>
      <c r="AB57" s="787"/>
      <c r="AC57" s="786">
        <v>15</v>
      </c>
      <c r="AD57" s="788"/>
      <c r="AE57" s="788"/>
      <c r="AF57" s="787"/>
    </row>
    <row r="58" spans="1:32" x14ac:dyDescent="0.2">
      <c r="C58" s="302" t="s">
        <v>942</v>
      </c>
      <c r="D58" s="302" t="s">
        <v>943</v>
      </c>
      <c r="E58" s="302" t="s">
        <v>944</v>
      </c>
      <c r="F58" s="302" t="s">
        <v>945</v>
      </c>
      <c r="G58" s="302" t="s">
        <v>946</v>
      </c>
      <c r="H58" s="302" t="s">
        <v>947</v>
      </c>
      <c r="I58" s="302" t="s">
        <v>948</v>
      </c>
      <c r="J58" s="302" t="s">
        <v>949</v>
      </c>
      <c r="K58" s="302" t="s">
        <v>950</v>
      </c>
      <c r="L58" s="302" t="s">
        <v>951</v>
      </c>
      <c r="M58" s="786" t="s">
        <v>929</v>
      </c>
      <c r="N58" s="787"/>
      <c r="O58" s="789" t="s">
        <v>930</v>
      </c>
      <c r="P58" s="790"/>
      <c r="Q58" s="786" t="s">
        <v>929</v>
      </c>
      <c r="R58" s="787"/>
      <c r="S58" s="786" t="s">
        <v>930</v>
      </c>
      <c r="T58" s="787"/>
      <c r="U58" s="786" t="s">
        <v>929</v>
      </c>
      <c r="V58" s="787"/>
      <c r="W58" s="786" t="s">
        <v>930</v>
      </c>
      <c r="X58" s="787"/>
      <c r="Y58" s="786" t="s">
        <v>929</v>
      </c>
      <c r="Z58" s="787"/>
      <c r="AA58" s="789" t="s">
        <v>930</v>
      </c>
      <c r="AB58" s="790"/>
      <c r="AC58" s="303" t="s">
        <v>929</v>
      </c>
      <c r="AD58" s="304"/>
      <c r="AE58" s="786" t="s">
        <v>930</v>
      </c>
      <c r="AF58" s="787"/>
    </row>
    <row r="59" spans="1:32" x14ac:dyDescent="0.2"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5" t="s">
        <v>931</v>
      </c>
      <c r="N59" s="305" t="s">
        <v>932</v>
      </c>
      <c r="O59" s="305" t="s">
        <v>931</v>
      </c>
      <c r="P59" s="305" t="s">
        <v>932</v>
      </c>
      <c r="Q59" s="305" t="s">
        <v>931</v>
      </c>
      <c r="R59" s="305" t="s">
        <v>932</v>
      </c>
      <c r="S59" s="305" t="s">
        <v>931</v>
      </c>
      <c r="T59" s="305" t="s">
        <v>932</v>
      </c>
      <c r="U59" s="305" t="s">
        <v>931</v>
      </c>
      <c r="V59" s="305" t="s">
        <v>932</v>
      </c>
      <c r="W59" s="305" t="s">
        <v>931</v>
      </c>
      <c r="X59" s="305" t="s">
        <v>932</v>
      </c>
      <c r="Y59" s="305" t="s">
        <v>931</v>
      </c>
      <c r="Z59" s="305" t="s">
        <v>932</v>
      </c>
      <c r="AA59" s="305" t="s">
        <v>931</v>
      </c>
      <c r="AB59" s="305" t="s">
        <v>932</v>
      </c>
      <c r="AC59" s="305" t="s">
        <v>931</v>
      </c>
      <c r="AD59" s="305" t="s">
        <v>932</v>
      </c>
      <c r="AE59" s="305" t="s">
        <v>931</v>
      </c>
      <c r="AF59" s="305" t="s">
        <v>932</v>
      </c>
    </row>
    <row r="60" spans="1:32" s="214" customFormat="1" x14ac:dyDescent="0.2">
      <c r="A60" s="307"/>
      <c r="B60" s="308"/>
      <c r="C60" s="304">
        <f>$Q$9</f>
        <v>2</v>
      </c>
      <c r="D60" s="304">
        <f>$Q$9</f>
        <v>2</v>
      </c>
      <c r="E60" s="304">
        <f>$Q$10</f>
        <v>2</v>
      </c>
      <c r="F60" s="304">
        <f>$Q$11</f>
        <v>2</v>
      </c>
      <c r="G60" s="304">
        <f>$Q$12</f>
        <v>2</v>
      </c>
      <c r="H60" s="304">
        <f>$Q$13</f>
        <v>2</v>
      </c>
      <c r="I60" s="304">
        <f>$Q$14</f>
        <v>2</v>
      </c>
      <c r="J60" s="304">
        <f>$Q$15</f>
        <v>2</v>
      </c>
      <c r="K60" s="304">
        <f>$Q$16</f>
        <v>2</v>
      </c>
      <c r="L60" s="304">
        <f>$Q$17</f>
        <v>2</v>
      </c>
      <c r="M60" s="302">
        <f>$Q$22</f>
        <v>6</v>
      </c>
      <c r="N60" s="302">
        <f>$Q$23</f>
        <v>10</v>
      </c>
      <c r="O60" s="302">
        <f>Q26</f>
        <v>12</v>
      </c>
      <c r="P60" s="302">
        <f>Q27</f>
        <v>4</v>
      </c>
      <c r="Q60" s="302">
        <f>Q29</f>
        <v>16</v>
      </c>
      <c r="R60" s="302" t="str">
        <f>Q30</f>
        <v>-</v>
      </c>
      <c r="S60" s="302">
        <f>Q32</f>
        <v>16</v>
      </c>
      <c r="T60" s="302" t="str">
        <f>Q33</f>
        <v>-</v>
      </c>
      <c r="U60" s="302">
        <f>Q35</f>
        <v>16</v>
      </c>
      <c r="V60" s="302" t="str">
        <f>Q36</f>
        <v>-</v>
      </c>
      <c r="W60" s="302">
        <f>Q38</f>
        <v>16</v>
      </c>
      <c r="X60" s="302" t="str">
        <f>Q39</f>
        <v>-</v>
      </c>
      <c r="Y60" s="302">
        <f>Q41</f>
        <v>8</v>
      </c>
      <c r="Z60" s="302">
        <f>Q42</f>
        <v>8</v>
      </c>
      <c r="AA60" s="302">
        <f>Q44</f>
        <v>8</v>
      </c>
      <c r="AB60" s="302">
        <f>Q45</f>
        <v>8</v>
      </c>
      <c r="AC60" s="302">
        <f>Q47</f>
        <v>8</v>
      </c>
      <c r="AD60" s="302">
        <f>Q48</f>
        <v>8</v>
      </c>
      <c r="AE60" s="302">
        <f>Q50</f>
        <v>8</v>
      </c>
      <c r="AF60" s="302">
        <f>Q51</f>
        <v>8</v>
      </c>
    </row>
    <row r="61" spans="1:32" s="213" customFormat="1" x14ac:dyDescent="0.2">
      <c r="C61" s="213" t="str">
        <f>R9</f>
        <v>CO1</v>
      </c>
      <c r="D61" s="213" t="str">
        <f>R10</f>
        <v>CO1</v>
      </c>
      <c r="E61" s="213" t="str">
        <f>R11</f>
        <v>CO1</v>
      </c>
      <c r="F61" s="213" t="str">
        <f>R12</f>
        <v>CO2</v>
      </c>
      <c r="G61" s="213" t="str">
        <f>R13</f>
        <v>CO1</v>
      </c>
      <c r="H61" s="213" t="str">
        <f>R14</f>
        <v>CO2</v>
      </c>
      <c r="I61" s="213" t="str">
        <f>R15</f>
        <v>CO2</v>
      </c>
      <c r="J61" s="213" t="str">
        <f>R16</f>
        <v>CO1</v>
      </c>
      <c r="K61" s="213" t="str">
        <f>R17</f>
        <v>CO1</v>
      </c>
      <c r="L61" s="213" t="str">
        <f>R18</f>
        <v>CO1</v>
      </c>
      <c r="M61" s="213" t="str">
        <f>R22</f>
        <v>CO1</v>
      </c>
      <c r="N61" s="213" t="str">
        <f>R23</f>
        <v>CO1</v>
      </c>
      <c r="O61" s="213" t="str">
        <f>R26</f>
        <v>CO2</v>
      </c>
      <c r="P61" s="213" t="str">
        <f>R27</f>
        <v>CO1</v>
      </c>
      <c r="Q61" s="213" t="str">
        <f>R29</f>
        <v>CO3</v>
      </c>
      <c r="R61" s="213" t="str">
        <f>R30</f>
        <v>-</v>
      </c>
      <c r="S61" s="213" t="str">
        <f>R32</f>
        <v>CO3</v>
      </c>
      <c r="T61" s="213" t="str">
        <f>R33</f>
        <v>-</v>
      </c>
      <c r="U61" s="213" t="str">
        <f>R35</f>
        <v>CO1</v>
      </c>
      <c r="V61" s="213" t="str">
        <f>R36</f>
        <v>-</v>
      </c>
      <c r="W61" s="213" t="str">
        <f>R38</f>
        <v>CO2</v>
      </c>
      <c r="X61" s="213" t="str">
        <f>R39</f>
        <v>-</v>
      </c>
      <c r="Y61" s="213" t="str">
        <f>R41</f>
        <v>CO2</v>
      </c>
      <c r="Z61" s="213" t="str">
        <f>R42</f>
        <v>CO2</v>
      </c>
      <c r="AA61" s="213" t="str">
        <f>R44</f>
        <v>CO2</v>
      </c>
      <c r="AB61" s="213" t="str">
        <f>R45</f>
        <v>CO2</v>
      </c>
      <c r="AC61" s="213" t="str">
        <f>R47</f>
        <v>CO2</v>
      </c>
      <c r="AD61" s="213" t="str">
        <f>R48</f>
        <v>CO3</v>
      </c>
      <c r="AE61" s="213" t="str">
        <f>R50</f>
        <v>CO3</v>
      </c>
      <c r="AF61" s="213" t="str">
        <f>R51</f>
        <v>CO3</v>
      </c>
    </row>
    <row r="64" spans="1:32" x14ac:dyDescent="0.2">
      <c r="E64" s="1" t="s">
        <v>1251</v>
      </c>
    </row>
    <row r="66" spans="3:8" x14ac:dyDescent="0.2">
      <c r="C66" s="80" t="s">
        <v>309</v>
      </c>
      <c r="D66" s="80" t="s">
        <v>305</v>
      </c>
      <c r="E66" s="80" t="s">
        <v>306</v>
      </c>
      <c r="F66" s="80" t="s">
        <v>307</v>
      </c>
      <c r="G66" s="80" t="s">
        <v>308</v>
      </c>
      <c r="H66" s="80" t="s">
        <v>570</v>
      </c>
    </row>
    <row r="67" spans="3:8" x14ac:dyDescent="0.2">
      <c r="C67" s="456">
        <f>SUMIF($C$61:$AF$61,"=co1",$C$60:$AF$60)</f>
        <v>50</v>
      </c>
      <c r="D67" s="456">
        <f>SUMIF($C$61:$AF$61,"=co2",$C$60:$AF$60)</f>
        <v>74</v>
      </c>
      <c r="E67" s="456">
        <f>SUMIF($C$61:$AF$61,"=co3",$C$60:$AF$60)</f>
        <v>56</v>
      </c>
      <c r="F67" s="456">
        <f>SUMIF($C$61:$AF$61,"=co4",$C$60:$AF$60)</f>
        <v>0</v>
      </c>
      <c r="G67" s="456">
        <f>SUMIF($C$61:$AF$61,"=co5",$C$60:$AF$60)</f>
        <v>0</v>
      </c>
      <c r="H67" s="456">
        <f>SUMIF($C$61:$AF$61,"=co6",$C$60:$AF$60)</f>
        <v>0</v>
      </c>
    </row>
  </sheetData>
  <mergeCells count="14">
    <mergeCell ref="AE58:AF58"/>
    <mergeCell ref="M57:P57"/>
    <mergeCell ref="Q57:T57"/>
    <mergeCell ref="U57:X57"/>
    <mergeCell ref="Y57:AB57"/>
    <mergeCell ref="AC57:AF57"/>
    <mergeCell ref="U58:V58"/>
    <mergeCell ref="W58:X58"/>
    <mergeCell ref="Y58:Z58"/>
    <mergeCell ref="AA58:AB58"/>
    <mergeCell ref="M58:N58"/>
    <mergeCell ref="O58:P58"/>
    <mergeCell ref="Q58:R58"/>
    <mergeCell ref="S58:T58"/>
  </mergeCells>
  <phoneticPr fontId="106" type="noConversion"/>
  <pageMargins left="0.7" right="0.7" top="0.75" bottom="0.75" header="0.3" footer="0.3"/>
  <pageSetup orientation="portrait" r:id="rId1"/>
  <ignoredErrors>
    <ignoredError sqref="O42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8:AF67"/>
  <sheetViews>
    <sheetView topLeftCell="C13" workbookViewId="0">
      <selection activeCell="E64" sqref="E64"/>
    </sheetView>
  </sheetViews>
  <sheetFormatPr defaultRowHeight="12.75" x14ac:dyDescent="0.2"/>
  <cols>
    <col min="2" max="3" width="9.140625" style="213"/>
    <col min="15" max="15" width="13.140625" customWidth="1"/>
    <col min="17" max="17" width="9.140625" style="213"/>
    <col min="19" max="19" width="14.42578125" customWidth="1"/>
  </cols>
  <sheetData>
    <row r="8" spans="2:23" s="1" customFormat="1" ht="15.75" x14ac:dyDescent="0.2">
      <c r="B8" s="66" t="s">
        <v>927</v>
      </c>
      <c r="C8" s="66"/>
      <c r="D8" s="286" t="s">
        <v>411</v>
      </c>
      <c r="O8" s="297" t="s">
        <v>928</v>
      </c>
      <c r="Q8" s="66" t="s">
        <v>428</v>
      </c>
      <c r="S8" s="301"/>
      <c r="T8" s="301" t="s">
        <v>934</v>
      </c>
      <c r="U8" s="301" t="s">
        <v>935</v>
      </c>
      <c r="V8" s="301" t="s">
        <v>936</v>
      </c>
      <c r="W8" s="301"/>
    </row>
    <row r="9" spans="2:23" ht="18.95" customHeight="1" x14ac:dyDescent="0.25">
      <c r="B9" s="213">
        <v>1</v>
      </c>
      <c r="D9" s="22" t="s">
        <v>968</v>
      </c>
      <c r="O9" s="65" t="str">
        <f>IF(SUMPRODUCT(--ISNUMBER(SEARCH(Keywords!$E$31:$E$46,D9)))&gt;0,Keywords!$E$29,IF(SUMPRODUCT(--ISNUMBER(SEARCH(Keywords!$F$31:$F$48,D9)))&gt;0,Keywords!$F$29,IF(SUMPRODUCT(--ISNUMBER(SEARCH(Keywords!$G$31:$G$45,D9)))&gt;0,Keywords!$G$29,IF(SUMPRODUCT(--ISNUMBER(SEARCH(Keywords!$H$31:$H$46,D9)))&gt;0,Keywords!$H$29,IF(SUMPRODUCT(--ISNUMBER(SEARCH(Keywords!$I$31:$I$56,D9)))&gt;0,Keywords!$I$29," None ")))))</f>
        <v>Remember</v>
      </c>
      <c r="Q9" s="285">
        <v>2</v>
      </c>
      <c r="R9" s="36" t="s">
        <v>309</v>
      </c>
      <c r="S9" s="40" t="s">
        <v>410</v>
      </c>
      <c r="T9" s="299">
        <f t="shared" ref="T9:T14" si="0">SUMIF($O$9:$O$51,S9,$Q$9:$Q$51)</f>
        <v>90</v>
      </c>
      <c r="U9" s="214"/>
      <c r="V9" s="214"/>
      <c r="W9" s="214"/>
    </row>
    <row r="10" spans="2:23" ht="18.95" customHeight="1" x14ac:dyDescent="0.25">
      <c r="B10" s="213">
        <v>2</v>
      </c>
      <c r="D10" s="22" t="s">
        <v>970</v>
      </c>
      <c r="O10" s="65" t="str">
        <f>IF(SUMPRODUCT(--ISNUMBER(SEARCH(Keywords!$E$31:$E$46,D10)))&gt;0,Keywords!$E$29,IF(SUMPRODUCT(--ISNUMBER(SEARCH(Keywords!$F$31:$F$48,D10)))&gt;0,Keywords!$F$29,IF(SUMPRODUCT(--ISNUMBER(SEARCH(Keywords!$G$31:$G$45,D10)))&gt;0,Keywords!$G$29,IF(SUMPRODUCT(--ISNUMBER(SEARCH(Keywords!$H$31:$H$46,D10)))&gt;0,Keywords!$H$29,IF(SUMPRODUCT(--ISNUMBER(SEARCH(Keywords!$J$31:$J$56,D10)))&gt;0,Keywords!$J$29," None ")))))</f>
        <v>Remember</v>
      </c>
      <c r="Q10" s="285">
        <v>2</v>
      </c>
      <c r="R10" s="36" t="s">
        <v>306</v>
      </c>
      <c r="S10" s="40" t="s">
        <v>340</v>
      </c>
      <c r="T10" s="337">
        <f t="shared" si="0"/>
        <v>10</v>
      </c>
      <c r="U10" s="214"/>
      <c r="V10" s="214"/>
      <c r="W10" s="214"/>
    </row>
    <row r="11" spans="2:23" ht="18.95" customHeight="1" x14ac:dyDescent="0.25">
      <c r="B11" s="213">
        <v>3</v>
      </c>
      <c r="D11" s="22" t="s">
        <v>971</v>
      </c>
      <c r="O11" s="65" t="str">
        <f>IF(SUMPRODUCT(--ISNUMBER(SEARCH(Keywords!$E$31:$E$46,D11)))&gt;0,Keywords!$E$29,IF(SUMPRODUCT(--ISNUMBER(SEARCH(Keywords!$F$31:$F$48,D11)))&gt;0,Keywords!$F$29,IF(SUMPRODUCT(--ISNUMBER(SEARCH(Keywords!$G$31:$G$45,D11)))&gt;0,Keywords!$G$29,IF(SUMPRODUCT(--ISNUMBER(SEARCH(Keywords!$H$31:$H$46,D11)))&gt;0,Keywords!$H$29,IF(SUMPRODUCT(--ISNUMBER(SEARCH(Keywords!$J$31:$J$56,D11)))&gt;0,Keywords!$J$29," None ")))))</f>
        <v>Understand</v>
      </c>
      <c r="Q11" s="285">
        <v>2</v>
      </c>
      <c r="R11" s="36" t="s">
        <v>307</v>
      </c>
      <c r="S11" s="40" t="s">
        <v>341</v>
      </c>
      <c r="T11" s="337">
        <f t="shared" si="0"/>
        <v>0</v>
      </c>
      <c r="U11" s="214"/>
      <c r="V11" s="214"/>
      <c r="W11" s="214"/>
    </row>
    <row r="12" spans="2:23" ht="18.95" customHeight="1" x14ac:dyDescent="0.25">
      <c r="B12" s="213">
        <v>4</v>
      </c>
      <c r="D12" s="22" t="s">
        <v>972</v>
      </c>
      <c r="O12" s="65" t="str">
        <f>IF(SUMPRODUCT(--ISNUMBER(SEARCH(Keywords!$E$31:$E$46,D12)))&gt;0,Keywords!$E$29,IF(SUMPRODUCT(--ISNUMBER(SEARCH(Keywords!$F$31:$F$48,D12)))&gt;0,Keywords!$F$29,IF(SUMPRODUCT(--ISNUMBER(SEARCH(Keywords!$G$31:$G$45,D12)))&gt;0,Keywords!$G$29,IF(SUMPRODUCT(--ISNUMBER(SEARCH(Keywords!$H$31:$H$46,D12)))&gt;0,Keywords!$H$29,IF(SUMPRODUCT(--ISNUMBER(SEARCH(Keywords!$J$31:$J$56,D12)))&gt;0,Keywords!$J$29," None ")))))</f>
        <v>Analyze</v>
      </c>
      <c r="Q12" s="285">
        <v>2</v>
      </c>
      <c r="R12" s="300" t="s">
        <v>306</v>
      </c>
      <c r="S12" s="40" t="s">
        <v>342</v>
      </c>
      <c r="T12" s="337">
        <f t="shared" si="0"/>
        <v>22</v>
      </c>
      <c r="U12" s="214"/>
      <c r="V12" s="214"/>
      <c r="W12" s="214"/>
    </row>
    <row r="13" spans="2:23" ht="18.95" customHeight="1" x14ac:dyDescent="0.25">
      <c r="B13" s="213">
        <v>5</v>
      </c>
      <c r="D13" s="22" t="s">
        <v>973</v>
      </c>
      <c r="O13" s="65" t="str">
        <f>IF(SUMPRODUCT(--ISNUMBER(SEARCH(Keywords!$E$31:$E$46,D13)))&gt;0,Keywords!$E$29,IF(SUMPRODUCT(--ISNUMBER(SEARCH(Keywords!$F$31:$F$48,D13)))&gt;0,Keywords!$F$29,IF(SUMPRODUCT(--ISNUMBER(SEARCH(Keywords!$G$31:$G$45,D13)))&gt;0,Keywords!$G$29,IF(SUMPRODUCT(--ISNUMBER(SEARCH(Keywords!$H$31:$H$46,D13)))&gt;0,Keywords!$H$29,IF(SUMPRODUCT(--ISNUMBER(SEARCH(Keywords!$I$31:$I$56,D13)))&gt;0,Keywords!$I$29," None ")))))</f>
        <v>Remember</v>
      </c>
      <c r="Q13" s="285">
        <v>2</v>
      </c>
      <c r="R13" s="300" t="s">
        <v>307</v>
      </c>
      <c r="S13" s="40" t="s">
        <v>343</v>
      </c>
      <c r="T13" s="337">
        <f t="shared" si="0"/>
        <v>8</v>
      </c>
      <c r="U13" s="214"/>
      <c r="V13" s="214"/>
      <c r="W13" s="214"/>
    </row>
    <row r="14" spans="2:23" ht="18.95" customHeight="1" x14ac:dyDescent="0.25">
      <c r="B14" s="213">
        <v>6</v>
      </c>
      <c r="D14" s="22" t="s">
        <v>974</v>
      </c>
      <c r="O14" s="65" t="str">
        <f>IF(SUMPRODUCT(--ISNUMBER(SEARCH(Keywords!$E$31:$E$46,D14)))&gt;0,Keywords!$E$29,IF(SUMPRODUCT(--ISNUMBER(SEARCH(Keywords!$F$31:$F$48,D14)))&gt;0,Keywords!$F$29,IF(SUMPRODUCT(--ISNUMBER(SEARCH(Keywords!$G$31:$G$45,D14)))&gt;0,Keywords!$G$29,IF(SUMPRODUCT(--ISNUMBER(SEARCH(Keywords!$H$31:$H$46,D14)))&gt;0,Keywords!$H$29,IF(SUMPRODUCT(--ISNUMBER(SEARCH(Keywords!$I$31:$I$56,D14)))&gt;0,Keywords!$I$29," None ")))))</f>
        <v>Understand</v>
      </c>
      <c r="Q14" s="285">
        <v>2</v>
      </c>
      <c r="R14" s="300" t="s">
        <v>307</v>
      </c>
      <c r="S14" s="40" t="s">
        <v>344</v>
      </c>
      <c r="T14" s="337">
        <f t="shared" si="0"/>
        <v>50</v>
      </c>
      <c r="U14" s="214"/>
      <c r="V14" s="214"/>
      <c r="W14" s="214"/>
    </row>
    <row r="15" spans="2:23" ht="15.75" x14ac:dyDescent="0.25">
      <c r="B15" s="213">
        <v>7</v>
      </c>
      <c r="D15" s="22" t="s">
        <v>975</v>
      </c>
      <c r="O15" s="65" t="str">
        <f>IF(SUMPRODUCT(--ISNUMBER(SEARCH(Keywords!$E$31:$E$46,D15)))&gt;0,Keywords!$E$29,IF(SUMPRODUCT(--ISNUMBER(SEARCH(Keywords!$F$31:$F$48,D15)))&gt;0,Keywords!$F$29,IF(SUMPRODUCT(--ISNUMBER(SEARCH(Keywords!$G$31:$G$45,D15)))&gt;0,Keywords!$G$29,IF(SUMPRODUCT(--ISNUMBER(SEARCH(Keywords!$H$31:$H$46,D15)))&gt;0,Keywords!$H$29,IF(SUMPRODUCT(--ISNUMBER(SEARCH(Keywords!$J$31:$J$56,D15)))&gt;0,Keywords!$J$29," None ")))))</f>
        <v>Analyze</v>
      </c>
      <c r="Q15" s="285">
        <v>2</v>
      </c>
      <c r="R15" s="300" t="s">
        <v>307</v>
      </c>
      <c r="S15" s="298" t="s">
        <v>614</v>
      </c>
      <c r="T15" s="299">
        <f>SUM(T9:T14)</f>
        <v>180</v>
      </c>
      <c r="U15" s="214"/>
      <c r="V15" s="214"/>
      <c r="W15" s="214"/>
    </row>
    <row r="16" spans="2:23" ht="15.75" x14ac:dyDescent="0.25">
      <c r="B16" s="213">
        <v>8</v>
      </c>
      <c r="D16" s="22" t="s">
        <v>976</v>
      </c>
      <c r="O16" s="65" t="str">
        <f>IF(SUMPRODUCT(--ISNUMBER(SEARCH(Keywords!$E$31:$E$46,D16)))&gt;0,Keywords!$E$29,IF(SUMPRODUCT(--ISNUMBER(SEARCH(Keywords!$F$31:$F$48,D16)))&gt;0,Keywords!$F$29,IF(SUMPRODUCT(--ISNUMBER(SEARCH(Keywords!$G$31:$G$45,D16)))&gt;0,Keywords!$G$29,IF(SUMPRODUCT(--ISNUMBER(SEARCH(Keywords!$H$31:$H$46,D16)))&gt;0,Keywords!$H$29,IF(SUMPRODUCT(--ISNUMBER(SEARCH(Keywords!$I$31:$I$56,D16)))&gt;0,Keywords!$I$29," None ")))))</f>
        <v>Analyze</v>
      </c>
      <c r="Q16" s="285">
        <v>2</v>
      </c>
      <c r="R16" s="36" t="s">
        <v>307</v>
      </c>
    </row>
    <row r="17" spans="2:23" ht="15.75" x14ac:dyDescent="0.25">
      <c r="B17" s="213">
        <v>9</v>
      </c>
      <c r="D17" s="22" t="s">
        <v>977</v>
      </c>
      <c r="O17" s="65" t="str">
        <f>IF(SUMPRODUCT(--ISNUMBER(SEARCH(Keywords!$E$31:$E$46,D17)))&gt;0,Keywords!$E$29,IF(SUMPRODUCT(--ISNUMBER(SEARCH(Keywords!$F$31:$F$48,D17)))&gt;0,Keywords!$F$29,IF(SUMPRODUCT(--ISNUMBER(SEARCH(Keywords!$G$31:$G$45,D17)))&gt;0,Keywords!$G$29,IF(SUMPRODUCT(--ISNUMBER(SEARCH(Keywords!$H$31:$H$46,D17)))&gt;0,Keywords!$H$29,IF(SUMPRODUCT(--ISNUMBER(SEARCH(Keywords!$J$31:$J$56,D17)))&gt;0,Keywords!$J$29," None ")))))</f>
        <v>Create</v>
      </c>
      <c r="Q17" s="285">
        <v>2</v>
      </c>
      <c r="R17" s="300" t="s">
        <v>307</v>
      </c>
    </row>
    <row r="18" spans="2:23" ht="15.75" x14ac:dyDescent="0.25">
      <c r="B18" s="213">
        <v>10</v>
      </c>
      <c r="D18" s="22" t="s">
        <v>969</v>
      </c>
      <c r="O18" s="65" t="str">
        <f>IF(SUMPRODUCT(--ISNUMBER(SEARCH(Keywords!$E$31:$E$46,D18)))&gt;0,Keywords!$E$29,IF(SUMPRODUCT(--ISNUMBER(SEARCH(Keywords!$F$31:$F$48,D18)))&gt;0,Keywords!$F$29,IF(SUMPRODUCT(--ISNUMBER(SEARCH(Keywords!$G$31:$G$45,D18)))&gt;0,Keywords!$G$29,IF(SUMPRODUCT(--ISNUMBER(SEARCH(Keywords!$H$31:$H$46,D18)))&gt;0,Keywords!$H$29,IF(SUMPRODUCT(--ISNUMBER(SEARCH(Keywords!$I$31:$I$56,D18)))&gt;0,Keywords!$I$29," None ")))))</f>
        <v>Remember</v>
      </c>
      <c r="Q18" s="285">
        <v>2</v>
      </c>
      <c r="R18" s="36" t="s">
        <v>306</v>
      </c>
      <c r="S18" s="301"/>
      <c r="T18" s="301" t="s">
        <v>934</v>
      </c>
      <c r="U18" s="301" t="s">
        <v>935</v>
      </c>
      <c r="V18" s="301" t="s">
        <v>936</v>
      </c>
      <c r="W18" s="301"/>
    </row>
    <row r="19" spans="2:23" ht="15.75" x14ac:dyDescent="0.2">
      <c r="O19" s="65"/>
      <c r="S19" s="309" t="str">
        <f t="shared" ref="S19:S24" si="1">S9</f>
        <v>Remember</v>
      </c>
      <c r="T19" s="310">
        <f t="shared" ref="T19:T24" si="2">ROUND((T9/$T$15)*100,1)</f>
        <v>50</v>
      </c>
      <c r="U19" s="214"/>
      <c r="V19" s="214"/>
      <c r="W19" s="214"/>
    </row>
    <row r="20" spans="2:23" ht="15.75" x14ac:dyDescent="0.2">
      <c r="O20" s="65"/>
      <c r="S20" s="309" t="str">
        <f t="shared" si="1"/>
        <v>Understand</v>
      </c>
      <c r="T20" s="310">
        <f t="shared" si="2"/>
        <v>5.6</v>
      </c>
      <c r="U20" s="214"/>
      <c r="V20" s="214"/>
      <c r="W20" s="214"/>
    </row>
    <row r="21" spans="2:23" ht="15.75" x14ac:dyDescent="0.2">
      <c r="O21" s="65"/>
      <c r="S21" s="309" t="str">
        <f t="shared" si="1"/>
        <v>Apply</v>
      </c>
      <c r="T21" s="310">
        <f t="shared" si="2"/>
        <v>0</v>
      </c>
      <c r="U21" s="214"/>
      <c r="V21" s="214"/>
      <c r="W21" s="214"/>
    </row>
    <row r="22" spans="2:23" ht="15.75" x14ac:dyDescent="0.25">
      <c r="B22" s="213">
        <v>11</v>
      </c>
      <c r="C22" s="235" t="s">
        <v>931</v>
      </c>
      <c r="D22" s="284" t="s">
        <v>978</v>
      </c>
      <c r="O22" s="65" t="str">
        <f>IF(SUMPRODUCT(--ISNUMBER(SEARCH(Keywords!$E$31:$E$46,D22)))&gt;0,Keywords!$E$29,IF(SUMPRODUCT(--ISNUMBER(SEARCH(Keywords!$F$31:$F$48,D22)))&gt;0,Keywords!$F$29,IF(SUMPRODUCT(--ISNUMBER(SEARCH(Keywords!$G$31:$G$45,D22)))&gt;0,Keywords!$G$29,IF(SUMPRODUCT(--ISNUMBER(SEARCH(Keywords!$H$31:$H$46,D22)))&gt;0,Keywords!$H$29,IF(SUMPRODUCT(--ISNUMBER(SEARCH(Keywords!$J$31:$J$56,D22)))&gt;0,Keywords!$J$29," None ")))))</f>
        <v>Create</v>
      </c>
      <c r="Q22" s="213">
        <v>16</v>
      </c>
      <c r="R22" s="36" t="s">
        <v>306</v>
      </c>
      <c r="S22" s="309" t="str">
        <f t="shared" si="1"/>
        <v>Analyze</v>
      </c>
      <c r="T22" s="310">
        <f t="shared" si="2"/>
        <v>12.2</v>
      </c>
      <c r="U22" s="214"/>
      <c r="V22" s="214"/>
      <c r="W22" s="214"/>
    </row>
    <row r="23" spans="2:23" ht="15.75" x14ac:dyDescent="0.25">
      <c r="B23" s="235" t="s">
        <v>929</v>
      </c>
      <c r="C23" s="235" t="s">
        <v>932</v>
      </c>
      <c r="D23" s="22"/>
      <c r="O23" s="65" t="str">
        <f>IF(SUMPRODUCT(--ISNUMBER(SEARCH(Keywords!$E$31:$E$46,D23)))&gt;0,Keywords!$E$29,IF(SUMPRODUCT(--ISNUMBER(SEARCH(Keywords!$F$31:$F$48,D23)))&gt;0,Keywords!$F$29,IF(SUMPRODUCT(--ISNUMBER(SEARCH(Keywords!$G$31:$G$45,D23)))&gt;0,Keywords!$G$29,IF(SUMPRODUCT(--ISNUMBER(SEARCH(Keywords!$H$31:$H$46,D23)))&gt;0,Keywords!$H$29,IF(SUMPRODUCT(--ISNUMBER(SEARCH(Keywords!$J$31:$J$56,D23)))&gt;0,Keywords!$J$29," None ")))))</f>
        <v xml:space="preserve"> None </v>
      </c>
      <c r="Q23" s="235" t="s">
        <v>430</v>
      </c>
      <c r="R23" s="36" t="s">
        <v>430</v>
      </c>
      <c r="S23" s="309" t="str">
        <f t="shared" si="1"/>
        <v>Evaluate</v>
      </c>
      <c r="T23" s="310">
        <f t="shared" si="2"/>
        <v>4.4000000000000004</v>
      </c>
      <c r="U23" s="214"/>
      <c r="V23" s="214"/>
      <c r="W23" s="214"/>
    </row>
    <row r="24" spans="2:23" ht="15.75" x14ac:dyDescent="0.2">
      <c r="F24" s="1" t="s">
        <v>911</v>
      </c>
      <c r="O24" s="65"/>
      <c r="S24" s="309" t="str">
        <f t="shared" si="1"/>
        <v>Create</v>
      </c>
      <c r="T24" s="310">
        <f t="shared" si="2"/>
        <v>27.8</v>
      </c>
      <c r="U24" s="214"/>
      <c r="V24" s="214"/>
      <c r="W24" s="214"/>
    </row>
    <row r="25" spans="2:23" x14ac:dyDescent="0.2">
      <c r="O25" s="65"/>
      <c r="S25" s="214"/>
      <c r="T25" s="214"/>
      <c r="U25" s="214"/>
      <c r="V25" s="214"/>
      <c r="W25" s="214"/>
    </row>
    <row r="26" spans="2:23" ht="15.75" x14ac:dyDescent="0.25">
      <c r="B26" s="235" t="s">
        <v>930</v>
      </c>
      <c r="C26" s="235" t="s">
        <v>931</v>
      </c>
      <c r="D26" s="22" t="s">
        <v>1043</v>
      </c>
      <c r="O26" s="65" t="str">
        <f>IF(SUMPRODUCT(--ISNUMBER(SEARCH(Keywords!$E$31:$E$46,D26)))&gt;0,Keywords!$E$29,IF(SUMPRODUCT(--ISNUMBER(SEARCH(Keywords!$F$31:$F$48,D26)))&gt;0,Keywords!$F$29,IF(SUMPRODUCT(--ISNUMBER(SEARCH(Keywords!$G$31:$G$45,D26)))&gt;0,Keywords!$G$29,IF(SUMPRODUCT(--ISNUMBER(SEARCH(Keywords!$H$31:$H$46,D26)))&gt;0,Keywords!$H$29,IF(SUMPRODUCT(--ISNUMBER(SEARCH(Keywords!$J$31:$J$56,D26)))&gt;0,Keywords!$J$29," None ")))))</f>
        <v>Create</v>
      </c>
      <c r="Q26" s="213">
        <v>16</v>
      </c>
      <c r="R26" s="36" t="s">
        <v>307</v>
      </c>
      <c r="S26" s="301" t="s">
        <v>672</v>
      </c>
      <c r="T26" s="311">
        <f>SUM(T19:T24)</f>
        <v>100</v>
      </c>
      <c r="U26" s="214"/>
      <c r="V26" s="214"/>
      <c r="W26" s="214"/>
    </row>
    <row r="27" spans="2:23" ht="15.75" x14ac:dyDescent="0.25">
      <c r="C27" s="235" t="s">
        <v>932</v>
      </c>
      <c r="D27" s="22"/>
      <c r="O27" s="65" t="str">
        <f>IF(SUMPRODUCT(--ISNUMBER(SEARCH(Keywords!$E$31:$E$46,D27)))&gt;0,Keywords!$E$29,IF(SUMPRODUCT(--ISNUMBER(SEARCH(Keywords!$F$31:$F$48,D27)))&gt;0,Keywords!$F$29,IF(SUMPRODUCT(--ISNUMBER(SEARCH(Keywords!$G$31:$G$45,D27)))&gt;0,Keywords!$G$29,IF(SUMPRODUCT(--ISNUMBER(SEARCH(Keywords!$H$31:$H$46,D27)))&gt;0,Keywords!$H$29,IF(SUMPRODUCT(--ISNUMBER(SEARCH(Keywords!$J$31:$J$56,D27)))&gt;0,Keywords!$J$29," None ")))))</f>
        <v xml:space="preserve"> None </v>
      </c>
      <c r="Q27" s="235" t="s">
        <v>430</v>
      </c>
      <c r="R27" s="36" t="s">
        <v>430</v>
      </c>
    </row>
    <row r="28" spans="2:23" x14ac:dyDescent="0.2">
      <c r="O28" s="65"/>
    </row>
    <row r="29" spans="2:23" ht="15.75" x14ac:dyDescent="0.25">
      <c r="B29" s="213">
        <v>12</v>
      </c>
      <c r="C29" s="235" t="s">
        <v>931</v>
      </c>
      <c r="D29" s="22" t="s">
        <v>979</v>
      </c>
      <c r="O29" s="65" t="str">
        <f>IF(SUMPRODUCT(--ISNUMBER(SEARCH(Keywords!$E$31:$E$46,D29)))&gt;0,Keywords!$E$29,IF(SUMPRODUCT(--ISNUMBER(SEARCH(Keywords!$F$31:$F$48,D29)))&gt;0,Keywords!$F$29,IF(SUMPRODUCT(--ISNUMBER(SEARCH(Keywords!$G$31:$G$45,D29)))&gt;0,Keywords!$G$29,IF(SUMPRODUCT(--ISNUMBER(SEARCH(Keywords!$H$31:$H$46,D29)))&gt;0,Keywords!$H$29,IF(SUMPRODUCT(--ISNUMBER(SEARCH(Keywords!$I$31:$I$56,D29)))&gt;0,Keywords!$I$29," None ")))))</f>
        <v>Remember</v>
      </c>
      <c r="Q29" s="213">
        <v>10</v>
      </c>
      <c r="R29" s="36" t="s">
        <v>306</v>
      </c>
    </row>
    <row r="30" spans="2:23" ht="15.75" x14ac:dyDescent="0.25">
      <c r="B30" s="235" t="s">
        <v>929</v>
      </c>
      <c r="C30" s="235" t="s">
        <v>932</v>
      </c>
      <c r="D30" s="22" t="s">
        <v>980</v>
      </c>
      <c r="O30" s="65" t="str">
        <f>IF(SUMPRODUCT(--ISNUMBER(SEARCH(Keywords!$E$31:$E$46,D30)))&gt;0,Keywords!$E$29,IF(SUMPRODUCT(--ISNUMBER(SEARCH(Keywords!$F$31:$F$48,D30)))&gt;0,Keywords!$F$29,IF(SUMPRODUCT(--ISNUMBER(SEARCH(Keywords!$G$31:$G$45,D30)))&gt;0,Keywords!$G$29,IF(SUMPRODUCT(--ISNUMBER(SEARCH(Keywords!$H$31:$H$46,D30)))&gt;0,Keywords!$H$29,IF(SUMPRODUCT(--ISNUMBER(SEARCH(Keywords!$I$31:$I$56,D30)))&gt;0,Keywords!$I$29," None ")))))</f>
        <v>Understand</v>
      </c>
      <c r="Q30" s="213">
        <v>6</v>
      </c>
      <c r="R30" s="300" t="s">
        <v>308</v>
      </c>
    </row>
    <row r="31" spans="2:23" x14ac:dyDescent="0.2">
      <c r="B31" s="235"/>
      <c r="F31" s="1" t="s">
        <v>911</v>
      </c>
      <c r="O31" s="65"/>
    </row>
    <row r="32" spans="2:23" ht="15.75" x14ac:dyDescent="0.25">
      <c r="B32" s="235" t="s">
        <v>930</v>
      </c>
      <c r="C32" s="235" t="s">
        <v>931</v>
      </c>
      <c r="D32" s="22" t="s">
        <v>982</v>
      </c>
      <c r="O32" s="65" t="str">
        <f>IF(SUMPRODUCT(--ISNUMBER(SEARCH(Keywords!$E$31:$E$46,D32)))&gt;0,Keywords!$E$29,IF(SUMPRODUCT(--ISNUMBER(SEARCH(Keywords!$F$31:$F$48,D32)))&gt;0,Keywords!$F$29,IF(SUMPRODUCT(--ISNUMBER(SEARCH(Keywords!$G$31:$G$45,D32)))&gt;0,Keywords!$G$29,IF(SUMPRODUCT(--ISNUMBER(SEARCH(Keywords!$H$31:$H$46,D32)))&gt;0,Keywords!$H$29,IF(SUMPRODUCT(--ISNUMBER(SEARCH(Keywords!$I$31:$I$56,D32)))&gt;0,Keywords!$I$29," None ")))))</f>
        <v>Evaluate</v>
      </c>
      <c r="Q32" s="213">
        <v>8</v>
      </c>
      <c r="R32" s="36" t="s">
        <v>307</v>
      </c>
    </row>
    <row r="33" spans="2:18" ht="15.75" x14ac:dyDescent="0.25">
      <c r="B33" s="235"/>
      <c r="C33" s="235" t="s">
        <v>932</v>
      </c>
      <c r="D33" s="22" t="s">
        <v>981</v>
      </c>
      <c r="O33" s="65" t="str">
        <f>IF(SUMPRODUCT(--ISNUMBER(SEARCH(Keywords!$E$31:$E$46,D33)))&gt;0,Keywords!$E$29,IF(SUMPRODUCT(--ISNUMBER(SEARCH(Keywords!$F$31:$F$48,D33)))&gt;0,Keywords!$F$29,IF(SUMPRODUCT(--ISNUMBER(SEARCH(Keywords!$G$31:$G$45,D33)))&gt;0,Keywords!$G$29,IF(SUMPRODUCT(--ISNUMBER(SEARCH(Keywords!$H$31:$H$46,D33)))&gt;0,Keywords!$H$29,IF(SUMPRODUCT(--ISNUMBER(SEARCH(Keywords!$I$31:$I$56,D33)))&gt;0,Keywords!$I$29," None ")))))</f>
        <v>Remember</v>
      </c>
      <c r="Q33" s="213">
        <v>8</v>
      </c>
      <c r="R33" s="36" t="s">
        <v>306</v>
      </c>
    </row>
    <row r="34" spans="2:18" x14ac:dyDescent="0.2">
      <c r="O34" s="65"/>
    </row>
    <row r="35" spans="2:18" ht="15.75" x14ac:dyDescent="0.25">
      <c r="B35" s="213">
        <v>13</v>
      </c>
      <c r="C35" s="235" t="s">
        <v>931</v>
      </c>
      <c r="D35" s="22" t="s">
        <v>983</v>
      </c>
      <c r="O35" s="65" t="str">
        <f>IF(SUMPRODUCT(--ISNUMBER(SEARCH(Keywords!$E$31:$E$46,D35)))&gt;0,Keywords!$E$29,IF(SUMPRODUCT(--ISNUMBER(SEARCH(Keywords!$F$31:$F$48,D35)))&gt;0,Keywords!$F$29,IF(SUMPRODUCT(--ISNUMBER(SEARCH(Keywords!$G$31:$G$45,D35)))&gt;0,Keywords!$G$29,IF(SUMPRODUCT(--ISNUMBER(SEARCH(Keywords!$H$31:$H$46,D35)))&gt;0,Keywords!$H$29,IF(SUMPRODUCT(--ISNUMBER(SEARCH(Keywords!$J$31:$J$56,D35)))&gt;0,Keywords!$J$29," None ")))))</f>
        <v>Remember</v>
      </c>
      <c r="Q35" s="213">
        <v>16</v>
      </c>
      <c r="R35" s="36" t="s">
        <v>307</v>
      </c>
    </row>
    <row r="36" spans="2:18" ht="15.75" x14ac:dyDescent="0.25">
      <c r="B36" s="235" t="s">
        <v>929</v>
      </c>
      <c r="C36" s="235" t="s">
        <v>932</v>
      </c>
      <c r="D36" s="22"/>
      <c r="O36" s="65"/>
      <c r="Q36" s="235" t="s">
        <v>430</v>
      </c>
      <c r="R36" s="36" t="s">
        <v>430</v>
      </c>
    </row>
    <row r="37" spans="2:18" x14ac:dyDescent="0.2">
      <c r="F37" s="1" t="s">
        <v>911</v>
      </c>
      <c r="O37" s="65"/>
    </row>
    <row r="38" spans="2:18" ht="15.75" x14ac:dyDescent="0.25">
      <c r="B38" s="235" t="s">
        <v>930</v>
      </c>
      <c r="C38" s="235" t="s">
        <v>931</v>
      </c>
      <c r="D38" s="22" t="s">
        <v>984</v>
      </c>
      <c r="O38" s="65" t="str">
        <f>IF(SUMPRODUCT(--ISNUMBER(SEARCH(Keywords!$E$31:$E$46,D38)))&gt;0,Keywords!$E$29,IF(SUMPRODUCT(--ISNUMBER(SEARCH(Keywords!$F$31:$F$48,D38)))&gt;0,Keywords!$F$29,IF(SUMPRODUCT(--ISNUMBER(SEARCH(Keywords!$G$31:$G$45,D38)))&gt;0,Keywords!$G$29,IF(SUMPRODUCT(--ISNUMBER(SEARCH(Keywords!$H$31:$H$46,D38)))&gt;0,Keywords!$H$29,IF(SUMPRODUCT(--ISNUMBER(SEARCH(Keywords!$J$31:$J$56,D38)))&gt;0,Keywords!$J$29," None ")))))</f>
        <v>Remember</v>
      </c>
      <c r="Q38" s="213">
        <v>16</v>
      </c>
      <c r="R38" s="36" t="s">
        <v>307</v>
      </c>
    </row>
    <row r="39" spans="2:18" ht="15.75" x14ac:dyDescent="0.25">
      <c r="C39" s="235" t="s">
        <v>932</v>
      </c>
      <c r="D39" s="22"/>
      <c r="O39" s="65"/>
      <c r="Q39" s="235" t="s">
        <v>430</v>
      </c>
      <c r="R39" s="36" t="s">
        <v>430</v>
      </c>
    </row>
    <row r="40" spans="2:18" x14ac:dyDescent="0.2">
      <c r="O40" s="65"/>
    </row>
    <row r="41" spans="2:18" ht="15.75" x14ac:dyDescent="0.25">
      <c r="B41" s="213">
        <v>14</v>
      </c>
      <c r="C41" s="235" t="s">
        <v>931</v>
      </c>
      <c r="D41" s="22" t="s">
        <v>985</v>
      </c>
      <c r="O41" s="65" t="str">
        <f>IF(SUMPRODUCT(--ISNUMBER(SEARCH(Keywords!$E$31:$E$46,D41)))&gt;0,Keywords!$E$29,IF(SUMPRODUCT(--ISNUMBER(SEARCH(Keywords!$F$31:$F$48,D41)))&gt;0,Keywords!$F$29,IF(SUMPRODUCT(--ISNUMBER(SEARCH(Keywords!$G$31:$G$45,D41)))&gt;0,Keywords!$G$29,IF(SUMPRODUCT(--ISNUMBER(SEARCH(Keywords!$H$31:$H$46,D41)))&gt;0,Keywords!$H$29,IF(SUMPRODUCT(--ISNUMBER(SEARCH(Keywords!$J$31:$J$56,D41)))&gt;0,Keywords!$J$29," None ")))))</f>
        <v>Remember</v>
      </c>
      <c r="Q41" s="213">
        <v>8</v>
      </c>
      <c r="R41" s="36" t="s">
        <v>307</v>
      </c>
    </row>
    <row r="42" spans="2:18" ht="15.75" x14ac:dyDescent="0.25">
      <c r="B42" s="235" t="s">
        <v>929</v>
      </c>
      <c r="C42" s="235" t="s">
        <v>932</v>
      </c>
      <c r="D42" s="22" t="s">
        <v>1044</v>
      </c>
      <c r="O42" s="65" t="str">
        <f>IF(SUMPRODUCT(--ISNUMBER(SEARCH(Keywords!$E$31:$E$46,D42)))&gt;0,Keywords!$E$29,IF(SUMPRODUCT(--ISNUMBER(SEARCH(Keywords!$F$31:$F$48,D42)))&gt;0,Keywords!$F$29,IF(SUMPRODUCT(--ISNUMBER(SEARCH(Keywords!$G$31:$G$45,D42)))&gt;0,Keywords!$G$29,IF(SUMPRODUCT(--ISNUMBER(SEARCH(Keywords!$H$31:$H$46,D42)))&gt;0,Keywords!$H$29,IF(SUMPRODUCT(--ISNUMBER(SEARCH(Keywords!$I$31:$I$56,D42)))&gt;0,Keywords!$I$29," None ")))))</f>
        <v>Remember</v>
      </c>
      <c r="Q42" s="213">
        <v>8</v>
      </c>
      <c r="R42" s="36" t="s">
        <v>307</v>
      </c>
    </row>
    <row r="43" spans="2:18" x14ac:dyDescent="0.2">
      <c r="F43" s="1" t="s">
        <v>911</v>
      </c>
      <c r="O43" s="65"/>
    </row>
    <row r="44" spans="2:18" ht="15.75" x14ac:dyDescent="0.25">
      <c r="B44" s="235" t="s">
        <v>930</v>
      </c>
      <c r="C44" s="235" t="s">
        <v>931</v>
      </c>
      <c r="D44" s="22" t="s">
        <v>986</v>
      </c>
      <c r="O44" s="65" t="str">
        <f>IF(SUMPRODUCT(--ISNUMBER(SEARCH(Keywords!$E$31:$E$46,D44)))&gt;0,Keywords!$E$29,IF(SUMPRODUCT(--ISNUMBER(SEARCH(Keywords!$F$31:$F$48,D44)))&gt;0,Keywords!$F$29,IF(SUMPRODUCT(--ISNUMBER(SEARCH(Keywords!$G$31:$G$45,D44)))&gt;0,Keywords!$G$29,IF(SUMPRODUCT(--ISNUMBER(SEARCH(Keywords!$H$31:$H$46,D44)))&gt;0,Keywords!$H$29,IF(SUMPRODUCT(--ISNUMBER(SEARCH(Keywords!$I$31:$I$56,D44)))&gt;0,Keywords!$I$29," None ")))))</f>
        <v>Analyze</v>
      </c>
      <c r="Q44" s="213">
        <v>8</v>
      </c>
      <c r="R44" s="36" t="s">
        <v>307</v>
      </c>
    </row>
    <row r="45" spans="2:18" ht="15.75" x14ac:dyDescent="0.25">
      <c r="C45" s="235" t="s">
        <v>932</v>
      </c>
      <c r="D45" s="22" t="s">
        <v>987</v>
      </c>
      <c r="O45" s="65" t="str">
        <f>IF(SUMPRODUCT(--ISNUMBER(SEARCH(Keywords!$E$31:$E$46,D45)))&gt;0,Keywords!$E$29,IF(SUMPRODUCT(--ISNUMBER(SEARCH(Keywords!$F$31:$F$48,D45)))&gt;0,Keywords!$F$29,IF(SUMPRODUCT(--ISNUMBER(SEARCH(Keywords!$G$31:$G$45,D45)))&gt;0,Keywords!$G$29,IF(SUMPRODUCT(--ISNUMBER(SEARCH(Keywords!$H$31:$H$46,D45)))&gt;0,Keywords!$H$29,IF(SUMPRODUCT(--ISNUMBER(SEARCH(Keywords!$J$31:$J$56,D45)))&gt;0,Keywords!$J$29," None ")))))</f>
        <v>Create</v>
      </c>
      <c r="Q45" s="213">
        <v>8</v>
      </c>
      <c r="R45" s="36" t="s">
        <v>308</v>
      </c>
    </row>
    <row r="46" spans="2:18" x14ac:dyDescent="0.2">
      <c r="O46" s="65"/>
    </row>
    <row r="47" spans="2:18" ht="15.75" x14ac:dyDescent="0.25">
      <c r="B47" s="213">
        <v>15</v>
      </c>
      <c r="C47" s="235" t="s">
        <v>931</v>
      </c>
      <c r="D47" s="22" t="s">
        <v>988</v>
      </c>
      <c r="E47" s="22"/>
      <c r="O47" s="65" t="str">
        <f>IF(SUMPRODUCT(--ISNUMBER(SEARCH(Keywords!$E$31:$E$46,D47)))&gt;0,Keywords!$E$29,IF(SUMPRODUCT(--ISNUMBER(SEARCH(Keywords!$F$31:$F$48,D47)))&gt;0,Keywords!$F$29,IF(SUMPRODUCT(--ISNUMBER(SEARCH(Keywords!$G$31:$G$45,D47)))&gt;0,Keywords!$G$29,IF(SUMPRODUCT(--ISNUMBER(SEARCH(Keywords!$H$31:$H$46,D47)))&gt;0,Keywords!$H$29,IF(SUMPRODUCT(--ISNUMBER(SEARCH(Keywords!$J$31:$J$56,D47)))&gt;0,Keywords!$J$29," None ")))))</f>
        <v>Analyze</v>
      </c>
      <c r="Q47" s="213">
        <v>8</v>
      </c>
      <c r="R47" s="36" t="s">
        <v>306</v>
      </c>
    </row>
    <row r="48" spans="2:18" ht="15.75" x14ac:dyDescent="0.25">
      <c r="B48" s="235" t="s">
        <v>929</v>
      </c>
      <c r="C48" s="235" t="s">
        <v>932</v>
      </c>
      <c r="D48" s="22" t="s">
        <v>989</v>
      </c>
      <c r="O48" s="65" t="str">
        <f>IF(SUMPRODUCT(--ISNUMBER(SEARCH(Keywords!$E$31:$E$46,D48)))&gt;0,Keywords!$E$29,IF(SUMPRODUCT(--ISNUMBER(SEARCH(Keywords!$F$31:$F$48,D48)))&gt;0,Keywords!$F$29,IF(SUMPRODUCT(--ISNUMBER(SEARCH(Keywords!$G$31:$G$45,D48)))&gt;0,Keywords!$G$29,IF(SUMPRODUCT(--ISNUMBER(SEARCH(Keywords!$H$31:$H$46,D48)))&gt;0,Keywords!$H$29,IF(SUMPRODUCT(--ISNUMBER(SEARCH(Keywords!$J$31:$J$56,D48)))&gt;0,Keywords!$J$29," None ")))))</f>
        <v>Remember</v>
      </c>
      <c r="Q48" s="213">
        <v>8</v>
      </c>
      <c r="R48" s="36" t="s">
        <v>306</v>
      </c>
    </row>
    <row r="49" spans="1:32" x14ac:dyDescent="0.2">
      <c r="F49" s="1" t="s">
        <v>911</v>
      </c>
      <c r="O49" s="65"/>
    </row>
    <row r="50" spans="1:32" ht="15.75" x14ac:dyDescent="0.25">
      <c r="B50" s="235" t="s">
        <v>930</v>
      </c>
      <c r="C50" s="235" t="s">
        <v>931</v>
      </c>
      <c r="D50" s="22" t="s">
        <v>990</v>
      </c>
      <c r="O50" s="65" t="str">
        <f>IF(SUMPRODUCT(--ISNUMBER(SEARCH(Keywords!$E$31:$E$46,D50)))&gt;0,Keywords!$E$29,IF(SUMPRODUCT(--ISNUMBER(SEARCH(Keywords!$F$31:$F$48,D50)))&gt;0,Keywords!$F$29,IF(SUMPRODUCT(--ISNUMBER(SEARCH(Keywords!$G$31:$G$45,D50)))&gt;0,Keywords!$G$29,IF(SUMPRODUCT(--ISNUMBER(SEARCH(Keywords!$H$31:$H$46,D50)))&gt;0,Keywords!$H$29,IF(SUMPRODUCT(--ISNUMBER(SEARCH(Keywords!$I$31:$I$56,D50)))&gt;0,Keywords!$I$29," None ")))))</f>
        <v>Remember</v>
      </c>
      <c r="Q50" s="213">
        <v>8</v>
      </c>
      <c r="R50" s="36" t="s">
        <v>307</v>
      </c>
    </row>
    <row r="51" spans="1:32" ht="15.75" x14ac:dyDescent="0.25">
      <c r="C51" s="235" t="s">
        <v>932</v>
      </c>
      <c r="D51" s="22" t="s">
        <v>991</v>
      </c>
      <c r="O51" s="65" t="str">
        <f>IF(SUMPRODUCT(--ISNUMBER(SEARCH(Keywords!$E$31:$E$46,D51)))&gt;0,Keywords!$E$29,IF(SUMPRODUCT(--ISNUMBER(SEARCH(Keywords!$F$31:$F$48,D51)))&gt;0,Keywords!$F$29,IF(SUMPRODUCT(--ISNUMBER(SEARCH(Keywords!$G$31:$G$45,D51)))&gt;0,Keywords!$G$29,IF(SUMPRODUCT(--ISNUMBER(SEARCH(Keywords!$H$31:$H$46,D51)))&gt;0,Keywords!$H$29,IF(SUMPRODUCT(--ISNUMBER(SEARCH(Keywords!$J$31:$J$56,D51)))&gt;0,Keywords!$J$29," None ")))))</f>
        <v>Create</v>
      </c>
      <c r="Q51" s="213">
        <v>8</v>
      </c>
      <c r="R51" s="36" t="s">
        <v>307</v>
      </c>
    </row>
    <row r="57" spans="1:32" x14ac:dyDescent="0.2">
      <c r="C57" s="302"/>
      <c r="D57" s="302"/>
      <c r="E57" s="302"/>
      <c r="F57" s="302"/>
      <c r="G57" s="302"/>
      <c r="H57" s="302"/>
      <c r="I57" s="302"/>
      <c r="J57" s="302"/>
      <c r="K57" s="302"/>
      <c r="L57" s="302"/>
      <c r="M57" s="786">
        <v>11</v>
      </c>
      <c r="N57" s="788"/>
      <c r="O57" s="788"/>
      <c r="P57" s="787"/>
      <c r="Q57" s="786">
        <v>12</v>
      </c>
      <c r="R57" s="788"/>
      <c r="S57" s="788"/>
      <c r="T57" s="787"/>
      <c r="U57" s="786">
        <v>13</v>
      </c>
      <c r="V57" s="788"/>
      <c r="W57" s="788"/>
      <c r="X57" s="787"/>
      <c r="Y57" s="786">
        <v>14</v>
      </c>
      <c r="Z57" s="788"/>
      <c r="AA57" s="788"/>
      <c r="AB57" s="787"/>
      <c r="AC57" s="786">
        <v>15</v>
      </c>
      <c r="AD57" s="788"/>
      <c r="AE57" s="788"/>
      <c r="AF57" s="787"/>
    </row>
    <row r="58" spans="1:32" x14ac:dyDescent="0.2">
      <c r="C58" s="302" t="s">
        <v>942</v>
      </c>
      <c r="D58" s="302" t="s">
        <v>943</v>
      </c>
      <c r="E58" s="302" t="s">
        <v>944</v>
      </c>
      <c r="F58" s="302" t="s">
        <v>945</v>
      </c>
      <c r="G58" s="302" t="s">
        <v>946</v>
      </c>
      <c r="H58" s="302" t="s">
        <v>947</v>
      </c>
      <c r="I58" s="302" t="s">
        <v>948</v>
      </c>
      <c r="J58" s="302" t="s">
        <v>949</v>
      </c>
      <c r="K58" s="302" t="s">
        <v>950</v>
      </c>
      <c r="L58" s="302" t="s">
        <v>951</v>
      </c>
      <c r="M58" s="786" t="s">
        <v>929</v>
      </c>
      <c r="N58" s="787"/>
      <c r="O58" s="789" t="s">
        <v>930</v>
      </c>
      <c r="P58" s="790"/>
      <c r="Q58" s="786" t="s">
        <v>929</v>
      </c>
      <c r="R58" s="787"/>
      <c r="S58" s="786" t="s">
        <v>930</v>
      </c>
      <c r="T58" s="787"/>
      <c r="U58" s="786" t="s">
        <v>929</v>
      </c>
      <c r="V58" s="787"/>
      <c r="W58" s="786" t="s">
        <v>930</v>
      </c>
      <c r="X58" s="787"/>
      <c r="Y58" s="786" t="s">
        <v>929</v>
      </c>
      <c r="Z58" s="787"/>
      <c r="AA58" s="789" t="s">
        <v>930</v>
      </c>
      <c r="AB58" s="790"/>
      <c r="AC58" s="303" t="s">
        <v>929</v>
      </c>
      <c r="AD58" s="304"/>
      <c r="AE58" s="786" t="s">
        <v>930</v>
      </c>
      <c r="AF58" s="787"/>
    </row>
    <row r="59" spans="1:32" x14ac:dyDescent="0.2"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5" t="s">
        <v>931</v>
      </c>
      <c r="N59" s="305" t="s">
        <v>932</v>
      </c>
      <c r="O59" s="305" t="s">
        <v>931</v>
      </c>
      <c r="P59" s="305" t="s">
        <v>932</v>
      </c>
      <c r="Q59" s="305" t="s">
        <v>931</v>
      </c>
      <c r="R59" s="305" t="s">
        <v>932</v>
      </c>
      <c r="S59" s="305" t="s">
        <v>931</v>
      </c>
      <c r="T59" s="305" t="s">
        <v>932</v>
      </c>
      <c r="U59" s="305" t="s">
        <v>931</v>
      </c>
      <c r="V59" s="305" t="s">
        <v>932</v>
      </c>
      <c r="W59" s="305" t="s">
        <v>931</v>
      </c>
      <c r="X59" s="305" t="s">
        <v>932</v>
      </c>
      <c r="Y59" s="305" t="s">
        <v>931</v>
      </c>
      <c r="Z59" s="305" t="s">
        <v>932</v>
      </c>
      <c r="AA59" s="305" t="s">
        <v>931</v>
      </c>
      <c r="AB59" s="305" t="s">
        <v>932</v>
      </c>
      <c r="AC59" s="305" t="s">
        <v>931</v>
      </c>
      <c r="AD59" s="305" t="s">
        <v>932</v>
      </c>
      <c r="AE59" s="305" t="s">
        <v>931</v>
      </c>
      <c r="AF59" s="305" t="s">
        <v>932</v>
      </c>
    </row>
    <row r="60" spans="1:32" s="214" customFormat="1" x14ac:dyDescent="0.2">
      <c r="A60" s="307"/>
      <c r="B60" s="308"/>
      <c r="C60" s="304">
        <f>$Q$9</f>
        <v>2</v>
      </c>
      <c r="D60" s="304">
        <f>$Q$9</f>
        <v>2</v>
      </c>
      <c r="E60" s="304">
        <f>$Q$10</f>
        <v>2</v>
      </c>
      <c r="F60" s="304">
        <f>$Q$11</f>
        <v>2</v>
      </c>
      <c r="G60" s="304">
        <f>$Q$12</f>
        <v>2</v>
      </c>
      <c r="H60" s="304">
        <f>$Q$13</f>
        <v>2</v>
      </c>
      <c r="I60" s="304">
        <f>$Q$14</f>
        <v>2</v>
      </c>
      <c r="J60" s="304">
        <f>$Q$15</f>
        <v>2</v>
      </c>
      <c r="K60" s="304">
        <f>$Q$16</f>
        <v>2</v>
      </c>
      <c r="L60" s="304">
        <f>$Q$17</f>
        <v>2</v>
      </c>
      <c r="M60" s="302">
        <f>$Q$22</f>
        <v>16</v>
      </c>
      <c r="N60" s="302" t="str">
        <f>$Q$23</f>
        <v>-</v>
      </c>
      <c r="O60" s="302">
        <f>Q26</f>
        <v>16</v>
      </c>
      <c r="P60" s="302" t="str">
        <f>Q27</f>
        <v>-</v>
      </c>
      <c r="Q60" s="302">
        <f>Q29</f>
        <v>10</v>
      </c>
      <c r="R60" s="302">
        <f>Q30</f>
        <v>6</v>
      </c>
      <c r="S60" s="302">
        <f>Q32</f>
        <v>8</v>
      </c>
      <c r="T60" s="302">
        <f>Q33</f>
        <v>8</v>
      </c>
      <c r="U60" s="302">
        <f>Q35</f>
        <v>16</v>
      </c>
      <c r="V60" s="302" t="str">
        <f>Q36</f>
        <v>-</v>
      </c>
      <c r="W60" s="302">
        <f>Q38</f>
        <v>16</v>
      </c>
      <c r="X60" s="302" t="str">
        <f>Q39</f>
        <v>-</v>
      </c>
      <c r="Y60" s="302">
        <f>Q41</f>
        <v>8</v>
      </c>
      <c r="Z60" s="302">
        <f>Q42</f>
        <v>8</v>
      </c>
      <c r="AA60" s="302">
        <f>Q44</f>
        <v>8</v>
      </c>
      <c r="AB60" s="302">
        <f>Q45</f>
        <v>8</v>
      </c>
      <c r="AC60" s="302">
        <f>Q47</f>
        <v>8</v>
      </c>
      <c r="AD60" s="302">
        <f>Q48</f>
        <v>8</v>
      </c>
      <c r="AE60" s="302">
        <f>Q50</f>
        <v>8</v>
      </c>
      <c r="AF60" s="302">
        <f>Q51</f>
        <v>8</v>
      </c>
    </row>
    <row r="61" spans="1:32" x14ac:dyDescent="0.2">
      <c r="C61" s="213" t="str">
        <f>R9</f>
        <v>CO1</v>
      </c>
      <c r="D61" t="str">
        <f>R10</f>
        <v>CO3</v>
      </c>
      <c r="E61" t="str">
        <f>R11</f>
        <v>CO4</v>
      </c>
      <c r="F61" t="str">
        <f>R12</f>
        <v>CO3</v>
      </c>
      <c r="G61" t="str">
        <f>R13</f>
        <v>CO4</v>
      </c>
      <c r="H61" t="str">
        <f>R14</f>
        <v>CO4</v>
      </c>
      <c r="I61" t="str">
        <f>R15</f>
        <v>CO4</v>
      </c>
      <c r="J61" t="str">
        <f>R16</f>
        <v>CO4</v>
      </c>
      <c r="K61" t="str">
        <f>R17</f>
        <v>CO4</v>
      </c>
      <c r="L61" t="str">
        <f>R18</f>
        <v>CO3</v>
      </c>
      <c r="M61" t="str">
        <f>R22</f>
        <v>CO3</v>
      </c>
      <c r="N61" t="str">
        <f>R23</f>
        <v>-</v>
      </c>
      <c r="O61" t="str">
        <f>R26</f>
        <v>CO4</v>
      </c>
      <c r="P61" t="str">
        <f>R27</f>
        <v>-</v>
      </c>
      <c r="Q61" s="213" t="str">
        <f>R29</f>
        <v>CO3</v>
      </c>
      <c r="R61" t="str">
        <f>R30</f>
        <v>CO5</v>
      </c>
      <c r="S61" t="str">
        <f>R32</f>
        <v>CO4</v>
      </c>
      <c r="T61" t="str">
        <f>R33</f>
        <v>CO3</v>
      </c>
      <c r="U61" t="str">
        <f>R35</f>
        <v>CO4</v>
      </c>
      <c r="V61" t="str">
        <f>R36</f>
        <v>-</v>
      </c>
      <c r="W61" t="str">
        <f>R38</f>
        <v>CO4</v>
      </c>
      <c r="X61" t="str">
        <f>R39</f>
        <v>-</v>
      </c>
      <c r="Y61" t="str">
        <f>R41</f>
        <v>CO4</v>
      </c>
      <c r="Z61" t="str">
        <f>R42</f>
        <v>CO4</v>
      </c>
      <c r="AA61" t="str">
        <f>R44</f>
        <v>CO4</v>
      </c>
      <c r="AB61" t="str">
        <f>R45</f>
        <v>CO5</v>
      </c>
      <c r="AC61" t="str">
        <f>R47</f>
        <v>CO3</v>
      </c>
      <c r="AD61" t="str">
        <f>R48</f>
        <v>CO3</v>
      </c>
      <c r="AE61" t="str">
        <f>R50</f>
        <v>CO4</v>
      </c>
      <c r="AF61" t="str">
        <f>R51</f>
        <v>CO4</v>
      </c>
    </row>
    <row r="64" spans="1:32" x14ac:dyDescent="0.2">
      <c r="E64" s="1" t="s">
        <v>1251</v>
      </c>
    </row>
    <row r="66" spans="3:8" x14ac:dyDescent="0.2">
      <c r="C66" s="80" t="s">
        <v>309</v>
      </c>
      <c r="D66" s="80" t="s">
        <v>305</v>
      </c>
      <c r="E66" s="80" t="s">
        <v>306</v>
      </c>
      <c r="F66" s="80" t="s">
        <v>307</v>
      </c>
      <c r="G66" s="80" t="s">
        <v>308</v>
      </c>
      <c r="H66" s="80" t="s">
        <v>570</v>
      </c>
    </row>
    <row r="67" spans="3:8" x14ac:dyDescent="0.2">
      <c r="C67" s="456">
        <f>SUMIF($C$61:$AF$61,"=co1",$C$60:$AF$60)</f>
        <v>2</v>
      </c>
      <c r="D67" s="456">
        <f>SUMIF($C$61:$AF$61,"=co2",$C$60:$AF$60)</f>
        <v>0</v>
      </c>
      <c r="E67" s="456">
        <f>SUMIF($C$61:$AF$61,"=co3",$C$60:$AF$60)</f>
        <v>56</v>
      </c>
      <c r="F67" s="456">
        <f>SUMIF($C$61:$AF$61,"=co4",$C$60:$AF$60)</f>
        <v>108</v>
      </c>
      <c r="G67" s="456">
        <f>SUMIF($C$61:$AF$61,"=co5",$C$60:$AF$60)</f>
        <v>14</v>
      </c>
      <c r="H67" s="456">
        <f>SUMIF($C$61:$AF$61,"=co6",$C$60:$AF$60)</f>
        <v>0</v>
      </c>
    </row>
  </sheetData>
  <mergeCells count="14">
    <mergeCell ref="Y58:Z58"/>
    <mergeCell ref="AA58:AB58"/>
    <mergeCell ref="AE58:AF58"/>
    <mergeCell ref="M57:P57"/>
    <mergeCell ref="Q57:T57"/>
    <mergeCell ref="U57:X57"/>
    <mergeCell ref="Y57:AB57"/>
    <mergeCell ref="AC57:AF57"/>
    <mergeCell ref="M58:N58"/>
    <mergeCell ref="O58:P58"/>
    <mergeCell ref="Q58:R58"/>
    <mergeCell ref="S58:T58"/>
    <mergeCell ref="U58:V58"/>
    <mergeCell ref="W58:X58"/>
  </mergeCells>
  <phoneticPr fontId="106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5:AF67"/>
  <sheetViews>
    <sheetView topLeftCell="A43" workbookViewId="0">
      <selection activeCell="E64" sqref="E64"/>
    </sheetView>
  </sheetViews>
  <sheetFormatPr defaultRowHeight="12.75" x14ac:dyDescent="0.2"/>
  <cols>
    <col min="2" max="3" width="9.140625" style="213"/>
    <col min="15" max="15" width="13.140625" customWidth="1"/>
    <col min="17" max="17" width="9.140625" style="213"/>
    <col min="19" max="19" width="14.42578125" customWidth="1"/>
  </cols>
  <sheetData>
    <row r="5" spans="2:25" x14ac:dyDescent="0.2">
      <c r="U5" s="36" t="s">
        <v>963</v>
      </c>
    </row>
    <row r="8" spans="2:25" s="1" customFormat="1" ht="15.75" x14ac:dyDescent="0.2">
      <c r="B8" s="66" t="s">
        <v>927</v>
      </c>
      <c r="C8" s="66"/>
      <c r="D8" s="286" t="s">
        <v>411</v>
      </c>
      <c r="O8" s="297" t="s">
        <v>928</v>
      </c>
      <c r="Q8" s="66" t="s">
        <v>428</v>
      </c>
      <c r="S8" s="301"/>
      <c r="T8" s="75" t="s">
        <v>934</v>
      </c>
      <c r="U8" s="75" t="s">
        <v>935</v>
      </c>
      <c r="V8" s="75" t="s">
        <v>936</v>
      </c>
      <c r="W8" s="75" t="s">
        <v>1202</v>
      </c>
      <c r="X8" s="75" t="s">
        <v>1203</v>
      </c>
      <c r="Y8" s="75" t="s">
        <v>1204</v>
      </c>
    </row>
    <row r="9" spans="2:25" ht="18.95" customHeight="1" x14ac:dyDescent="0.25">
      <c r="B9" s="213">
        <v>1</v>
      </c>
      <c r="D9" s="22" t="s">
        <v>1068</v>
      </c>
      <c r="O9" s="65" t="str">
        <f>IF(SUMPRODUCT(--ISNUMBER(SEARCH(Keywords!$E$31:$E$46,D9)))&gt;0,Keywords!$E$29,IF(SUMPRODUCT(--ISNUMBER(SEARCH(Keywords!$F$31:$F$48,D9)))&gt;0,Keywords!$F$29,IF(SUMPRODUCT(--ISNUMBER(SEARCH(Keywords!$G$31:$G$45,D9)))&gt;0,Keywords!$G$29,IF(SUMPRODUCT(--ISNUMBER(SEARCH(Keywords!$H$31:$H$46,D9)))&gt;0,Keywords!$H$29,IF(SUMPRODUCT(--ISNUMBER(SEARCH(Keywords!$I$31:$I$56,D9)))&gt;0,Keywords!$I$29," None ")))))</f>
        <v>Understand</v>
      </c>
      <c r="Q9" s="285">
        <v>2</v>
      </c>
      <c r="R9" s="36" t="s">
        <v>309</v>
      </c>
      <c r="S9" s="40" t="s">
        <v>410</v>
      </c>
      <c r="T9" s="360">
        <f>SUMIF('Int-I'!$O$9:'Int-I'!$O$51,'Int-I'!S9,'Int-I'!$Q$9:'Int-I'!$Q$51)</f>
        <v>36</v>
      </c>
      <c r="U9" s="364">
        <f>SUMIF('Int-II'!$O$9:'Int-II'!$O$51,'Int-II'!S9,'Int-II'!$Q$9:'Int-II'!$Q$51)</f>
        <v>90</v>
      </c>
      <c r="V9" s="364">
        <f t="shared" ref="V9:V14" si="0">SUMIF($O$9:$O$51,S9,$Q$9:$Q$51)</f>
        <v>66</v>
      </c>
      <c r="W9" s="389">
        <f>SUMIF(Tests!$O$12:$O$17,'Int-III '!S9,Tests!$Q$12:$Q$17)</f>
        <v>0</v>
      </c>
      <c r="X9" s="389">
        <f>SUMIF(Tests!$O$22:$O$27,S9,Tests!$Q$22:$Q$27)</f>
        <v>10</v>
      </c>
      <c r="Y9" s="389">
        <f>SUMIF(Tests!$O$32:$O$37,S9,Tests!$Q$32:$Q$37)</f>
        <v>10</v>
      </c>
    </row>
    <row r="10" spans="2:25" ht="18.95" customHeight="1" x14ac:dyDescent="0.25">
      <c r="B10" s="213">
        <v>2</v>
      </c>
      <c r="D10" s="22" t="s">
        <v>1069</v>
      </c>
      <c r="O10" s="65" t="str">
        <f>IF(SUMPRODUCT(--ISNUMBER(SEARCH(Keywords!$E$31:$E$46,D10)))&gt;0,Keywords!$E$29,IF(SUMPRODUCT(--ISNUMBER(SEARCH(Keywords!$F$31:$F$48,D10)))&gt;0,Keywords!$F$29,IF(SUMPRODUCT(--ISNUMBER(SEARCH(Keywords!$G$31:$G$45,D10)))&gt;0,Keywords!$G$29,IF(SUMPRODUCT(--ISNUMBER(SEARCH(Keywords!$H$31:$H$46,D10)))&gt;0,Keywords!$H$29,IF(SUMPRODUCT(--ISNUMBER(SEARCH(Keywords!$J$31:$J$56,D10)))&gt;0,Keywords!$J$29," None ")))))</f>
        <v>Remember</v>
      </c>
      <c r="Q10" s="285">
        <v>2</v>
      </c>
      <c r="R10" s="36" t="s">
        <v>305</v>
      </c>
      <c r="S10" s="40" t="s">
        <v>340</v>
      </c>
      <c r="T10" s="360">
        <f>SUMIF('Int-I'!$O$9:'Int-I'!$O$51,'Int-I'!S10,'Int-I'!$Q$9:'Int-I'!$Q$51)</f>
        <v>18</v>
      </c>
      <c r="U10" s="364">
        <f>SUMIF('Int-II'!$O$9:'Int-II'!$O$51,'Int-II'!S10,'Int-II'!$Q$9:'Int-II'!$Q$51)</f>
        <v>10</v>
      </c>
      <c r="V10" s="364">
        <f t="shared" si="0"/>
        <v>4</v>
      </c>
      <c r="W10" s="389">
        <f>SUMIF(Tests!$O$12:$O$17,'Int-III '!S10,Tests!$Q$12:$Q$17)</f>
        <v>0</v>
      </c>
      <c r="X10" s="389">
        <f>SUMIF(Tests!$O$22:$O$27,S10,Tests!$Q$22:$Q$27)</f>
        <v>0</v>
      </c>
      <c r="Y10" s="389">
        <f>SUMIF(Tests!$O$32:$O$37,S10,Tests!$Q$32:$Q$37)</f>
        <v>0</v>
      </c>
    </row>
    <row r="11" spans="2:25" ht="18.95" customHeight="1" x14ac:dyDescent="0.25">
      <c r="B11" s="213">
        <v>3</v>
      </c>
      <c r="D11" s="22" t="s">
        <v>1070</v>
      </c>
      <c r="O11" s="65" t="str">
        <f>IF(SUMPRODUCT(--ISNUMBER(SEARCH(Keywords!$E$31:$E$46,D11)))&gt;0,Keywords!$E$29,IF(SUMPRODUCT(--ISNUMBER(SEARCH(Keywords!$F$31:$F$48,D11)))&gt;0,Keywords!$F$29,IF(SUMPRODUCT(--ISNUMBER(SEARCH(Keywords!$G$31:$G$45,D11)))&gt;0,Keywords!$G$29,IF(SUMPRODUCT(--ISNUMBER(SEARCH(Keywords!$H$31:$H$46,D11)))&gt;0,Keywords!$H$29,IF(SUMPRODUCT(--ISNUMBER(SEARCH(Keywords!$J$31:$J$56,D11)))&gt;0,Keywords!$J$29," None ")))))</f>
        <v>Understand</v>
      </c>
      <c r="Q11" s="285">
        <v>2</v>
      </c>
      <c r="R11" s="36" t="s">
        <v>306</v>
      </c>
      <c r="S11" s="40" t="s">
        <v>341</v>
      </c>
      <c r="T11" s="360">
        <f>SUMIF('Int-I'!$O$9:'Int-I'!$O$51,'Int-I'!S11,'Int-I'!$Q$9:'Int-I'!$Q$51)</f>
        <v>42</v>
      </c>
      <c r="U11" s="364">
        <f>SUMIF('Int-II'!$O$9:'Int-II'!$O$51,'Int-II'!S11,'Int-II'!$Q$9:'Int-II'!$Q$51)</f>
        <v>0</v>
      </c>
      <c r="V11" s="364">
        <f t="shared" si="0"/>
        <v>20</v>
      </c>
      <c r="W11" s="389">
        <f>SUMIF(Tests!$O$12:$O$17,'Int-III '!S11,Tests!$Q$12:$Q$17)</f>
        <v>10</v>
      </c>
      <c r="X11" s="389">
        <f>SUMIF(Tests!$O$22:$O$27,S11,Tests!$Q$22:$Q$27)</f>
        <v>0</v>
      </c>
      <c r="Y11" s="389">
        <f>SUMIF(Tests!$O$32:$O$37,S11,Tests!$Q$32:$Q$37)</f>
        <v>0</v>
      </c>
    </row>
    <row r="12" spans="2:25" ht="18.95" customHeight="1" x14ac:dyDescent="0.25">
      <c r="B12" s="213">
        <v>4</v>
      </c>
      <c r="D12" s="359" t="s">
        <v>1071</v>
      </c>
      <c r="O12" s="65" t="str">
        <f>IF(SUMPRODUCT(--ISNUMBER(SEARCH(Keywords!$E$31:$E$46,D12)))&gt;0,Keywords!$E$29,IF(SUMPRODUCT(--ISNUMBER(SEARCH(Keywords!$F$31:$F$48,D12)))&gt;0,Keywords!$F$29,IF(SUMPRODUCT(--ISNUMBER(SEARCH(Keywords!$G$31:$G$45,D12)))&gt;0,Keywords!$G$29,IF(SUMPRODUCT(--ISNUMBER(SEARCH(Keywords!$H$31:$H$46,D12)))&gt;0,Keywords!$H$29,IF(SUMPRODUCT(--ISNUMBER(SEARCH(Keywords!$I$31:$I$56,D12)))&gt;0,Keywords!$I$29," None ")))))</f>
        <v>Remember</v>
      </c>
      <c r="Q12" s="285">
        <v>2</v>
      </c>
      <c r="R12" s="300" t="s">
        <v>307</v>
      </c>
      <c r="S12" s="40" t="s">
        <v>342</v>
      </c>
      <c r="T12" s="360">
        <f>SUMIF('Int-I'!$O$9:'Int-I'!$O$51,'Int-I'!S12,'Int-I'!$Q$9:'Int-I'!$Q$51)</f>
        <v>26</v>
      </c>
      <c r="U12" s="364">
        <f>SUMIF('Int-II'!$O$9:'Int-II'!$O$51,'Int-II'!S12,'Int-II'!$Q$9:'Int-II'!$Q$51)</f>
        <v>22</v>
      </c>
      <c r="V12" s="364">
        <f t="shared" si="0"/>
        <v>36</v>
      </c>
      <c r="W12" s="389">
        <f>SUMIF(Tests!$O$12:$O$17,'Int-III '!S12,Tests!$Q$12:$Q$17)</f>
        <v>10</v>
      </c>
      <c r="X12" s="389">
        <f>SUMIF(Tests!$O$22:$O$27,S12,Tests!$Q$22:$Q$27)</f>
        <v>0</v>
      </c>
      <c r="Y12" s="389">
        <f>SUMIF(Tests!$O$32:$O$37,S12,Tests!$Q$32:$Q$37)</f>
        <v>0</v>
      </c>
    </row>
    <row r="13" spans="2:25" ht="18.95" customHeight="1" x14ac:dyDescent="0.25">
      <c r="B13" s="213">
        <v>5</v>
      </c>
      <c r="D13" s="22" t="s">
        <v>1072</v>
      </c>
      <c r="O13" s="65" t="str">
        <f>IF(SUMPRODUCT(--ISNUMBER(SEARCH(Keywords!$E$31:$E$46,D13)))&gt;0,Keywords!$E$29,IF(SUMPRODUCT(--ISNUMBER(SEARCH(Keywords!$F$31:$F$48,D13)))&gt;0,Keywords!$F$29,IF(SUMPRODUCT(--ISNUMBER(SEARCH(Keywords!$G$31:$G$45,D13)))&gt;0,Keywords!$G$29,IF(SUMPRODUCT(--ISNUMBER(SEARCH(Keywords!$H$31:$H$46,D13)))&gt;0,Keywords!$H$29,IF(SUMPRODUCT(--ISNUMBER(SEARCH(Keywords!$I$31:$I$56,D13)))&gt;0,Keywords!$I$29," None ")))))</f>
        <v>Analyze</v>
      </c>
      <c r="Q13" s="285">
        <v>2</v>
      </c>
      <c r="R13" s="300" t="s">
        <v>306</v>
      </c>
      <c r="S13" s="40" t="s">
        <v>343</v>
      </c>
      <c r="T13" s="360">
        <f>SUMIF('Int-I'!$O$9:'Int-I'!$O$51,'Int-I'!S13,'Int-I'!$Q$9:'Int-I'!$Q$51)</f>
        <v>48</v>
      </c>
      <c r="U13" s="364">
        <f>SUMIF('Int-II'!$O$9:'Int-II'!$O$51,'Int-II'!S13,'Int-II'!$Q$9:'Int-II'!$Q$51)</f>
        <v>8</v>
      </c>
      <c r="V13" s="364">
        <f t="shared" si="0"/>
        <v>18</v>
      </c>
      <c r="W13" s="389">
        <f>SUMIF(Tests!$O$12:$O$17,'Int-III '!S13,Tests!$Q$12:$Q$17)</f>
        <v>0</v>
      </c>
      <c r="X13" s="389">
        <f>SUMIF(Tests!$O$22:$O$27,S13,Tests!$Q$22:$Q$27)</f>
        <v>10</v>
      </c>
      <c r="Y13" s="389">
        <f>SUMIF(Tests!$O$32:$O$37,S13,Tests!$Q$32:$Q$37)</f>
        <v>0</v>
      </c>
    </row>
    <row r="14" spans="2:25" ht="18.95" customHeight="1" x14ac:dyDescent="0.25">
      <c r="B14" s="213">
        <v>6</v>
      </c>
      <c r="D14" s="22" t="s">
        <v>1073</v>
      </c>
      <c r="O14" s="65" t="str">
        <f>IF(SUMPRODUCT(--ISNUMBER(SEARCH(Keywords!$E$31:$E$46,D14)))&gt;0,Keywords!$E$29,IF(SUMPRODUCT(--ISNUMBER(SEARCH(Keywords!$F$31:$F$48,D14)))&gt;0,Keywords!$F$29,IF(SUMPRODUCT(--ISNUMBER(SEARCH(Keywords!$G$31:$G$45,D14)))&gt;0,Keywords!$G$29,IF(SUMPRODUCT(--ISNUMBER(SEARCH(Keywords!$H$31:$H$46,D14)))&gt;0,Keywords!$H$29,IF(SUMPRODUCT(--ISNUMBER(SEARCH(Keywords!$I$31:$I$56,D14)))&gt;0,Keywords!$I$29," None ")))))</f>
        <v>Remember</v>
      </c>
      <c r="Q14" s="285">
        <v>2</v>
      </c>
      <c r="R14" s="300" t="s">
        <v>307</v>
      </c>
      <c r="S14" s="40" t="s">
        <v>344</v>
      </c>
      <c r="T14" s="360">
        <f>SUMIF('Int-I'!$O$9:'Int-I'!$O$51,'Int-I'!S14,'Int-I'!$Q$9:'Int-I'!$Q$51)</f>
        <v>10</v>
      </c>
      <c r="U14" s="364">
        <f>SUMIF('Int-II'!$O$9:'Int-II'!$O$51,'Int-II'!S14,'Int-II'!$Q$9:'Int-II'!$Q$51)</f>
        <v>50</v>
      </c>
      <c r="V14" s="364">
        <f t="shared" si="0"/>
        <v>36</v>
      </c>
      <c r="W14" s="389">
        <f>SUMIF(Tests!$O$12:$O$17,'Int-III '!S14,Tests!$Q$12:$Q$17)</f>
        <v>0</v>
      </c>
      <c r="X14" s="389">
        <f>SUMIF(Tests!$O$22:$O$27,S14,Tests!$Q$22:$Q$27)</f>
        <v>0</v>
      </c>
      <c r="Y14" s="389">
        <f>SUMIF(Tests!$O$32:$O$37,S14,Tests!$Q$32:$Q$37)</f>
        <v>10</v>
      </c>
    </row>
    <row r="15" spans="2:25" ht="15.75" x14ac:dyDescent="0.25">
      <c r="B15" s="213">
        <v>7</v>
      </c>
      <c r="D15" s="22" t="s">
        <v>1074</v>
      </c>
      <c r="O15" s="65" t="str">
        <f>IF(SUMPRODUCT(--ISNUMBER(SEARCH(Keywords!$E$31:$E$46,D15)))&gt;0,Keywords!$E$29,IF(SUMPRODUCT(--ISNUMBER(SEARCH(Keywords!$F$31:$F$48,D15)))&gt;0,Keywords!$F$29,IF(SUMPRODUCT(--ISNUMBER(SEARCH(Keywords!$G$31:$G$45,D15)))&gt;0,Keywords!$G$29,IF(SUMPRODUCT(--ISNUMBER(SEARCH(Keywords!$H$31:$H$46,D15)))&gt;0,Keywords!$H$29,IF(SUMPRODUCT(--ISNUMBER(SEARCH(Keywords!$I$31:$I$56,D15)))&gt;0,Keywords!$I$29," None ")))))</f>
        <v>Evaluate</v>
      </c>
      <c r="Q15" s="285">
        <v>2</v>
      </c>
      <c r="R15" s="300" t="s">
        <v>308</v>
      </c>
      <c r="S15" s="75" t="s">
        <v>614</v>
      </c>
      <c r="T15" s="299">
        <f>SUM(T9:T14)</f>
        <v>180</v>
      </c>
      <c r="U15" s="299">
        <f>SUM(U9:U14)</f>
        <v>180</v>
      </c>
      <c r="V15" s="299">
        <f>SUM(V9:V14)</f>
        <v>180</v>
      </c>
      <c r="W15" s="389">
        <f t="shared" ref="W15:Y15" si="1">SUM(W9:W14)</f>
        <v>20</v>
      </c>
      <c r="X15" s="389">
        <f t="shared" si="1"/>
        <v>20</v>
      </c>
      <c r="Y15" s="389">
        <f t="shared" si="1"/>
        <v>20</v>
      </c>
    </row>
    <row r="16" spans="2:25" ht="15.75" x14ac:dyDescent="0.25">
      <c r="B16" s="213">
        <v>8</v>
      </c>
      <c r="D16" s="22" t="s">
        <v>969</v>
      </c>
      <c r="O16" s="65" t="str">
        <f>IF(SUMPRODUCT(--ISNUMBER(SEARCH(Keywords!$E$31:$E$46,D16)))&gt;0,Keywords!$E$29,IF(SUMPRODUCT(--ISNUMBER(SEARCH(Keywords!$F$31:$F$48,D16)))&gt;0,Keywords!$F$29,IF(SUMPRODUCT(--ISNUMBER(SEARCH(Keywords!$G$31:$G$45,D16)))&gt;0,Keywords!$G$29,IF(SUMPRODUCT(--ISNUMBER(SEARCH(Keywords!$H$31:$H$46,D16)))&gt;0,Keywords!$H$29,IF(SUMPRODUCT(--ISNUMBER(SEARCH(Keywords!$I$31:$I$56,D16)))&gt;0,Keywords!$I$29," None ")))))</f>
        <v>Remember</v>
      </c>
      <c r="Q16" s="285">
        <v>2</v>
      </c>
      <c r="R16" s="36" t="s">
        <v>308</v>
      </c>
    </row>
    <row r="17" spans="2:27" ht="15.75" x14ac:dyDescent="0.25">
      <c r="B17" s="213">
        <v>9</v>
      </c>
      <c r="D17" s="22" t="s">
        <v>1075</v>
      </c>
      <c r="O17" s="65" t="str">
        <f>IF(SUMPRODUCT(--ISNUMBER(SEARCH(Keywords!$E$31:$E$46,D17)))&gt;0,Keywords!$E$29,IF(SUMPRODUCT(--ISNUMBER(SEARCH(Keywords!$F$31:$F$48,D17)))&gt;0,Keywords!$F$29,IF(SUMPRODUCT(--ISNUMBER(SEARCH(Keywords!$G$31:$G$45,D17)))&gt;0,Keywords!$G$29,IF(SUMPRODUCT(--ISNUMBER(SEARCH(Keywords!$H$31:$H$46,D17)))&gt;0,Keywords!$H$29,IF(SUMPRODUCT(--ISNUMBER(SEARCH(Keywords!$I$31:$I$56,D17)))&gt;0,Keywords!$I$29," None ")))))</f>
        <v>Remember</v>
      </c>
      <c r="Q17" s="285">
        <v>2</v>
      </c>
      <c r="R17" s="300" t="s">
        <v>570</v>
      </c>
      <c r="U17" s="1" t="s">
        <v>964</v>
      </c>
    </row>
    <row r="18" spans="2:27" ht="15.75" x14ac:dyDescent="0.25">
      <c r="B18" s="213">
        <v>10</v>
      </c>
      <c r="D18" s="22" t="s">
        <v>1076</v>
      </c>
      <c r="O18" s="65" t="str">
        <f>IF(SUMPRODUCT(--ISNUMBER(SEARCH(Keywords!$E$31:$E$46,D18)))&gt;0,Keywords!$E$29,IF(SUMPRODUCT(--ISNUMBER(SEARCH(Keywords!$F$31:$F$48,D18)))&gt;0,Keywords!$F$29,IF(SUMPRODUCT(--ISNUMBER(SEARCH(Keywords!$G$31:$G$45,D18)))&gt;0,Keywords!$G$29,IF(SUMPRODUCT(--ISNUMBER(SEARCH(Keywords!$H$31:$H$46,D18)))&gt;0,Keywords!$H$29,IF(SUMPRODUCT(--ISNUMBER(SEARCH(Keywords!$I$31:$I$56,D18)))&gt;0,Keywords!$I$29," None ")))))</f>
        <v>Analyze</v>
      </c>
      <c r="Q18" s="285">
        <v>2</v>
      </c>
      <c r="R18" s="36" t="s">
        <v>308</v>
      </c>
      <c r="S18" s="301"/>
      <c r="T18" s="75" t="s">
        <v>934</v>
      </c>
      <c r="U18" s="75" t="s">
        <v>935</v>
      </c>
      <c r="V18" s="75" t="s">
        <v>936</v>
      </c>
      <c r="W18" s="75" t="s">
        <v>1202</v>
      </c>
      <c r="X18" s="75" t="s">
        <v>1203</v>
      </c>
      <c r="Y18" s="75" t="s">
        <v>1204</v>
      </c>
    </row>
    <row r="19" spans="2:27" ht="15.75" x14ac:dyDescent="0.2">
      <c r="O19" s="65"/>
      <c r="S19" s="309" t="str">
        <f t="shared" ref="S19:S24" si="2">S9</f>
        <v>Remember</v>
      </c>
      <c r="T19" s="310">
        <f t="shared" ref="T19:V24" si="3">ROUND((T9/$T$15)*100,1)</f>
        <v>20</v>
      </c>
      <c r="U19" s="310">
        <f t="shared" si="3"/>
        <v>50</v>
      </c>
      <c r="V19" s="310">
        <f t="shared" si="3"/>
        <v>36.700000000000003</v>
      </c>
      <c r="W19" s="389">
        <f>W9</f>
        <v>0</v>
      </c>
      <c r="X19" s="389">
        <f t="shared" ref="X19:Y19" si="4">X9</f>
        <v>10</v>
      </c>
      <c r="Y19" s="389">
        <f t="shared" si="4"/>
        <v>10</v>
      </c>
    </row>
    <row r="20" spans="2:27" ht="15.75" x14ac:dyDescent="0.2">
      <c r="O20" s="65"/>
      <c r="S20" s="309" t="str">
        <f t="shared" si="2"/>
        <v>Understand</v>
      </c>
      <c r="T20" s="310">
        <f t="shared" si="3"/>
        <v>10</v>
      </c>
      <c r="U20" s="310">
        <f t="shared" si="3"/>
        <v>5.6</v>
      </c>
      <c r="V20" s="310">
        <f>ROUND((V10/$T$15)*100,1)</f>
        <v>2.2000000000000002</v>
      </c>
      <c r="W20" s="389">
        <f t="shared" ref="W20:Y20" si="5">W10</f>
        <v>0</v>
      </c>
      <c r="X20" s="389">
        <f t="shared" si="5"/>
        <v>0</v>
      </c>
      <c r="Y20" s="389">
        <f t="shared" si="5"/>
        <v>0</v>
      </c>
      <c r="AA20">
        <f>(V10/V15)*100</f>
        <v>2.2222222222222223</v>
      </c>
    </row>
    <row r="21" spans="2:27" ht="15.75" x14ac:dyDescent="0.2">
      <c r="O21" s="65"/>
      <c r="S21" s="309" t="str">
        <f t="shared" si="2"/>
        <v>Apply</v>
      </c>
      <c r="T21" s="310">
        <f t="shared" si="3"/>
        <v>23.3</v>
      </c>
      <c r="U21" s="310">
        <f t="shared" si="3"/>
        <v>0</v>
      </c>
      <c r="V21" s="310">
        <f t="shared" si="3"/>
        <v>11.1</v>
      </c>
      <c r="W21" s="389">
        <f t="shared" ref="W21:Y21" si="6">W11</f>
        <v>10</v>
      </c>
      <c r="X21" s="389">
        <f t="shared" si="6"/>
        <v>0</v>
      </c>
      <c r="Y21" s="389">
        <f t="shared" si="6"/>
        <v>0</v>
      </c>
    </row>
    <row r="22" spans="2:27" ht="15.75" x14ac:dyDescent="0.25">
      <c r="B22" s="213">
        <v>11</v>
      </c>
      <c r="C22" s="235" t="s">
        <v>931</v>
      </c>
      <c r="D22" s="22" t="s">
        <v>1077</v>
      </c>
      <c r="O22" s="65" t="str">
        <f>IF(SUMPRODUCT(--ISNUMBER(SEARCH(Keywords!$E$31:$E$46,D22)))&gt;0,Keywords!$E$29,IF(SUMPRODUCT(--ISNUMBER(SEARCH(Keywords!$F$31:$F$48,D22)))&gt;0,Keywords!$F$29,IF(SUMPRODUCT(--ISNUMBER(SEARCH(Keywords!$G$31:$G$45,D22)))&gt;0,Keywords!$G$29,IF(SUMPRODUCT(--ISNUMBER(SEARCH(Keywords!$H$31:$H$46,D22)))&gt;0,Keywords!$H$29,IF(SUMPRODUCT(--ISNUMBER(SEARCH(Keywords!$J$31:$J$56,D22)))&gt;0,Keywords!$J$29," None ")))))</f>
        <v>Remember</v>
      </c>
      <c r="Q22" s="213">
        <v>8</v>
      </c>
      <c r="R22" s="36" t="s">
        <v>309</v>
      </c>
      <c r="S22" s="309" t="str">
        <f t="shared" si="2"/>
        <v>Analyze</v>
      </c>
      <c r="T22" s="310">
        <f t="shared" si="3"/>
        <v>14.4</v>
      </c>
      <c r="U22" s="310">
        <f t="shared" si="3"/>
        <v>12.2</v>
      </c>
      <c r="V22" s="310">
        <f t="shared" si="3"/>
        <v>20</v>
      </c>
      <c r="W22" s="389">
        <f t="shared" ref="W22:Y22" si="7">W12</f>
        <v>10</v>
      </c>
      <c r="X22" s="389">
        <f t="shared" si="7"/>
        <v>0</v>
      </c>
      <c r="Y22" s="389">
        <f t="shared" si="7"/>
        <v>0</v>
      </c>
    </row>
    <row r="23" spans="2:27" ht="15.75" x14ac:dyDescent="0.25">
      <c r="B23" s="235" t="s">
        <v>929</v>
      </c>
      <c r="C23" s="235" t="s">
        <v>932</v>
      </c>
      <c r="D23" s="22" t="s">
        <v>1078</v>
      </c>
      <c r="O23" s="65" t="str">
        <f>IF(SUMPRODUCT(--ISNUMBER(SEARCH(Keywords!$E$31:$E$46,D23)))&gt;0,Keywords!$E$29,IF(SUMPRODUCT(--ISNUMBER(SEARCH(Keywords!$F$31:$F$48,D23)))&gt;0,Keywords!$F$29,IF(SUMPRODUCT(--ISNUMBER(SEARCH(Keywords!$G$31:$G$45,D23)))&gt;0,Keywords!$G$29,IF(SUMPRODUCT(--ISNUMBER(SEARCH(Keywords!$H$31:$H$46,D23)))&gt;0,Keywords!$H$29,IF(SUMPRODUCT(--ISNUMBER(SEARCH(Keywords!$J$31:$J$56,D23)))&gt;0,Keywords!$J$29," None ")))))</f>
        <v>Remember</v>
      </c>
      <c r="Q23" s="213">
        <v>8</v>
      </c>
      <c r="R23" s="36" t="s">
        <v>305</v>
      </c>
      <c r="S23" s="309" t="str">
        <f t="shared" si="2"/>
        <v>Evaluate</v>
      </c>
      <c r="T23" s="310">
        <f t="shared" si="3"/>
        <v>26.7</v>
      </c>
      <c r="U23" s="310">
        <f t="shared" si="3"/>
        <v>4.4000000000000004</v>
      </c>
      <c r="V23" s="310">
        <f t="shared" si="3"/>
        <v>10</v>
      </c>
      <c r="W23" s="389">
        <f t="shared" ref="W23:Y23" si="8">W13</f>
        <v>0</v>
      </c>
      <c r="X23" s="389">
        <f t="shared" si="8"/>
        <v>10</v>
      </c>
      <c r="Y23" s="389">
        <f t="shared" si="8"/>
        <v>0</v>
      </c>
    </row>
    <row r="24" spans="2:27" ht="15.75" x14ac:dyDescent="0.2">
      <c r="F24" s="1" t="s">
        <v>911</v>
      </c>
      <c r="O24" s="65"/>
      <c r="S24" s="309" t="str">
        <f t="shared" si="2"/>
        <v>Create</v>
      </c>
      <c r="T24" s="310">
        <f t="shared" si="3"/>
        <v>5.6</v>
      </c>
      <c r="U24" s="310">
        <f t="shared" si="3"/>
        <v>27.8</v>
      </c>
      <c r="V24" s="310">
        <f t="shared" si="3"/>
        <v>20</v>
      </c>
      <c r="W24" s="389">
        <f t="shared" ref="W24:Y24" si="9">W14</f>
        <v>0</v>
      </c>
      <c r="X24" s="389">
        <f t="shared" si="9"/>
        <v>0</v>
      </c>
      <c r="Y24" s="389">
        <f t="shared" si="9"/>
        <v>10</v>
      </c>
    </row>
    <row r="25" spans="2:27" x14ac:dyDescent="0.2">
      <c r="O25" s="65"/>
      <c r="S25" s="214"/>
      <c r="T25" s="214"/>
      <c r="U25" s="214"/>
      <c r="V25" s="214"/>
      <c r="W25" s="389">
        <f t="shared" ref="W25:Y25" si="10">W15</f>
        <v>20</v>
      </c>
      <c r="X25" s="389">
        <f t="shared" si="10"/>
        <v>20</v>
      </c>
      <c r="Y25" s="389">
        <f t="shared" si="10"/>
        <v>20</v>
      </c>
    </row>
    <row r="26" spans="2:27" ht="15.75" x14ac:dyDescent="0.25">
      <c r="B26" s="235" t="s">
        <v>930</v>
      </c>
      <c r="C26" s="235" t="s">
        <v>931</v>
      </c>
      <c r="D26" s="22" t="s">
        <v>1079</v>
      </c>
      <c r="O26" s="65" t="str">
        <f>IF(SUMPRODUCT(--ISNUMBER(SEARCH(Keywords!$E$31:$E$46,D26)))&gt;0,Keywords!$E$29,IF(SUMPRODUCT(--ISNUMBER(SEARCH(Keywords!$F$31:$F$48,D26)))&gt;0,Keywords!$F$29,IF(SUMPRODUCT(--ISNUMBER(SEARCH(Keywords!$G$31:$G$45,D26)))&gt;0,Keywords!$G$29,IF(SUMPRODUCT(--ISNUMBER(SEARCH(Keywords!$H$31:$H$46,D26)))&gt;0,Keywords!$H$29,IF(SUMPRODUCT(--ISNUMBER(SEARCH(Keywords!$J$31:$J$56,D26)))&gt;0,Keywords!$J$29," None ")))))</f>
        <v>Create</v>
      </c>
      <c r="Q26" s="213">
        <v>12</v>
      </c>
      <c r="R26" s="36" t="s">
        <v>305</v>
      </c>
      <c r="S26" s="75" t="s">
        <v>672</v>
      </c>
      <c r="T26" s="361">
        <f>SUM(T19:T24)</f>
        <v>100</v>
      </c>
      <c r="U26" s="361">
        <f>SUM(U19:U24)</f>
        <v>100</v>
      </c>
      <c r="V26" s="361">
        <f>SUM(V19:V24)</f>
        <v>100</v>
      </c>
      <c r="W26" s="389">
        <f t="shared" ref="W26:Y26" si="11">W16</f>
        <v>0</v>
      </c>
      <c r="X26" s="389">
        <f t="shared" si="11"/>
        <v>0</v>
      </c>
      <c r="Y26" s="389">
        <f t="shared" si="11"/>
        <v>0</v>
      </c>
    </row>
    <row r="27" spans="2:27" ht="15.75" x14ac:dyDescent="0.25">
      <c r="C27" s="235" t="s">
        <v>932</v>
      </c>
      <c r="D27" s="22" t="s">
        <v>913</v>
      </c>
      <c r="O27" s="65" t="str">
        <f>IF(SUMPRODUCT(--ISNUMBER(SEARCH(Keywords!$E$31:$E$46,D27)))&gt;0,Keywords!$E$29,IF(SUMPRODUCT(--ISNUMBER(SEARCH(Keywords!$F$31:$F$48,D27)))&gt;0,Keywords!$F$29,IF(SUMPRODUCT(--ISNUMBER(SEARCH(Keywords!$G$31:$G$45,D27)))&gt;0,Keywords!$G$29,IF(SUMPRODUCT(--ISNUMBER(SEARCH(Keywords!$H$31:$H$46,D27)))&gt;0,Keywords!$H$29,IF(SUMPRODUCT(--ISNUMBER(SEARCH(Keywords!$J$31:$J$56,D27)))&gt;0,Keywords!$J$29," None ")))))</f>
        <v>Apply</v>
      </c>
      <c r="Q27" s="213">
        <v>4</v>
      </c>
      <c r="R27" s="36" t="s">
        <v>309</v>
      </c>
    </row>
    <row r="28" spans="2:27" x14ac:dyDescent="0.2">
      <c r="O28" s="65"/>
    </row>
    <row r="29" spans="2:27" ht="15.75" x14ac:dyDescent="0.25">
      <c r="B29" s="213">
        <v>12</v>
      </c>
      <c r="C29" s="235" t="s">
        <v>931</v>
      </c>
      <c r="D29" s="22" t="s">
        <v>1080</v>
      </c>
      <c r="O29" s="65" t="str">
        <f>IF(SUMPRODUCT(--ISNUMBER(SEARCH(Keywords!$E$31:$E$46,D29)))&gt;0,Keywords!$E$29,IF(SUMPRODUCT(--ISNUMBER(SEARCH(Keywords!$F$31:$F$48,D29)))&gt;0,Keywords!$F$29,IF(SUMPRODUCT(--ISNUMBER(SEARCH(Keywords!$G$31:$G$45,D29)))&gt;0,Keywords!$G$29,IF(SUMPRODUCT(--ISNUMBER(SEARCH(Keywords!$H$31:$H$46,D29)))&gt;0,Keywords!$H$29,IF(SUMPRODUCT(--ISNUMBER(SEARCH(Keywords!$I$31:$I$56,D29)))&gt;0,Keywords!$I$29," None ")))))</f>
        <v>Analyze</v>
      </c>
      <c r="Q29" s="213">
        <v>8</v>
      </c>
      <c r="R29" s="36" t="s">
        <v>306</v>
      </c>
    </row>
    <row r="30" spans="2:27" ht="15.75" x14ac:dyDescent="0.25">
      <c r="B30" s="235" t="s">
        <v>929</v>
      </c>
      <c r="C30" s="235" t="s">
        <v>932</v>
      </c>
      <c r="D30" s="22" t="s">
        <v>1097</v>
      </c>
      <c r="O30" s="65" t="str">
        <f>IF(SUMPRODUCT(--ISNUMBER(SEARCH(Keywords!$E$31:$E$46,D30)))&gt;0,Keywords!$E$29,IF(SUMPRODUCT(--ISNUMBER(SEARCH(Keywords!$F$31:$F$48,D30)))&gt;0,Keywords!$F$29,IF(SUMPRODUCT(--ISNUMBER(SEARCH(Keywords!$G$31:$G$45,D30)))&gt;0,Keywords!$G$29,IF(SUMPRODUCT(--ISNUMBER(SEARCH(Keywords!$H$31:$H$46,D30)))&gt;0,Keywords!$H$29,IF(SUMPRODUCT(--ISNUMBER(SEARCH(Keywords!$I$31:$I$56,D30)))&gt;0,Keywords!$I$29," None ")))))</f>
        <v>Apply</v>
      </c>
      <c r="Q30" s="213">
        <v>8</v>
      </c>
      <c r="R30" s="300" t="s">
        <v>307</v>
      </c>
    </row>
    <row r="31" spans="2:27" x14ac:dyDescent="0.2">
      <c r="F31" s="1" t="s">
        <v>911</v>
      </c>
      <c r="O31" s="65"/>
    </row>
    <row r="32" spans="2:27" ht="15.75" x14ac:dyDescent="0.25">
      <c r="B32" s="235" t="s">
        <v>930</v>
      </c>
      <c r="C32" s="235" t="s">
        <v>931</v>
      </c>
      <c r="D32" s="22" t="s">
        <v>1081</v>
      </c>
      <c r="O32" s="65" t="str">
        <f>IF(SUMPRODUCT(--ISNUMBER(SEARCH(Keywords!$E$31:$E$46,D32)))&gt;0,Keywords!$E$29,IF(SUMPRODUCT(--ISNUMBER(SEARCH(Keywords!$F$31:$F$48,D32)))&gt;0,Keywords!$F$29,IF(SUMPRODUCT(--ISNUMBER(SEARCH(Keywords!$G$31:$G$45,D32)))&gt;0,Keywords!$G$29,IF(SUMPRODUCT(--ISNUMBER(SEARCH(Keywords!$H$31:$H$46,D32)))&gt;0,Keywords!$H$29,IF(SUMPRODUCT(--ISNUMBER(SEARCH(Keywords!$I$31:$I$56,D32)))&gt;0,Keywords!$I$29," None ")))))</f>
        <v>Analyze</v>
      </c>
      <c r="Q32" s="213">
        <v>16</v>
      </c>
      <c r="R32" s="36" t="s">
        <v>307</v>
      </c>
    </row>
    <row r="33" spans="2:18" ht="15.75" x14ac:dyDescent="0.25">
      <c r="C33" s="235" t="s">
        <v>932</v>
      </c>
      <c r="D33" s="22"/>
      <c r="O33" s="65"/>
      <c r="Q33" s="235" t="s">
        <v>430</v>
      </c>
      <c r="R33" s="36" t="s">
        <v>430</v>
      </c>
    </row>
    <row r="34" spans="2:18" x14ac:dyDescent="0.2">
      <c r="O34" s="65"/>
    </row>
    <row r="35" spans="2:18" ht="15.75" x14ac:dyDescent="0.25">
      <c r="B35" s="213">
        <v>13</v>
      </c>
      <c r="C35" s="235" t="s">
        <v>931</v>
      </c>
      <c r="D35" s="22" t="s">
        <v>1082</v>
      </c>
      <c r="O35" s="65" t="str">
        <f>IF(SUMPRODUCT(--ISNUMBER(SEARCH(Keywords!$E$31:$E$46,D35)))&gt;0,Keywords!$E$29,IF(SUMPRODUCT(--ISNUMBER(SEARCH(Keywords!$F$31:$F$48,D35)))&gt;0,Keywords!$F$29,IF(SUMPRODUCT(--ISNUMBER(SEARCH(Keywords!$G$31:$G$45,D35)))&gt;0,Keywords!$G$29,IF(SUMPRODUCT(--ISNUMBER(SEARCH(Keywords!$H$31:$H$46,D35)))&gt;0,Keywords!$H$29,IF(SUMPRODUCT(--ISNUMBER(SEARCH(Keywords!$J$31:$J$56,D35)))&gt;0,Keywords!$J$29," None ")))))</f>
        <v>Create</v>
      </c>
      <c r="Q35" s="213">
        <v>8</v>
      </c>
      <c r="R35" s="36" t="s">
        <v>308</v>
      </c>
    </row>
    <row r="36" spans="2:18" ht="15.75" x14ac:dyDescent="0.25">
      <c r="B36" s="235" t="s">
        <v>929</v>
      </c>
      <c r="C36" s="235" t="s">
        <v>932</v>
      </c>
      <c r="D36" s="22" t="s">
        <v>1083</v>
      </c>
      <c r="O36" s="65" t="str">
        <f>IF(SUMPRODUCT(--ISNUMBER(SEARCH(Keywords!$E$31:$E$46,D36)))&gt;0,Keywords!$E$29,IF(SUMPRODUCT(--ISNUMBER(SEARCH(Keywords!$F$31:$F$48,D36)))&gt;0,Keywords!$F$29,IF(SUMPRODUCT(--ISNUMBER(SEARCH(Keywords!$G$31:$G$45,D36)))&gt;0,Keywords!$G$29,IF(SUMPRODUCT(--ISNUMBER(SEARCH(Keywords!$H$31:$H$46,D36)))&gt;0,Keywords!$H$29,IF(SUMPRODUCT(--ISNUMBER(SEARCH(Keywords!$J$31:$J$56,D36)))&gt;0,Keywords!$J$29," None ")))))</f>
        <v>Remember</v>
      </c>
      <c r="Q36" s="213">
        <v>8</v>
      </c>
      <c r="R36" s="36" t="s">
        <v>570</v>
      </c>
    </row>
    <row r="37" spans="2:18" x14ac:dyDescent="0.2">
      <c r="F37" s="1" t="s">
        <v>911</v>
      </c>
      <c r="O37" s="65"/>
    </row>
    <row r="38" spans="2:18" ht="15.75" x14ac:dyDescent="0.25">
      <c r="B38" s="235" t="s">
        <v>930</v>
      </c>
      <c r="C38" s="235" t="s">
        <v>931</v>
      </c>
      <c r="D38" s="22" t="s">
        <v>1084</v>
      </c>
      <c r="O38" s="65" t="str">
        <f>IF(SUMPRODUCT(--ISNUMBER(SEARCH(Keywords!$E$31:$E$46,D38)))&gt;0,Keywords!$E$29,IF(SUMPRODUCT(--ISNUMBER(SEARCH(Keywords!$F$31:$F$48,D38)))&gt;0,Keywords!$F$29,IF(SUMPRODUCT(--ISNUMBER(SEARCH(Keywords!$G$31:$G$45,D38)))&gt;0,Keywords!$G$29,IF(SUMPRODUCT(--ISNUMBER(SEARCH(Keywords!$H$31:$H$46,D38)))&gt;0,Keywords!$H$29,IF(SUMPRODUCT(--ISNUMBER(SEARCH(Keywords!$J$31:$J$56,D38)))&gt;0,Keywords!$J$29," None ")))))</f>
        <v>Create</v>
      </c>
      <c r="Q38" s="213">
        <v>8</v>
      </c>
      <c r="R38" s="36" t="s">
        <v>307</v>
      </c>
    </row>
    <row r="39" spans="2:18" ht="15.75" x14ac:dyDescent="0.2">
      <c r="C39" s="235" t="s">
        <v>932</v>
      </c>
      <c r="D39" s="359" t="s">
        <v>1085</v>
      </c>
      <c r="O39" s="65" t="str">
        <f>IF(SUMPRODUCT(--ISNUMBER(SEARCH(Keywords!$E$31:$E$46,D39)))&gt;0,Keywords!$E$29,IF(SUMPRODUCT(--ISNUMBER(SEARCH(Keywords!$F$31:$F$48,D39)))&gt;0,Keywords!$F$29,IF(SUMPRODUCT(--ISNUMBER(SEARCH(Keywords!$G$31:$G$45,D39)))&gt;0,Keywords!$G$29,IF(SUMPRODUCT(--ISNUMBER(SEARCH(Keywords!$H$31:$H$46,D39)))&gt;0,Keywords!$H$29,IF(SUMPRODUCT(--ISNUMBER(SEARCH(Keywords!$J$31:$J$56,D39)))&gt;0,Keywords!$J$29," None ")))))</f>
        <v>Remember</v>
      </c>
      <c r="Q39" s="213">
        <v>8</v>
      </c>
      <c r="R39" s="36" t="s">
        <v>570</v>
      </c>
    </row>
    <row r="40" spans="2:18" ht="15.75" x14ac:dyDescent="0.25">
      <c r="D40" s="22"/>
      <c r="O40" s="65"/>
    </row>
    <row r="41" spans="2:18" ht="15.75" x14ac:dyDescent="0.25">
      <c r="B41" s="213">
        <v>14</v>
      </c>
      <c r="C41" s="235" t="s">
        <v>931</v>
      </c>
      <c r="D41" s="22" t="s">
        <v>1086</v>
      </c>
      <c r="O41" s="65" t="str">
        <f>IF(SUMPRODUCT(--ISNUMBER(SEARCH(Keywords!$E$31:$E$46,D41)))&gt;0,Keywords!$E$29,IF(SUMPRODUCT(--ISNUMBER(SEARCH(Keywords!$F$31:$F$48,D41)))&gt;0,Keywords!$F$29,IF(SUMPRODUCT(--ISNUMBER(SEARCH(Keywords!$G$31:$G$45,D41)))&gt;0,Keywords!$G$29,IF(SUMPRODUCT(--ISNUMBER(SEARCH(Keywords!$H$31:$H$46,D41)))&gt;0,Keywords!$H$29,IF(SUMPRODUCT(--ISNUMBER(SEARCH(Keywords!$J$31:$J$56,D41)))&gt;0,Keywords!$J$29," None ")))))</f>
        <v>Remember</v>
      </c>
      <c r="Q41" s="213">
        <v>16</v>
      </c>
      <c r="R41" s="36" t="s">
        <v>308</v>
      </c>
    </row>
    <row r="42" spans="2:18" ht="15.75" x14ac:dyDescent="0.25">
      <c r="B42" s="235" t="s">
        <v>929</v>
      </c>
      <c r="C42" s="235" t="s">
        <v>932</v>
      </c>
      <c r="D42" s="22"/>
      <c r="O42" s="65" t="str">
        <f>IF(SUMPRODUCT(--ISNUMBER(SEARCH(Keywords!$E$31:$E$46,D42)))&gt;0,Keywords!$E$29,IF(SUMPRODUCT(--ISNUMBER(SEARCH(Keywords!$F$31:$F$48,D42)))&gt;0,Keywords!$F$29,IF(SUMPRODUCT(--ISNUMBER(SEARCH(Keywords!$G$31:$G$45,D42)))&gt;0,Keywords!$G$29,IF(SUMPRODUCT(--ISNUMBER(SEARCH(Keywords!$H$31:$H$46,D42)))&gt;0,Keywords!$H$29,IF(SUMPRODUCT(--ISNUMBER(SEARCH(Keywords!$I$31:$I$56,D42)))&gt;0,Keywords!$I$29," None ")))))</f>
        <v xml:space="preserve"> None </v>
      </c>
      <c r="Q42" s="235" t="s">
        <v>430</v>
      </c>
      <c r="R42" s="36" t="s">
        <v>430</v>
      </c>
    </row>
    <row r="43" spans="2:18" x14ac:dyDescent="0.2">
      <c r="F43" s="1" t="s">
        <v>911</v>
      </c>
      <c r="O43" s="65"/>
    </row>
    <row r="44" spans="2:18" ht="15.75" x14ac:dyDescent="0.25">
      <c r="B44" s="235" t="s">
        <v>930</v>
      </c>
      <c r="C44" s="235" t="s">
        <v>931</v>
      </c>
      <c r="D44" s="22" t="s">
        <v>919</v>
      </c>
      <c r="O44" s="65" t="str">
        <f>IF(SUMPRODUCT(--ISNUMBER(SEARCH(Keywords!$E$31:$E$46,D44)))&gt;0,Keywords!$E$29,IF(SUMPRODUCT(--ISNUMBER(SEARCH(Keywords!$F$31:$F$48,D44)))&gt;0,Keywords!$F$29,IF(SUMPRODUCT(--ISNUMBER(SEARCH(Keywords!$G$31:$G$45,D44)))&gt;0,Keywords!$G$29,IF(SUMPRODUCT(--ISNUMBER(SEARCH(Keywords!$H$31:$H$46,D44)))&gt;0,Keywords!$H$29,IF(SUMPRODUCT(--ISNUMBER(SEARCH(Keywords!$I$31:$I$56,D44)))&gt;0,Keywords!$I$29," None ")))))</f>
        <v>Evaluate</v>
      </c>
      <c r="Q44" s="213">
        <v>8</v>
      </c>
      <c r="R44" s="36" t="s">
        <v>306</v>
      </c>
    </row>
    <row r="45" spans="2:18" ht="15.75" x14ac:dyDescent="0.25">
      <c r="C45" s="235" t="s">
        <v>932</v>
      </c>
      <c r="D45" s="22" t="s">
        <v>908</v>
      </c>
      <c r="O45" s="65" t="str">
        <f>IF(SUMPRODUCT(--ISNUMBER(SEARCH(Keywords!$E$31:$E$46,D45)))&gt;0,Keywords!$E$29,IF(SUMPRODUCT(--ISNUMBER(SEARCH(Keywords!$F$31:$F$48,D45)))&gt;0,Keywords!$F$29,IF(SUMPRODUCT(--ISNUMBER(SEARCH(Keywords!$G$31:$G$45,D45)))&gt;0,Keywords!$G$29,IF(SUMPRODUCT(--ISNUMBER(SEARCH(Keywords!$H$31:$H$46,D45)))&gt;0,Keywords!$H$29,IF(SUMPRODUCT(--ISNUMBER(SEARCH(Keywords!$J$31:$J$56,D45)))&gt;0,Keywords!$J$29," None ")))))</f>
        <v>Create</v>
      </c>
      <c r="Q45" s="213">
        <v>8</v>
      </c>
      <c r="R45" s="36" t="s">
        <v>307</v>
      </c>
    </row>
    <row r="46" spans="2:18" x14ac:dyDescent="0.2">
      <c r="O46" s="65"/>
    </row>
    <row r="47" spans="2:18" ht="15.75" x14ac:dyDescent="0.25">
      <c r="B47" s="213">
        <v>15</v>
      </c>
      <c r="C47" s="235" t="s">
        <v>931</v>
      </c>
      <c r="D47" s="22" t="s">
        <v>922</v>
      </c>
      <c r="E47" s="22"/>
      <c r="O47" s="65" t="str">
        <f>IF(SUMPRODUCT(--ISNUMBER(SEARCH(Keywords!$E$31:$E$46,D47)))&gt;0,Keywords!$E$29,IF(SUMPRODUCT(--ISNUMBER(SEARCH(Keywords!$F$31:$F$48,D47)))&gt;0,Keywords!$F$29,IF(SUMPRODUCT(--ISNUMBER(SEARCH(Keywords!$G$31:$G$45,D47)))&gt;0,Keywords!$G$29,IF(SUMPRODUCT(--ISNUMBER(SEARCH(Keywords!$H$31:$H$46,D47)))&gt;0,Keywords!$H$29,IF(SUMPRODUCT(--ISNUMBER(SEARCH(Keywords!$J$31:$J$56,D47)))&gt;0,Keywords!$J$29," None ")))))</f>
        <v>Analyze</v>
      </c>
      <c r="Q47" s="213">
        <v>8</v>
      </c>
      <c r="R47" s="36" t="s">
        <v>307</v>
      </c>
    </row>
    <row r="48" spans="2:18" ht="15.75" x14ac:dyDescent="0.25">
      <c r="B48" s="235" t="s">
        <v>929</v>
      </c>
      <c r="C48" s="235" t="s">
        <v>932</v>
      </c>
      <c r="D48" s="22" t="s">
        <v>923</v>
      </c>
      <c r="O48" s="65" t="str">
        <f>IF(SUMPRODUCT(--ISNUMBER(SEARCH(Keywords!$E$31:$E$46,D48)))&gt;0,Keywords!$E$29,IF(SUMPRODUCT(--ISNUMBER(SEARCH(Keywords!$F$31:$F$48,D48)))&gt;0,Keywords!$F$29,IF(SUMPRODUCT(--ISNUMBER(SEARCH(Keywords!$G$31:$G$45,D48)))&gt;0,Keywords!$G$29,IF(SUMPRODUCT(--ISNUMBER(SEARCH(Keywords!$H$31:$H$46,D48)))&gt;0,Keywords!$H$29,IF(SUMPRODUCT(--ISNUMBER(SEARCH(Keywords!$J$31:$J$56,D48)))&gt;0,Keywords!$J$29," None ")))))</f>
        <v>Apply</v>
      </c>
      <c r="Q48" s="213">
        <v>8</v>
      </c>
      <c r="R48" s="36" t="s">
        <v>308</v>
      </c>
    </row>
    <row r="49" spans="1:32" x14ac:dyDescent="0.2">
      <c r="F49" s="1" t="s">
        <v>911</v>
      </c>
      <c r="O49" s="65"/>
    </row>
    <row r="50" spans="1:32" ht="15.75" x14ac:dyDescent="0.25">
      <c r="B50" s="235" t="s">
        <v>930</v>
      </c>
      <c r="C50" s="235" t="s">
        <v>931</v>
      </c>
      <c r="D50" s="22" t="s">
        <v>924</v>
      </c>
      <c r="O50" s="65" t="str">
        <f>IF(SUMPRODUCT(--ISNUMBER(SEARCH(Keywords!$E$31:$E$46,D50)))&gt;0,Keywords!$E$29,IF(SUMPRODUCT(--ISNUMBER(SEARCH(Keywords!$F$31:$F$48,D50)))&gt;0,Keywords!$F$29,IF(SUMPRODUCT(--ISNUMBER(SEARCH(Keywords!$G$31:$G$45,D50)))&gt;0,Keywords!$G$29,IF(SUMPRODUCT(--ISNUMBER(SEARCH(Keywords!$H$31:$H$46,D50)))&gt;0,Keywords!$H$29,IF(SUMPRODUCT(--ISNUMBER(SEARCH(Keywords!$I$31:$I$56,D50)))&gt;0,Keywords!$I$29," None ")))))</f>
        <v>Evaluate</v>
      </c>
      <c r="Q50" s="213">
        <v>8</v>
      </c>
      <c r="R50" s="36" t="s">
        <v>308</v>
      </c>
    </row>
    <row r="51" spans="1:32" ht="15.75" x14ac:dyDescent="0.25">
      <c r="C51" s="235" t="s">
        <v>932</v>
      </c>
      <c r="D51" s="22" t="s">
        <v>926</v>
      </c>
      <c r="O51" s="65" t="str">
        <f>IF(SUMPRODUCT(--ISNUMBER(SEARCH(Keywords!$E$31:$E$46,D51)))&gt;0,Keywords!$E$29,IF(SUMPRODUCT(--ISNUMBER(SEARCH(Keywords!$F$31:$F$48,D51)))&gt;0,Keywords!$F$29,IF(SUMPRODUCT(--ISNUMBER(SEARCH(Keywords!$G$31:$G$45,D51)))&gt;0,Keywords!$G$29,IF(SUMPRODUCT(--ISNUMBER(SEARCH(Keywords!$H$31:$H$46,D51)))&gt;0,Keywords!$H$29,IF(SUMPRODUCT(--ISNUMBER(SEARCH(Keywords!$J$31:$J$56,D51)))&gt;0,Keywords!$J$29," None ")))))</f>
        <v>Remember</v>
      </c>
      <c r="Q51" s="213">
        <v>8</v>
      </c>
      <c r="R51" s="36" t="s">
        <v>307</v>
      </c>
    </row>
    <row r="57" spans="1:32" x14ac:dyDescent="0.2">
      <c r="C57" s="302"/>
      <c r="D57" s="302"/>
      <c r="E57" s="302"/>
      <c r="F57" s="302"/>
      <c r="G57" s="302"/>
      <c r="H57" s="302"/>
      <c r="I57" s="302"/>
      <c r="J57" s="302"/>
      <c r="K57" s="302"/>
      <c r="L57" s="302"/>
      <c r="M57" s="786">
        <v>11</v>
      </c>
      <c r="N57" s="788"/>
      <c r="O57" s="788"/>
      <c r="P57" s="787"/>
      <c r="Q57" s="786">
        <v>12</v>
      </c>
      <c r="R57" s="788"/>
      <c r="S57" s="788"/>
      <c r="T57" s="787"/>
      <c r="U57" s="786">
        <v>13</v>
      </c>
      <c r="V57" s="788"/>
      <c r="W57" s="788"/>
      <c r="X57" s="787"/>
      <c r="Y57" s="786">
        <v>14</v>
      </c>
      <c r="Z57" s="788"/>
      <c r="AA57" s="788"/>
      <c r="AB57" s="787"/>
      <c r="AC57" s="786">
        <v>15</v>
      </c>
      <c r="AD57" s="788"/>
      <c r="AE57" s="788"/>
      <c r="AF57" s="787"/>
    </row>
    <row r="58" spans="1:32" x14ac:dyDescent="0.2">
      <c r="C58" s="302" t="s">
        <v>942</v>
      </c>
      <c r="D58" s="302" t="s">
        <v>943</v>
      </c>
      <c r="E58" s="302" t="s">
        <v>944</v>
      </c>
      <c r="F58" s="302" t="s">
        <v>945</v>
      </c>
      <c r="G58" s="302" t="s">
        <v>946</v>
      </c>
      <c r="H58" s="302" t="s">
        <v>947</v>
      </c>
      <c r="I58" s="302" t="s">
        <v>948</v>
      </c>
      <c r="J58" s="302" t="s">
        <v>949</v>
      </c>
      <c r="K58" s="302" t="s">
        <v>950</v>
      </c>
      <c r="L58" s="302" t="s">
        <v>951</v>
      </c>
      <c r="M58" s="786" t="s">
        <v>929</v>
      </c>
      <c r="N58" s="787"/>
      <c r="O58" s="789" t="s">
        <v>930</v>
      </c>
      <c r="P58" s="790"/>
      <c r="Q58" s="786" t="s">
        <v>929</v>
      </c>
      <c r="R58" s="787"/>
      <c r="S58" s="786" t="s">
        <v>930</v>
      </c>
      <c r="T58" s="787"/>
      <c r="U58" s="786" t="s">
        <v>929</v>
      </c>
      <c r="V58" s="787"/>
      <c r="W58" s="786" t="s">
        <v>930</v>
      </c>
      <c r="X58" s="787"/>
      <c r="Y58" s="786" t="s">
        <v>929</v>
      </c>
      <c r="Z58" s="787"/>
      <c r="AA58" s="789" t="s">
        <v>930</v>
      </c>
      <c r="AB58" s="790"/>
      <c r="AC58" s="303" t="s">
        <v>929</v>
      </c>
      <c r="AD58" s="304"/>
      <c r="AE58" s="786" t="s">
        <v>930</v>
      </c>
      <c r="AF58" s="787"/>
    </row>
    <row r="59" spans="1:32" x14ac:dyDescent="0.2"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5" t="s">
        <v>931</v>
      </c>
      <c r="N59" s="305" t="s">
        <v>932</v>
      </c>
      <c r="O59" s="305" t="s">
        <v>931</v>
      </c>
      <c r="P59" s="305" t="s">
        <v>932</v>
      </c>
      <c r="Q59" s="305" t="s">
        <v>931</v>
      </c>
      <c r="R59" s="305" t="s">
        <v>932</v>
      </c>
      <c r="S59" s="305" t="s">
        <v>931</v>
      </c>
      <c r="T59" s="305" t="s">
        <v>932</v>
      </c>
      <c r="U59" s="305" t="s">
        <v>931</v>
      </c>
      <c r="V59" s="305" t="s">
        <v>932</v>
      </c>
      <c r="W59" s="305" t="s">
        <v>931</v>
      </c>
      <c r="X59" s="305" t="s">
        <v>932</v>
      </c>
      <c r="Y59" s="305" t="s">
        <v>931</v>
      </c>
      <c r="Z59" s="305" t="s">
        <v>932</v>
      </c>
      <c r="AA59" s="305" t="s">
        <v>931</v>
      </c>
      <c r="AB59" s="305" t="s">
        <v>932</v>
      </c>
      <c r="AC59" s="305" t="s">
        <v>931</v>
      </c>
      <c r="AD59" s="305" t="s">
        <v>932</v>
      </c>
      <c r="AE59" s="305" t="s">
        <v>931</v>
      </c>
      <c r="AF59" s="305" t="s">
        <v>932</v>
      </c>
    </row>
    <row r="60" spans="1:32" s="214" customFormat="1" x14ac:dyDescent="0.2">
      <c r="A60" s="307"/>
      <c r="B60" s="308"/>
      <c r="C60" s="304">
        <f>$Q$9</f>
        <v>2</v>
      </c>
      <c r="D60" s="304">
        <f>$Q$9</f>
        <v>2</v>
      </c>
      <c r="E60" s="304">
        <f>$Q$10</f>
        <v>2</v>
      </c>
      <c r="F60" s="304">
        <f>$Q$11</f>
        <v>2</v>
      </c>
      <c r="G60" s="304">
        <f>$Q$12</f>
        <v>2</v>
      </c>
      <c r="H60" s="304">
        <f>$Q$13</f>
        <v>2</v>
      </c>
      <c r="I60" s="304">
        <f>$Q$14</f>
        <v>2</v>
      </c>
      <c r="J60" s="304">
        <f>$Q$15</f>
        <v>2</v>
      </c>
      <c r="K60" s="304">
        <f>$Q$16</f>
        <v>2</v>
      </c>
      <c r="L60" s="304">
        <f>$Q$17</f>
        <v>2</v>
      </c>
      <c r="M60" s="302">
        <f>$Q$22</f>
        <v>8</v>
      </c>
      <c r="N60" s="302">
        <f>$Q$23</f>
        <v>8</v>
      </c>
      <c r="O60" s="302">
        <f>Q26</f>
        <v>12</v>
      </c>
      <c r="P60" s="302">
        <f>Q27</f>
        <v>4</v>
      </c>
      <c r="Q60" s="302">
        <f>Q29</f>
        <v>8</v>
      </c>
      <c r="R60" s="302">
        <f>Q30</f>
        <v>8</v>
      </c>
      <c r="S60" s="302">
        <f>Q32</f>
        <v>16</v>
      </c>
      <c r="T60" s="302" t="str">
        <f>Q33</f>
        <v>-</v>
      </c>
      <c r="U60" s="302">
        <f>Q35</f>
        <v>8</v>
      </c>
      <c r="V60" s="302">
        <f>Q36</f>
        <v>8</v>
      </c>
      <c r="W60" s="302">
        <f>Q38</f>
        <v>8</v>
      </c>
      <c r="X60" s="302">
        <f>Q39</f>
        <v>8</v>
      </c>
      <c r="Y60" s="302">
        <f>Q41</f>
        <v>16</v>
      </c>
      <c r="Z60" s="302" t="str">
        <f>Q42</f>
        <v>-</v>
      </c>
      <c r="AA60" s="302">
        <f>Q44</f>
        <v>8</v>
      </c>
      <c r="AB60" s="302">
        <f>Q45</f>
        <v>8</v>
      </c>
      <c r="AC60" s="302">
        <f>Q47</f>
        <v>8</v>
      </c>
      <c r="AD60" s="302">
        <f>Q48</f>
        <v>8</v>
      </c>
      <c r="AE60" s="302">
        <f>Q50</f>
        <v>8</v>
      </c>
      <c r="AF60" s="302">
        <f>Q51</f>
        <v>8</v>
      </c>
    </row>
    <row r="61" spans="1:32" x14ac:dyDescent="0.2">
      <c r="C61" s="213" t="str">
        <f>R9</f>
        <v>CO1</v>
      </c>
      <c r="D61" t="str">
        <f>R10</f>
        <v>CO2</v>
      </c>
      <c r="E61" t="str">
        <f>R11</f>
        <v>CO3</v>
      </c>
      <c r="F61" t="str">
        <f>R12</f>
        <v>CO4</v>
      </c>
      <c r="G61" t="str">
        <f>R13</f>
        <v>CO3</v>
      </c>
      <c r="H61" t="str">
        <f>R14</f>
        <v>CO4</v>
      </c>
      <c r="I61" t="str">
        <f>R15</f>
        <v>CO5</v>
      </c>
      <c r="J61" t="str">
        <f>R16</f>
        <v>CO5</v>
      </c>
      <c r="K61" t="str">
        <f>R17</f>
        <v>CO6</v>
      </c>
      <c r="L61" t="str">
        <f>R18</f>
        <v>CO5</v>
      </c>
      <c r="M61" t="str">
        <f>R22</f>
        <v>CO1</v>
      </c>
      <c r="N61" t="str">
        <f>R23</f>
        <v>CO2</v>
      </c>
      <c r="O61" t="str">
        <f>R26</f>
        <v>CO2</v>
      </c>
      <c r="P61" t="str">
        <f>R27</f>
        <v>CO1</v>
      </c>
      <c r="Q61" s="213" t="str">
        <f>R29</f>
        <v>CO3</v>
      </c>
      <c r="R61" t="str">
        <f>R30</f>
        <v>CO4</v>
      </c>
      <c r="S61" t="str">
        <f>R32</f>
        <v>CO4</v>
      </c>
      <c r="T61" t="str">
        <f>R33</f>
        <v>-</v>
      </c>
      <c r="U61" t="str">
        <f>R35</f>
        <v>CO5</v>
      </c>
      <c r="V61" t="str">
        <f>R36</f>
        <v>CO6</v>
      </c>
      <c r="W61" t="str">
        <f>R38</f>
        <v>CO4</v>
      </c>
      <c r="X61" t="str">
        <f>R39</f>
        <v>CO6</v>
      </c>
      <c r="Y61" t="str">
        <f>R41</f>
        <v>CO5</v>
      </c>
      <c r="Z61" t="str">
        <f>R42</f>
        <v>-</v>
      </c>
      <c r="AA61" t="str">
        <f>R44</f>
        <v>CO3</v>
      </c>
      <c r="AB61" t="str">
        <f>R45</f>
        <v>CO4</v>
      </c>
      <c r="AC61" t="str">
        <f>R47</f>
        <v>CO4</v>
      </c>
      <c r="AD61" t="str">
        <f>R48</f>
        <v>CO5</v>
      </c>
      <c r="AE61" t="str">
        <f>R50</f>
        <v>CO5</v>
      </c>
      <c r="AF61" t="str">
        <f>R51</f>
        <v>CO4</v>
      </c>
    </row>
    <row r="64" spans="1:32" x14ac:dyDescent="0.2">
      <c r="E64" s="1" t="s">
        <v>1251</v>
      </c>
    </row>
    <row r="66" spans="3:8" x14ac:dyDescent="0.2">
      <c r="C66" s="80" t="s">
        <v>309</v>
      </c>
      <c r="D66" s="80" t="s">
        <v>305</v>
      </c>
      <c r="E66" s="80" t="s">
        <v>306</v>
      </c>
      <c r="F66" s="80" t="s">
        <v>307</v>
      </c>
      <c r="G66" s="80" t="s">
        <v>308</v>
      </c>
      <c r="H66" s="80" t="s">
        <v>570</v>
      </c>
    </row>
    <row r="67" spans="3:8" x14ac:dyDescent="0.2">
      <c r="C67" s="456">
        <f>SUMIF($C$61:$AF$61,"=co1",$C$60:$AF$60)</f>
        <v>14</v>
      </c>
      <c r="D67" s="456">
        <f>SUMIF($C$61:$AF$61,"=co2",$C$60:$AF$60)</f>
        <v>22</v>
      </c>
      <c r="E67" s="456">
        <f>SUMIF($C$61:$AF$61,"=co3",$C$60:$AF$60)</f>
        <v>20</v>
      </c>
      <c r="F67" s="456">
        <f>SUMIF($C$61:$AF$61,"=co4",$C$60:$AF$60)</f>
        <v>60</v>
      </c>
      <c r="G67" s="456">
        <f>SUMIF($C$61:$AF$61,"=co5",$C$60:$AF$60)</f>
        <v>46</v>
      </c>
      <c r="H67" s="456">
        <f>SUMIF($C$61:$AF$61,"=co6",$C$60:$AF$60)</f>
        <v>18</v>
      </c>
    </row>
  </sheetData>
  <mergeCells count="14">
    <mergeCell ref="Y58:Z58"/>
    <mergeCell ref="AA58:AB58"/>
    <mergeCell ref="AE58:AF58"/>
    <mergeCell ref="M57:P57"/>
    <mergeCell ref="Q57:T57"/>
    <mergeCell ref="U57:X57"/>
    <mergeCell ref="Y57:AB57"/>
    <mergeCell ref="AC57:AF57"/>
    <mergeCell ref="M58:N58"/>
    <mergeCell ref="O58:P58"/>
    <mergeCell ref="Q58:R58"/>
    <mergeCell ref="S58:T58"/>
    <mergeCell ref="U58:V58"/>
    <mergeCell ref="W58:X58"/>
  </mergeCells>
  <phoneticPr fontId="10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B10:R50"/>
  <sheetViews>
    <sheetView topLeftCell="A16" workbookViewId="0">
      <selection activeCell="H50" sqref="H50"/>
    </sheetView>
  </sheetViews>
  <sheetFormatPr defaultRowHeight="12.75" x14ac:dyDescent="0.2"/>
  <sheetData>
    <row r="10" spans="3:18" x14ac:dyDescent="0.2">
      <c r="H10" s="387" t="s">
        <v>1155</v>
      </c>
    </row>
    <row r="11" spans="3:18" x14ac:dyDescent="0.2">
      <c r="H11" s="1"/>
      <c r="Q11" s="36" t="s">
        <v>1192</v>
      </c>
      <c r="R11" s="36" t="s">
        <v>1191</v>
      </c>
    </row>
    <row r="12" spans="3:18" ht="15.75" x14ac:dyDescent="0.25">
      <c r="C12" s="384" t="s">
        <v>1156</v>
      </c>
      <c r="D12" s="22" t="s">
        <v>909</v>
      </c>
      <c r="O12" s="65" t="str">
        <f>IF(SUMPRODUCT(--ISNUMBER(SEARCH(Keywords!$E$31:$E$46,D12)))&gt;0,Keywords!$E$29,IF(SUMPRODUCT(--ISNUMBER(SEARCH(Keywords!$F$31:$F$48,D12)))&gt;0,Keywords!$F$29,IF(SUMPRODUCT(--ISNUMBER(SEARCH(Keywords!$G$31:$G$45,D12)))&gt;0,Keywords!$G$29,IF(SUMPRODUCT(--ISNUMBER(SEARCH(Keywords!$H$31:$H$46,D12)))&gt;0,Keywords!$H$29,IF(SUMPRODUCT(--ISNUMBER(SEARCH(Keywords!$J$31:$J$56,D12)))&gt;0,Keywords!$J$29," None ")))))</f>
        <v>Analyze</v>
      </c>
      <c r="P12" s="213"/>
      <c r="Q12" s="213">
        <v>10</v>
      </c>
      <c r="R12" s="235" t="s">
        <v>309</v>
      </c>
    </row>
    <row r="13" spans="3:18" ht="15.75" x14ac:dyDescent="0.25">
      <c r="C13" s="384" t="s">
        <v>1157</v>
      </c>
      <c r="D13" s="22" t="s">
        <v>910</v>
      </c>
      <c r="O13" s="65" t="str">
        <f>IF(SUMPRODUCT(--ISNUMBER(SEARCH(Keywords!$E$31:$E$46,D13)))&gt;0,Keywords!$E$29,IF(SUMPRODUCT(--ISNUMBER(SEARCH(Keywords!$F$31:$F$48,D13)))&gt;0,Keywords!$F$29,IF(SUMPRODUCT(--ISNUMBER(SEARCH(Keywords!$G$31:$G$45,D13)))&gt;0,Keywords!$G$29,IF(SUMPRODUCT(--ISNUMBER(SEARCH(Keywords!$H$31:$H$46,D13)))&gt;0,Keywords!$H$29,IF(SUMPRODUCT(--ISNUMBER(SEARCH(Keywords!$J$31:$J$56,D13)))&gt;0,Keywords!$J$29," None ")))))</f>
        <v>Apply</v>
      </c>
      <c r="P13" s="213"/>
      <c r="Q13" s="213">
        <v>10</v>
      </c>
      <c r="R13" s="235" t="s">
        <v>305</v>
      </c>
    </row>
    <row r="14" spans="3:18" ht="15.75" x14ac:dyDescent="0.25">
      <c r="C14" s="384" t="s">
        <v>1176</v>
      </c>
      <c r="D14" s="22"/>
      <c r="O14" s="65" t="str">
        <f>IF(SUMPRODUCT(--ISNUMBER(SEARCH(Keywords!$E$31:$E$46,D14)))&gt;0,Keywords!$E$29,IF(SUMPRODUCT(--ISNUMBER(SEARCH(Keywords!$F$31:$F$48,D14)))&gt;0,Keywords!$F$29,IF(SUMPRODUCT(--ISNUMBER(SEARCH(Keywords!$G$31:$G$45,D14)))&gt;0,Keywords!$G$29,IF(SUMPRODUCT(--ISNUMBER(SEARCH(Keywords!$H$31:$H$46,D14)))&gt;0,Keywords!$H$29,IF(SUMPRODUCT(--ISNUMBER(SEARCH(Keywords!$J$31:$J$56,D14)))&gt;0,Keywords!$J$29," None ")))))</f>
        <v xml:space="preserve"> None </v>
      </c>
      <c r="P14" s="213"/>
      <c r="Q14" s="235" t="s">
        <v>430</v>
      </c>
      <c r="R14" s="235" t="s">
        <v>430</v>
      </c>
    </row>
    <row r="15" spans="3:18" ht="15.75" x14ac:dyDescent="0.25">
      <c r="C15" s="384" t="s">
        <v>1177</v>
      </c>
      <c r="D15" s="22"/>
      <c r="O15" s="65" t="str">
        <f>IF(SUMPRODUCT(--ISNUMBER(SEARCH(Keywords!$E$31:$E$46,D15)))&gt;0,Keywords!$E$29,IF(SUMPRODUCT(--ISNUMBER(SEARCH(Keywords!$F$31:$F$48,D15)))&gt;0,Keywords!$F$29,IF(SUMPRODUCT(--ISNUMBER(SEARCH(Keywords!$G$31:$G$45,D15)))&gt;0,Keywords!$G$29,IF(SUMPRODUCT(--ISNUMBER(SEARCH(Keywords!$H$31:$H$46,D15)))&gt;0,Keywords!$H$29,IF(SUMPRODUCT(--ISNUMBER(SEARCH(Keywords!$J$31:$J$56,D15)))&gt;0,Keywords!$J$29," None ")))))</f>
        <v xml:space="preserve"> None </v>
      </c>
      <c r="P15" s="213"/>
      <c r="Q15" s="235" t="s">
        <v>430</v>
      </c>
      <c r="R15" s="235" t="s">
        <v>430</v>
      </c>
    </row>
    <row r="16" spans="3:18" ht="15.75" x14ac:dyDescent="0.25">
      <c r="C16" s="384" t="s">
        <v>1178</v>
      </c>
      <c r="D16" s="22"/>
      <c r="O16" s="65" t="str">
        <f>IF(SUMPRODUCT(--ISNUMBER(SEARCH(Keywords!$E$31:$E$46,D16)))&gt;0,Keywords!$E$29,IF(SUMPRODUCT(--ISNUMBER(SEARCH(Keywords!$F$31:$F$48,D16)))&gt;0,Keywords!$F$29,IF(SUMPRODUCT(--ISNUMBER(SEARCH(Keywords!$G$31:$G$45,D16)))&gt;0,Keywords!$G$29,IF(SUMPRODUCT(--ISNUMBER(SEARCH(Keywords!$H$31:$H$46,D16)))&gt;0,Keywords!$H$29,IF(SUMPRODUCT(--ISNUMBER(SEARCH(Keywords!$J$31:$J$56,D16)))&gt;0,Keywords!$J$29," None ")))))</f>
        <v xml:space="preserve"> None </v>
      </c>
      <c r="P16" s="213"/>
      <c r="Q16" s="235" t="s">
        <v>430</v>
      </c>
      <c r="R16" s="235" t="s">
        <v>430</v>
      </c>
    </row>
    <row r="17" spans="3:18" ht="15.75" x14ac:dyDescent="0.25">
      <c r="C17" s="384" t="s">
        <v>1179</v>
      </c>
      <c r="D17" s="22"/>
      <c r="O17" s="65" t="str">
        <f>IF(SUMPRODUCT(--ISNUMBER(SEARCH(Keywords!$E$31:$E$46,D17)))&gt;0,Keywords!$E$29,IF(SUMPRODUCT(--ISNUMBER(SEARCH(Keywords!$F$31:$F$48,D17)))&gt;0,Keywords!$F$29,IF(SUMPRODUCT(--ISNUMBER(SEARCH(Keywords!$G$31:$G$45,D17)))&gt;0,Keywords!$G$29,IF(SUMPRODUCT(--ISNUMBER(SEARCH(Keywords!$H$31:$H$46,D17)))&gt;0,Keywords!$H$29,IF(SUMPRODUCT(--ISNUMBER(SEARCH(Keywords!$J$31:$J$56,D17)))&gt;0,Keywords!$J$29," None ")))))</f>
        <v xml:space="preserve"> None </v>
      </c>
      <c r="P17" s="213"/>
      <c r="Q17" s="235" t="s">
        <v>430</v>
      </c>
      <c r="R17" s="235" t="s">
        <v>430</v>
      </c>
    </row>
    <row r="18" spans="3:18" x14ac:dyDescent="0.2">
      <c r="C18" s="358"/>
      <c r="O18" s="213"/>
      <c r="P18" s="213"/>
      <c r="Q18" s="213"/>
      <c r="R18" s="213"/>
    </row>
    <row r="19" spans="3:18" x14ac:dyDescent="0.2">
      <c r="C19" s="358"/>
      <c r="O19" s="213"/>
      <c r="P19" s="443" t="s">
        <v>614</v>
      </c>
      <c r="Q19" s="443">
        <f>SUM(Q12:Q17)</f>
        <v>20</v>
      </c>
      <c r="R19" s="213"/>
    </row>
    <row r="20" spans="3:18" x14ac:dyDescent="0.2">
      <c r="C20" s="358"/>
      <c r="H20" s="387" t="s">
        <v>1158</v>
      </c>
      <c r="O20" s="213"/>
      <c r="P20" s="213"/>
      <c r="Q20" s="213"/>
      <c r="R20" s="213"/>
    </row>
    <row r="21" spans="3:18" x14ac:dyDescent="0.2">
      <c r="C21" s="358"/>
      <c r="O21" s="213"/>
      <c r="P21" s="213"/>
      <c r="Q21" s="213"/>
      <c r="R21" s="213"/>
    </row>
    <row r="22" spans="3:18" ht="15.75" x14ac:dyDescent="0.25">
      <c r="C22" s="384" t="s">
        <v>1160</v>
      </c>
      <c r="D22" s="22" t="s">
        <v>982</v>
      </c>
      <c r="O22" s="65" t="str">
        <f>IF(SUMPRODUCT(--ISNUMBER(SEARCH(Keywords!$E$31:$E$46,D22)))&gt;0,Keywords!$E$29,IF(SUMPRODUCT(--ISNUMBER(SEARCH(Keywords!$F$31:$F$48,D22)))&gt;0,Keywords!$F$29,IF(SUMPRODUCT(--ISNUMBER(SEARCH(Keywords!$G$31:$G$45,D22)))&gt;0,Keywords!$G$29,IF(SUMPRODUCT(--ISNUMBER(SEARCH(Keywords!$H$31:$H$46,D22)))&gt;0,Keywords!$H$29,IF(SUMPRODUCT(--ISNUMBER(SEARCH(Keywords!$I$31:$I$56,D22)))&gt;0,Keywords!$I$29," None ")))))</f>
        <v>Evaluate</v>
      </c>
      <c r="P22" s="213"/>
      <c r="Q22" s="213">
        <v>10</v>
      </c>
      <c r="R22" s="235" t="s">
        <v>307</v>
      </c>
    </row>
    <row r="23" spans="3:18" ht="15.75" x14ac:dyDescent="0.25">
      <c r="C23" s="384" t="s">
        <v>1161</v>
      </c>
      <c r="D23" s="22" t="s">
        <v>981</v>
      </c>
      <c r="O23" s="65" t="str">
        <f>IF(SUMPRODUCT(--ISNUMBER(SEARCH(Keywords!$E$31:$E$46,D23)))&gt;0,Keywords!$E$29,IF(SUMPRODUCT(--ISNUMBER(SEARCH(Keywords!$F$31:$F$48,D23)))&gt;0,Keywords!$F$29,IF(SUMPRODUCT(--ISNUMBER(SEARCH(Keywords!$G$31:$G$45,D23)))&gt;0,Keywords!$G$29,IF(SUMPRODUCT(--ISNUMBER(SEARCH(Keywords!$H$31:$H$46,D23)))&gt;0,Keywords!$H$29,IF(SUMPRODUCT(--ISNUMBER(SEARCH(Keywords!$I$31:$I$56,D23)))&gt;0,Keywords!$I$29," None ")))))</f>
        <v>Remember</v>
      </c>
      <c r="P23" s="213"/>
      <c r="Q23" s="213">
        <v>10</v>
      </c>
      <c r="R23" s="235" t="s">
        <v>306</v>
      </c>
    </row>
    <row r="24" spans="3:18" ht="15.75" x14ac:dyDescent="0.25">
      <c r="C24" s="384" t="s">
        <v>1180</v>
      </c>
      <c r="D24" s="22"/>
      <c r="O24" s="65" t="str">
        <f>IF(SUMPRODUCT(--ISNUMBER(SEARCH(Keywords!$E$31:$E$46,D24)))&gt;0,Keywords!$E$29,IF(SUMPRODUCT(--ISNUMBER(SEARCH(Keywords!$F$31:$F$48,D24)))&gt;0,Keywords!$F$29,IF(SUMPRODUCT(--ISNUMBER(SEARCH(Keywords!$G$31:$G$45,D24)))&gt;0,Keywords!$G$29,IF(SUMPRODUCT(--ISNUMBER(SEARCH(Keywords!$H$31:$H$46,D24)))&gt;0,Keywords!$H$29,IF(SUMPRODUCT(--ISNUMBER(SEARCH(Keywords!$I$31:$I$56,D24)))&gt;0,Keywords!$I$29," None ")))))</f>
        <v xml:space="preserve"> None </v>
      </c>
      <c r="P24" s="213"/>
      <c r="Q24" s="235" t="s">
        <v>430</v>
      </c>
      <c r="R24" s="235" t="s">
        <v>430</v>
      </c>
    </row>
    <row r="25" spans="3:18" ht="15.75" x14ac:dyDescent="0.25">
      <c r="C25" s="384" t="s">
        <v>1181</v>
      </c>
      <c r="D25" s="22"/>
      <c r="O25" s="65" t="str">
        <f>IF(SUMPRODUCT(--ISNUMBER(SEARCH(Keywords!$E$31:$E$46,D25)))&gt;0,Keywords!$E$29,IF(SUMPRODUCT(--ISNUMBER(SEARCH(Keywords!$F$31:$F$48,D25)))&gt;0,Keywords!$F$29,IF(SUMPRODUCT(--ISNUMBER(SEARCH(Keywords!$G$31:$G$45,D25)))&gt;0,Keywords!$G$29,IF(SUMPRODUCT(--ISNUMBER(SEARCH(Keywords!$H$31:$H$46,D25)))&gt;0,Keywords!$H$29,IF(SUMPRODUCT(--ISNUMBER(SEARCH(Keywords!$I$31:$I$56,D25)))&gt;0,Keywords!$I$29," None ")))))</f>
        <v xml:space="preserve"> None </v>
      </c>
      <c r="P25" s="213"/>
      <c r="Q25" s="235" t="s">
        <v>430</v>
      </c>
      <c r="R25" s="235" t="s">
        <v>430</v>
      </c>
    </row>
    <row r="26" spans="3:18" ht="15.75" x14ac:dyDescent="0.25">
      <c r="C26" s="384" t="s">
        <v>1182</v>
      </c>
      <c r="D26" s="22"/>
      <c r="O26" s="65" t="str">
        <f>IF(SUMPRODUCT(--ISNUMBER(SEARCH(Keywords!$E$31:$E$46,D26)))&gt;0,Keywords!$E$29,IF(SUMPRODUCT(--ISNUMBER(SEARCH(Keywords!$F$31:$F$48,D26)))&gt;0,Keywords!$F$29,IF(SUMPRODUCT(--ISNUMBER(SEARCH(Keywords!$G$31:$G$45,D26)))&gt;0,Keywords!$G$29,IF(SUMPRODUCT(--ISNUMBER(SEARCH(Keywords!$H$31:$H$46,D26)))&gt;0,Keywords!$H$29,IF(SUMPRODUCT(--ISNUMBER(SEARCH(Keywords!$I$31:$I$56,D26)))&gt;0,Keywords!$I$29," None ")))))</f>
        <v xml:space="preserve"> None </v>
      </c>
      <c r="P26" s="213"/>
      <c r="Q26" s="235" t="s">
        <v>430</v>
      </c>
      <c r="R26" s="235" t="s">
        <v>430</v>
      </c>
    </row>
    <row r="27" spans="3:18" ht="15.75" x14ac:dyDescent="0.25">
      <c r="C27" s="384" t="s">
        <v>1183</v>
      </c>
      <c r="D27" s="22"/>
      <c r="O27" s="65" t="str">
        <f>IF(SUMPRODUCT(--ISNUMBER(SEARCH(Keywords!$E$31:$E$46,D27)))&gt;0,Keywords!$E$29,IF(SUMPRODUCT(--ISNUMBER(SEARCH(Keywords!$F$31:$F$48,D27)))&gt;0,Keywords!$F$29,IF(SUMPRODUCT(--ISNUMBER(SEARCH(Keywords!$G$31:$G$45,D27)))&gt;0,Keywords!$G$29,IF(SUMPRODUCT(--ISNUMBER(SEARCH(Keywords!$H$31:$H$46,D27)))&gt;0,Keywords!$H$29,IF(SUMPRODUCT(--ISNUMBER(SEARCH(Keywords!$I$31:$I$56,D27)))&gt;0,Keywords!$I$29," None ")))))</f>
        <v xml:space="preserve"> None </v>
      </c>
      <c r="P27" s="213"/>
      <c r="Q27" s="235" t="s">
        <v>430</v>
      </c>
      <c r="R27" s="235" t="s">
        <v>430</v>
      </c>
    </row>
    <row r="28" spans="3:18" x14ac:dyDescent="0.2">
      <c r="C28" s="358"/>
      <c r="O28" s="213"/>
      <c r="P28" s="213"/>
      <c r="Q28" s="213"/>
      <c r="R28" s="213"/>
    </row>
    <row r="29" spans="3:18" x14ac:dyDescent="0.2">
      <c r="C29" s="358"/>
      <c r="O29" s="213"/>
      <c r="P29" s="443" t="s">
        <v>614</v>
      </c>
      <c r="Q29" s="443">
        <f>SUM(Q22:Q27)</f>
        <v>20</v>
      </c>
      <c r="R29" s="213"/>
    </row>
    <row r="30" spans="3:18" x14ac:dyDescent="0.2">
      <c r="C30" s="358"/>
      <c r="H30" s="387" t="s">
        <v>1162</v>
      </c>
      <c r="O30" s="213"/>
      <c r="P30" s="213"/>
      <c r="Q30" s="213"/>
      <c r="R30" s="213"/>
    </row>
    <row r="31" spans="3:18" x14ac:dyDescent="0.2">
      <c r="C31" s="358"/>
      <c r="O31" s="213"/>
      <c r="P31" s="213"/>
      <c r="Q31" s="213"/>
      <c r="R31" s="213"/>
    </row>
    <row r="32" spans="3:18" ht="15.75" x14ac:dyDescent="0.25">
      <c r="C32" s="384" t="s">
        <v>1159</v>
      </c>
      <c r="D32" s="22" t="s">
        <v>1082</v>
      </c>
      <c r="O32" s="65" t="str">
        <f>IF(SUMPRODUCT(--ISNUMBER(SEARCH(Keywords!$E$31:$E$46,D32)))&gt;0,Keywords!$E$29,IF(SUMPRODUCT(--ISNUMBER(SEARCH(Keywords!$F$31:$F$48,D32)))&gt;0,Keywords!$F$29,IF(SUMPRODUCT(--ISNUMBER(SEARCH(Keywords!$G$31:$G$45,D32)))&gt;0,Keywords!$G$29,IF(SUMPRODUCT(--ISNUMBER(SEARCH(Keywords!$H$31:$H$46,D32)))&gt;0,Keywords!$H$29,IF(SUMPRODUCT(--ISNUMBER(SEARCH(Keywords!$J$31:$J$56,D32)))&gt;0,Keywords!$J$29," None ")))))</f>
        <v>Create</v>
      </c>
      <c r="P32" s="213"/>
      <c r="Q32" s="213">
        <v>10</v>
      </c>
      <c r="R32" s="235" t="s">
        <v>308</v>
      </c>
    </row>
    <row r="33" spans="2:18" ht="15.75" x14ac:dyDescent="0.25">
      <c r="C33" s="384" t="s">
        <v>1163</v>
      </c>
      <c r="D33" s="22" t="s">
        <v>1083</v>
      </c>
      <c r="O33" s="65" t="str">
        <f>IF(SUMPRODUCT(--ISNUMBER(SEARCH(Keywords!$E$31:$E$46,D33)))&gt;0,Keywords!$E$29,IF(SUMPRODUCT(--ISNUMBER(SEARCH(Keywords!$F$31:$F$48,D33)))&gt;0,Keywords!$F$29,IF(SUMPRODUCT(--ISNUMBER(SEARCH(Keywords!$G$31:$G$45,D33)))&gt;0,Keywords!$G$29,IF(SUMPRODUCT(--ISNUMBER(SEARCH(Keywords!$H$31:$H$46,D33)))&gt;0,Keywords!$H$29,IF(SUMPRODUCT(--ISNUMBER(SEARCH(Keywords!$J$31:$J$56,D33)))&gt;0,Keywords!$J$29," None ")))))</f>
        <v>Remember</v>
      </c>
      <c r="P33" s="213"/>
      <c r="Q33" s="213">
        <v>10</v>
      </c>
      <c r="R33" s="235" t="s">
        <v>570</v>
      </c>
    </row>
    <row r="34" spans="2:18" x14ac:dyDescent="0.2">
      <c r="C34" s="384" t="s">
        <v>1184</v>
      </c>
      <c r="O34" s="65" t="str">
        <f>IF(SUMPRODUCT(--ISNUMBER(SEARCH(Keywords!$E$31:$E$46,D34)))&gt;0,Keywords!$E$29,IF(SUMPRODUCT(--ISNUMBER(SEARCH(Keywords!$F$31:$F$48,D34)))&gt;0,Keywords!$F$29,IF(SUMPRODUCT(--ISNUMBER(SEARCH(Keywords!$G$31:$G$45,D34)))&gt;0,Keywords!$G$29,IF(SUMPRODUCT(--ISNUMBER(SEARCH(Keywords!$H$31:$H$46,D34)))&gt;0,Keywords!$H$29,IF(SUMPRODUCT(--ISNUMBER(SEARCH(Keywords!$J$31:$J$56,D34)))&gt;0,Keywords!$J$29," None ")))))</f>
        <v xml:space="preserve"> None </v>
      </c>
      <c r="P34" s="213"/>
      <c r="Q34" s="235" t="s">
        <v>430</v>
      </c>
      <c r="R34" s="213" t="s">
        <v>430</v>
      </c>
    </row>
    <row r="35" spans="2:18" x14ac:dyDescent="0.2">
      <c r="C35" s="384" t="s">
        <v>1185</v>
      </c>
      <c r="O35" s="65" t="str">
        <f>IF(SUMPRODUCT(--ISNUMBER(SEARCH(Keywords!$E$31:$E$46,D35)))&gt;0,Keywords!$E$29,IF(SUMPRODUCT(--ISNUMBER(SEARCH(Keywords!$F$31:$F$48,D35)))&gt;0,Keywords!$F$29,IF(SUMPRODUCT(--ISNUMBER(SEARCH(Keywords!$G$31:$G$45,D35)))&gt;0,Keywords!$G$29,IF(SUMPRODUCT(--ISNUMBER(SEARCH(Keywords!$H$31:$H$46,D35)))&gt;0,Keywords!$H$29,IF(SUMPRODUCT(--ISNUMBER(SEARCH(Keywords!$J$31:$J$56,D35)))&gt;0,Keywords!$J$29," None ")))))</f>
        <v xml:space="preserve"> None </v>
      </c>
      <c r="P35" s="213"/>
      <c r="Q35" s="235" t="s">
        <v>430</v>
      </c>
      <c r="R35" s="213" t="s">
        <v>430</v>
      </c>
    </row>
    <row r="36" spans="2:18" x14ac:dyDescent="0.2">
      <c r="C36" s="384" t="s">
        <v>1186</v>
      </c>
      <c r="O36" s="65" t="str">
        <f>IF(SUMPRODUCT(--ISNUMBER(SEARCH(Keywords!$E$31:$E$46,D36)))&gt;0,Keywords!$E$29,IF(SUMPRODUCT(--ISNUMBER(SEARCH(Keywords!$F$31:$F$48,D36)))&gt;0,Keywords!$F$29,IF(SUMPRODUCT(--ISNUMBER(SEARCH(Keywords!$G$31:$G$45,D36)))&gt;0,Keywords!$G$29,IF(SUMPRODUCT(--ISNUMBER(SEARCH(Keywords!$H$31:$H$46,D36)))&gt;0,Keywords!$H$29,IF(SUMPRODUCT(--ISNUMBER(SEARCH(Keywords!$J$31:$J$56,D36)))&gt;0,Keywords!$J$29," None ")))))</f>
        <v xml:space="preserve"> None </v>
      </c>
      <c r="P36" s="213"/>
      <c r="Q36" s="235" t="s">
        <v>430</v>
      </c>
      <c r="R36" s="213" t="s">
        <v>430</v>
      </c>
    </row>
    <row r="37" spans="2:18" x14ac:dyDescent="0.2">
      <c r="C37" s="384" t="s">
        <v>1187</v>
      </c>
      <c r="O37" s="65" t="str">
        <f>IF(SUMPRODUCT(--ISNUMBER(SEARCH(Keywords!$E$31:$E$46,D37)))&gt;0,Keywords!$E$29,IF(SUMPRODUCT(--ISNUMBER(SEARCH(Keywords!$F$31:$F$48,D37)))&gt;0,Keywords!$F$29,IF(SUMPRODUCT(--ISNUMBER(SEARCH(Keywords!$G$31:$G$45,D37)))&gt;0,Keywords!$G$29,IF(SUMPRODUCT(--ISNUMBER(SEARCH(Keywords!$H$31:$H$46,D37)))&gt;0,Keywords!$H$29,IF(SUMPRODUCT(--ISNUMBER(SEARCH(Keywords!$J$31:$J$56,D37)))&gt;0,Keywords!$J$29," None ")))))</f>
        <v xml:space="preserve"> None </v>
      </c>
      <c r="P37" s="213"/>
      <c r="Q37" s="235" t="s">
        <v>430</v>
      </c>
      <c r="R37" s="213" t="s">
        <v>430</v>
      </c>
    </row>
    <row r="38" spans="2:18" x14ac:dyDescent="0.2">
      <c r="O38" s="213"/>
      <c r="P38" s="213"/>
      <c r="Q38" s="213"/>
      <c r="R38" s="213"/>
    </row>
    <row r="39" spans="2:18" x14ac:dyDescent="0.2">
      <c r="O39" s="213"/>
      <c r="P39" s="443" t="s">
        <v>614</v>
      </c>
      <c r="Q39" s="443">
        <f>SUM(Q32:Q37)</f>
        <v>20</v>
      </c>
      <c r="R39" s="213"/>
    </row>
    <row r="40" spans="2:18" x14ac:dyDescent="0.2">
      <c r="O40" s="213"/>
      <c r="P40" s="213"/>
      <c r="Q40" s="213"/>
      <c r="R40" s="213"/>
    </row>
    <row r="41" spans="2:18" x14ac:dyDescent="0.2">
      <c r="O41" s="213"/>
      <c r="P41" s="213"/>
      <c r="Q41" s="213"/>
      <c r="R41" s="213"/>
    </row>
    <row r="45" spans="2:18" x14ac:dyDescent="0.2">
      <c r="C45" s="213"/>
      <c r="E45" s="1" t="s">
        <v>1251</v>
      </c>
    </row>
    <row r="46" spans="2:18" x14ac:dyDescent="0.2">
      <c r="C46" s="213"/>
    </row>
    <row r="47" spans="2:18" x14ac:dyDescent="0.2">
      <c r="C47" s="80" t="s">
        <v>309</v>
      </c>
      <c r="D47" s="80" t="s">
        <v>305</v>
      </c>
      <c r="E47" s="80" t="s">
        <v>306</v>
      </c>
      <c r="F47" s="80" t="s">
        <v>307</v>
      </c>
      <c r="G47" s="80" t="s">
        <v>308</v>
      </c>
      <c r="H47" s="80" t="s">
        <v>570</v>
      </c>
    </row>
    <row r="48" spans="2:18" x14ac:dyDescent="0.2">
      <c r="B48" s="36" t="s">
        <v>1252</v>
      </c>
      <c r="C48" s="456">
        <f>SUMIF($R$12:$R$17,"=co1",$Q$12:$Q$17)</f>
        <v>10</v>
      </c>
      <c r="D48" s="456">
        <f>SUMIF(R22:R27,"=co1",Q22:Q27)</f>
        <v>0</v>
      </c>
      <c r="E48" s="456">
        <f t="shared" ref="E48:H48" si="0">SUMIF($R$12:$R$17,"=co1",$Q$12:$Q$17)</f>
        <v>10</v>
      </c>
      <c r="F48" s="456">
        <f t="shared" si="0"/>
        <v>10</v>
      </c>
      <c r="G48" s="456">
        <f t="shared" si="0"/>
        <v>10</v>
      </c>
      <c r="H48" s="456">
        <f t="shared" si="0"/>
        <v>10</v>
      </c>
    </row>
    <row r="49" spans="2:8" x14ac:dyDescent="0.2">
      <c r="B49" s="36" t="s">
        <v>1253</v>
      </c>
      <c r="C49" s="456">
        <f>SUMIF($R$22:$R$27,"=co1",$Q$22:$Q$27)</f>
        <v>0</v>
      </c>
      <c r="D49" s="456">
        <f>SUMIF($R$22:$R$27,"=co2",$Q$22:$Q$27)</f>
        <v>0</v>
      </c>
      <c r="E49" s="456">
        <f>SUMIF($R$22:$R$27,"=co3",$Q$22:$Q$27)</f>
        <v>10</v>
      </c>
      <c r="F49" s="456">
        <f>SUMIF($R$22:$R$27,"=co4",$Q$22:$Q$27)</f>
        <v>10</v>
      </c>
      <c r="G49" s="456">
        <f>SUMIF($R$22:$R$27,"=co5",$Q$22:$Q$27)</f>
        <v>0</v>
      </c>
      <c r="H49" s="456">
        <f>SUMIF($R$22:$R$27,"=co6",$Q$22:$Q$27)</f>
        <v>0</v>
      </c>
    </row>
    <row r="50" spans="2:8" x14ac:dyDescent="0.2">
      <c r="B50" s="36" t="s">
        <v>936</v>
      </c>
      <c r="C50" s="456">
        <f>SUMIF($R$32:$R$37,"=co1",$Q$32:$Q$37)</f>
        <v>0</v>
      </c>
      <c r="D50" s="456">
        <f>SUMIF($R$32:$R$37,"=co2",$Q$32:$Q$37)</f>
        <v>0</v>
      </c>
      <c r="E50" s="456">
        <f>SUMIF($R$32:$R$37,"=co3",$Q$32:$Q$37)</f>
        <v>0</v>
      </c>
      <c r="F50" s="456">
        <f>SUMIF($R$32:$R$37,"=co4",$Q$32:$Q$37)</f>
        <v>0</v>
      </c>
      <c r="G50" s="456">
        <f>SUMIF($R$32:$R$37,"=co5",Q32:Q37)</f>
        <v>10</v>
      </c>
      <c r="H50" s="456">
        <f>SUMIF($R$32:$R$37,"=co6",$Q$32:$Q$37)</f>
        <v>10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4:V34"/>
  <sheetViews>
    <sheetView topLeftCell="A7" workbookViewId="0">
      <selection activeCell="C8" sqref="C8"/>
    </sheetView>
  </sheetViews>
  <sheetFormatPr defaultRowHeight="12.75" x14ac:dyDescent="0.2"/>
  <cols>
    <col min="2" max="2" width="14.85546875" customWidth="1"/>
    <col min="3" max="3" width="16" customWidth="1"/>
    <col min="4" max="4" width="9.42578125" customWidth="1"/>
    <col min="5" max="8" width="8.85546875" customWidth="1"/>
    <col min="9" max="9" width="9.5703125" customWidth="1"/>
    <col min="10" max="10" width="8.7109375" customWidth="1"/>
    <col min="11" max="14" width="9.140625" customWidth="1"/>
    <col min="15" max="15" width="12.140625" bestFit="1" customWidth="1"/>
    <col min="16" max="17" width="12.140625" customWidth="1"/>
    <col min="19" max="19" width="12.5703125" customWidth="1"/>
    <col min="20" max="20" width="16" customWidth="1"/>
    <col min="21" max="21" width="19.28515625" customWidth="1"/>
    <col min="22" max="22" width="15.5703125" customWidth="1"/>
    <col min="23" max="23" width="28.42578125" customWidth="1"/>
  </cols>
  <sheetData>
    <row r="4" spans="2:22" ht="15.75" x14ac:dyDescent="0.25">
      <c r="C4" s="22"/>
      <c r="D4" s="22"/>
      <c r="E4" s="418" t="s">
        <v>1213</v>
      </c>
      <c r="F4" s="418"/>
      <c r="G4" s="418"/>
      <c r="H4" s="418"/>
      <c r="T4" s="437"/>
      <c r="U4" s="307"/>
      <c r="V4" s="307"/>
    </row>
    <row r="5" spans="2:22" ht="15.75" x14ac:dyDescent="0.25">
      <c r="T5" s="438"/>
      <c r="U5" s="307"/>
      <c r="V5" s="307"/>
    </row>
    <row r="6" spans="2:22" ht="30.75" customHeight="1" x14ac:dyDescent="0.25">
      <c r="B6" s="435" t="s">
        <v>753</v>
      </c>
      <c r="C6" s="37" t="str">
        <f>'Assesment Pattern'!D37</f>
        <v>A1</v>
      </c>
      <c r="D6" s="37" t="str">
        <f>'Assesment Pattern'!E37</f>
        <v>A2</v>
      </c>
      <c r="E6" s="37" t="str">
        <f>'Assesment Pattern'!F37</f>
        <v>A3</v>
      </c>
      <c r="F6" s="37" t="str">
        <f>'Assesment Pattern'!G37</f>
        <v>A4</v>
      </c>
      <c r="G6" s="37" t="str">
        <f>'Assesment Pattern'!H37</f>
        <v>A5</v>
      </c>
      <c r="H6" s="37" t="str">
        <f>'Assesment Pattern'!I37</f>
        <v>A6</v>
      </c>
      <c r="I6" s="37" t="str">
        <f>'Assesment Pattern'!J37</f>
        <v>T1</v>
      </c>
      <c r="J6" s="37" t="str">
        <f>'Assesment Pattern'!K37</f>
        <v>T2</v>
      </c>
      <c r="K6" s="37" t="str">
        <f>'Assesment Pattern'!L37</f>
        <v>T3</v>
      </c>
      <c r="L6" s="37" t="str">
        <f>'Assesment Pattern'!M37</f>
        <v>T4</v>
      </c>
      <c r="M6" s="37" t="str">
        <f>'Assesment Pattern'!N37</f>
        <v>T5</v>
      </c>
      <c r="N6" s="37" t="str">
        <f>'Assesment Pattern'!O37</f>
        <v>T6</v>
      </c>
      <c r="O6" s="791" t="s">
        <v>616</v>
      </c>
      <c r="P6" s="366"/>
      <c r="Q6" s="366"/>
      <c r="R6" s="212" t="s">
        <v>754</v>
      </c>
      <c r="T6" s="307"/>
      <c r="U6" s="307"/>
      <c r="V6" s="307"/>
    </row>
    <row r="7" spans="2:22" ht="18.75" customHeight="1" x14ac:dyDescent="0.25">
      <c r="B7" s="419" t="str">
        <f>'Assesment Pattern'!C38</f>
        <v>%</v>
      </c>
      <c r="C7" s="419">
        <f>'Assesment Pattern'!D38</f>
        <v>100</v>
      </c>
      <c r="D7" s="419">
        <f>'Assesment Pattern'!E38</f>
        <v>100</v>
      </c>
      <c r="E7" s="419">
        <f>'Assesment Pattern'!F38</f>
        <v>100</v>
      </c>
      <c r="F7" s="419">
        <f>'Assesment Pattern'!G38</f>
        <v>100</v>
      </c>
      <c r="G7" s="419">
        <f>'Assesment Pattern'!H38</f>
        <v>100</v>
      </c>
      <c r="H7" s="419">
        <f>'Assesment Pattern'!I38</f>
        <v>100</v>
      </c>
      <c r="I7" s="419">
        <f>'Assesment Pattern'!J38</f>
        <v>100</v>
      </c>
      <c r="J7" s="419">
        <f>'Assesment Pattern'!K38</f>
        <v>100</v>
      </c>
      <c r="K7" s="419">
        <f>'Assesment Pattern'!L38</f>
        <v>100</v>
      </c>
      <c r="L7" s="419">
        <f>'Assesment Pattern'!M38</f>
        <v>100</v>
      </c>
      <c r="M7" s="419">
        <f>'Assesment Pattern'!N38</f>
        <v>100</v>
      </c>
      <c r="N7" s="419">
        <f>'Assesment Pattern'!O38</f>
        <v>100</v>
      </c>
      <c r="O7" s="791"/>
      <c r="P7" s="366"/>
      <c r="Q7" s="366"/>
      <c r="R7" s="212"/>
      <c r="T7" s="432"/>
      <c r="U7" s="431"/>
      <c r="V7" s="421"/>
    </row>
    <row r="8" spans="2:22" ht="15.75" x14ac:dyDescent="0.25">
      <c r="B8" s="37" t="s">
        <v>309</v>
      </c>
      <c r="C8" s="222">
        <f>'Assesment Pattern'!D39</f>
        <v>80</v>
      </c>
      <c r="D8" s="222">
        <f>'Assesment Pattern'!E39</f>
        <v>80</v>
      </c>
      <c r="E8" s="222">
        <f>'Assesment Pattern'!F39</f>
        <v>80</v>
      </c>
      <c r="F8" s="222" t="str">
        <f>'Assesment Pattern'!G39</f>
        <v>-</v>
      </c>
      <c r="G8" s="222" t="str">
        <f>'Assesment Pattern'!H39</f>
        <v>-</v>
      </c>
      <c r="H8" s="222" t="str">
        <f>'Assesment Pattern'!I39</f>
        <v>-</v>
      </c>
      <c r="I8" s="222">
        <f ca="1">'Assesment Pattern'!J39</f>
        <v>50.79</v>
      </c>
      <c r="J8" s="222">
        <f>'Assesment Pattern'!K39</f>
        <v>81.98</v>
      </c>
      <c r="K8" s="222">
        <f>'Assesment Pattern'!L39</f>
        <v>48.46</v>
      </c>
      <c r="L8" s="222">
        <f>'Assesment Pattern'!M39</f>
        <v>66.5</v>
      </c>
      <c r="M8" s="222" t="str">
        <f>'Assesment Pattern'!N39</f>
        <v>-</v>
      </c>
      <c r="N8" s="222" t="str">
        <f>'Assesment Pattern'!O39</f>
        <v>-</v>
      </c>
      <c r="O8" s="379">
        <f ca="1">ROUND(SUM(C8:N8)/COUNTIF(C8:N8,"&gt;0.00"),2)</f>
        <v>69.680000000000007</v>
      </c>
      <c r="P8" s="434"/>
      <c r="Q8" s="429"/>
      <c r="R8" s="22" t="s">
        <v>757</v>
      </c>
      <c r="T8" s="431"/>
      <c r="U8" s="436"/>
      <c r="V8" s="439"/>
    </row>
    <row r="9" spans="2:22" ht="15.75" x14ac:dyDescent="0.25">
      <c r="B9" s="37" t="s">
        <v>305</v>
      </c>
      <c r="C9" s="222">
        <f>'Assesment Pattern'!D40</f>
        <v>60</v>
      </c>
      <c r="D9" s="222">
        <f>'Assesment Pattern'!E40</f>
        <v>60</v>
      </c>
      <c r="E9" s="222">
        <f>'Assesment Pattern'!F40</f>
        <v>80</v>
      </c>
      <c r="F9" s="222" t="str">
        <f>'Assesment Pattern'!G40</f>
        <v>-</v>
      </c>
      <c r="G9" s="222" t="str">
        <f>'Assesment Pattern'!H40</f>
        <v>-</v>
      </c>
      <c r="H9" s="222" t="str">
        <f>'Assesment Pattern'!I40</f>
        <v>-</v>
      </c>
      <c r="I9" s="222">
        <f>'Assesment Pattern'!J40</f>
        <v>41.4</v>
      </c>
      <c r="J9" s="222" t="str">
        <f>'Assesment Pattern'!K40</f>
        <v>-</v>
      </c>
      <c r="K9" s="222">
        <f>'Assesment Pattern'!L40</f>
        <v>43.86</v>
      </c>
      <c r="L9" s="222">
        <f>'Assesment Pattern'!M40</f>
        <v>67.2</v>
      </c>
      <c r="M9" s="222" t="str">
        <f>'Assesment Pattern'!N40</f>
        <v>-</v>
      </c>
      <c r="N9" s="222" t="str">
        <f>'Assesment Pattern'!O40</f>
        <v>-</v>
      </c>
      <c r="O9" s="379">
        <f t="shared" ref="O9:O13" si="0">ROUND(SUM(C9:N9)/COUNTIF(C9:N9,"&gt;0.00"),2)</f>
        <v>58.74</v>
      </c>
      <c r="P9" s="429"/>
      <c r="Q9" s="429"/>
      <c r="R9" s="22" t="s">
        <v>755</v>
      </c>
      <c r="T9" s="431"/>
      <c r="U9" s="436"/>
      <c r="V9" s="440"/>
    </row>
    <row r="10" spans="2:22" ht="15.75" x14ac:dyDescent="0.25">
      <c r="B10" s="37" t="s">
        <v>306</v>
      </c>
      <c r="C10" s="222" t="str">
        <f>'Assesment Pattern'!D41</f>
        <v>-</v>
      </c>
      <c r="D10" s="222" t="str">
        <f>'Assesment Pattern'!E41</f>
        <v>-</v>
      </c>
      <c r="E10" s="222">
        <f>'Assesment Pattern'!F41</f>
        <v>60</v>
      </c>
      <c r="F10" s="222">
        <f>'Assesment Pattern'!G41</f>
        <v>20</v>
      </c>
      <c r="G10" s="222" t="str">
        <f>'Assesment Pattern'!H41</f>
        <v>-</v>
      </c>
      <c r="H10" s="222" t="str">
        <f>'Assesment Pattern'!I41</f>
        <v>-</v>
      </c>
      <c r="I10" s="222">
        <f>'Assesment Pattern'!J41</f>
        <v>36.32</v>
      </c>
      <c r="J10" s="222">
        <f>'Assesment Pattern'!K41</f>
        <v>49.24</v>
      </c>
      <c r="K10" s="222">
        <f>'Assesment Pattern'!L41</f>
        <v>44.55</v>
      </c>
      <c r="L10" s="222" t="str">
        <f>'Assesment Pattern'!M41</f>
        <v>-</v>
      </c>
      <c r="M10" s="222">
        <f>'Assesment Pattern'!N41</f>
        <v>65.7</v>
      </c>
      <c r="N10" s="222" t="str">
        <f>'Assesment Pattern'!O41</f>
        <v>-</v>
      </c>
      <c r="O10" s="379">
        <f t="shared" si="0"/>
        <v>45.97</v>
      </c>
      <c r="P10" s="429"/>
      <c r="Q10" s="429"/>
      <c r="R10" s="22" t="s">
        <v>756</v>
      </c>
      <c r="T10" s="431"/>
      <c r="U10" s="436"/>
      <c r="V10" s="440"/>
    </row>
    <row r="11" spans="2:22" ht="16.5" thickBot="1" x14ac:dyDescent="0.3">
      <c r="B11" s="37" t="s">
        <v>307</v>
      </c>
      <c r="C11" s="222" t="str">
        <f>'Assesment Pattern'!D42</f>
        <v>-</v>
      </c>
      <c r="D11" s="222" t="str">
        <f>'Assesment Pattern'!E42</f>
        <v>-</v>
      </c>
      <c r="E11" s="222" t="str">
        <f>'Assesment Pattern'!F42</f>
        <v>-</v>
      </c>
      <c r="F11" s="222" t="str">
        <f>'Assesment Pattern'!G42</f>
        <v>-</v>
      </c>
      <c r="G11" s="222">
        <f>'Assesment Pattern'!H42</f>
        <v>40</v>
      </c>
      <c r="H11" s="222">
        <f>'Assesment Pattern'!I42</f>
        <v>30</v>
      </c>
      <c r="I11" s="222" t="str">
        <f>'Assesment Pattern'!J42</f>
        <v>-</v>
      </c>
      <c r="J11" s="222">
        <f>'Assesment Pattern'!K42</f>
        <v>34.83</v>
      </c>
      <c r="K11" s="222">
        <f>'Assesment Pattern'!L42</f>
        <v>26.34</v>
      </c>
      <c r="L11" s="222" t="str">
        <f>'Assesment Pattern'!M42</f>
        <v>-</v>
      </c>
      <c r="M11" s="222">
        <f>'Assesment Pattern'!N42</f>
        <v>66.8</v>
      </c>
      <c r="N11" s="222" t="str">
        <f>'Assesment Pattern'!O42</f>
        <v>-</v>
      </c>
      <c r="O11" s="379">
        <f t="shared" si="0"/>
        <v>39.590000000000003</v>
      </c>
      <c r="P11" s="429"/>
      <c r="Q11" s="429"/>
      <c r="T11" s="431"/>
      <c r="U11" s="436"/>
      <c r="V11" s="440"/>
    </row>
    <row r="12" spans="2:22" ht="63.75" thickBot="1" x14ac:dyDescent="0.3">
      <c r="B12" s="37" t="s">
        <v>308</v>
      </c>
      <c r="C12" s="222" t="str">
        <f>'Assesment Pattern'!D43</f>
        <v>-</v>
      </c>
      <c r="D12" s="222" t="str">
        <f>'Assesment Pattern'!E43</f>
        <v>-</v>
      </c>
      <c r="E12" s="222" t="str">
        <f>'Assesment Pattern'!F43</f>
        <v>-</v>
      </c>
      <c r="F12" s="222" t="str">
        <f>'Assesment Pattern'!G43</f>
        <v>-</v>
      </c>
      <c r="G12" s="222">
        <f>'Assesment Pattern'!H43</f>
        <v>86.67</v>
      </c>
      <c r="H12" s="222" t="str">
        <f>'Assesment Pattern'!I43</f>
        <v>-</v>
      </c>
      <c r="I12" s="222" t="str">
        <f>'Assesment Pattern'!J43</f>
        <v>-</v>
      </c>
      <c r="J12" s="222">
        <f>'Assesment Pattern'!K43</f>
        <v>40.869999999999997</v>
      </c>
      <c r="K12" s="222">
        <f>'Assesment Pattern'!L43</f>
        <v>46.17</v>
      </c>
      <c r="L12" s="222" t="str">
        <f>'Assesment Pattern'!M43</f>
        <v>-</v>
      </c>
      <c r="M12" s="222" t="str">
        <f>'Assesment Pattern'!N43</f>
        <v>-</v>
      </c>
      <c r="N12" s="222">
        <f>'Assesment Pattern'!O43</f>
        <v>66.2</v>
      </c>
      <c r="O12" s="379">
        <f t="shared" si="0"/>
        <v>59.98</v>
      </c>
      <c r="P12" s="429"/>
      <c r="Q12" s="429"/>
      <c r="R12" s="441" t="s">
        <v>333</v>
      </c>
      <c r="S12" s="442" t="s">
        <v>768</v>
      </c>
      <c r="T12" s="442" t="s">
        <v>769</v>
      </c>
      <c r="U12" s="442" t="s">
        <v>770</v>
      </c>
      <c r="V12" s="440"/>
    </row>
    <row r="13" spans="2:22" ht="16.5" thickBot="1" x14ac:dyDescent="0.3">
      <c r="B13" s="37" t="s">
        <v>570</v>
      </c>
      <c r="C13" s="222" t="str">
        <f>'Assesment Pattern'!D44</f>
        <v>-</v>
      </c>
      <c r="D13" s="222" t="str">
        <f>'Assesment Pattern'!E44</f>
        <v>-</v>
      </c>
      <c r="E13" s="222" t="str">
        <f>'Assesment Pattern'!F44</f>
        <v>-</v>
      </c>
      <c r="F13" s="222">
        <f>'Assesment Pattern'!G44</f>
        <v>40</v>
      </c>
      <c r="G13" s="222" t="str">
        <f>'Assesment Pattern'!H44</f>
        <v>-</v>
      </c>
      <c r="H13" s="222">
        <f>'Assesment Pattern'!I44</f>
        <v>40</v>
      </c>
      <c r="I13" s="222" t="str">
        <f>'Assesment Pattern'!J44</f>
        <v>-</v>
      </c>
      <c r="J13" s="222" t="str">
        <f>'Assesment Pattern'!K44</f>
        <v>-</v>
      </c>
      <c r="K13" s="222">
        <f>'Assesment Pattern'!L44</f>
        <v>8.6999999999999993</v>
      </c>
      <c r="L13" s="222" t="str">
        <f>'Assesment Pattern'!M44</f>
        <v>-</v>
      </c>
      <c r="M13" s="222" t="str">
        <f>'Assesment Pattern'!N44</f>
        <v>-</v>
      </c>
      <c r="N13" s="222">
        <f>'Assesment Pattern'!O44</f>
        <v>66.7</v>
      </c>
      <c r="O13" s="379">
        <f t="shared" si="0"/>
        <v>38.85</v>
      </c>
      <c r="P13" s="429"/>
      <c r="Q13" s="429"/>
      <c r="R13" s="52" t="s">
        <v>309</v>
      </c>
      <c r="S13" s="217">
        <f t="shared" ref="S13:S18" ca="1" si="1">C26</f>
        <v>69.680000000000007</v>
      </c>
      <c r="T13" s="218">
        <f>'Univ Res'!$D$148</f>
        <v>78</v>
      </c>
      <c r="U13" s="218">
        <f ca="1">(0.2*S13)+(0.8*T13)</f>
        <v>76.336000000000013</v>
      </c>
      <c r="V13" s="440"/>
    </row>
    <row r="14" spans="2:22" ht="16.5" thickBot="1" x14ac:dyDescent="0.3">
      <c r="R14" s="52" t="s">
        <v>305</v>
      </c>
      <c r="S14" s="217">
        <f t="shared" si="1"/>
        <v>58.74</v>
      </c>
      <c r="T14" s="218">
        <f>'Univ Res'!$D$148</f>
        <v>78</v>
      </c>
      <c r="U14" s="218">
        <f t="shared" ref="U14:U18" si="2">(0.2*S14)+(0.8*T14)</f>
        <v>74.14800000000001</v>
      </c>
    </row>
    <row r="15" spans="2:22" ht="16.5" thickBot="1" x14ac:dyDescent="0.3">
      <c r="R15" s="52" t="s">
        <v>306</v>
      </c>
      <c r="S15" s="217">
        <f t="shared" si="1"/>
        <v>45.97</v>
      </c>
      <c r="T15" s="218">
        <f>'Univ Res'!$D$148</f>
        <v>78</v>
      </c>
      <c r="U15" s="218">
        <f t="shared" si="2"/>
        <v>71.594000000000008</v>
      </c>
    </row>
    <row r="16" spans="2:22" ht="16.5" thickBot="1" x14ac:dyDescent="0.3">
      <c r="N16" s="22" t="s">
        <v>1214</v>
      </c>
      <c r="O16" s="362">
        <f ca="1">ROUND(SUM(O8:O13)/COUNTIF(O8:O13,"&gt;0.00"),2)</f>
        <v>52.14</v>
      </c>
      <c r="R16" s="52" t="s">
        <v>307</v>
      </c>
      <c r="S16" s="217">
        <f t="shared" si="1"/>
        <v>39.590000000000003</v>
      </c>
      <c r="T16" s="218">
        <f>'Univ Res'!$D$148</f>
        <v>78</v>
      </c>
      <c r="U16" s="218">
        <f t="shared" si="2"/>
        <v>70.318000000000012</v>
      </c>
    </row>
    <row r="17" spans="2:21" ht="16.5" thickBot="1" x14ac:dyDescent="0.3">
      <c r="E17" s="210"/>
      <c r="F17" s="210"/>
      <c r="G17" s="210"/>
      <c r="H17" s="210"/>
      <c r="R17" s="52" t="s">
        <v>308</v>
      </c>
      <c r="S17" s="217">
        <f t="shared" si="1"/>
        <v>59.98</v>
      </c>
      <c r="T17" s="218">
        <f>'Univ Res'!$D$148</f>
        <v>78</v>
      </c>
      <c r="U17" s="218">
        <f t="shared" si="2"/>
        <v>74.396000000000001</v>
      </c>
    </row>
    <row r="18" spans="2:21" ht="16.5" thickBot="1" x14ac:dyDescent="0.3">
      <c r="E18" s="210"/>
      <c r="F18" s="210"/>
      <c r="G18" s="210"/>
      <c r="H18" s="210"/>
      <c r="R18" s="52" t="s">
        <v>570</v>
      </c>
      <c r="S18" s="217">
        <f t="shared" si="1"/>
        <v>38.85</v>
      </c>
      <c r="T18" s="218">
        <f>'Univ Res'!$D$148</f>
        <v>78</v>
      </c>
      <c r="U18" s="218">
        <f t="shared" si="2"/>
        <v>70.17</v>
      </c>
    </row>
    <row r="19" spans="2:21" ht="15.75" x14ac:dyDescent="0.25">
      <c r="B19" s="221" t="s">
        <v>751</v>
      </c>
      <c r="E19" s="210"/>
      <c r="F19" s="210"/>
      <c r="G19" s="210"/>
      <c r="H19" s="210"/>
    </row>
    <row r="20" spans="2:21" ht="15.75" x14ac:dyDescent="0.25">
      <c r="B20" s="41" t="s">
        <v>752</v>
      </c>
      <c r="E20" s="323"/>
      <c r="F20" s="323"/>
      <c r="G20" s="323"/>
      <c r="H20" s="323"/>
      <c r="I20" s="307"/>
      <c r="J20" s="307"/>
      <c r="K20" s="307"/>
      <c r="L20" s="307"/>
      <c r="M20" s="307"/>
      <c r="N20" s="307"/>
      <c r="O20" s="307"/>
      <c r="T20" s="212"/>
    </row>
    <row r="21" spans="2:21" x14ac:dyDescent="0.2">
      <c r="E21" s="323"/>
      <c r="F21" s="323"/>
      <c r="G21" s="323"/>
      <c r="H21" s="323"/>
      <c r="I21" s="307"/>
      <c r="J21" s="307"/>
      <c r="K21" s="307"/>
      <c r="L21" s="307"/>
      <c r="M21" s="307"/>
      <c r="N21" s="307"/>
      <c r="O21" s="307"/>
    </row>
    <row r="22" spans="2:21" ht="20.25" customHeight="1" x14ac:dyDescent="0.25"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T22" s="22"/>
    </row>
    <row r="23" spans="2:21" ht="76.5" customHeight="1" x14ac:dyDescent="0.25">
      <c r="E23" s="431"/>
      <c r="F23" s="431"/>
      <c r="G23" s="431"/>
      <c r="H23" s="431"/>
      <c r="I23" s="432"/>
      <c r="J23" s="432"/>
      <c r="K23" s="432"/>
      <c r="L23" s="432"/>
      <c r="M23" s="432"/>
      <c r="N23" s="432"/>
      <c r="O23" s="792"/>
      <c r="P23" s="366"/>
      <c r="Q23" s="366"/>
    </row>
    <row r="24" spans="2:21" ht="47.25" customHeight="1" x14ac:dyDescent="0.25">
      <c r="B24" s="396" t="s">
        <v>753</v>
      </c>
      <c r="C24" s="37" t="s">
        <v>1215</v>
      </c>
      <c r="D24" s="38" t="s">
        <v>774</v>
      </c>
      <c r="E24" s="431"/>
      <c r="F24" s="431"/>
      <c r="G24" s="431"/>
      <c r="H24" s="431"/>
      <c r="I24" s="431"/>
      <c r="J24" s="431"/>
      <c r="K24" s="431"/>
      <c r="L24" s="431"/>
      <c r="M24" s="431"/>
      <c r="N24" s="431"/>
      <c r="O24" s="792"/>
      <c r="P24" s="366"/>
      <c r="Q24" s="366"/>
    </row>
    <row r="25" spans="2:21" ht="15.75" x14ac:dyDescent="0.25">
      <c r="B25" s="75" t="str">
        <f t="shared" ref="B25:B31" si="3">B7</f>
        <v>%</v>
      </c>
      <c r="C25" s="214"/>
      <c r="D25" s="214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0"/>
      <c r="P25" s="430"/>
      <c r="Q25" s="430"/>
      <c r="S25" s="210"/>
    </row>
    <row r="26" spans="2:21" ht="15.75" x14ac:dyDescent="0.25">
      <c r="B26" s="75" t="str">
        <f t="shared" si="3"/>
        <v>CO1</v>
      </c>
      <c r="C26" s="417">
        <f t="shared" ref="C26:C31" ca="1" si="4">O8</f>
        <v>69.680000000000007</v>
      </c>
      <c r="D26" s="793">
        <f ca="1">ROUND(AVERAGE(C26:C31),2)</f>
        <v>52.14</v>
      </c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0"/>
      <c r="P26" s="430"/>
      <c r="Q26" s="430"/>
    </row>
    <row r="27" spans="2:21" ht="15.75" x14ac:dyDescent="0.25">
      <c r="B27" s="75" t="str">
        <f t="shared" si="3"/>
        <v>CO2</v>
      </c>
      <c r="C27" s="417">
        <f t="shared" si="4"/>
        <v>58.74</v>
      </c>
      <c r="D27" s="794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0"/>
      <c r="P27" s="430"/>
      <c r="Q27" s="430"/>
    </row>
    <row r="28" spans="2:21" ht="15.75" x14ac:dyDescent="0.25">
      <c r="B28" s="75" t="str">
        <f t="shared" si="3"/>
        <v>CO3</v>
      </c>
      <c r="C28" s="417">
        <f t="shared" si="4"/>
        <v>45.97</v>
      </c>
      <c r="D28" s="794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0"/>
      <c r="P28" s="430"/>
      <c r="Q28" s="430"/>
    </row>
    <row r="29" spans="2:21" ht="15.75" x14ac:dyDescent="0.25">
      <c r="B29" s="75" t="str">
        <f t="shared" si="3"/>
        <v>CO4</v>
      </c>
      <c r="C29" s="417">
        <f t="shared" si="4"/>
        <v>39.590000000000003</v>
      </c>
      <c r="D29" s="794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0"/>
      <c r="P29" s="430"/>
      <c r="Q29" s="430"/>
    </row>
    <row r="30" spans="2:21" ht="15.75" x14ac:dyDescent="0.25">
      <c r="B30" s="75" t="str">
        <f t="shared" si="3"/>
        <v>CO5</v>
      </c>
      <c r="C30" s="417">
        <f t="shared" si="4"/>
        <v>59.98</v>
      </c>
      <c r="D30" s="794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0"/>
      <c r="P30" s="430"/>
      <c r="Q30" s="430"/>
    </row>
    <row r="31" spans="2:21" x14ac:dyDescent="0.2">
      <c r="B31" s="75" t="str">
        <f t="shared" si="3"/>
        <v>CO6</v>
      </c>
      <c r="C31" s="417">
        <f t="shared" si="4"/>
        <v>38.85</v>
      </c>
      <c r="D31" s="795"/>
      <c r="E31" s="307"/>
      <c r="F31" s="307"/>
      <c r="G31" s="307"/>
      <c r="H31" s="307"/>
      <c r="I31" s="307"/>
      <c r="J31" s="307"/>
      <c r="K31" s="307"/>
      <c r="L31" s="307"/>
      <c r="M31" s="307"/>
      <c r="N31" s="307"/>
      <c r="O31" s="307"/>
    </row>
    <row r="34" spans="2:3" x14ac:dyDescent="0.2">
      <c r="B34" s="444" t="s">
        <v>1216</v>
      </c>
      <c r="C34" s="444">
        <f ca="1">ROUND(AVERAGE(C26:C31),2)</f>
        <v>52.14</v>
      </c>
    </row>
  </sheetData>
  <mergeCells count="3">
    <mergeCell ref="O6:O7"/>
    <mergeCell ref="O23:O24"/>
    <mergeCell ref="D26:D31"/>
  </mergeCells>
  <phoneticPr fontId="106" type="noConversion"/>
  <pageMargins left="0.7" right="0.7" top="0.75" bottom="0.75" header="0.3" footer="0.3"/>
  <pageSetup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C5:T297"/>
  <sheetViews>
    <sheetView topLeftCell="C22" workbookViewId="0">
      <selection activeCell="K136" sqref="K136"/>
    </sheetView>
  </sheetViews>
  <sheetFormatPr defaultRowHeight="12.75" x14ac:dyDescent="0.2"/>
  <cols>
    <col min="3" max="3" width="13.140625" bestFit="1" customWidth="1"/>
    <col min="4" max="4" width="24.85546875" customWidth="1"/>
    <col min="5" max="10" width="9" customWidth="1"/>
    <col min="11" max="14" width="9.85546875" customWidth="1"/>
    <col min="15" max="16" width="9.7109375" customWidth="1"/>
    <col min="17" max="17" width="10.42578125" style="213" customWidth="1"/>
    <col min="18" max="18" width="14" style="213" customWidth="1"/>
  </cols>
  <sheetData>
    <row r="5" spans="3:20" x14ac:dyDescent="0.2">
      <c r="E5" s="796" t="s">
        <v>1256</v>
      </c>
      <c r="F5" s="796"/>
      <c r="G5" s="796"/>
      <c r="H5" s="796"/>
      <c r="I5" s="796"/>
      <c r="J5" s="796"/>
      <c r="K5" s="796" t="s">
        <v>1254</v>
      </c>
      <c r="L5" s="796"/>
      <c r="M5" s="796"/>
      <c r="N5" s="796"/>
      <c r="O5" s="796"/>
      <c r="P5" s="796"/>
    </row>
    <row r="6" spans="3:20" s="66" customFormat="1" ht="30" customHeight="1" x14ac:dyDescent="0.2">
      <c r="C6" s="75" t="s">
        <v>866</v>
      </c>
      <c r="D6" s="75" t="s">
        <v>865</v>
      </c>
      <c r="E6" s="682" t="s">
        <v>309</v>
      </c>
      <c r="F6" s="682" t="s">
        <v>305</v>
      </c>
      <c r="G6" s="682" t="s">
        <v>306</v>
      </c>
      <c r="H6" s="682" t="s">
        <v>307</v>
      </c>
      <c r="I6" s="682" t="s">
        <v>308</v>
      </c>
      <c r="J6" s="682" t="s">
        <v>570</v>
      </c>
      <c r="K6" s="341" t="s">
        <v>309</v>
      </c>
      <c r="L6" s="341" t="s">
        <v>305</v>
      </c>
      <c r="M6" s="341" t="s">
        <v>306</v>
      </c>
      <c r="N6" s="341" t="s">
        <v>307</v>
      </c>
      <c r="O6" s="341" t="s">
        <v>308</v>
      </c>
      <c r="P6" s="341" t="s">
        <v>570</v>
      </c>
      <c r="Q6" s="342" t="s">
        <v>1257</v>
      </c>
      <c r="R6" s="75" t="s">
        <v>867</v>
      </c>
    </row>
    <row r="7" spans="3:20" ht="13.5" thickBot="1" x14ac:dyDescent="0.25">
      <c r="C7" s="311">
        <f>'Evaluation worksheet'!B11</f>
        <v>211413205001</v>
      </c>
      <c r="D7" s="214" t="str">
        <f>'Evaluation worksheet'!C11</f>
        <v>ABINAV.M</v>
      </c>
      <c r="E7" s="456">
        <f>ROUND(('Evaluation-N'!Y13/'Evaluation-N'!$Y$9)*100,2)</f>
        <v>93.33</v>
      </c>
      <c r="F7" s="456">
        <f>ROUND(('Evaluation-N'!Z13/'Evaluation-N'!$Z$9)*100,2)</f>
        <v>68</v>
      </c>
      <c r="G7" s="456">
        <f>ROUND(('Evaluation-N'!AA13/'Evaluation-N'!$AA$9)*100,2)</f>
        <v>80</v>
      </c>
      <c r="H7" s="456">
        <f>ROUND(('Evaluation-N'!AB13/'Evaluation-N'!$AB$9)*100,2)</f>
        <v>40</v>
      </c>
      <c r="I7" s="456">
        <f>ROUND(('Evaluation-N'!AC13/'Evaluation-N'!$AC$9)*100,2)</f>
        <v>80</v>
      </c>
      <c r="J7" s="456">
        <f>ROUND(('Evaluation-N'!AD13/'Evaluation-N'!$AD$9)*100,2)</f>
        <v>45</v>
      </c>
      <c r="K7" s="377">
        <f ca="1">ROUND((SUM('int 1D'!AI18,'int 2 D '!AI18,'int 3D '!AI18,TestMarks!AA15,TestMarks!AG15,TestMarks!AM15)/SUM('Int-I'!$C$67,'Int-II'!$C$67,'Int-III '!$C$67,TestMarks!AA10,TestMarks!AG10,TestMarks!AM10))*100,2)</f>
        <v>73.680000000000007</v>
      </c>
      <c r="L7" s="377">
        <f>ROUND((SUM('int 1D'!AJ18,'int 2 D '!AJ18,'int 3D '!AJ18)/('Int-I'!$C$67+'Int-II'!$C$67+'Int-III '!$C$67))*100,2)</f>
        <v>50</v>
      </c>
      <c r="M7" s="377">
        <f>ROUND((SUM('int 1D'!AK18,'int 2 D '!AK18,'int 3D '!AK18)/('Int-I'!$C$67+'Int-II'!$C$67+'Int-III '!$C$67))*100,2)</f>
        <v>96.97</v>
      </c>
      <c r="N7" s="377">
        <f>ROUND((SUM('int 1D'!AL18,'int 2 D '!AL18,'int 3D '!AL18)/('Int-I'!$C$67+'Int-II'!$C$67+'Int-III '!$C$67))*100,2)</f>
        <v>66.67</v>
      </c>
      <c r="O7" s="377">
        <f>ROUND((SUM('int 1D'!AM18,'int 2 D '!AM18,'int 3D '!AM18)/('Int-I'!$C$67+'Int-II'!$C$67+'Int-III '!$C$67))*100,2)</f>
        <v>43.94</v>
      </c>
      <c r="P7" s="377">
        <f>ROUND((SUM('int 1D'!AN18,'int 2 D '!AN18,'int 3D '!AN18)/('Int-I'!$C$67+'Int-II'!$C$67+'Int-III '!$C$67))*100,2)</f>
        <v>1.52</v>
      </c>
      <c r="Q7" s="337" t="str">
        <f>'Univ Res'!D10</f>
        <v>U</v>
      </c>
      <c r="R7" s="337">
        <f>IF(Q7="S",98,IF(Q7="A",90,IF(Q7="B",80,IF(Q7="C",70,IF(Q7="D",60,IF(Q7="E",56,IF(Q7="U",40,"F")))))))</f>
        <v>40</v>
      </c>
    </row>
    <row r="8" spans="3:20" ht="21" thickBot="1" x14ac:dyDescent="0.25">
      <c r="C8" s="311">
        <f>'Evaluation worksheet'!B12</f>
        <v>211413205002</v>
      </c>
      <c r="D8" s="214" t="str">
        <f>'Evaluation worksheet'!C12</f>
        <v>ABINAYA.S</v>
      </c>
      <c r="E8" s="456">
        <f>ROUND(('Evaluation-N'!Y14/'Evaluation-N'!$Y$9)*100,2)</f>
        <v>83.33</v>
      </c>
      <c r="F8" s="456">
        <f>ROUND(('Evaluation-N'!Z14/'Evaluation-N'!$Z$9)*100,2)</f>
        <v>64</v>
      </c>
      <c r="G8" s="456">
        <f>ROUND(('Evaluation-N'!AA14/'Evaluation-N'!$AA$9)*100,2)</f>
        <v>80</v>
      </c>
      <c r="H8" s="456">
        <f>ROUND(('Evaluation-N'!AB14/'Evaluation-N'!$AB$9)*100,2)</f>
        <v>40</v>
      </c>
      <c r="I8" s="456">
        <f>ROUND(('Evaluation-N'!AC14/'Evaluation-N'!$AC$9)*100,2)</f>
        <v>93.33</v>
      </c>
      <c r="J8" s="456">
        <f>ROUND(('Evaluation-N'!AD14/'Evaluation-N'!$AD$9)*100,2)</f>
        <v>45</v>
      </c>
      <c r="K8" s="377">
        <f ca="1">ROUND((SUM('int 1D'!AI19,'int 2 D '!AI19,'int 3D '!AI19)/('Int-I'!$C$67+'Int-II'!$C$67+'Int-III '!$C$67))*100,2)</f>
        <v>51.52</v>
      </c>
      <c r="L8" s="433">
        <f>ROUND((SUM('int 1D'!AJ19,'int 2 D '!AJ19,'int 3D '!AJ19)/('Int-I'!$C$67+'Int-II'!$C$67+'Int-III '!$C$67))*100,2)</f>
        <v>63.64</v>
      </c>
      <c r="M8" s="433">
        <f>ROUND((SUM('int 1D'!AK19,'int 2 D '!AK19,'int 3D '!AK19)/('Int-I'!$C$67+'Int-II'!$C$67+'Int-III '!$C$67))*100,2)</f>
        <v>90.91</v>
      </c>
      <c r="N8" s="433">
        <f>ROUND((SUM('int 1D'!AL19,'int 2 D '!AL19,'int 3D '!AL19)/('Int-I'!$C$67+'Int-II'!$C$67+'Int-III '!$C$67))*100,2)</f>
        <v>95.45</v>
      </c>
      <c r="O8" s="433">
        <f>ROUND((SUM('int 1D'!AM19,'int 2 D '!AM19,'int 3D '!AM19)/('Int-I'!$C$67+'Int-II'!$C$67+'Int-III '!$C$67))*100,2)</f>
        <v>24.24</v>
      </c>
      <c r="P8" s="433">
        <f>ROUND((SUM('int 1D'!AN19,'int 2 D '!AN19,'int 3D '!AN19)/('Int-I'!$C$67+'Int-II'!$C$67+'Int-III '!$C$67))*100,2)</f>
        <v>3.03</v>
      </c>
      <c r="Q8" s="454" t="str">
        <f>'Univ Res'!D11</f>
        <v>B</v>
      </c>
      <c r="R8" s="337">
        <f t="shared" ref="R8:R71" si="0">IF(Q8="S",98,IF(Q8="A",90,IF(Q8="B",80,IF(Q8="C",70,IF(Q8="D",60,IF(Q8="E",56,IF(Q8="U",40,"F")))))))</f>
        <v>80</v>
      </c>
      <c r="T8" s="450"/>
    </row>
    <row r="9" spans="3:20" ht="21" thickBot="1" x14ac:dyDescent="0.25">
      <c r="C9" s="311">
        <f>'Evaluation worksheet'!B13</f>
        <v>211413205003</v>
      </c>
      <c r="D9" s="214" t="str">
        <f>'Evaluation worksheet'!C13</f>
        <v>AFSAL.P.P</v>
      </c>
      <c r="E9" s="456">
        <f>ROUND(('Evaluation-N'!Y15/'Evaluation-N'!$Y$9)*100,2)</f>
        <v>36.67</v>
      </c>
      <c r="F9" s="456">
        <f>ROUND(('Evaluation-N'!Z15/'Evaluation-N'!$Z$9)*100,2)</f>
        <v>72</v>
      </c>
      <c r="G9" s="456">
        <f>ROUND(('Evaluation-N'!AA15/'Evaluation-N'!$AA$9)*100,2)</f>
        <v>86.67</v>
      </c>
      <c r="H9" s="456">
        <f>ROUND(('Evaluation-N'!AB15/'Evaluation-N'!$AB$9)*100,2)</f>
        <v>33.33</v>
      </c>
      <c r="I9" s="456">
        <f>ROUND(('Evaluation-N'!AC15/'Evaluation-N'!$AC$9)*100,2)</f>
        <v>93.33</v>
      </c>
      <c r="J9" s="456">
        <f>ROUND(('Evaluation-N'!AD15/'Evaluation-N'!$AD$9)*100,2)</f>
        <v>45</v>
      </c>
      <c r="K9" s="377">
        <f ca="1">ROUND((SUM('int 1D'!AI20,'int 2 D '!AI20,'int 3D '!AI20)/('Int-I'!$C$67+'Int-II'!$C$67+'Int-III '!$C$67))*100,2)</f>
        <v>59.09</v>
      </c>
      <c r="L9" s="433">
        <f>ROUND((SUM('int 1D'!AJ20,'int 2 D '!AJ20,'int 3D '!AJ20)/('Int-I'!$C$67+'Int-II'!$C$67+'Int-III '!$C$67))*100,2)</f>
        <v>50</v>
      </c>
      <c r="M9" s="433">
        <f>ROUND((SUM('int 1D'!AK20,'int 2 D '!AK20,'int 3D '!AK20)/('Int-I'!$C$67+'Int-II'!$C$67+'Int-III '!$C$67))*100,2)</f>
        <v>96.97</v>
      </c>
      <c r="N9" s="433">
        <f>ROUND((SUM('int 1D'!AL20,'int 2 D '!AL20,'int 3D '!AL20)/('Int-I'!$C$67+'Int-II'!$C$67+'Int-III '!$C$67))*100,2)</f>
        <v>69.7</v>
      </c>
      <c r="O9" s="433">
        <f>ROUND((SUM('int 1D'!AM20,'int 2 D '!AM20,'int 3D '!AM20)/('Int-I'!$C$67+'Int-II'!$C$67+'Int-III '!$C$67))*100,2)</f>
        <v>43.94</v>
      </c>
      <c r="P9" s="433">
        <f>ROUND((SUM('int 1D'!AN20,'int 2 D '!AN20,'int 3D '!AN20)/('Int-I'!$C$67+'Int-II'!$C$67+'Int-III '!$C$67))*100,2)</f>
        <v>3.03</v>
      </c>
      <c r="Q9" s="454" t="str">
        <f>'Univ Res'!D12</f>
        <v>U</v>
      </c>
      <c r="R9" s="337">
        <f t="shared" si="0"/>
        <v>40</v>
      </c>
      <c r="T9" s="450"/>
    </row>
    <row r="10" spans="3:20" ht="21" thickBot="1" x14ac:dyDescent="0.25">
      <c r="C10" s="311">
        <f>'Evaluation worksheet'!B14</f>
        <v>211413205004</v>
      </c>
      <c r="D10" s="214" t="str">
        <f>'Evaluation worksheet'!C14</f>
        <v>AISHWARYA.G</v>
      </c>
      <c r="E10" s="456">
        <f>ROUND(('Evaluation-N'!Y16/'Evaluation-N'!$Y$9)*100,2)</f>
        <v>86.67</v>
      </c>
      <c r="F10" s="456">
        <f>ROUND(('Evaluation-N'!Z16/'Evaluation-N'!$Z$9)*100,2)</f>
        <v>76</v>
      </c>
      <c r="G10" s="456">
        <f>ROUND(('Evaluation-N'!AA16/'Evaluation-N'!$AA$9)*100,2)</f>
        <v>73.33</v>
      </c>
      <c r="H10" s="456">
        <f>ROUND(('Evaluation-N'!AB16/'Evaluation-N'!$AB$9)*100,2)</f>
        <v>40</v>
      </c>
      <c r="I10" s="456">
        <f>ROUND(('Evaluation-N'!AC16/'Evaluation-N'!$AC$9)*100,2)</f>
        <v>80</v>
      </c>
      <c r="J10" s="456">
        <f>ROUND(('Evaluation-N'!AD16/'Evaluation-N'!$AD$9)*100,2)</f>
        <v>45</v>
      </c>
      <c r="K10" s="377">
        <f ca="1">ROUND((SUM('int 1D'!AI21,'int 2 D '!AI21,'int 3D '!AI21)/('Int-I'!$C$67+'Int-II'!$C$67+'Int-III '!$C$67))*100,2)</f>
        <v>51.52</v>
      </c>
      <c r="L10" s="433">
        <f>ROUND((SUM('int 1D'!AJ21,'int 2 D '!AJ21,'int 3D '!AJ21)/('Int-I'!$C$67+'Int-II'!$C$67+'Int-III '!$C$67))*100,2)</f>
        <v>57.58</v>
      </c>
      <c r="M10" s="433">
        <f>ROUND((SUM('int 1D'!AK21,'int 2 D '!AK21,'int 3D '!AK21)/('Int-I'!$C$67+'Int-II'!$C$67+'Int-III '!$C$67))*100,2)</f>
        <v>77.27</v>
      </c>
      <c r="N10" s="433">
        <f>ROUND((SUM('int 1D'!AL21,'int 2 D '!AL21,'int 3D '!AL21)/('Int-I'!$C$67+'Int-II'!$C$67+'Int-III '!$C$67))*100,2)</f>
        <v>87.88</v>
      </c>
      <c r="O10" s="433">
        <f>ROUND((SUM('int 1D'!AM21,'int 2 D '!AM21,'int 3D '!AM21)/('Int-I'!$C$67+'Int-II'!$C$67+'Int-III '!$C$67))*100,2)</f>
        <v>45.45</v>
      </c>
      <c r="P10" s="433">
        <f>ROUND((SUM('int 1D'!AN21,'int 2 D '!AN21,'int 3D '!AN21)/('Int-I'!$C$67+'Int-II'!$C$67+'Int-III '!$C$67))*100,2)</f>
        <v>1.52</v>
      </c>
      <c r="Q10" s="454" t="str">
        <f>'Univ Res'!D13</f>
        <v>C</v>
      </c>
      <c r="R10" s="337">
        <f t="shared" si="0"/>
        <v>70</v>
      </c>
      <c r="T10" s="450"/>
    </row>
    <row r="11" spans="3:20" ht="21" thickBot="1" x14ac:dyDescent="0.25">
      <c r="C11" s="311">
        <f>'Evaluation worksheet'!B15</f>
        <v>211413205005</v>
      </c>
      <c r="D11" s="214" t="str">
        <f>'Evaluation worksheet'!C15</f>
        <v>AKSHAYA.R</v>
      </c>
      <c r="E11" s="456">
        <f>ROUND(('Evaluation-N'!Y17/'Evaluation-N'!$Y$9)*100,2)</f>
        <v>76.67</v>
      </c>
      <c r="F11" s="456">
        <f>ROUND(('Evaluation-N'!Z17/'Evaluation-N'!$Z$9)*100,2)</f>
        <v>56</v>
      </c>
      <c r="G11" s="456">
        <f>ROUND(('Evaluation-N'!AA17/'Evaluation-N'!$AA$9)*100,2)</f>
        <v>80</v>
      </c>
      <c r="H11" s="456">
        <f>ROUND(('Evaluation-N'!AB17/'Evaluation-N'!$AB$9)*100,2)</f>
        <v>26.67</v>
      </c>
      <c r="I11" s="456">
        <f>ROUND(('Evaluation-N'!AC17/'Evaluation-N'!$AC$9)*100,2)</f>
        <v>93.33</v>
      </c>
      <c r="J11" s="456">
        <f>ROUND(('Evaluation-N'!AD17/'Evaluation-N'!$AD$9)*100,2)</f>
        <v>30</v>
      </c>
      <c r="K11" s="377">
        <f ca="1">ROUND((SUM('int 1D'!AI22,'int 2 D '!AI22,'int 3D '!AI22)/('Int-I'!$C$67+'Int-II'!$C$67+'Int-III '!$C$67))*100,2)</f>
        <v>48.48</v>
      </c>
      <c r="L11" s="433">
        <f>ROUND((SUM('int 1D'!AJ22,'int 2 D '!AJ22,'int 3D '!AJ22)/('Int-I'!$C$67+'Int-II'!$C$67+'Int-III '!$C$67))*100,2)</f>
        <v>59.09</v>
      </c>
      <c r="M11" s="433">
        <f>ROUND((SUM('int 1D'!AK22,'int 2 D '!AK22,'int 3D '!AK22)/('Int-I'!$C$67+'Int-II'!$C$67+'Int-III '!$C$67))*100,2)</f>
        <v>77.27</v>
      </c>
      <c r="N11" s="433">
        <f>ROUND((SUM('int 1D'!AL22,'int 2 D '!AL22,'int 3D '!AL22)/('Int-I'!$C$67+'Int-II'!$C$67+'Int-III '!$C$67))*100,2)</f>
        <v>95.45</v>
      </c>
      <c r="O11" s="433">
        <f>ROUND((SUM('int 1D'!AM22,'int 2 D '!AM22,'int 3D '!AM22)/('Int-I'!$C$67+'Int-II'!$C$67+'Int-III '!$C$67))*100,2)</f>
        <v>39.39</v>
      </c>
      <c r="P11" s="433">
        <f>ROUND((SUM('int 1D'!AN22,'int 2 D '!AN22,'int 3D '!AN22)/('Int-I'!$C$67+'Int-II'!$C$67+'Int-III '!$C$67))*100,2)</f>
        <v>3.03</v>
      </c>
      <c r="Q11" s="454" t="str">
        <f>'Univ Res'!D14</f>
        <v>U</v>
      </c>
      <c r="R11" s="337">
        <f t="shared" si="0"/>
        <v>40</v>
      </c>
      <c r="T11" s="450"/>
    </row>
    <row r="12" spans="3:20" ht="21" thickBot="1" x14ac:dyDescent="0.25">
      <c r="C12" s="311">
        <f>'Evaluation worksheet'!B16</f>
        <v>211413205006</v>
      </c>
      <c r="D12" s="214" t="str">
        <f>'Evaluation worksheet'!C16</f>
        <v>AMBUJASHI.N</v>
      </c>
      <c r="E12" s="456">
        <f>ROUND(('Evaluation-N'!Y18/'Evaluation-N'!$Y$9)*100,2)</f>
        <v>86.67</v>
      </c>
      <c r="F12" s="456">
        <f>ROUND(('Evaluation-N'!Z18/'Evaluation-N'!$Z$9)*100,2)</f>
        <v>56</v>
      </c>
      <c r="G12" s="456">
        <f>ROUND(('Evaluation-N'!AA18/'Evaluation-N'!$AA$9)*100,2)</f>
        <v>80</v>
      </c>
      <c r="H12" s="456">
        <f>ROUND(('Evaluation-N'!AB18/'Evaluation-N'!$AB$9)*100,2)</f>
        <v>40</v>
      </c>
      <c r="I12" s="456">
        <f>ROUND(('Evaluation-N'!AC18/'Evaluation-N'!$AC$9)*100,2)</f>
        <v>73.33</v>
      </c>
      <c r="J12" s="456">
        <f>ROUND(('Evaluation-N'!AD18/'Evaluation-N'!$AD$9)*100,2)</f>
        <v>45</v>
      </c>
      <c r="K12" s="377">
        <f ca="1">ROUND((SUM('int 1D'!AI23,'int 2 D '!AI23,'int 3D '!AI23)/('Int-I'!$C$67+'Int-II'!$C$67+'Int-III '!$C$67))*100,2)</f>
        <v>71.209999999999994</v>
      </c>
      <c r="L12" s="433">
        <f>ROUND((SUM('int 1D'!AJ23,'int 2 D '!AJ23,'int 3D '!AJ23)/('Int-I'!$C$67+'Int-II'!$C$67+'Int-III '!$C$67))*100,2)</f>
        <v>37.880000000000003</v>
      </c>
      <c r="M12" s="433">
        <f>ROUND((SUM('int 1D'!AK23,'int 2 D '!AK23,'int 3D '!AK23)/('Int-I'!$C$67+'Int-II'!$C$67+'Int-III '!$C$67))*100,2)</f>
        <v>103.03</v>
      </c>
      <c r="N12" s="433">
        <f>ROUND((SUM('int 1D'!AL23,'int 2 D '!AL23,'int 3D '!AL23)/('Int-I'!$C$67+'Int-II'!$C$67+'Int-III '!$C$67))*100,2)</f>
        <v>89.39</v>
      </c>
      <c r="O12" s="433">
        <f>ROUND((SUM('int 1D'!AM23,'int 2 D '!AM23,'int 3D '!AM23)/('Int-I'!$C$67+'Int-II'!$C$67+'Int-III '!$C$67))*100,2)</f>
        <v>33.33</v>
      </c>
      <c r="P12" s="433">
        <f>ROUND((SUM('int 1D'!AN23,'int 2 D '!AN23,'int 3D '!AN23)/('Int-I'!$C$67+'Int-II'!$C$67+'Int-III '!$C$67))*100,2)</f>
        <v>1.52</v>
      </c>
      <c r="Q12" s="454" t="str">
        <f>'Univ Res'!D15</f>
        <v>D</v>
      </c>
      <c r="R12" s="337">
        <f t="shared" si="0"/>
        <v>60</v>
      </c>
      <c r="T12" s="450"/>
    </row>
    <row r="13" spans="3:20" x14ac:dyDescent="0.2">
      <c r="C13" s="311">
        <f>'Evaluation worksheet'!B17</f>
        <v>211413205007</v>
      </c>
      <c r="D13" s="214" t="str">
        <f>'Evaluation worksheet'!C17</f>
        <v>AMUDHUSWAMATHI.M</v>
      </c>
      <c r="E13" s="456">
        <f>ROUND(('Evaluation-N'!Y19/'Evaluation-N'!$Y$9)*100,2)</f>
        <v>83.33</v>
      </c>
      <c r="F13" s="456">
        <f>ROUND(('Evaluation-N'!Z19/'Evaluation-N'!$Z$9)*100,2)</f>
        <v>60</v>
      </c>
      <c r="G13" s="456">
        <f>ROUND(('Evaluation-N'!AA19/'Evaluation-N'!$AA$9)*100,2)</f>
        <v>53.33</v>
      </c>
      <c r="H13" s="456">
        <f>ROUND(('Evaluation-N'!AB19/'Evaluation-N'!$AB$9)*100,2)</f>
        <v>40</v>
      </c>
      <c r="I13" s="456">
        <f>ROUND(('Evaluation-N'!AC19/'Evaluation-N'!$AC$9)*100,2)</f>
        <v>93.33</v>
      </c>
      <c r="J13" s="456">
        <f>ROUND(('Evaluation-N'!AD19/'Evaluation-N'!$AD$9)*100,2)</f>
        <v>40</v>
      </c>
      <c r="K13" s="377">
        <f ca="1">ROUND((SUM('int 1D'!AI24,'int 2 D '!AI24,'int 3D '!AI24)/('Int-I'!$C$67+'Int-II'!$C$67+'Int-III '!$C$67))*100,2)</f>
        <v>31.82</v>
      </c>
      <c r="L13" s="433">
        <f>ROUND((SUM('int 1D'!AJ24,'int 2 D '!AJ24,'int 3D '!AJ24)/('Int-I'!$C$67+'Int-II'!$C$67+'Int-III '!$C$67))*100,2)</f>
        <v>92.42</v>
      </c>
      <c r="M13" s="433">
        <f>ROUND((SUM('int 1D'!AK24,'int 2 D '!AK24,'int 3D '!AK24)/('Int-I'!$C$67+'Int-II'!$C$67+'Int-III '!$C$67))*100,2)</f>
        <v>83.33</v>
      </c>
      <c r="N13" s="433">
        <f>ROUND((SUM('int 1D'!AL24,'int 2 D '!AL24,'int 3D '!AL24)/('Int-I'!$C$67+'Int-II'!$C$67+'Int-III '!$C$67))*100,2)</f>
        <v>98.48</v>
      </c>
      <c r="O13" s="433">
        <f>ROUND((SUM('int 1D'!AM24,'int 2 D '!AM24,'int 3D '!AM24)/('Int-I'!$C$67+'Int-II'!$C$67+'Int-III '!$C$67))*100,2)</f>
        <v>31.82</v>
      </c>
      <c r="P13" s="433">
        <f>ROUND((SUM('int 1D'!AN24,'int 2 D '!AN24,'int 3D '!AN24)/('Int-I'!$C$67+'Int-II'!$C$67+'Int-III '!$C$67))*100,2)</f>
        <v>1.52</v>
      </c>
      <c r="Q13" s="454" t="str">
        <f>'Univ Res'!D16</f>
        <v>B</v>
      </c>
      <c r="R13" s="337">
        <f t="shared" si="0"/>
        <v>80</v>
      </c>
    </row>
    <row r="14" spans="3:20" x14ac:dyDescent="0.2">
      <c r="C14" s="311">
        <f>'Evaluation worksheet'!B18</f>
        <v>211413205008</v>
      </c>
      <c r="D14" s="214" t="str">
        <f>'Evaluation worksheet'!C18</f>
        <v>ANAND.KM</v>
      </c>
      <c r="E14" s="456">
        <f>ROUND(('Evaluation-N'!Y20/'Evaluation-N'!$Y$9)*100,2)</f>
        <v>83.33</v>
      </c>
      <c r="F14" s="456">
        <f>ROUND(('Evaluation-N'!Z20/'Evaluation-N'!$Z$9)*100,2)</f>
        <v>64</v>
      </c>
      <c r="G14" s="456">
        <f>ROUND(('Evaluation-N'!AA20/'Evaluation-N'!$AA$9)*100,2)</f>
        <v>80</v>
      </c>
      <c r="H14" s="456">
        <f>ROUND(('Evaluation-N'!AB20/'Evaluation-N'!$AB$9)*100,2)</f>
        <v>20</v>
      </c>
      <c r="I14" s="456">
        <f>ROUND(('Evaluation-N'!AC20/'Evaluation-N'!$AC$9)*100,2)</f>
        <v>73.33</v>
      </c>
      <c r="J14" s="456">
        <f>ROUND(('Evaluation-N'!AD20/'Evaluation-N'!$AD$9)*100,2)</f>
        <v>45</v>
      </c>
      <c r="K14" s="377">
        <f ca="1">ROUND((SUM('int 1D'!AI25,'int 2 D '!AI25,'int 3D '!AI25)/('Int-I'!$C$67+'Int-II'!$C$67+'Int-III '!$C$67))*100,2)</f>
        <v>50</v>
      </c>
      <c r="L14" s="433">
        <f>ROUND((SUM('int 1D'!AJ25,'int 2 D '!AJ25,'int 3D '!AJ25)/('Int-I'!$C$67+'Int-II'!$C$67+'Int-III '!$C$67))*100,2)</f>
        <v>62.12</v>
      </c>
      <c r="M14" s="433">
        <f>ROUND((SUM('int 1D'!AK25,'int 2 D '!AK25,'int 3D '!AK25)/('Int-I'!$C$67+'Int-II'!$C$67+'Int-III '!$C$67))*100,2)</f>
        <v>101.52</v>
      </c>
      <c r="N14" s="433">
        <f>ROUND((SUM('int 1D'!AL25,'int 2 D '!AL25,'int 3D '!AL25)/('Int-I'!$C$67+'Int-II'!$C$67+'Int-III '!$C$67))*100,2)</f>
        <v>65.150000000000006</v>
      </c>
      <c r="O14" s="433">
        <f>ROUND((SUM('int 1D'!AM25,'int 2 D '!AM25,'int 3D '!AM25)/('Int-I'!$C$67+'Int-II'!$C$67+'Int-III '!$C$67))*100,2)</f>
        <v>50</v>
      </c>
      <c r="P14" s="433">
        <f>ROUND((SUM('int 1D'!AN25,'int 2 D '!AN25,'int 3D '!AN25)/('Int-I'!$C$67+'Int-II'!$C$67+'Int-III '!$C$67))*100,2)</f>
        <v>1.52</v>
      </c>
      <c r="Q14" s="454" t="str">
        <f>'Univ Res'!D17</f>
        <v>C</v>
      </c>
      <c r="R14" s="337">
        <f t="shared" si="0"/>
        <v>70</v>
      </c>
    </row>
    <row r="15" spans="3:20" x14ac:dyDescent="0.2">
      <c r="C15" s="311">
        <f>'Evaluation worksheet'!B19</f>
        <v>211413205009</v>
      </c>
      <c r="D15" s="214" t="str">
        <f>'Evaluation worksheet'!C19</f>
        <v>ANJANA.K</v>
      </c>
      <c r="E15" s="456">
        <f>ROUND(('Evaluation-N'!Y21/'Evaluation-N'!$Y$9)*100,2)</f>
        <v>90</v>
      </c>
      <c r="F15" s="456">
        <f>ROUND(('Evaluation-N'!Z21/'Evaluation-N'!$Z$9)*100,2)</f>
        <v>80</v>
      </c>
      <c r="G15" s="456">
        <f>ROUND(('Evaluation-N'!AA21/'Evaluation-N'!$AA$9)*100,2)</f>
        <v>53.33</v>
      </c>
      <c r="H15" s="456">
        <f>ROUND(('Evaluation-N'!AB21/'Evaluation-N'!$AB$9)*100,2)</f>
        <v>40</v>
      </c>
      <c r="I15" s="456">
        <f>ROUND(('Evaluation-N'!AC21/'Evaluation-N'!$AC$9)*100,2)</f>
        <v>93.33</v>
      </c>
      <c r="J15" s="456">
        <f>ROUND(('Evaluation-N'!AD21/'Evaluation-N'!$AD$9)*100,2)</f>
        <v>30</v>
      </c>
      <c r="K15" s="377">
        <f ca="1">ROUND((SUM('int 1D'!AI26,'int 2 D '!AI26,'int 3D '!AI26)/('Int-I'!$C$67+'Int-II'!$C$67+'Int-III '!$C$67))*100,2)</f>
        <v>56.06</v>
      </c>
      <c r="L15" s="433">
        <f>ROUND((SUM('int 1D'!AJ26,'int 2 D '!AJ26,'int 3D '!AJ26)/('Int-I'!$C$67+'Int-II'!$C$67+'Int-III '!$C$67))*100,2)</f>
        <v>62.12</v>
      </c>
      <c r="M15" s="433">
        <f>ROUND((SUM('int 1D'!AK26,'int 2 D '!AK26,'int 3D '!AK26)/('Int-I'!$C$67+'Int-II'!$C$67+'Int-III '!$C$67))*100,2)</f>
        <v>95.45</v>
      </c>
      <c r="N15" s="433">
        <f>ROUND((SUM('int 1D'!AL26,'int 2 D '!AL26,'int 3D '!AL26)/('Int-I'!$C$67+'Int-II'!$C$67+'Int-III '!$C$67))*100,2)</f>
        <v>68.180000000000007</v>
      </c>
      <c r="O15" s="433">
        <f>ROUND((SUM('int 1D'!AM26,'int 2 D '!AM26,'int 3D '!AM26)/('Int-I'!$C$67+'Int-II'!$C$67+'Int-III '!$C$67))*100,2)</f>
        <v>37.880000000000003</v>
      </c>
      <c r="P15" s="433">
        <f>ROUND((SUM('int 1D'!AN26,'int 2 D '!AN26,'int 3D '!AN26)/('Int-I'!$C$67+'Int-II'!$C$67+'Int-III '!$C$67))*100,2)</f>
        <v>1.52</v>
      </c>
      <c r="Q15" s="454" t="str">
        <f>'Univ Res'!D18</f>
        <v>B</v>
      </c>
      <c r="R15" s="337">
        <f t="shared" si="0"/>
        <v>80</v>
      </c>
    </row>
    <row r="16" spans="3:20" x14ac:dyDescent="0.2">
      <c r="C16" s="311">
        <f>'Evaluation worksheet'!B20</f>
        <v>211413205010</v>
      </c>
      <c r="D16" s="214" t="str">
        <f>'Evaluation worksheet'!C20</f>
        <v>ANTO CRESCENTIA.A</v>
      </c>
      <c r="E16" s="456">
        <f>ROUND(('Evaluation-N'!Y22/'Evaluation-N'!$Y$9)*100,2)</f>
        <v>83.33</v>
      </c>
      <c r="F16" s="456">
        <f>ROUND(('Evaluation-N'!Z22/'Evaluation-N'!$Z$9)*100,2)</f>
        <v>64</v>
      </c>
      <c r="G16" s="456">
        <f>ROUND(('Evaluation-N'!AA22/'Evaluation-N'!$AA$9)*100,2)</f>
        <v>80</v>
      </c>
      <c r="H16" s="456">
        <f>ROUND(('Evaluation-N'!AB22/'Evaluation-N'!$AB$9)*100,2)</f>
        <v>26.67</v>
      </c>
      <c r="I16" s="456">
        <f>ROUND(('Evaluation-N'!AC22/'Evaluation-N'!$AC$9)*100,2)</f>
        <v>60</v>
      </c>
      <c r="J16" s="456">
        <f>ROUND(('Evaluation-N'!AD22/'Evaluation-N'!$AD$9)*100,2)</f>
        <v>45</v>
      </c>
      <c r="K16" s="377">
        <f ca="1">ROUND((SUM('int 1D'!AI27,'int 2 D '!AI27,'int 3D '!AI27)/('Int-I'!$C$67+'Int-II'!$C$67+'Int-III '!$C$67))*100,2)</f>
        <v>42.42</v>
      </c>
      <c r="L16" s="433">
        <f>ROUND((SUM('int 1D'!AJ27,'int 2 D '!AJ27,'int 3D '!AJ27)/('Int-I'!$C$67+'Int-II'!$C$67+'Int-III '!$C$67))*100,2)</f>
        <v>54.55</v>
      </c>
      <c r="M16" s="433">
        <f>ROUND((SUM('int 1D'!AK27,'int 2 D '!AK27,'int 3D '!AK27)/('Int-I'!$C$67+'Int-II'!$C$67+'Int-III '!$C$67))*100,2)</f>
        <v>72.73</v>
      </c>
      <c r="N16" s="433">
        <f>ROUND((SUM('int 1D'!AL27,'int 2 D '!AL27,'int 3D '!AL27)/('Int-I'!$C$67+'Int-II'!$C$67+'Int-III '!$C$67))*100,2)</f>
        <v>122.73</v>
      </c>
      <c r="O16" s="433">
        <f>ROUND((SUM('int 1D'!AM27,'int 2 D '!AM27,'int 3D '!AM27)/('Int-I'!$C$67+'Int-II'!$C$67+'Int-III '!$C$67))*100,2)</f>
        <v>27.27</v>
      </c>
      <c r="P16" s="433">
        <f>ROUND((SUM('int 1D'!AN27,'int 2 D '!AN27,'int 3D '!AN27)/('Int-I'!$C$67+'Int-II'!$C$67+'Int-III '!$C$67))*100,2)</f>
        <v>3.03</v>
      </c>
      <c r="Q16" s="454" t="str">
        <f>'Univ Res'!D19</f>
        <v>D</v>
      </c>
      <c r="R16" s="337">
        <f t="shared" si="0"/>
        <v>60</v>
      </c>
    </row>
    <row r="17" spans="3:18" x14ac:dyDescent="0.2">
      <c r="C17" s="311">
        <f>'Evaluation worksheet'!B21</f>
        <v>211413205011</v>
      </c>
      <c r="D17" s="214" t="str">
        <f>'Evaluation worksheet'!C21</f>
        <v>ANUPALLAVI.K</v>
      </c>
      <c r="E17" s="456">
        <f>ROUND(('Evaluation-N'!Y23/'Evaluation-N'!$Y$9)*100,2)</f>
        <v>100</v>
      </c>
      <c r="F17" s="456">
        <f>ROUND(('Evaluation-N'!Z23/'Evaluation-N'!$Z$9)*100,2)</f>
        <v>56</v>
      </c>
      <c r="G17" s="456">
        <f>ROUND(('Evaluation-N'!AA23/'Evaluation-N'!$AA$9)*100,2)</f>
        <v>53.33</v>
      </c>
      <c r="H17" s="456">
        <f>ROUND(('Evaluation-N'!AB23/'Evaluation-N'!$AB$9)*100,2)</f>
        <v>40</v>
      </c>
      <c r="I17" s="456">
        <f>ROUND(('Evaluation-N'!AC23/'Evaluation-N'!$AC$9)*100,2)</f>
        <v>93.33</v>
      </c>
      <c r="J17" s="456">
        <f>ROUND(('Evaluation-N'!AD23/'Evaluation-N'!$AD$9)*100,2)</f>
        <v>35</v>
      </c>
      <c r="K17" s="377">
        <f ca="1">ROUND((SUM('int 1D'!AI28,'int 2 D '!AI28,'int 3D '!AI28)/('Int-I'!$C$67+'Int-II'!$C$67+'Int-III '!$C$67))*100,2)</f>
        <v>60.61</v>
      </c>
      <c r="L17" s="433">
        <f>ROUND((SUM('int 1D'!AJ28,'int 2 D '!AJ28,'int 3D '!AJ28)/('Int-I'!$C$67+'Int-II'!$C$67+'Int-III '!$C$67))*100,2)</f>
        <v>39.39</v>
      </c>
      <c r="M17" s="433">
        <f>ROUND((SUM('int 1D'!AK28,'int 2 D '!AK28,'int 3D '!AK28)/('Int-I'!$C$67+'Int-II'!$C$67+'Int-III '!$C$67))*100,2)</f>
        <v>89.39</v>
      </c>
      <c r="N17" s="433">
        <f>ROUND((SUM('int 1D'!AL28,'int 2 D '!AL28,'int 3D '!AL28)/('Int-I'!$C$67+'Int-II'!$C$67+'Int-III '!$C$67))*100,2)</f>
        <v>86.36</v>
      </c>
      <c r="O17" s="433">
        <f>ROUND((SUM('int 1D'!AM28,'int 2 D '!AM28,'int 3D '!AM28)/('Int-I'!$C$67+'Int-II'!$C$67+'Int-III '!$C$67))*100,2)</f>
        <v>37.880000000000003</v>
      </c>
      <c r="P17" s="433">
        <f>ROUND((SUM('int 1D'!AN28,'int 2 D '!AN28,'int 3D '!AN28)/('Int-I'!$C$67+'Int-II'!$C$67+'Int-III '!$C$67))*100,2)</f>
        <v>3.03</v>
      </c>
      <c r="Q17" s="454" t="str">
        <f>'Univ Res'!D20</f>
        <v>B</v>
      </c>
      <c r="R17" s="337">
        <f t="shared" si="0"/>
        <v>80</v>
      </c>
    </row>
    <row r="18" spans="3:18" x14ac:dyDescent="0.2">
      <c r="C18" s="311">
        <f>'Evaluation worksheet'!B22</f>
        <v>211413205012</v>
      </c>
      <c r="D18" s="214" t="str">
        <f>'Evaluation worksheet'!C22</f>
        <v>ARAVIND.PL</v>
      </c>
      <c r="E18" s="456">
        <f>ROUND(('Evaluation-N'!Y24/'Evaluation-N'!$Y$9)*100,2)</f>
        <v>76.67</v>
      </c>
      <c r="F18" s="456">
        <f>ROUND(('Evaluation-N'!Z24/'Evaluation-N'!$Z$9)*100,2)</f>
        <v>52</v>
      </c>
      <c r="G18" s="456">
        <f>ROUND(('Evaluation-N'!AA24/'Evaluation-N'!$AA$9)*100,2)</f>
        <v>73.33</v>
      </c>
      <c r="H18" s="456">
        <f>ROUND(('Evaluation-N'!AB24/'Evaluation-N'!$AB$9)*100,2)</f>
        <v>33.33</v>
      </c>
      <c r="I18" s="456">
        <f>ROUND(('Evaluation-N'!AC24/'Evaluation-N'!$AC$9)*100,2)</f>
        <v>66.67</v>
      </c>
      <c r="J18" s="456">
        <f>ROUND(('Evaluation-N'!AD24/'Evaluation-N'!$AD$9)*100,2)</f>
        <v>35</v>
      </c>
      <c r="K18" s="377">
        <f ca="1">ROUND((SUM('int 1D'!AI29,'int 2 D '!AI29,'int 3D '!AI29)/('Int-I'!$C$67+'Int-II'!$C$67+'Int-III '!$C$67))*100,2)</f>
        <v>33.33</v>
      </c>
      <c r="L18" s="433">
        <f>ROUND((SUM('int 1D'!AJ29,'int 2 D '!AJ29,'int 3D '!AJ29)/('Int-I'!$C$67+'Int-II'!$C$67+'Int-III '!$C$67))*100,2)</f>
        <v>78.790000000000006</v>
      </c>
      <c r="M18" s="433">
        <f>ROUND((SUM('int 1D'!AK29,'int 2 D '!AK29,'int 3D '!AK29)/('Int-I'!$C$67+'Int-II'!$C$67+'Int-III '!$C$67))*100,2)</f>
        <v>107.58</v>
      </c>
      <c r="N18" s="433">
        <f>ROUND((SUM('int 1D'!AL29,'int 2 D '!AL29,'int 3D '!AL29)/('Int-I'!$C$67+'Int-II'!$C$67+'Int-III '!$C$67))*100,2)</f>
        <v>75.760000000000005</v>
      </c>
      <c r="O18" s="433">
        <f>ROUND((SUM('int 1D'!AM29,'int 2 D '!AM29,'int 3D '!AM29)/('Int-I'!$C$67+'Int-II'!$C$67+'Int-III '!$C$67))*100,2)</f>
        <v>40.909999999999997</v>
      </c>
      <c r="P18" s="433">
        <f>ROUND((SUM('int 1D'!AN29,'int 2 D '!AN29,'int 3D '!AN29)/('Int-I'!$C$67+'Int-II'!$C$67+'Int-III '!$C$67))*100,2)</f>
        <v>1.52</v>
      </c>
      <c r="Q18" s="454" t="str">
        <f>'Univ Res'!D21</f>
        <v>B</v>
      </c>
      <c r="R18" s="337">
        <f t="shared" si="0"/>
        <v>80</v>
      </c>
    </row>
    <row r="19" spans="3:18" x14ac:dyDescent="0.2">
      <c r="C19" s="311">
        <f>'Evaluation worksheet'!B23</f>
        <v>211413205013</v>
      </c>
      <c r="D19" s="214" t="str">
        <f>'Evaluation worksheet'!C23</f>
        <v>ARAVINDAN.B</v>
      </c>
      <c r="E19" s="456">
        <f>ROUND(('Evaluation-N'!Y25/'Evaluation-N'!$Y$9)*100,2)</f>
        <v>93.33</v>
      </c>
      <c r="F19" s="456">
        <f>ROUND(('Evaluation-N'!Z25/'Evaluation-N'!$Z$9)*100,2)</f>
        <v>64</v>
      </c>
      <c r="G19" s="456">
        <f>ROUND(('Evaluation-N'!AA25/'Evaluation-N'!$AA$9)*100,2)</f>
        <v>66.67</v>
      </c>
      <c r="H19" s="456">
        <f>ROUND(('Evaluation-N'!AB25/'Evaluation-N'!$AB$9)*100,2)</f>
        <v>33.33</v>
      </c>
      <c r="I19" s="456">
        <f>ROUND(('Evaluation-N'!AC25/'Evaluation-N'!$AC$9)*100,2)</f>
        <v>80</v>
      </c>
      <c r="J19" s="456">
        <f>ROUND(('Evaluation-N'!AD25/'Evaluation-N'!$AD$9)*100,2)</f>
        <v>45</v>
      </c>
      <c r="K19" s="377">
        <f ca="1">ROUND((SUM('int 1D'!AI30,'int 2 D '!AI30,'int 3D '!AI30)/('Int-I'!$C$67+'Int-II'!$C$67+'Int-III '!$C$67))*100,2)</f>
        <v>69.7</v>
      </c>
      <c r="L19" s="433">
        <f>ROUND((SUM('int 1D'!AJ30,'int 2 D '!AJ30,'int 3D '!AJ30)/('Int-I'!$C$67+'Int-II'!$C$67+'Int-III '!$C$67))*100,2)</f>
        <v>33.33</v>
      </c>
      <c r="M19" s="433">
        <f>ROUND((SUM('int 1D'!AK30,'int 2 D '!AK30,'int 3D '!AK30)/('Int-I'!$C$67+'Int-II'!$C$67+'Int-III '!$C$67))*100,2)</f>
        <v>74.239999999999995</v>
      </c>
      <c r="N19" s="433">
        <f>ROUND((SUM('int 1D'!AL30,'int 2 D '!AL30,'int 3D '!AL30)/('Int-I'!$C$67+'Int-II'!$C$67+'Int-III '!$C$67))*100,2)</f>
        <v>109.09</v>
      </c>
      <c r="O19" s="433">
        <f>ROUND((SUM('int 1D'!AM30,'int 2 D '!AM30,'int 3D '!AM30)/('Int-I'!$C$67+'Int-II'!$C$67+'Int-III '!$C$67))*100,2)</f>
        <v>45.45</v>
      </c>
      <c r="P19" s="433">
        <f>ROUND((SUM('int 1D'!AN30,'int 2 D '!AN30,'int 3D '!AN30)/('Int-I'!$C$67+'Int-II'!$C$67+'Int-III '!$C$67))*100,2)</f>
        <v>3.03</v>
      </c>
      <c r="Q19" s="454" t="str">
        <f>'Univ Res'!D22</f>
        <v>D</v>
      </c>
      <c r="R19" s="337">
        <f t="shared" si="0"/>
        <v>60</v>
      </c>
    </row>
    <row r="20" spans="3:18" x14ac:dyDescent="0.2">
      <c r="C20" s="311">
        <f>'Evaluation worksheet'!B24</f>
        <v>211413205014</v>
      </c>
      <c r="D20" s="214" t="str">
        <f>'Evaluation worksheet'!C24</f>
        <v>ARCHANA.K</v>
      </c>
      <c r="E20" s="456">
        <f>ROUND(('Evaluation-N'!Y26/'Evaluation-N'!$Y$9)*100,2)</f>
        <v>93.33</v>
      </c>
      <c r="F20" s="456">
        <f>ROUND(('Evaluation-N'!Z26/'Evaluation-N'!$Z$9)*100,2)</f>
        <v>76</v>
      </c>
      <c r="G20" s="456">
        <f>ROUND(('Evaluation-N'!AA26/'Evaluation-N'!$AA$9)*100,2)</f>
        <v>66.67</v>
      </c>
      <c r="H20" s="456">
        <f>ROUND(('Evaluation-N'!AB26/'Evaluation-N'!$AB$9)*100,2)</f>
        <v>33.33</v>
      </c>
      <c r="I20" s="456">
        <f>ROUND(('Evaluation-N'!AC26/'Evaluation-N'!$AC$9)*100,2)</f>
        <v>80</v>
      </c>
      <c r="J20" s="456">
        <f>ROUND(('Evaluation-N'!AD26/'Evaluation-N'!$AD$9)*100,2)</f>
        <v>40</v>
      </c>
      <c r="K20" s="377">
        <f ca="1">ROUND((SUM('int 1D'!AI31,'int 2 D '!AI31,'int 3D '!AI31)/('Int-I'!$C$67+'Int-II'!$C$67+'Int-III '!$C$67))*100,2)</f>
        <v>51.52</v>
      </c>
      <c r="L20" s="433">
        <f>ROUND((SUM('int 1D'!AJ31,'int 2 D '!AJ31,'int 3D '!AJ31)/('Int-I'!$C$67+'Int-II'!$C$67+'Int-III '!$C$67))*100,2)</f>
        <v>78.790000000000006</v>
      </c>
      <c r="M20" s="433">
        <f>ROUND((SUM('int 1D'!AK31,'int 2 D '!AK31,'int 3D '!AK31)/('Int-I'!$C$67+'Int-II'!$C$67+'Int-III '!$C$67))*100,2)</f>
        <v>92.42</v>
      </c>
      <c r="N20" s="433">
        <f>ROUND((SUM('int 1D'!AL31,'int 2 D '!AL31,'int 3D '!AL31)/('Int-I'!$C$67+'Int-II'!$C$67+'Int-III '!$C$67))*100,2)</f>
        <v>86.36</v>
      </c>
      <c r="O20" s="433">
        <f>ROUND((SUM('int 1D'!AM31,'int 2 D '!AM31,'int 3D '!AM31)/('Int-I'!$C$67+'Int-II'!$C$67+'Int-III '!$C$67))*100,2)</f>
        <v>31.82</v>
      </c>
      <c r="P20" s="433">
        <f>ROUND((SUM('int 1D'!AN31,'int 2 D '!AN31,'int 3D '!AN31)/('Int-I'!$C$67+'Int-II'!$C$67+'Int-III '!$C$67))*100,2)</f>
        <v>1.52</v>
      </c>
      <c r="Q20" s="454" t="str">
        <f>'Univ Res'!D23</f>
        <v>B</v>
      </c>
      <c r="R20" s="337">
        <f t="shared" si="0"/>
        <v>80</v>
      </c>
    </row>
    <row r="21" spans="3:18" x14ac:dyDescent="0.2">
      <c r="C21" s="311">
        <f>'Evaluation worksheet'!B25</f>
        <v>211413205015</v>
      </c>
      <c r="D21" s="214" t="str">
        <f>'Evaluation worksheet'!C25</f>
        <v>ASHOK KUMAR.S.D</v>
      </c>
      <c r="E21" s="456">
        <f>ROUND(('Evaluation-N'!Y27/'Evaluation-N'!$Y$9)*100,2)</f>
        <v>36.67</v>
      </c>
      <c r="F21" s="456">
        <f>ROUND(('Evaluation-N'!Z27/'Evaluation-N'!$Z$9)*100,2)</f>
        <v>28</v>
      </c>
      <c r="G21" s="456">
        <f>ROUND(('Evaluation-N'!AA27/'Evaluation-N'!$AA$9)*100,2)</f>
        <v>73.33</v>
      </c>
      <c r="H21" s="456">
        <f>ROUND(('Evaluation-N'!AB27/'Evaluation-N'!$AB$9)*100,2)</f>
        <v>13.33</v>
      </c>
      <c r="I21" s="456">
        <f>ROUND(('Evaluation-N'!AC27/'Evaluation-N'!$AC$9)*100,2)</f>
        <v>60</v>
      </c>
      <c r="J21" s="456">
        <f>ROUND(('Evaluation-N'!AD27/'Evaluation-N'!$AD$9)*100,2)</f>
        <v>45</v>
      </c>
      <c r="K21" s="377">
        <f ca="1">ROUND((SUM('int 1D'!AI32,'int 2 D '!AI32,'int 3D '!AI32)/('Int-I'!$C$67+'Int-II'!$C$67+'Int-III '!$C$67))*100,2)</f>
        <v>54.55</v>
      </c>
      <c r="L21" s="433">
        <f>ROUND((SUM('int 1D'!AJ32,'int 2 D '!AJ32,'int 3D '!AJ32)/('Int-I'!$C$67+'Int-II'!$C$67+'Int-III '!$C$67))*100,2)</f>
        <v>62.12</v>
      </c>
      <c r="M21" s="433">
        <f>ROUND((SUM('int 1D'!AK32,'int 2 D '!AK32,'int 3D '!AK32)/('Int-I'!$C$67+'Int-II'!$C$67+'Int-III '!$C$67))*100,2)</f>
        <v>93.94</v>
      </c>
      <c r="N21" s="433">
        <f>ROUND((SUM('int 1D'!AL32,'int 2 D '!AL32,'int 3D '!AL32)/('Int-I'!$C$67+'Int-II'!$C$67+'Int-III '!$C$67))*100,2)</f>
        <v>98.48</v>
      </c>
      <c r="O21" s="433">
        <f>ROUND((SUM('int 1D'!AM32,'int 2 D '!AM32,'int 3D '!AM32)/('Int-I'!$C$67+'Int-II'!$C$67+'Int-III '!$C$67))*100,2)</f>
        <v>30.3</v>
      </c>
      <c r="P21" s="433">
        <f>ROUND((SUM('int 1D'!AN32,'int 2 D '!AN32,'int 3D '!AN32)/('Int-I'!$C$67+'Int-II'!$C$67+'Int-III '!$C$67))*100,2)</f>
        <v>0</v>
      </c>
      <c r="Q21" s="454" t="str">
        <f>'Univ Res'!D24</f>
        <v>C</v>
      </c>
      <c r="R21" s="337">
        <f t="shared" si="0"/>
        <v>70</v>
      </c>
    </row>
    <row r="22" spans="3:18" x14ac:dyDescent="0.2">
      <c r="C22" s="311">
        <f>'Evaluation worksheet'!B26</f>
        <v>211413205016</v>
      </c>
      <c r="D22" s="214" t="str">
        <f>'Evaluation worksheet'!C26</f>
        <v>ATCHAYA PRABHA.M</v>
      </c>
      <c r="E22" s="456">
        <f>ROUND(('Evaluation-N'!Y28/'Evaluation-N'!$Y$9)*100,2)</f>
        <v>96.67</v>
      </c>
      <c r="F22" s="456">
        <f>ROUND(('Evaluation-N'!Z28/'Evaluation-N'!$Z$9)*100,2)</f>
        <v>68</v>
      </c>
      <c r="G22" s="456">
        <f>ROUND(('Evaluation-N'!AA28/'Evaluation-N'!$AA$9)*100,2)</f>
        <v>66.67</v>
      </c>
      <c r="H22" s="456">
        <f>ROUND(('Evaluation-N'!AB28/'Evaluation-N'!$AB$9)*100,2)</f>
        <v>33.33</v>
      </c>
      <c r="I22" s="456">
        <f>ROUND(('Evaluation-N'!AC28/'Evaluation-N'!$AC$9)*100,2)</f>
        <v>93.33</v>
      </c>
      <c r="J22" s="456">
        <f>ROUND(('Evaluation-N'!AD28/'Evaluation-N'!$AD$9)*100,2)</f>
        <v>45</v>
      </c>
      <c r="K22" s="377">
        <f ca="1">ROUND((SUM('int 1D'!AI33,'int 2 D '!AI33,'int 3D '!AI33)/('Int-I'!$C$67+'Int-II'!$C$67+'Int-III '!$C$67))*100,2)</f>
        <v>66.67</v>
      </c>
      <c r="L22" s="433">
        <f>ROUND((SUM('int 1D'!AJ33,'int 2 D '!AJ33,'int 3D '!AJ33)/('Int-I'!$C$67+'Int-II'!$C$67+'Int-III '!$C$67))*100,2)</f>
        <v>45.45</v>
      </c>
      <c r="M22" s="433">
        <f>ROUND((SUM('int 1D'!AK33,'int 2 D '!AK33,'int 3D '!AK33)/('Int-I'!$C$67+'Int-II'!$C$67+'Int-III '!$C$67))*100,2)</f>
        <v>107.58</v>
      </c>
      <c r="N22" s="433">
        <f>ROUND((SUM('int 1D'!AL33,'int 2 D '!AL33,'int 3D '!AL33)/('Int-I'!$C$67+'Int-II'!$C$67+'Int-III '!$C$67))*100,2)</f>
        <v>68.180000000000007</v>
      </c>
      <c r="O22" s="433">
        <f>ROUND((SUM('int 1D'!AM33,'int 2 D '!AM33,'int 3D '!AM33)/('Int-I'!$C$67+'Int-II'!$C$67+'Int-III '!$C$67))*100,2)</f>
        <v>45.45</v>
      </c>
      <c r="P22" s="433">
        <f>ROUND((SUM('int 1D'!AN33,'int 2 D '!AN33,'int 3D '!AN33)/('Int-I'!$C$67+'Int-II'!$C$67+'Int-III '!$C$67))*100,2)</f>
        <v>1.52</v>
      </c>
      <c r="Q22" s="454" t="str">
        <f>'Univ Res'!D25</f>
        <v>B</v>
      </c>
      <c r="R22" s="337">
        <f t="shared" si="0"/>
        <v>80</v>
      </c>
    </row>
    <row r="23" spans="3:18" x14ac:dyDescent="0.2">
      <c r="C23" s="311">
        <f>'Evaluation worksheet'!B27</f>
        <v>211413205017</v>
      </c>
      <c r="D23" s="214" t="str">
        <f>'Evaluation worksheet'!C27</f>
        <v>BALASRIMATHI.S</v>
      </c>
      <c r="E23" s="456">
        <f>ROUND(('Evaluation-N'!Y29/'Evaluation-N'!$Y$9)*100,2)</f>
        <v>63.33</v>
      </c>
      <c r="F23" s="456">
        <f>ROUND(('Evaluation-N'!Z29/'Evaluation-N'!$Z$9)*100,2)</f>
        <v>60</v>
      </c>
      <c r="G23" s="456">
        <f>ROUND(('Evaluation-N'!AA29/'Evaluation-N'!$AA$9)*100,2)</f>
        <v>80</v>
      </c>
      <c r="H23" s="456">
        <f>ROUND(('Evaluation-N'!AB29/'Evaluation-N'!$AB$9)*100,2)</f>
        <v>40</v>
      </c>
      <c r="I23" s="456">
        <f>ROUND(('Evaluation-N'!AC29/'Evaluation-N'!$AC$9)*100,2)</f>
        <v>93.33</v>
      </c>
      <c r="J23" s="456">
        <f>ROUND(('Evaluation-N'!AD29/'Evaluation-N'!$AD$9)*100,2)</f>
        <v>30</v>
      </c>
      <c r="K23" s="377">
        <f ca="1">ROUND((SUM('int 1D'!AI34,'int 2 D '!AI34,'int 3D '!AI34)/('Int-I'!$C$67+'Int-II'!$C$67+'Int-III '!$C$67))*100,2)</f>
        <v>51.52</v>
      </c>
      <c r="L23" s="433">
        <f>ROUND((SUM('int 1D'!AJ34,'int 2 D '!AJ34,'int 3D '!AJ34)/('Int-I'!$C$67+'Int-II'!$C$67+'Int-III '!$C$67))*100,2)</f>
        <v>60.61</v>
      </c>
      <c r="M23" s="433">
        <f>ROUND((SUM('int 1D'!AK34,'int 2 D '!AK34,'int 3D '!AK34)/('Int-I'!$C$67+'Int-II'!$C$67+'Int-III '!$C$67))*100,2)</f>
        <v>65.150000000000006</v>
      </c>
      <c r="N23" s="433">
        <f>ROUND((SUM('int 1D'!AL34,'int 2 D '!AL34,'int 3D '!AL34)/('Int-I'!$C$67+'Int-II'!$C$67+'Int-III '!$C$67))*100,2)</f>
        <v>116.67</v>
      </c>
      <c r="O23" s="433">
        <f>ROUND((SUM('int 1D'!AM34,'int 2 D '!AM34,'int 3D '!AM34)/('Int-I'!$C$67+'Int-II'!$C$67+'Int-III '!$C$67))*100,2)</f>
        <v>27.27</v>
      </c>
      <c r="P23" s="433">
        <f>ROUND((SUM('int 1D'!AN34,'int 2 D '!AN34,'int 3D '!AN34)/('Int-I'!$C$67+'Int-II'!$C$67+'Int-III '!$C$67))*100,2)</f>
        <v>3.03</v>
      </c>
      <c r="Q23" s="454" t="str">
        <f>'Univ Res'!D26</f>
        <v>D</v>
      </c>
      <c r="R23" s="337">
        <f t="shared" si="0"/>
        <v>60</v>
      </c>
    </row>
    <row r="24" spans="3:18" x14ac:dyDescent="0.2">
      <c r="C24" s="311">
        <f>'Evaluation worksheet'!B28</f>
        <v>211413205018</v>
      </c>
      <c r="D24" s="214" t="str">
        <f>'Evaluation worksheet'!C28</f>
        <v>BERNO RAJ.A</v>
      </c>
      <c r="E24" s="456">
        <f>ROUND(('Evaluation-N'!Y30/'Evaluation-N'!$Y$9)*100,2)</f>
        <v>90</v>
      </c>
      <c r="F24" s="456">
        <f>ROUND(('Evaluation-N'!Z30/'Evaluation-N'!$Z$9)*100,2)</f>
        <v>80</v>
      </c>
      <c r="G24" s="456">
        <f>ROUND(('Evaluation-N'!AA30/'Evaluation-N'!$AA$9)*100,2)</f>
        <v>73.33</v>
      </c>
      <c r="H24" s="456">
        <f>ROUND(('Evaluation-N'!AB30/'Evaluation-N'!$AB$9)*100,2)</f>
        <v>33.33</v>
      </c>
      <c r="I24" s="456">
        <f>ROUND(('Evaluation-N'!AC30/'Evaluation-N'!$AC$9)*100,2)</f>
        <v>80</v>
      </c>
      <c r="J24" s="456">
        <f>ROUND(('Evaluation-N'!AD30/'Evaluation-N'!$AD$9)*100,2)</f>
        <v>35</v>
      </c>
      <c r="K24" s="377">
        <f ca="1">ROUND((SUM('int 1D'!AI35,'int 2 D '!AI35,'int 3D '!AI35)/('Int-I'!$C$67+'Int-II'!$C$67+'Int-III '!$C$67))*100,2)</f>
        <v>54.55</v>
      </c>
      <c r="L24" s="433">
        <f>ROUND((SUM('int 1D'!AJ35,'int 2 D '!AJ35,'int 3D '!AJ35)/('Int-I'!$C$67+'Int-II'!$C$67+'Int-III '!$C$67))*100,2)</f>
        <v>60.61</v>
      </c>
      <c r="M24" s="433">
        <f>ROUND((SUM('int 1D'!AK35,'int 2 D '!AK35,'int 3D '!AK35)/('Int-I'!$C$67+'Int-II'!$C$67+'Int-III '!$C$67))*100,2)</f>
        <v>69.7</v>
      </c>
      <c r="N24" s="433">
        <f>ROUND((SUM('int 1D'!AL35,'int 2 D '!AL35,'int 3D '!AL35)/('Int-I'!$C$67+'Int-II'!$C$67+'Int-III '!$C$67))*100,2)</f>
        <v>98.48</v>
      </c>
      <c r="O24" s="433">
        <f>ROUND((SUM('int 1D'!AM35,'int 2 D '!AM35,'int 3D '!AM35)/('Int-I'!$C$67+'Int-II'!$C$67+'Int-III '!$C$67))*100,2)</f>
        <v>39.39</v>
      </c>
      <c r="P24" s="433">
        <f>ROUND((SUM('int 1D'!AN35,'int 2 D '!AN35,'int 3D '!AN35)/('Int-I'!$C$67+'Int-II'!$C$67+'Int-III '!$C$67))*100,2)</f>
        <v>3.03</v>
      </c>
      <c r="Q24" s="454" t="str">
        <f>'Univ Res'!D27</f>
        <v>C</v>
      </c>
      <c r="R24" s="337">
        <f t="shared" si="0"/>
        <v>70</v>
      </c>
    </row>
    <row r="25" spans="3:18" x14ac:dyDescent="0.2">
      <c r="C25" s="311">
        <f>'Evaluation worksheet'!B29</f>
        <v>211413205019</v>
      </c>
      <c r="D25" s="214" t="str">
        <f>'Evaluation worksheet'!C29</f>
        <v>BHARATH.D.P</v>
      </c>
      <c r="E25" s="456">
        <f>ROUND(('Evaluation-N'!Y31/'Evaluation-N'!$Y$9)*100,2)</f>
        <v>76.67</v>
      </c>
      <c r="F25" s="456">
        <f>ROUND(('Evaluation-N'!Z31/'Evaluation-N'!$Z$9)*100,2)</f>
        <v>72</v>
      </c>
      <c r="G25" s="456">
        <f>ROUND(('Evaluation-N'!AA31/'Evaluation-N'!$AA$9)*100,2)</f>
        <v>73.33</v>
      </c>
      <c r="H25" s="456">
        <f>ROUND(('Evaluation-N'!AB31/'Evaluation-N'!$AB$9)*100,2)</f>
        <v>26.67</v>
      </c>
      <c r="I25" s="456">
        <f>ROUND(('Evaluation-N'!AC31/'Evaluation-N'!$AC$9)*100,2)</f>
        <v>60</v>
      </c>
      <c r="J25" s="456">
        <f>ROUND(('Evaluation-N'!AD31/'Evaluation-N'!$AD$9)*100,2)</f>
        <v>40</v>
      </c>
      <c r="K25" s="377">
        <f ca="1">ROUND((SUM('int 1D'!AI36,'int 2 D '!AI36,'int 3D '!AI36)/('Int-I'!$C$67+'Int-II'!$C$67+'Int-III '!$C$67))*100,2)</f>
        <v>43.94</v>
      </c>
      <c r="L25" s="433">
        <f>ROUND((SUM('int 1D'!AJ36,'int 2 D '!AJ36,'int 3D '!AJ36)/('Int-I'!$C$67+'Int-II'!$C$67+'Int-III '!$C$67))*100,2)</f>
        <v>74.239999999999995</v>
      </c>
      <c r="M25" s="433">
        <f>ROUND((SUM('int 1D'!AK36,'int 2 D '!AK36,'int 3D '!AK36)/('Int-I'!$C$67+'Int-II'!$C$67+'Int-III '!$C$67))*100,2)</f>
        <v>87.88</v>
      </c>
      <c r="N25" s="433">
        <f>ROUND((SUM('int 1D'!AL36,'int 2 D '!AL36,'int 3D '!AL36)/('Int-I'!$C$67+'Int-II'!$C$67+'Int-III '!$C$67))*100,2)</f>
        <v>92.42</v>
      </c>
      <c r="O25" s="433">
        <f>ROUND((SUM('int 1D'!AM36,'int 2 D '!AM36,'int 3D '!AM36)/('Int-I'!$C$67+'Int-II'!$C$67+'Int-III '!$C$67))*100,2)</f>
        <v>25.76</v>
      </c>
      <c r="P25" s="433">
        <f>ROUND((SUM('int 1D'!AN36,'int 2 D '!AN36,'int 3D '!AN36)/('Int-I'!$C$67+'Int-II'!$C$67+'Int-III '!$C$67))*100,2)</f>
        <v>1.52</v>
      </c>
      <c r="Q25" s="454" t="str">
        <f>'Univ Res'!D28</f>
        <v>C</v>
      </c>
      <c r="R25" s="337">
        <f t="shared" si="0"/>
        <v>70</v>
      </c>
    </row>
    <row r="26" spans="3:18" x14ac:dyDescent="0.2">
      <c r="C26" s="311">
        <f>'Evaluation worksheet'!B30</f>
        <v>211413205020</v>
      </c>
      <c r="D26" s="214" t="str">
        <f>'Evaluation worksheet'!C30</f>
        <v>BHAVANI.B</v>
      </c>
      <c r="E26" s="456">
        <f>ROUND(('Evaluation-N'!Y32/'Evaluation-N'!$Y$9)*100,2)</f>
        <v>86.67</v>
      </c>
      <c r="F26" s="456">
        <f>ROUND(('Evaluation-N'!Z32/'Evaluation-N'!$Z$9)*100,2)</f>
        <v>68</v>
      </c>
      <c r="G26" s="456">
        <f>ROUND(('Evaluation-N'!AA32/'Evaluation-N'!$AA$9)*100,2)</f>
        <v>53.33</v>
      </c>
      <c r="H26" s="456">
        <f>ROUND(('Evaluation-N'!AB32/'Evaluation-N'!$AB$9)*100,2)</f>
        <v>40</v>
      </c>
      <c r="I26" s="456">
        <f>ROUND(('Evaluation-N'!AC32/'Evaluation-N'!$AC$9)*100,2)</f>
        <v>93.33</v>
      </c>
      <c r="J26" s="456">
        <f>ROUND(('Evaluation-N'!AD32/'Evaluation-N'!$AD$9)*100,2)</f>
        <v>20</v>
      </c>
      <c r="K26" s="377">
        <f ca="1">ROUND((SUM('int 1D'!AI37,'int 2 D '!AI37,'int 3D '!AI37)/('Int-I'!$C$67+'Int-II'!$C$67+'Int-III '!$C$67))*100,2)</f>
        <v>54.55</v>
      </c>
      <c r="L26" s="433">
        <f>ROUND((SUM('int 1D'!AJ37,'int 2 D '!AJ37,'int 3D '!AJ37)/('Int-I'!$C$67+'Int-II'!$C$67+'Int-III '!$C$67))*100,2)</f>
        <v>59.09</v>
      </c>
      <c r="M26" s="433">
        <f>ROUND((SUM('int 1D'!AK37,'int 2 D '!AK37,'int 3D '!AK37)/('Int-I'!$C$67+'Int-II'!$C$67+'Int-III '!$C$67))*100,2)</f>
        <v>83.33</v>
      </c>
      <c r="N26" s="433">
        <f>ROUND((SUM('int 1D'!AL37,'int 2 D '!AL37,'int 3D '!AL37)/('Int-I'!$C$67+'Int-II'!$C$67+'Int-III '!$C$67))*100,2)</f>
        <v>92.42</v>
      </c>
      <c r="O26" s="433">
        <f>ROUND((SUM('int 1D'!AM37,'int 2 D '!AM37,'int 3D '!AM37)/('Int-I'!$C$67+'Int-II'!$C$67+'Int-III '!$C$67))*100,2)</f>
        <v>46.97</v>
      </c>
      <c r="P26" s="433">
        <f>ROUND((SUM('int 1D'!AN37,'int 2 D '!AN37,'int 3D '!AN37)/('Int-I'!$C$67+'Int-II'!$C$67+'Int-III '!$C$67))*100,2)</f>
        <v>3.03</v>
      </c>
      <c r="Q26" s="454" t="str">
        <f>'Univ Res'!D29</f>
        <v>C</v>
      </c>
      <c r="R26" s="337">
        <f t="shared" si="0"/>
        <v>70</v>
      </c>
    </row>
    <row r="27" spans="3:18" x14ac:dyDescent="0.2">
      <c r="C27" s="311">
        <f>'Evaluation worksheet'!B31</f>
        <v>211413205021</v>
      </c>
      <c r="D27" s="214" t="str">
        <f>'Evaluation worksheet'!C31</f>
        <v>BINCY IMMACULATE.M</v>
      </c>
      <c r="E27" s="456">
        <f>ROUND(('Evaluation-N'!Y33/'Evaluation-N'!$Y$9)*100,2)</f>
        <v>93.33</v>
      </c>
      <c r="F27" s="456">
        <f>ROUND(('Evaluation-N'!Z33/'Evaluation-N'!$Z$9)*100,2)</f>
        <v>56</v>
      </c>
      <c r="G27" s="456">
        <f>ROUND(('Evaluation-N'!AA33/'Evaluation-N'!$AA$9)*100,2)</f>
        <v>73.33</v>
      </c>
      <c r="H27" s="456">
        <f>ROUND(('Evaluation-N'!AB33/'Evaluation-N'!$AB$9)*100,2)</f>
        <v>33.33</v>
      </c>
      <c r="I27" s="456">
        <f>ROUND(('Evaluation-N'!AC33/'Evaluation-N'!$AC$9)*100,2)</f>
        <v>93.33</v>
      </c>
      <c r="J27" s="456">
        <f>ROUND(('Evaluation-N'!AD33/'Evaluation-N'!$AD$9)*100,2)</f>
        <v>25</v>
      </c>
      <c r="K27" s="377">
        <f ca="1">ROUND((SUM('int 1D'!AI38,'int 2 D '!AI38,'int 3D '!AI38)/('Int-I'!$C$67+'Int-II'!$C$67+'Int-III '!$C$67))*100,2)</f>
        <v>39.39</v>
      </c>
      <c r="L27" s="433">
        <f>ROUND((SUM('int 1D'!AJ38,'int 2 D '!AJ38,'int 3D '!AJ38)/('Int-I'!$C$67+'Int-II'!$C$67+'Int-III '!$C$67))*100,2)</f>
        <v>80.3</v>
      </c>
      <c r="M27" s="433">
        <f>ROUND((SUM('int 1D'!AK38,'int 2 D '!AK38,'int 3D '!AK38)/('Int-I'!$C$67+'Int-II'!$C$67+'Int-III '!$C$67))*100,2)</f>
        <v>86.36</v>
      </c>
      <c r="N27" s="433">
        <f>ROUND((SUM('int 1D'!AL38,'int 2 D '!AL38,'int 3D '!AL38)/('Int-I'!$C$67+'Int-II'!$C$67+'Int-III '!$C$67))*100,2)</f>
        <v>87.88</v>
      </c>
      <c r="O27" s="433">
        <f>ROUND((SUM('int 1D'!AM38,'int 2 D '!AM38,'int 3D '!AM38)/('Int-I'!$C$67+'Int-II'!$C$67+'Int-III '!$C$67))*100,2)</f>
        <v>36.36</v>
      </c>
      <c r="P27" s="433">
        <f>ROUND((SUM('int 1D'!AN38,'int 2 D '!AN38,'int 3D '!AN38)/('Int-I'!$C$67+'Int-II'!$C$67+'Int-III '!$C$67))*100,2)</f>
        <v>1.52</v>
      </c>
      <c r="Q27" s="454" t="str">
        <f>'Univ Res'!D30</f>
        <v>U</v>
      </c>
      <c r="R27" s="337">
        <f t="shared" si="0"/>
        <v>40</v>
      </c>
    </row>
    <row r="28" spans="3:18" x14ac:dyDescent="0.2">
      <c r="C28" s="311">
        <f>'Evaluation worksheet'!B32</f>
        <v>211413205022</v>
      </c>
      <c r="D28" s="214" t="str">
        <f>'Evaluation worksheet'!C32</f>
        <v>BOVILLA KRISHNA PRIYA.B</v>
      </c>
      <c r="E28" s="456">
        <f>ROUND(('Evaluation-N'!Y34/'Evaluation-N'!$Y$9)*100,2)</f>
        <v>66.67</v>
      </c>
      <c r="F28" s="456">
        <f>ROUND(('Evaluation-N'!Z34/'Evaluation-N'!$Z$9)*100,2)</f>
        <v>72</v>
      </c>
      <c r="G28" s="456">
        <f>ROUND(('Evaluation-N'!AA34/'Evaluation-N'!$AA$9)*100,2)</f>
        <v>66.67</v>
      </c>
      <c r="H28" s="456">
        <f>ROUND(('Evaluation-N'!AB34/'Evaluation-N'!$AB$9)*100,2)</f>
        <v>40</v>
      </c>
      <c r="I28" s="456">
        <f>ROUND(('Evaluation-N'!AC34/'Evaluation-N'!$AC$9)*100,2)</f>
        <v>60</v>
      </c>
      <c r="J28" s="456">
        <f>ROUND(('Evaluation-N'!AD34/'Evaluation-N'!$AD$9)*100,2)</f>
        <v>40</v>
      </c>
      <c r="K28" s="377">
        <f ca="1">ROUND((SUM('int 1D'!AI39,'int 2 D '!AI39,'int 3D '!AI39)/('Int-I'!$C$67+'Int-II'!$C$67+'Int-III '!$C$67))*100,2)</f>
        <v>68.180000000000007</v>
      </c>
      <c r="L28" s="433">
        <f>ROUND((SUM('int 1D'!AJ39,'int 2 D '!AJ39,'int 3D '!AJ39)/('Int-I'!$C$67+'Int-II'!$C$67+'Int-III '!$C$67))*100,2)</f>
        <v>37.880000000000003</v>
      </c>
      <c r="M28" s="433">
        <f>ROUND((SUM('int 1D'!AK39,'int 2 D '!AK39,'int 3D '!AK39)/('Int-I'!$C$67+'Int-II'!$C$67+'Int-III '!$C$67))*100,2)</f>
        <v>75.760000000000005</v>
      </c>
      <c r="N28" s="433">
        <f>ROUND((SUM('int 1D'!AL39,'int 2 D '!AL39,'int 3D '!AL39)/('Int-I'!$C$67+'Int-II'!$C$67+'Int-III '!$C$67))*100,2)</f>
        <v>83.33</v>
      </c>
      <c r="O28" s="433">
        <f>ROUND((SUM('int 1D'!AM39,'int 2 D '!AM39,'int 3D '!AM39)/('Int-I'!$C$67+'Int-II'!$C$67+'Int-III '!$C$67))*100,2)</f>
        <v>42.42</v>
      </c>
      <c r="P28" s="433">
        <f>ROUND((SUM('int 1D'!AN39,'int 2 D '!AN39,'int 3D '!AN39)/('Int-I'!$C$67+'Int-II'!$C$67+'Int-III '!$C$67))*100,2)</f>
        <v>3.03</v>
      </c>
      <c r="Q28" s="454" t="str">
        <f>'Univ Res'!D31</f>
        <v>D</v>
      </c>
      <c r="R28" s="337">
        <f t="shared" si="0"/>
        <v>60</v>
      </c>
    </row>
    <row r="29" spans="3:18" x14ac:dyDescent="0.2">
      <c r="C29" s="311">
        <f>'Evaluation worksheet'!B33</f>
        <v>211413205023</v>
      </c>
      <c r="D29" s="214" t="str">
        <f>'Evaluation worksheet'!C33</f>
        <v>CHARAN.R</v>
      </c>
      <c r="E29" s="456">
        <f>ROUND(('Evaluation-N'!Y35/'Evaluation-N'!$Y$9)*100,2)</f>
        <v>83.33</v>
      </c>
      <c r="F29" s="456">
        <f>ROUND(('Evaluation-N'!Z35/'Evaluation-N'!$Z$9)*100,2)</f>
        <v>40</v>
      </c>
      <c r="G29" s="456">
        <f>ROUND(('Evaluation-N'!AA35/'Evaluation-N'!$AA$9)*100,2)</f>
        <v>73.33</v>
      </c>
      <c r="H29" s="456">
        <f>ROUND(('Evaluation-N'!AB35/'Evaluation-N'!$AB$9)*100,2)</f>
        <v>26.67</v>
      </c>
      <c r="I29" s="456">
        <f>ROUND(('Evaluation-N'!AC35/'Evaluation-N'!$AC$9)*100,2)</f>
        <v>80</v>
      </c>
      <c r="J29" s="456">
        <f>ROUND(('Evaluation-N'!AD35/'Evaluation-N'!$AD$9)*100,2)</f>
        <v>35</v>
      </c>
      <c r="K29" s="377">
        <f ca="1">ROUND((SUM('int 1D'!AI40,'int 2 D '!AI40,'int 3D '!AI40)/('Int-I'!$C$67+'Int-II'!$C$67+'Int-III '!$C$67))*100,2)</f>
        <v>66.67</v>
      </c>
      <c r="L29" s="433">
        <f>ROUND((SUM('int 1D'!AJ40,'int 2 D '!AJ40,'int 3D '!AJ40)/('Int-I'!$C$67+'Int-II'!$C$67+'Int-III '!$C$67))*100,2)</f>
        <v>56.06</v>
      </c>
      <c r="M29" s="433">
        <f>ROUND((SUM('int 1D'!AK40,'int 2 D '!AK40,'int 3D '!AK40)/('Int-I'!$C$67+'Int-II'!$C$67+'Int-III '!$C$67))*100,2)</f>
        <v>121.21</v>
      </c>
      <c r="N29" s="433">
        <f>ROUND((SUM('int 1D'!AL40,'int 2 D '!AL40,'int 3D '!AL40)/('Int-I'!$C$67+'Int-II'!$C$67+'Int-III '!$C$67))*100,2)</f>
        <v>78.790000000000006</v>
      </c>
      <c r="O29" s="433">
        <f>ROUND((SUM('int 1D'!AM40,'int 2 D '!AM40,'int 3D '!AM40)/('Int-I'!$C$67+'Int-II'!$C$67+'Int-III '!$C$67))*100,2)</f>
        <v>28.79</v>
      </c>
      <c r="P29" s="433">
        <f>ROUND((SUM('int 1D'!AN40,'int 2 D '!AN40,'int 3D '!AN40)/('Int-I'!$C$67+'Int-II'!$C$67+'Int-III '!$C$67))*100,2)</f>
        <v>1.52</v>
      </c>
      <c r="Q29" s="454" t="str">
        <f>'Univ Res'!D32</f>
        <v>C</v>
      </c>
      <c r="R29" s="337">
        <f t="shared" si="0"/>
        <v>70</v>
      </c>
    </row>
    <row r="30" spans="3:18" x14ac:dyDescent="0.2">
      <c r="C30" s="311">
        <f>'Evaluation worksheet'!B34</f>
        <v>211413205024</v>
      </c>
      <c r="D30" s="214" t="str">
        <f>'Evaluation worksheet'!C34</f>
        <v>CHARUPREETHA.L</v>
      </c>
      <c r="E30" s="456">
        <f>ROUND(('Evaluation-N'!Y36/'Evaluation-N'!$Y$9)*100,2)</f>
        <v>66.67</v>
      </c>
      <c r="F30" s="456">
        <f>ROUND(('Evaluation-N'!Z36/'Evaluation-N'!$Z$9)*100,2)</f>
        <v>80</v>
      </c>
      <c r="G30" s="456">
        <f>ROUND(('Evaluation-N'!AA36/'Evaluation-N'!$AA$9)*100,2)</f>
        <v>73.33</v>
      </c>
      <c r="H30" s="456">
        <f>ROUND(('Evaluation-N'!AB36/'Evaluation-N'!$AB$9)*100,2)</f>
        <v>40</v>
      </c>
      <c r="I30" s="456">
        <f>ROUND(('Evaluation-N'!AC36/'Evaluation-N'!$AC$9)*100,2)</f>
        <v>60</v>
      </c>
      <c r="J30" s="456">
        <f>ROUND(('Evaluation-N'!AD36/'Evaluation-N'!$AD$9)*100,2)</f>
        <v>35</v>
      </c>
      <c r="K30" s="377">
        <f ca="1">ROUND((SUM('int 1D'!AI41,'int 2 D '!AI41,'int 3D '!AI41)/('Int-I'!$C$67+'Int-II'!$C$67+'Int-III '!$C$67))*100,2)</f>
        <v>37.880000000000003</v>
      </c>
      <c r="L30" s="433">
        <f>ROUND((SUM('int 1D'!AJ41,'int 2 D '!AJ41,'int 3D '!AJ41)/('Int-I'!$C$67+'Int-II'!$C$67+'Int-III '!$C$67))*100,2)</f>
        <v>72.73</v>
      </c>
      <c r="M30" s="433">
        <f>ROUND((SUM('int 1D'!AK41,'int 2 D '!AK41,'int 3D '!AK41)/('Int-I'!$C$67+'Int-II'!$C$67+'Int-III '!$C$67))*100,2)</f>
        <v>74.239999999999995</v>
      </c>
      <c r="N30" s="433">
        <f>ROUND((SUM('int 1D'!AL41,'int 2 D '!AL41,'int 3D '!AL41)/('Int-I'!$C$67+'Int-II'!$C$67+'Int-III '!$C$67))*100,2)</f>
        <v>89.39</v>
      </c>
      <c r="O30" s="433">
        <f>ROUND((SUM('int 1D'!AM41,'int 2 D '!AM41,'int 3D '!AM41)/('Int-I'!$C$67+'Int-II'!$C$67+'Int-III '!$C$67))*100,2)</f>
        <v>43.94</v>
      </c>
      <c r="P30" s="433">
        <f>ROUND((SUM('int 1D'!AN41,'int 2 D '!AN41,'int 3D '!AN41)/('Int-I'!$C$67+'Int-II'!$C$67+'Int-III '!$C$67))*100,2)</f>
        <v>3.03</v>
      </c>
      <c r="Q30" s="454" t="str">
        <f>'Univ Res'!D33</f>
        <v>E</v>
      </c>
      <c r="R30" s="337">
        <f t="shared" si="0"/>
        <v>56</v>
      </c>
    </row>
    <row r="31" spans="3:18" x14ac:dyDescent="0.2">
      <c r="C31" s="311">
        <f>'Evaluation worksheet'!B35</f>
        <v>211413205025</v>
      </c>
      <c r="D31" s="214" t="str">
        <f>'Evaluation worksheet'!C35</f>
        <v>CHELLAMMAI.M</v>
      </c>
      <c r="E31" s="456">
        <f>ROUND(('Evaluation-N'!Y37/'Evaluation-N'!$Y$9)*100,2)</f>
        <v>73.33</v>
      </c>
      <c r="F31" s="456">
        <f>ROUND(('Evaluation-N'!Z37/'Evaluation-N'!$Z$9)*100,2)</f>
        <v>72</v>
      </c>
      <c r="G31" s="456">
        <f>ROUND(('Evaluation-N'!AA37/'Evaluation-N'!$AA$9)*100,2)</f>
        <v>73.33</v>
      </c>
      <c r="H31" s="456">
        <f>ROUND(('Evaluation-N'!AB37/'Evaluation-N'!$AB$9)*100,2)</f>
        <v>20</v>
      </c>
      <c r="I31" s="456">
        <f>ROUND(('Evaluation-N'!AC37/'Evaluation-N'!$AC$9)*100,2)</f>
        <v>93.33</v>
      </c>
      <c r="J31" s="456">
        <f>ROUND(('Evaluation-N'!AD37/'Evaluation-N'!$AD$9)*100,2)</f>
        <v>40</v>
      </c>
      <c r="K31" s="377">
        <f ca="1">ROUND((SUM('int 1D'!AI42,'int 2 D '!AI42,'int 3D '!AI42)/('Int-I'!$C$67+'Int-II'!$C$67+'Int-III '!$C$67))*100,2)</f>
        <v>43.94</v>
      </c>
      <c r="L31" s="433">
        <f>ROUND((SUM('int 1D'!AJ42,'int 2 D '!AJ42,'int 3D '!AJ42)/('Int-I'!$C$67+'Int-II'!$C$67+'Int-III '!$C$67))*100,2)</f>
        <v>56.06</v>
      </c>
      <c r="M31" s="433">
        <f>ROUND((SUM('int 1D'!AK42,'int 2 D '!AK42,'int 3D '!AK42)/('Int-I'!$C$67+'Int-II'!$C$67+'Int-III '!$C$67))*100,2)</f>
        <v>86.36</v>
      </c>
      <c r="N31" s="433">
        <f>ROUND((SUM('int 1D'!AL42,'int 2 D '!AL42,'int 3D '!AL42)/('Int-I'!$C$67+'Int-II'!$C$67+'Int-III '!$C$67))*100,2)</f>
        <v>95.45</v>
      </c>
      <c r="O31" s="433">
        <f>ROUND((SUM('int 1D'!AM42,'int 2 D '!AM42,'int 3D '!AM42)/('Int-I'!$C$67+'Int-II'!$C$67+'Int-III '!$C$67))*100,2)</f>
        <v>28.79</v>
      </c>
      <c r="P31" s="433">
        <f>ROUND((SUM('int 1D'!AN42,'int 2 D '!AN42,'int 3D '!AN42)/('Int-I'!$C$67+'Int-II'!$C$67+'Int-III '!$C$67))*100,2)</f>
        <v>1.52</v>
      </c>
      <c r="Q31" s="454" t="str">
        <f>'Univ Res'!D34</f>
        <v>U</v>
      </c>
      <c r="R31" s="337">
        <f t="shared" si="0"/>
        <v>40</v>
      </c>
    </row>
    <row r="32" spans="3:18" x14ac:dyDescent="0.2">
      <c r="C32" s="311">
        <f>'Evaluation worksheet'!B36</f>
        <v>211413205026</v>
      </c>
      <c r="D32" s="214" t="str">
        <f>'Evaluation worksheet'!C36</f>
        <v>DIVYA.S</v>
      </c>
      <c r="E32" s="456">
        <f>ROUND(('Evaluation-N'!Y38/'Evaluation-N'!$Y$9)*100,2)</f>
        <v>80</v>
      </c>
      <c r="F32" s="456">
        <f>ROUND(('Evaluation-N'!Z38/'Evaluation-N'!$Z$9)*100,2)</f>
        <v>56</v>
      </c>
      <c r="G32" s="456">
        <f>ROUND(('Evaluation-N'!AA38/'Evaluation-N'!$AA$9)*100,2)</f>
        <v>60</v>
      </c>
      <c r="H32" s="456">
        <f>ROUND(('Evaluation-N'!AB38/'Evaluation-N'!$AB$9)*100,2)</f>
        <v>40</v>
      </c>
      <c r="I32" s="456">
        <f>ROUND(('Evaluation-N'!AC38/'Evaluation-N'!$AC$9)*100,2)</f>
        <v>86.67</v>
      </c>
      <c r="J32" s="456">
        <f>ROUND(('Evaluation-N'!AD38/'Evaluation-N'!$AD$9)*100,2)</f>
        <v>25</v>
      </c>
      <c r="K32" s="377">
        <f ca="1">ROUND((SUM('int 1D'!AI43,'int 2 D '!AI43,'int 3D '!AI43)/('Int-I'!$C$67+'Int-II'!$C$67+'Int-III '!$C$67))*100,2)</f>
        <v>50</v>
      </c>
      <c r="L32" s="433">
        <f>ROUND((SUM('int 1D'!AJ43,'int 2 D '!AJ43,'int 3D '!AJ43)/('Int-I'!$C$67+'Int-II'!$C$67+'Int-III '!$C$67))*100,2)</f>
        <v>66.67</v>
      </c>
      <c r="M32" s="433">
        <f>ROUND((SUM('int 1D'!AK43,'int 2 D '!AK43,'int 3D '!AK43)/('Int-I'!$C$67+'Int-II'!$C$67+'Int-III '!$C$67))*100,2)</f>
        <v>93.94</v>
      </c>
      <c r="N32" s="433">
        <f>ROUND((SUM('int 1D'!AL43,'int 2 D '!AL43,'int 3D '!AL43)/('Int-I'!$C$67+'Int-II'!$C$67+'Int-III '!$C$67))*100,2)</f>
        <v>66.67</v>
      </c>
      <c r="O32" s="433">
        <f>ROUND((SUM('int 1D'!AM43,'int 2 D '!AM43,'int 3D '!AM43)/('Int-I'!$C$67+'Int-II'!$C$67+'Int-III '!$C$67))*100,2)</f>
        <v>43.94</v>
      </c>
      <c r="P32" s="433">
        <f>ROUND((SUM('int 1D'!AN43,'int 2 D '!AN43,'int 3D '!AN43)/('Int-I'!$C$67+'Int-II'!$C$67+'Int-III '!$C$67))*100,2)</f>
        <v>1.52</v>
      </c>
      <c r="Q32" s="454" t="str">
        <f>'Univ Res'!D35</f>
        <v>B</v>
      </c>
      <c r="R32" s="337">
        <f t="shared" si="0"/>
        <v>80</v>
      </c>
    </row>
    <row r="33" spans="3:18" x14ac:dyDescent="0.2">
      <c r="C33" s="311">
        <f>'Evaluation worksheet'!B37</f>
        <v>211413205027</v>
      </c>
      <c r="D33" s="214" t="str">
        <f>'Evaluation worksheet'!C37</f>
        <v>DIVYAKRITI</v>
      </c>
      <c r="E33" s="456">
        <f>ROUND(('Evaluation-N'!Y39/'Evaluation-N'!$Y$9)*100,2)</f>
        <v>80</v>
      </c>
      <c r="F33" s="456">
        <f>ROUND(('Evaluation-N'!Z39/'Evaluation-N'!$Z$9)*100,2)</f>
        <v>52</v>
      </c>
      <c r="G33" s="456">
        <f>ROUND(('Evaluation-N'!AA39/'Evaluation-N'!$AA$9)*100,2)</f>
        <v>80</v>
      </c>
      <c r="H33" s="456">
        <f>ROUND(('Evaluation-N'!AB39/'Evaluation-N'!$AB$9)*100,2)</f>
        <v>26.67</v>
      </c>
      <c r="I33" s="456">
        <f>ROUND(('Evaluation-N'!AC39/'Evaluation-N'!$AC$9)*100,2)</f>
        <v>53.33</v>
      </c>
      <c r="J33" s="456">
        <f>ROUND(('Evaluation-N'!AD39/'Evaluation-N'!$AD$9)*100,2)</f>
        <v>20</v>
      </c>
      <c r="K33" s="377">
        <f ca="1">ROUND((SUM('int 1D'!AI44,'int 2 D '!AI44,'int 3D '!AI44)/('Int-I'!$C$67+'Int-II'!$C$67+'Int-III '!$C$67))*100,2)</f>
        <v>53.03</v>
      </c>
      <c r="L33" s="433">
        <f>ROUND((SUM('int 1D'!AJ44,'int 2 D '!AJ44,'int 3D '!AJ44)/('Int-I'!$C$67+'Int-II'!$C$67+'Int-III '!$C$67))*100,2)</f>
        <v>54.55</v>
      </c>
      <c r="M33" s="433">
        <f>ROUND((SUM('int 1D'!AK44,'int 2 D '!AK44,'int 3D '!AK44)/('Int-I'!$C$67+'Int-II'!$C$67+'Int-III '!$C$67))*100,2)</f>
        <v>74.239999999999995</v>
      </c>
      <c r="N33" s="433">
        <f>ROUND((SUM('int 1D'!AL44,'int 2 D '!AL44,'int 3D '!AL44)/('Int-I'!$C$67+'Int-II'!$C$67+'Int-III '!$C$67))*100,2)</f>
        <v>127.27</v>
      </c>
      <c r="O33" s="433">
        <f>ROUND((SUM('int 1D'!AM44,'int 2 D '!AM44,'int 3D '!AM44)/('Int-I'!$C$67+'Int-II'!$C$67+'Int-III '!$C$67))*100,2)</f>
        <v>40.909999999999997</v>
      </c>
      <c r="P33" s="433">
        <f>ROUND((SUM('int 1D'!AN44,'int 2 D '!AN44,'int 3D '!AN44)/('Int-I'!$C$67+'Int-II'!$C$67+'Int-III '!$C$67))*100,2)</f>
        <v>1.52</v>
      </c>
      <c r="Q33" s="454" t="str">
        <f>'Univ Res'!D36</f>
        <v>B</v>
      </c>
      <c r="R33" s="337">
        <f t="shared" si="0"/>
        <v>80</v>
      </c>
    </row>
    <row r="34" spans="3:18" x14ac:dyDescent="0.2">
      <c r="C34" s="311">
        <f>'Evaluation worksheet'!B38</f>
        <v>211413205028</v>
      </c>
      <c r="D34" s="214" t="str">
        <f>'Evaluation worksheet'!C38</f>
        <v>ELIZA PAULIN.S</v>
      </c>
      <c r="E34" s="456">
        <f>ROUND(('Evaluation-N'!Y40/'Evaluation-N'!$Y$9)*100,2)</f>
        <v>83.33</v>
      </c>
      <c r="F34" s="456">
        <f>ROUND(('Evaluation-N'!Z40/'Evaluation-N'!$Z$9)*100,2)</f>
        <v>52</v>
      </c>
      <c r="G34" s="456">
        <f>ROUND(('Evaluation-N'!AA40/'Evaluation-N'!$AA$9)*100,2)</f>
        <v>60</v>
      </c>
      <c r="H34" s="456">
        <f>ROUND(('Evaluation-N'!AB40/'Evaluation-N'!$AB$9)*100,2)</f>
        <v>40</v>
      </c>
      <c r="I34" s="456">
        <f>ROUND(('Evaluation-N'!AC40/'Evaluation-N'!$AC$9)*100,2)</f>
        <v>80</v>
      </c>
      <c r="J34" s="456">
        <f>ROUND(('Evaluation-N'!AD40/'Evaluation-N'!$AD$9)*100,2)</f>
        <v>40</v>
      </c>
      <c r="K34" s="377">
        <f ca="1">ROUND((SUM('int 1D'!AI45,'int 2 D '!AI45,'int 3D '!AI45)/('Int-I'!$C$67+'Int-II'!$C$67+'Int-III '!$C$67))*100,2)</f>
        <v>43.94</v>
      </c>
      <c r="L34" s="433">
        <f>ROUND((SUM('int 1D'!AJ45,'int 2 D '!AJ45,'int 3D '!AJ45)/('Int-I'!$C$67+'Int-II'!$C$67+'Int-III '!$C$67))*100,2)</f>
        <v>63.64</v>
      </c>
      <c r="M34" s="433">
        <f>ROUND((SUM('int 1D'!AK45,'int 2 D '!AK45,'int 3D '!AK45)/('Int-I'!$C$67+'Int-II'!$C$67+'Int-III '!$C$67))*100,2)</f>
        <v>89.39</v>
      </c>
      <c r="N34" s="433">
        <f>ROUND((SUM('int 1D'!AL45,'int 2 D '!AL45,'int 3D '!AL45)/('Int-I'!$C$67+'Int-II'!$C$67+'Int-III '!$C$67))*100,2)</f>
        <v>100</v>
      </c>
      <c r="O34" s="433">
        <f>ROUND((SUM('int 1D'!AM45,'int 2 D '!AM45,'int 3D '!AM45)/('Int-I'!$C$67+'Int-II'!$C$67+'Int-III '!$C$67))*100,2)</f>
        <v>31.82</v>
      </c>
      <c r="P34" s="433">
        <f>ROUND((SUM('int 1D'!AN45,'int 2 D '!AN45,'int 3D '!AN45)/('Int-I'!$C$67+'Int-II'!$C$67+'Int-III '!$C$67))*100,2)</f>
        <v>3.03</v>
      </c>
      <c r="Q34" s="454" t="str">
        <f>'Univ Res'!D37</f>
        <v>D</v>
      </c>
      <c r="R34" s="337">
        <f t="shared" si="0"/>
        <v>60</v>
      </c>
    </row>
    <row r="35" spans="3:18" x14ac:dyDescent="0.2">
      <c r="C35" s="311">
        <f>'Evaluation worksheet'!B39</f>
        <v>211413205029</v>
      </c>
      <c r="D35" s="214" t="str">
        <f>'Evaluation worksheet'!C39</f>
        <v>GANAPATHY.L</v>
      </c>
      <c r="E35" s="456">
        <f>ROUND(('Evaluation-N'!Y41/'Evaluation-N'!$Y$9)*100,2)</f>
        <v>76.67</v>
      </c>
      <c r="F35" s="456">
        <f>ROUND(('Evaluation-N'!Z41/'Evaluation-N'!$Z$9)*100,2)</f>
        <v>36</v>
      </c>
      <c r="G35" s="456">
        <f>ROUND(('Evaluation-N'!AA41/'Evaluation-N'!$AA$9)*100,2)</f>
        <v>73.33</v>
      </c>
      <c r="H35" s="456">
        <f>ROUND(('Evaluation-N'!AB41/'Evaluation-N'!$AB$9)*100,2)</f>
        <v>33.33</v>
      </c>
      <c r="I35" s="456">
        <f>ROUND(('Evaluation-N'!AC41/'Evaluation-N'!$AC$9)*100,2)</f>
        <v>93.33</v>
      </c>
      <c r="J35" s="456">
        <f>ROUND(('Evaluation-N'!AD41/'Evaluation-N'!$AD$9)*100,2)</f>
        <v>40</v>
      </c>
      <c r="K35" s="377">
        <f ca="1">ROUND((SUM('int 1D'!AI46,'int 2 D '!AI46,'int 3D '!AI46)/('Int-I'!$C$67+'Int-II'!$C$67+'Int-III '!$C$67))*100,2)</f>
        <v>56.06</v>
      </c>
      <c r="L35" s="433">
        <f>ROUND((SUM('int 1D'!AJ46,'int 2 D '!AJ46,'int 3D '!AJ46)/('Int-I'!$C$67+'Int-II'!$C$67+'Int-III '!$C$67))*100,2)</f>
        <v>45.45</v>
      </c>
      <c r="M35" s="433">
        <f>ROUND((SUM('int 1D'!AK46,'int 2 D '!AK46,'int 3D '!AK46)/('Int-I'!$C$67+'Int-II'!$C$67+'Int-III '!$C$67))*100,2)</f>
        <v>93.94</v>
      </c>
      <c r="N35" s="433">
        <f>ROUND((SUM('int 1D'!AL46,'int 2 D '!AL46,'int 3D '!AL46)/('Int-I'!$C$67+'Int-II'!$C$67+'Int-III '!$C$67))*100,2)</f>
        <v>57.58</v>
      </c>
      <c r="O35" s="433">
        <f>ROUND((SUM('int 1D'!AM46,'int 2 D '!AM46,'int 3D '!AM46)/('Int-I'!$C$67+'Int-II'!$C$67+'Int-III '!$C$67))*100,2)</f>
        <v>37.880000000000003</v>
      </c>
      <c r="P35" s="433">
        <f>ROUND((SUM('int 1D'!AN46,'int 2 D '!AN46,'int 3D '!AN46)/('Int-I'!$C$67+'Int-II'!$C$67+'Int-III '!$C$67))*100,2)</f>
        <v>3.03</v>
      </c>
      <c r="Q35" s="454" t="str">
        <f>'Univ Res'!D38</f>
        <v>C</v>
      </c>
      <c r="R35" s="337">
        <f t="shared" si="0"/>
        <v>70</v>
      </c>
    </row>
    <row r="36" spans="3:18" x14ac:dyDescent="0.2">
      <c r="C36" s="311">
        <f>'Evaluation worksheet'!B40</f>
        <v>211413205030</v>
      </c>
      <c r="D36" s="214" t="str">
        <f>'Evaluation worksheet'!C40</f>
        <v>GOBUVIKNESH.J</v>
      </c>
      <c r="E36" s="456">
        <f>ROUND(('Evaluation-N'!Y42/'Evaluation-N'!$Y$9)*100,2)</f>
        <v>93.33</v>
      </c>
      <c r="F36" s="456">
        <f>ROUND(('Evaluation-N'!Z42/'Evaluation-N'!$Z$9)*100,2)</f>
        <v>56</v>
      </c>
      <c r="G36" s="456">
        <f>ROUND(('Evaluation-N'!AA42/'Evaluation-N'!$AA$9)*100,2)</f>
        <v>60</v>
      </c>
      <c r="H36" s="456">
        <f>ROUND(('Evaluation-N'!AB42/'Evaluation-N'!$AB$9)*100,2)</f>
        <v>26.67</v>
      </c>
      <c r="I36" s="456">
        <f>ROUND(('Evaluation-N'!AC42/'Evaluation-N'!$AC$9)*100,2)</f>
        <v>93.33</v>
      </c>
      <c r="J36" s="456">
        <f>ROUND(('Evaluation-N'!AD42/'Evaluation-N'!$AD$9)*100,2)</f>
        <v>40</v>
      </c>
      <c r="K36" s="377">
        <f ca="1">ROUND((SUM('int 1D'!AI47,'int 2 D '!AI47,'int 3D '!AI47)/('Int-I'!$C$67+'Int-II'!$C$67+'Int-III '!$C$67))*100,2)</f>
        <v>59.09</v>
      </c>
      <c r="L36" s="433">
        <f>ROUND((SUM('int 1D'!AJ47,'int 2 D '!AJ47,'int 3D '!AJ47)/('Int-I'!$C$67+'Int-II'!$C$67+'Int-III '!$C$67))*100,2)</f>
        <v>46.97</v>
      </c>
      <c r="M36" s="433">
        <f>ROUND((SUM('int 1D'!AK47,'int 2 D '!AK47,'int 3D '!AK47)/('Int-I'!$C$67+'Int-II'!$C$67+'Int-III '!$C$67))*100,2)</f>
        <v>101.52</v>
      </c>
      <c r="N36" s="433">
        <f>ROUND((SUM('int 1D'!AL47,'int 2 D '!AL47,'int 3D '!AL47)/('Int-I'!$C$67+'Int-II'!$C$67+'Int-III '!$C$67))*100,2)</f>
        <v>59.09</v>
      </c>
      <c r="O36" s="433">
        <f>ROUND((SUM('int 1D'!AM47,'int 2 D '!AM47,'int 3D '!AM47)/('Int-I'!$C$67+'Int-II'!$C$67+'Int-III '!$C$67))*100,2)</f>
        <v>25.76</v>
      </c>
      <c r="P36" s="433">
        <f>ROUND((SUM('int 1D'!AN47,'int 2 D '!AN47,'int 3D '!AN47)/('Int-I'!$C$67+'Int-II'!$C$67+'Int-III '!$C$67))*100,2)</f>
        <v>1.52</v>
      </c>
      <c r="Q36" s="454" t="str">
        <f>'Univ Res'!D39</f>
        <v>C</v>
      </c>
      <c r="R36" s="337">
        <f t="shared" si="0"/>
        <v>70</v>
      </c>
    </row>
    <row r="37" spans="3:18" x14ac:dyDescent="0.2">
      <c r="C37" s="311">
        <f>'Evaluation worksheet'!B41</f>
        <v>211413205031</v>
      </c>
      <c r="D37" s="214" t="str">
        <f>'Evaluation worksheet'!C41</f>
        <v>GOKULSARATHY.P</v>
      </c>
      <c r="E37" s="456">
        <f>ROUND(('Evaluation-N'!Y43/'Evaluation-N'!$Y$9)*100,2)</f>
        <v>63.33</v>
      </c>
      <c r="F37" s="456">
        <f>ROUND(('Evaluation-N'!Z43/'Evaluation-N'!$Z$9)*100,2)</f>
        <v>44</v>
      </c>
      <c r="G37" s="456">
        <f>ROUND(('Evaluation-N'!AA43/'Evaluation-N'!$AA$9)*100,2)</f>
        <v>93.33</v>
      </c>
      <c r="H37" s="456">
        <f>ROUND(('Evaluation-N'!AB43/'Evaluation-N'!$AB$9)*100,2)</f>
        <v>33.33</v>
      </c>
      <c r="I37" s="456">
        <f>ROUND(('Evaluation-N'!AC43/'Evaluation-N'!$AC$9)*100,2)</f>
        <v>86.67</v>
      </c>
      <c r="J37" s="456">
        <f>ROUND(('Evaluation-N'!AD43/'Evaluation-N'!$AD$9)*100,2)</f>
        <v>30</v>
      </c>
      <c r="K37" s="377">
        <f ca="1">ROUND((SUM('int 1D'!AI48,'int 2 D '!AI48,'int 3D '!AI48)/('Int-I'!$C$67+'Int-II'!$C$67+'Int-III '!$C$67))*100,2)</f>
        <v>33.33</v>
      </c>
      <c r="L37" s="433">
        <f>ROUND((SUM('int 1D'!AJ48,'int 2 D '!AJ48,'int 3D '!AJ48)/('Int-I'!$C$67+'Int-II'!$C$67+'Int-III '!$C$67))*100,2)</f>
        <v>86.36</v>
      </c>
      <c r="M37" s="433">
        <f>ROUND((SUM('int 1D'!AK48,'int 2 D '!AK48,'int 3D '!AK48)/('Int-I'!$C$67+'Int-II'!$C$67+'Int-III '!$C$67))*100,2)</f>
        <v>69.7</v>
      </c>
      <c r="N37" s="433">
        <f>ROUND((SUM('int 1D'!AL48,'int 2 D '!AL48,'int 3D '!AL48)/('Int-I'!$C$67+'Int-II'!$C$67+'Int-III '!$C$67))*100,2)</f>
        <v>112.12</v>
      </c>
      <c r="O37" s="433">
        <f>ROUND((SUM('int 1D'!AM48,'int 2 D '!AM48,'int 3D '!AM48)/('Int-I'!$C$67+'Int-II'!$C$67+'Int-III '!$C$67))*100,2)</f>
        <v>27.27</v>
      </c>
      <c r="P37" s="433">
        <f>ROUND((SUM('int 1D'!AN48,'int 2 D '!AN48,'int 3D '!AN48)/('Int-I'!$C$67+'Int-II'!$C$67+'Int-III '!$C$67))*100,2)</f>
        <v>3.03</v>
      </c>
      <c r="Q37" s="454" t="str">
        <f>'Univ Res'!D40</f>
        <v>D</v>
      </c>
      <c r="R37" s="337">
        <f t="shared" si="0"/>
        <v>60</v>
      </c>
    </row>
    <row r="38" spans="3:18" x14ac:dyDescent="0.2">
      <c r="C38" s="311">
        <f>'Evaluation worksheet'!B42</f>
        <v>211413205032</v>
      </c>
      <c r="D38" s="214" t="str">
        <f>'Evaluation worksheet'!C42</f>
        <v>GOPINATH.J</v>
      </c>
      <c r="E38" s="456">
        <f>ROUND(('Evaluation-N'!Y44/'Evaluation-N'!$Y$9)*100,2)</f>
        <v>66.67</v>
      </c>
      <c r="F38" s="456">
        <f>ROUND(('Evaluation-N'!Z44/'Evaluation-N'!$Z$9)*100,2)</f>
        <v>56</v>
      </c>
      <c r="G38" s="456">
        <f>ROUND(('Evaluation-N'!AA44/'Evaluation-N'!$AA$9)*100,2)</f>
        <v>66.67</v>
      </c>
      <c r="H38" s="456">
        <f>ROUND(('Evaluation-N'!AB44/'Evaluation-N'!$AB$9)*100,2)</f>
        <v>40</v>
      </c>
      <c r="I38" s="456">
        <f>ROUND(('Evaluation-N'!AC44/'Evaluation-N'!$AC$9)*100,2)</f>
        <v>86.67</v>
      </c>
      <c r="J38" s="456">
        <f>ROUND(('Evaluation-N'!AD44/'Evaluation-N'!$AD$9)*100,2)</f>
        <v>45</v>
      </c>
      <c r="K38" s="377">
        <f ca="1">ROUND((SUM('int 1D'!AI49,'int 2 D '!AI49,'int 3D '!AI49)/('Int-I'!$C$67+'Int-II'!$C$67+'Int-III '!$C$67))*100,2)</f>
        <v>46.97</v>
      </c>
      <c r="L38" s="433">
        <f>ROUND((SUM('int 1D'!AJ49,'int 2 D '!AJ49,'int 3D '!AJ49)/('Int-I'!$C$67+'Int-II'!$C$67+'Int-III '!$C$67))*100,2)</f>
        <v>71.209999999999994</v>
      </c>
      <c r="M38" s="433">
        <f>ROUND((SUM('int 1D'!AK49,'int 2 D '!AK49,'int 3D '!AK49)/('Int-I'!$C$67+'Int-II'!$C$67+'Int-III '!$C$67))*100,2)</f>
        <v>68.180000000000007</v>
      </c>
      <c r="N38" s="433">
        <f>ROUND((SUM('int 1D'!AL49,'int 2 D '!AL49,'int 3D '!AL49)/('Int-I'!$C$67+'Int-II'!$C$67+'Int-III '!$C$67))*100,2)</f>
        <v>72.73</v>
      </c>
      <c r="O38" s="433">
        <f>ROUND((SUM('int 1D'!AM49,'int 2 D '!AM49,'int 3D '!AM49)/('Int-I'!$C$67+'Int-II'!$C$67+'Int-III '!$C$67))*100,2)</f>
        <v>39.39</v>
      </c>
      <c r="P38" s="433">
        <f>ROUND((SUM('int 1D'!AN49,'int 2 D '!AN49,'int 3D '!AN49)/('Int-I'!$C$67+'Int-II'!$C$67+'Int-III '!$C$67))*100,2)</f>
        <v>1.52</v>
      </c>
      <c r="Q38" s="454" t="str">
        <f>'Univ Res'!D41</f>
        <v>C</v>
      </c>
      <c r="R38" s="337">
        <f t="shared" si="0"/>
        <v>70</v>
      </c>
    </row>
    <row r="39" spans="3:18" x14ac:dyDescent="0.2">
      <c r="C39" s="311">
        <f>'Evaluation worksheet'!B43</f>
        <v>211413205033</v>
      </c>
      <c r="D39" s="214" t="str">
        <f>'Evaluation worksheet'!C43</f>
        <v>HARINI.S</v>
      </c>
      <c r="E39" s="456">
        <f>ROUND(('Evaluation-N'!Y45/'Evaluation-N'!$Y$9)*100,2)</f>
        <v>90</v>
      </c>
      <c r="F39" s="456">
        <f>ROUND(('Evaluation-N'!Z45/'Evaluation-N'!$Z$9)*100,2)</f>
        <v>40</v>
      </c>
      <c r="G39" s="456">
        <f>ROUND(('Evaluation-N'!AA45/'Evaluation-N'!$AA$9)*100,2)</f>
        <v>73.33</v>
      </c>
      <c r="H39" s="456">
        <f>ROUND(('Evaluation-N'!AB45/'Evaluation-N'!$AB$9)*100,2)</f>
        <v>26.67</v>
      </c>
      <c r="I39" s="456">
        <f>ROUND(('Evaluation-N'!AC45/'Evaluation-N'!$AC$9)*100,2)</f>
        <v>46.67</v>
      </c>
      <c r="J39" s="456">
        <f>ROUND(('Evaluation-N'!AD45/'Evaluation-N'!$AD$9)*100,2)</f>
        <v>30</v>
      </c>
      <c r="K39" s="377">
        <f ca="1">ROUND((SUM('int 1D'!AI50,'int 2 D '!AI50,'int 3D '!AI50)/('Int-I'!$C$67+'Int-II'!$C$67+'Int-III '!$C$67))*100,2)</f>
        <v>56.06</v>
      </c>
      <c r="L39" s="433">
        <f>ROUND((SUM('int 1D'!AJ50,'int 2 D '!AJ50,'int 3D '!AJ50)/('Int-I'!$C$67+'Int-II'!$C$67+'Int-III '!$C$67))*100,2)</f>
        <v>59.09</v>
      </c>
      <c r="M39" s="433">
        <f>ROUND((SUM('int 1D'!AK50,'int 2 D '!AK50,'int 3D '!AK50)/('Int-I'!$C$67+'Int-II'!$C$67+'Int-III '!$C$67))*100,2)</f>
        <v>80.3</v>
      </c>
      <c r="N39" s="433">
        <f>ROUND((SUM('int 1D'!AL50,'int 2 D '!AL50,'int 3D '!AL50)/('Int-I'!$C$67+'Int-II'!$C$67+'Int-III '!$C$67))*100,2)</f>
        <v>119.7</v>
      </c>
      <c r="O39" s="433">
        <f>ROUND((SUM('int 1D'!AM50,'int 2 D '!AM50,'int 3D '!AM50)/('Int-I'!$C$67+'Int-II'!$C$67+'Int-III '!$C$67))*100,2)</f>
        <v>28.79</v>
      </c>
      <c r="P39" s="433">
        <f>ROUND((SUM('int 1D'!AN50,'int 2 D '!AN50,'int 3D '!AN50)/('Int-I'!$C$67+'Int-II'!$C$67+'Int-III '!$C$67))*100,2)</f>
        <v>3.03</v>
      </c>
      <c r="Q39" s="454" t="str">
        <f>'Univ Res'!D42</f>
        <v>E</v>
      </c>
      <c r="R39" s="337">
        <f t="shared" si="0"/>
        <v>56</v>
      </c>
    </row>
    <row r="40" spans="3:18" x14ac:dyDescent="0.2">
      <c r="C40" s="311">
        <f>'Evaluation worksheet'!B44</f>
        <v>211413205034</v>
      </c>
      <c r="D40" s="214" t="str">
        <f>'Evaluation worksheet'!C44</f>
        <v>HARITA CHANDINI.B</v>
      </c>
      <c r="E40" s="456">
        <f>ROUND(('Evaluation-N'!Y46/'Evaluation-N'!$Y$9)*100,2)</f>
        <v>80</v>
      </c>
      <c r="F40" s="456">
        <f>ROUND(('Evaluation-N'!Z46/'Evaluation-N'!$Z$9)*100,2)</f>
        <v>32</v>
      </c>
      <c r="G40" s="456">
        <f>ROUND(('Evaluation-N'!AA46/'Evaluation-N'!$AA$9)*100,2)</f>
        <v>53.33</v>
      </c>
      <c r="H40" s="456">
        <f>ROUND(('Evaluation-N'!AB46/'Evaluation-N'!$AB$9)*100,2)</f>
        <v>33.33</v>
      </c>
      <c r="I40" s="456">
        <f>ROUND(('Evaluation-N'!AC46/'Evaluation-N'!$AC$9)*100,2)</f>
        <v>93.33</v>
      </c>
      <c r="J40" s="456">
        <f>ROUND(('Evaluation-N'!AD46/'Evaluation-N'!$AD$9)*100,2)</f>
        <v>40</v>
      </c>
      <c r="K40" s="377">
        <f ca="1">ROUND((SUM('int 1D'!AI51,'int 2 D '!AI51,'int 3D '!AI51)/('Int-I'!$C$67+'Int-II'!$C$67+'Int-III '!$C$67))*100,2)</f>
        <v>60.61</v>
      </c>
      <c r="L40" s="433">
        <f>ROUND((SUM('int 1D'!AJ51,'int 2 D '!AJ51,'int 3D '!AJ51)/('Int-I'!$C$67+'Int-II'!$C$67+'Int-III '!$C$67))*100,2)</f>
        <v>46.97</v>
      </c>
      <c r="M40" s="433">
        <f>ROUND((SUM('int 1D'!AK51,'int 2 D '!AK51,'int 3D '!AK51)/('Int-I'!$C$67+'Int-II'!$C$67+'Int-III '!$C$67))*100,2)</f>
        <v>95.45</v>
      </c>
      <c r="N40" s="433">
        <f>ROUND((SUM('int 1D'!AL51,'int 2 D '!AL51,'int 3D '!AL51)/('Int-I'!$C$67+'Int-II'!$C$67+'Int-III '!$C$67))*100,2)</f>
        <v>51.52</v>
      </c>
      <c r="O40" s="433">
        <f>ROUND((SUM('int 1D'!AM51,'int 2 D '!AM51,'int 3D '!AM51)/('Int-I'!$C$67+'Int-II'!$C$67+'Int-III '!$C$67))*100,2)</f>
        <v>31.82</v>
      </c>
      <c r="P40" s="433">
        <f>ROUND((SUM('int 1D'!AN51,'int 2 D '!AN51,'int 3D '!AN51)/('Int-I'!$C$67+'Int-II'!$C$67+'Int-III '!$C$67))*100,2)</f>
        <v>1.52</v>
      </c>
      <c r="Q40" s="454" t="str">
        <f>'Univ Res'!D43</f>
        <v>U</v>
      </c>
      <c r="R40" s="337">
        <f t="shared" si="0"/>
        <v>40</v>
      </c>
    </row>
    <row r="41" spans="3:18" x14ac:dyDescent="0.2">
      <c r="C41" s="311">
        <f>'Evaluation worksheet'!B45</f>
        <v>211413205035</v>
      </c>
      <c r="D41" s="214" t="str">
        <f>'Evaluation worksheet'!C45</f>
        <v>HEMALATHA.V</v>
      </c>
      <c r="E41" s="456">
        <f>ROUND(('Evaluation-N'!Y47/'Evaluation-N'!$Y$9)*100,2)</f>
        <v>83.33</v>
      </c>
      <c r="F41" s="456">
        <f>ROUND(('Evaluation-N'!Z47/'Evaluation-N'!$Z$9)*100,2)</f>
        <v>64</v>
      </c>
      <c r="G41" s="456">
        <f>ROUND(('Evaluation-N'!AA47/'Evaluation-N'!$AA$9)*100,2)</f>
        <v>80</v>
      </c>
      <c r="H41" s="456">
        <f>ROUND(('Evaluation-N'!AB47/'Evaluation-N'!$AB$9)*100,2)</f>
        <v>40</v>
      </c>
      <c r="I41" s="456">
        <f>ROUND(('Evaluation-N'!AC47/'Evaluation-N'!$AC$9)*100,2)</f>
        <v>80</v>
      </c>
      <c r="J41" s="456">
        <f>ROUND(('Evaluation-N'!AD47/'Evaluation-N'!$AD$9)*100,2)</f>
        <v>40</v>
      </c>
      <c r="K41" s="377">
        <f ca="1">ROUND((SUM('int 1D'!AI52,'int 2 D '!AI52,'int 3D '!AI52)/('Int-I'!$C$67+'Int-II'!$C$67+'Int-III '!$C$67))*100,2)</f>
        <v>37.880000000000003</v>
      </c>
      <c r="L41" s="433">
        <f>ROUND((SUM('int 1D'!AJ52,'int 2 D '!AJ52,'int 3D '!AJ52)/('Int-I'!$C$67+'Int-II'!$C$67+'Int-III '!$C$67))*100,2)</f>
        <v>78.790000000000006</v>
      </c>
      <c r="M41" s="433">
        <f>ROUND((SUM('int 1D'!AK52,'int 2 D '!AK52,'int 3D '!AK52)/('Int-I'!$C$67+'Int-II'!$C$67+'Int-III '!$C$67))*100,2)</f>
        <v>92.42</v>
      </c>
      <c r="N41" s="433">
        <f>ROUND((SUM('int 1D'!AL52,'int 2 D '!AL52,'int 3D '!AL52)/('Int-I'!$C$67+'Int-II'!$C$67+'Int-III '!$C$67))*100,2)</f>
        <v>71.209999999999994</v>
      </c>
      <c r="O41" s="433">
        <f>ROUND((SUM('int 1D'!AM52,'int 2 D '!AM52,'int 3D '!AM52)/('Int-I'!$C$67+'Int-II'!$C$67+'Int-III '!$C$67))*100,2)</f>
        <v>16.670000000000002</v>
      </c>
      <c r="P41" s="433">
        <f>ROUND((SUM('int 1D'!AN52,'int 2 D '!AN52,'int 3D '!AN52)/('Int-I'!$C$67+'Int-II'!$C$67+'Int-III '!$C$67))*100,2)</f>
        <v>3.03</v>
      </c>
      <c r="Q41" s="454" t="str">
        <f>'Univ Res'!D44</f>
        <v>C</v>
      </c>
      <c r="R41" s="337">
        <f t="shared" si="0"/>
        <v>70</v>
      </c>
    </row>
    <row r="42" spans="3:18" x14ac:dyDescent="0.2">
      <c r="C42" s="311">
        <f>'Evaluation worksheet'!B46</f>
        <v>211413205036</v>
      </c>
      <c r="D42" s="214" t="str">
        <f>'Evaluation worksheet'!C46</f>
        <v>HEMAMALINI.M</v>
      </c>
      <c r="E42" s="456">
        <f>ROUND(('Evaluation-N'!Y48/'Evaluation-N'!$Y$9)*100,2)</f>
        <v>80</v>
      </c>
      <c r="F42" s="456">
        <f>ROUND(('Evaluation-N'!Z48/'Evaluation-N'!$Z$9)*100,2)</f>
        <v>60</v>
      </c>
      <c r="G42" s="456">
        <f>ROUND(('Evaluation-N'!AA48/'Evaluation-N'!$AA$9)*100,2)</f>
        <v>60</v>
      </c>
      <c r="H42" s="456">
        <f>ROUND(('Evaluation-N'!AB48/'Evaluation-N'!$AB$9)*100,2)</f>
        <v>26.67</v>
      </c>
      <c r="I42" s="456">
        <f>ROUND(('Evaluation-N'!AC48/'Evaluation-N'!$AC$9)*100,2)</f>
        <v>93.33</v>
      </c>
      <c r="J42" s="456">
        <f>ROUND(('Evaluation-N'!AD48/'Evaluation-N'!$AD$9)*100,2)</f>
        <v>40</v>
      </c>
      <c r="K42" s="377">
        <f ca="1">ROUND((SUM('int 1D'!AI53,'int 2 D '!AI53,'int 3D '!AI53)/('Int-I'!$C$67+'Int-II'!$C$67+'Int-III '!$C$67))*100,2)</f>
        <v>62.12</v>
      </c>
      <c r="L42" s="433">
        <f>ROUND((SUM('int 1D'!AJ53,'int 2 D '!AJ53,'int 3D '!AJ53)/('Int-I'!$C$67+'Int-II'!$C$67+'Int-III '!$C$67))*100,2)</f>
        <v>56.06</v>
      </c>
      <c r="M42" s="433">
        <f>ROUND((SUM('int 1D'!AK53,'int 2 D '!AK53,'int 3D '!AK53)/('Int-I'!$C$67+'Int-II'!$C$67+'Int-III '!$C$67))*100,2)</f>
        <v>81.819999999999993</v>
      </c>
      <c r="N42" s="433">
        <f>ROUND((SUM('int 1D'!AL53,'int 2 D '!AL53,'int 3D '!AL53)/('Int-I'!$C$67+'Int-II'!$C$67+'Int-III '!$C$67))*100,2)</f>
        <v>90.91</v>
      </c>
      <c r="O42" s="433">
        <f>ROUND((SUM('int 1D'!AM53,'int 2 D '!AM53,'int 3D '!AM53)/('Int-I'!$C$67+'Int-II'!$C$67+'Int-III '!$C$67))*100,2)</f>
        <v>33.33</v>
      </c>
      <c r="P42" s="433">
        <f>ROUND((SUM('int 1D'!AN53,'int 2 D '!AN53,'int 3D '!AN53)/('Int-I'!$C$67+'Int-II'!$C$67+'Int-III '!$C$67))*100,2)</f>
        <v>1.52</v>
      </c>
      <c r="Q42" s="454" t="str">
        <f>'Univ Res'!D45</f>
        <v>B</v>
      </c>
      <c r="R42" s="337">
        <f t="shared" si="0"/>
        <v>80</v>
      </c>
    </row>
    <row r="43" spans="3:18" x14ac:dyDescent="0.2">
      <c r="C43" s="311">
        <f>'Evaluation worksheet'!B47</f>
        <v>211413205037</v>
      </c>
      <c r="D43" s="214" t="str">
        <f>'Evaluation worksheet'!C47</f>
        <v>ILAVARASAN.S</v>
      </c>
      <c r="E43" s="456">
        <f>ROUND(('Evaluation-N'!Y49/'Evaluation-N'!$Y$9)*100,2)</f>
        <v>93.33</v>
      </c>
      <c r="F43" s="456">
        <f>ROUND(('Evaluation-N'!Z49/'Evaluation-N'!$Z$9)*100,2)</f>
        <v>76</v>
      </c>
      <c r="G43" s="456">
        <f>ROUND(('Evaluation-N'!AA49/'Evaluation-N'!$AA$9)*100,2)</f>
        <v>86.67</v>
      </c>
      <c r="H43" s="456">
        <f>ROUND(('Evaluation-N'!AB49/'Evaluation-N'!$AB$9)*100,2)</f>
        <v>40</v>
      </c>
      <c r="I43" s="456">
        <f>ROUND(('Evaluation-N'!AC49/'Evaluation-N'!$AC$9)*100,2)</f>
        <v>80</v>
      </c>
      <c r="J43" s="456">
        <f>ROUND(('Evaluation-N'!AD49/'Evaluation-N'!$AD$9)*100,2)</f>
        <v>40</v>
      </c>
      <c r="K43" s="377">
        <f ca="1">ROUND((SUM('int 1D'!AI54,'int 2 D '!AI54,'int 3D '!AI54)/('Int-I'!$C$67+'Int-II'!$C$67+'Int-III '!$C$67))*100,2)</f>
        <v>43.94</v>
      </c>
      <c r="L43" s="433">
        <f>ROUND((SUM('int 1D'!AJ54,'int 2 D '!AJ54,'int 3D '!AJ54)/('Int-I'!$C$67+'Int-II'!$C$67+'Int-III '!$C$67))*100,2)</f>
        <v>69.7</v>
      </c>
      <c r="M43" s="433">
        <f>ROUND((SUM('int 1D'!AK54,'int 2 D '!AK54,'int 3D '!AK54)/('Int-I'!$C$67+'Int-II'!$C$67+'Int-III '!$C$67))*100,2)</f>
        <v>96.97</v>
      </c>
      <c r="N43" s="433">
        <f>ROUND((SUM('int 1D'!AL54,'int 2 D '!AL54,'int 3D '!AL54)/('Int-I'!$C$67+'Int-II'!$C$67+'Int-III '!$C$67))*100,2)</f>
        <v>65.150000000000006</v>
      </c>
      <c r="O43" s="433">
        <f>ROUND((SUM('int 1D'!AM54,'int 2 D '!AM54,'int 3D '!AM54)/('Int-I'!$C$67+'Int-II'!$C$67+'Int-III '!$C$67))*100,2)</f>
        <v>39.39</v>
      </c>
      <c r="P43" s="433">
        <f>ROUND((SUM('int 1D'!AN54,'int 2 D '!AN54,'int 3D '!AN54)/('Int-I'!$C$67+'Int-II'!$C$67+'Int-III '!$C$67))*100,2)</f>
        <v>3.03</v>
      </c>
      <c r="Q43" s="454" t="str">
        <f>'Univ Res'!D46</f>
        <v>E</v>
      </c>
      <c r="R43" s="337">
        <f t="shared" si="0"/>
        <v>56</v>
      </c>
    </row>
    <row r="44" spans="3:18" x14ac:dyDescent="0.2">
      <c r="C44" s="311">
        <f>'Evaluation worksheet'!B48</f>
        <v>211413205039</v>
      </c>
      <c r="D44" s="214" t="str">
        <f>'Evaluation worksheet'!C48</f>
        <v>ISAIPRIYA.R</v>
      </c>
      <c r="E44" s="456">
        <f>ROUND(('Evaluation-N'!Y50/'Evaluation-N'!$Y$9)*100,2)</f>
        <v>86.67</v>
      </c>
      <c r="F44" s="456">
        <f>ROUND(('Evaluation-N'!Z50/'Evaluation-N'!$Z$9)*100,2)</f>
        <v>68</v>
      </c>
      <c r="G44" s="456">
        <f>ROUND(('Evaluation-N'!AA50/'Evaluation-N'!$AA$9)*100,2)</f>
        <v>80</v>
      </c>
      <c r="H44" s="456">
        <f>ROUND(('Evaluation-N'!AB50/'Evaluation-N'!$AB$9)*100,2)</f>
        <v>40</v>
      </c>
      <c r="I44" s="456">
        <f>ROUND(('Evaluation-N'!AC50/'Evaluation-N'!$AC$9)*100,2)</f>
        <v>93.33</v>
      </c>
      <c r="J44" s="456">
        <f>ROUND(('Evaluation-N'!AD50/'Evaluation-N'!$AD$9)*100,2)</f>
        <v>35</v>
      </c>
      <c r="K44" s="377">
        <f ca="1">ROUND((SUM('int 1D'!AI55,'int 2 D '!AI55,'int 3D '!AI55)/('Int-I'!$C$67+'Int-II'!$C$67+'Int-III '!$C$67))*100,2)</f>
        <v>66.67</v>
      </c>
      <c r="L44" s="433">
        <f>ROUND((SUM('int 1D'!AJ55,'int 2 D '!AJ55,'int 3D '!AJ55)/('Int-I'!$C$67+'Int-II'!$C$67+'Int-III '!$C$67))*100,2)</f>
        <v>53.03</v>
      </c>
      <c r="M44" s="433">
        <f>ROUND((SUM('int 1D'!AK55,'int 2 D '!AK55,'int 3D '!AK55)/('Int-I'!$C$67+'Int-II'!$C$67+'Int-III '!$C$67))*100,2)</f>
        <v>110.61</v>
      </c>
      <c r="N44" s="433">
        <f>ROUND((SUM('int 1D'!AL55,'int 2 D '!AL55,'int 3D '!AL55)/('Int-I'!$C$67+'Int-II'!$C$67+'Int-III '!$C$67))*100,2)</f>
        <v>66.67</v>
      </c>
      <c r="O44" s="433">
        <f>ROUND((SUM('int 1D'!AM55,'int 2 D '!AM55,'int 3D '!AM55)/('Int-I'!$C$67+'Int-II'!$C$67+'Int-III '!$C$67))*100,2)</f>
        <v>28.79</v>
      </c>
      <c r="P44" s="433">
        <f>ROUND((SUM('int 1D'!AN55,'int 2 D '!AN55,'int 3D '!AN55)/('Int-I'!$C$67+'Int-II'!$C$67+'Int-III '!$C$67))*100,2)</f>
        <v>1.52</v>
      </c>
      <c r="Q44" s="454" t="str">
        <f>'Univ Res'!D47</f>
        <v>U</v>
      </c>
      <c r="R44" s="337">
        <f t="shared" si="0"/>
        <v>40</v>
      </c>
    </row>
    <row r="45" spans="3:18" x14ac:dyDescent="0.2">
      <c r="C45" s="311">
        <f>'Evaluation worksheet'!B49</f>
        <v>211413205040</v>
      </c>
      <c r="D45" s="214" t="str">
        <f>'Evaluation worksheet'!C49</f>
        <v>JEISEELAN.R</v>
      </c>
      <c r="E45" s="456">
        <f>ROUND(('Evaluation-N'!Y51/'Evaluation-N'!$Y$9)*100,2)</f>
        <v>80</v>
      </c>
      <c r="F45" s="456">
        <f>ROUND(('Evaluation-N'!Z51/'Evaluation-N'!$Z$9)*100,2)</f>
        <v>68</v>
      </c>
      <c r="G45" s="456">
        <f>ROUND(('Evaluation-N'!AA51/'Evaluation-N'!$AA$9)*100,2)</f>
        <v>73.33</v>
      </c>
      <c r="H45" s="456">
        <f>ROUND(('Evaluation-N'!AB51/'Evaluation-N'!$AB$9)*100,2)</f>
        <v>26.67</v>
      </c>
      <c r="I45" s="456">
        <f>ROUND(('Evaluation-N'!AC51/'Evaluation-N'!$AC$9)*100,2)</f>
        <v>93.33</v>
      </c>
      <c r="J45" s="456">
        <f>ROUND(('Evaluation-N'!AD51/'Evaluation-N'!$AD$9)*100,2)</f>
        <v>45</v>
      </c>
      <c r="K45" s="377">
        <f ca="1">ROUND((SUM('int 1D'!AI56,'int 2 D '!AI56,'int 3D '!AI56)/('Int-I'!$C$67+'Int-II'!$C$67+'Int-III '!$C$67))*100,2)</f>
        <v>50</v>
      </c>
      <c r="L45" s="433">
        <f>ROUND((SUM('int 1D'!AJ56,'int 2 D '!AJ56,'int 3D '!AJ56)/('Int-I'!$C$67+'Int-II'!$C$67+'Int-III '!$C$67))*100,2)</f>
        <v>60.61</v>
      </c>
      <c r="M45" s="433">
        <f>ROUND((SUM('int 1D'!AK56,'int 2 D '!AK56,'int 3D '!AK56)/('Int-I'!$C$67+'Int-II'!$C$67+'Int-III '!$C$67))*100,2)</f>
        <v>60.61</v>
      </c>
      <c r="N45" s="433">
        <f>ROUND((SUM('int 1D'!AL56,'int 2 D '!AL56,'int 3D '!AL56)/('Int-I'!$C$67+'Int-II'!$C$67+'Int-III '!$C$67))*100,2)</f>
        <v>124.24</v>
      </c>
      <c r="O45" s="433">
        <f>ROUND((SUM('int 1D'!AM56,'int 2 D '!AM56,'int 3D '!AM56)/('Int-I'!$C$67+'Int-II'!$C$67+'Int-III '!$C$67))*100,2)</f>
        <v>36.36</v>
      </c>
      <c r="P45" s="433">
        <f>ROUND((SUM('int 1D'!AN56,'int 2 D '!AN56,'int 3D '!AN56)/('Int-I'!$C$67+'Int-II'!$C$67+'Int-III '!$C$67))*100,2)</f>
        <v>1.52</v>
      </c>
      <c r="Q45" s="454" t="str">
        <f>'Univ Res'!D48</f>
        <v>C</v>
      </c>
      <c r="R45" s="337">
        <f t="shared" si="0"/>
        <v>70</v>
      </c>
    </row>
    <row r="46" spans="3:18" x14ac:dyDescent="0.2">
      <c r="C46" s="311">
        <f>'Evaluation worksheet'!B50</f>
        <v>211413205041</v>
      </c>
      <c r="D46" s="214" t="str">
        <f>'Evaluation worksheet'!C50</f>
        <v>JENIE MARIAM ZACHARIAH</v>
      </c>
      <c r="E46" s="456">
        <f>ROUND(('Evaluation-N'!Y52/'Evaluation-N'!$Y$9)*100,2)</f>
        <v>80</v>
      </c>
      <c r="F46" s="456">
        <f>ROUND(('Evaluation-N'!Z52/'Evaluation-N'!$Z$9)*100,2)</f>
        <v>56</v>
      </c>
      <c r="G46" s="456">
        <f>ROUND(('Evaluation-N'!AA52/'Evaluation-N'!$AA$9)*100,2)</f>
        <v>66.67</v>
      </c>
      <c r="H46" s="456">
        <f>ROUND(('Evaluation-N'!AB52/'Evaluation-N'!$AB$9)*100,2)</f>
        <v>33.33</v>
      </c>
      <c r="I46" s="456">
        <f>ROUND(('Evaluation-N'!AC52/'Evaluation-N'!$AC$9)*100,2)</f>
        <v>86.67</v>
      </c>
      <c r="J46" s="456">
        <f>ROUND(('Evaluation-N'!AD52/'Evaluation-N'!$AD$9)*100,2)</f>
        <v>15</v>
      </c>
      <c r="K46" s="377">
        <f ca="1">ROUND((SUM('int 1D'!AI57,'int 2 D '!AI57,'int 3D '!AI57)/('Int-I'!$C$67+'Int-II'!$C$67+'Int-III '!$C$67))*100,2)</f>
        <v>53.03</v>
      </c>
      <c r="L46" s="433">
        <f>ROUND((SUM('int 1D'!AJ57,'int 2 D '!AJ57,'int 3D '!AJ57)/('Int-I'!$C$67+'Int-II'!$C$67+'Int-III '!$C$67))*100,2)</f>
        <v>56.06</v>
      </c>
      <c r="M46" s="433">
        <f>ROUND((SUM('int 1D'!AK57,'int 2 D '!AK57,'int 3D '!AK57)/('Int-I'!$C$67+'Int-II'!$C$67+'Int-III '!$C$67))*100,2)</f>
        <v>81.819999999999993</v>
      </c>
      <c r="N46" s="433">
        <f>ROUND((SUM('int 1D'!AL57,'int 2 D '!AL57,'int 3D '!AL57)/('Int-I'!$C$67+'Int-II'!$C$67+'Int-III '!$C$67))*100,2)</f>
        <v>93.94</v>
      </c>
      <c r="O46" s="433">
        <f>ROUND((SUM('int 1D'!AM57,'int 2 D '!AM57,'int 3D '!AM57)/('Int-I'!$C$67+'Int-II'!$C$67+'Int-III '!$C$67))*100,2)</f>
        <v>30.3</v>
      </c>
      <c r="P46" s="433">
        <f>ROUND((SUM('int 1D'!AN57,'int 2 D '!AN57,'int 3D '!AN57)/('Int-I'!$C$67+'Int-II'!$C$67+'Int-III '!$C$67))*100,2)</f>
        <v>1.52</v>
      </c>
      <c r="Q46" s="454" t="str">
        <f>'Univ Res'!D49</f>
        <v>E</v>
      </c>
      <c r="R46" s="337">
        <f t="shared" si="0"/>
        <v>56</v>
      </c>
    </row>
    <row r="47" spans="3:18" x14ac:dyDescent="0.2">
      <c r="C47" s="311">
        <f>'Evaluation worksheet'!B51</f>
        <v>211413205042</v>
      </c>
      <c r="D47" s="214" t="str">
        <f>'Evaluation worksheet'!C51</f>
        <v>JOTHI.P</v>
      </c>
      <c r="E47" s="456">
        <f>ROUND(('Evaluation-N'!Y53/'Evaluation-N'!$Y$9)*100,2)</f>
        <v>70</v>
      </c>
      <c r="F47" s="456">
        <f>ROUND(('Evaluation-N'!Z53/'Evaluation-N'!$Z$9)*100,2)</f>
        <v>68</v>
      </c>
      <c r="G47" s="456">
        <f>ROUND(('Evaluation-N'!AA53/'Evaluation-N'!$AA$9)*100,2)</f>
        <v>73.33</v>
      </c>
      <c r="H47" s="456">
        <f>ROUND(('Evaluation-N'!AB53/'Evaluation-N'!$AB$9)*100,2)</f>
        <v>33.33</v>
      </c>
      <c r="I47" s="456">
        <f>ROUND(('Evaluation-N'!AC53/'Evaluation-N'!$AC$9)*100,2)</f>
        <v>66.67</v>
      </c>
      <c r="J47" s="456">
        <f>ROUND(('Evaluation-N'!AD53/'Evaluation-N'!$AD$9)*100,2)</f>
        <v>45</v>
      </c>
      <c r="K47" s="377">
        <f ca="1">ROUND((SUM('int 1D'!AI58,'int 2 D '!AI58,'int 3D '!AI58)/('Int-I'!$C$67+'Int-II'!$C$67+'Int-III '!$C$67))*100,2)</f>
        <v>66.67</v>
      </c>
      <c r="L47" s="433">
        <f>ROUND((SUM('int 1D'!AJ58,'int 2 D '!AJ58,'int 3D '!AJ58)/('Int-I'!$C$67+'Int-II'!$C$67+'Int-III '!$C$67))*100,2)</f>
        <v>43.94</v>
      </c>
      <c r="M47" s="433">
        <f>ROUND((SUM('int 1D'!AK58,'int 2 D '!AK58,'int 3D '!AK58)/('Int-I'!$C$67+'Int-II'!$C$67+'Int-III '!$C$67))*100,2)</f>
        <v>72.73</v>
      </c>
      <c r="N47" s="433">
        <f>ROUND((SUM('int 1D'!AL58,'int 2 D '!AL58,'int 3D '!AL58)/('Int-I'!$C$67+'Int-II'!$C$67+'Int-III '!$C$67))*100,2)</f>
        <v>119.7</v>
      </c>
      <c r="O47" s="433">
        <f>ROUND((SUM('int 1D'!AM58,'int 2 D '!AM58,'int 3D '!AM58)/('Int-I'!$C$67+'Int-II'!$C$67+'Int-III '!$C$67))*100,2)</f>
        <v>24.24</v>
      </c>
      <c r="P47" s="433">
        <f>ROUND((SUM('int 1D'!AN58,'int 2 D '!AN58,'int 3D '!AN58)/('Int-I'!$C$67+'Int-II'!$C$67+'Int-III '!$C$67))*100,2)</f>
        <v>3.03</v>
      </c>
      <c r="Q47" s="454" t="str">
        <f>'Univ Res'!D50</f>
        <v>C</v>
      </c>
      <c r="R47" s="337">
        <f t="shared" si="0"/>
        <v>70</v>
      </c>
    </row>
    <row r="48" spans="3:18" x14ac:dyDescent="0.2">
      <c r="C48" s="311">
        <f>'Evaluation worksheet'!B52</f>
        <v>211413205043</v>
      </c>
      <c r="D48" s="214" t="str">
        <f>'Evaluation worksheet'!C52</f>
        <v>KALAIMANI.P</v>
      </c>
      <c r="E48" s="456">
        <f>ROUND(('Evaluation-N'!Y54/'Evaluation-N'!$Y$9)*100,2)</f>
        <v>96.67</v>
      </c>
      <c r="F48" s="456">
        <f>ROUND(('Evaluation-N'!Z54/'Evaluation-N'!$Z$9)*100,2)</f>
        <v>72</v>
      </c>
      <c r="G48" s="456">
        <f>ROUND(('Evaluation-N'!AA54/'Evaluation-N'!$AA$9)*100,2)</f>
        <v>66.67</v>
      </c>
      <c r="H48" s="456">
        <f>ROUND(('Evaluation-N'!AB54/'Evaluation-N'!$AB$9)*100,2)</f>
        <v>40</v>
      </c>
      <c r="I48" s="456">
        <f>ROUND(('Evaluation-N'!AC54/'Evaluation-N'!$AC$9)*100,2)</f>
        <v>93.33</v>
      </c>
      <c r="J48" s="456">
        <f>ROUND(('Evaluation-N'!AD54/'Evaluation-N'!$AD$9)*100,2)</f>
        <v>35</v>
      </c>
      <c r="K48" s="377">
        <f ca="1">ROUND((SUM('int 1D'!AI59,'int 2 D '!AI59,'int 3D '!AI59)/('Int-I'!$C$67+'Int-II'!$C$67+'Int-III '!$C$67))*100,2)</f>
        <v>33.33</v>
      </c>
      <c r="L48" s="433">
        <f>ROUND((SUM('int 1D'!AJ59,'int 2 D '!AJ59,'int 3D '!AJ59)/('Int-I'!$C$67+'Int-II'!$C$67+'Int-III '!$C$67))*100,2)</f>
        <v>95.45</v>
      </c>
      <c r="M48" s="433">
        <f>ROUND((SUM('int 1D'!AK59,'int 2 D '!AK59,'int 3D '!AK59)/('Int-I'!$C$67+'Int-II'!$C$67+'Int-III '!$C$67))*100,2)</f>
        <v>92.42</v>
      </c>
      <c r="N48" s="433">
        <f>ROUND((SUM('int 1D'!AL59,'int 2 D '!AL59,'int 3D '!AL59)/('Int-I'!$C$67+'Int-II'!$C$67+'Int-III '!$C$67))*100,2)</f>
        <v>86.36</v>
      </c>
      <c r="O48" s="433">
        <f>ROUND((SUM('int 1D'!AM59,'int 2 D '!AM59,'int 3D '!AM59)/('Int-I'!$C$67+'Int-II'!$C$67+'Int-III '!$C$67))*100,2)</f>
        <v>40.909999999999997</v>
      </c>
      <c r="P48" s="433">
        <f>ROUND((SUM('int 1D'!AN59,'int 2 D '!AN59,'int 3D '!AN59)/('Int-I'!$C$67+'Int-II'!$C$67+'Int-III '!$C$67))*100,2)</f>
        <v>1.52</v>
      </c>
      <c r="Q48" s="454" t="str">
        <f>'Univ Res'!D51</f>
        <v>B</v>
      </c>
      <c r="R48" s="337">
        <f t="shared" si="0"/>
        <v>80</v>
      </c>
    </row>
    <row r="49" spans="3:18" x14ac:dyDescent="0.2">
      <c r="C49" s="311">
        <f>'Evaluation worksheet'!B53</f>
        <v>211413205044</v>
      </c>
      <c r="D49" s="214" t="str">
        <f>'Evaluation worksheet'!C53</f>
        <v>KALAIVANI.N</v>
      </c>
      <c r="E49" s="456">
        <f>ROUND(('Evaluation-N'!Y55/'Evaluation-N'!$Y$9)*100,2)</f>
        <v>46.67</v>
      </c>
      <c r="F49" s="456">
        <f>ROUND(('Evaluation-N'!Z55/'Evaluation-N'!$Z$9)*100,2)</f>
        <v>76</v>
      </c>
      <c r="G49" s="456">
        <f>ROUND(('Evaluation-N'!AA55/'Evaluation-N'!$AA$9)*100,2)</f>
        <v>73.33</v>
      </c>
      <c r="H49" s="456">
        <f>ROUND(('Evaluation-N'!AB55/'Evaluation-N'!$AB$9)*100,2)</f>
        <v>40</v>
      </c>
      <c r="I49" s="456">
        <f>ROUND(('Evaluation-N'!AC55/'Evaluation-N'!$AC$9)*100,2)</f>
        <v>93.33</v>
      </c>
      <c r="J49" s="456">
        <f>ROUND(('Evaluation-N'!AD55/'Evaluation-N'!$AD$9)*100,2)</f>
        <v>25</v>
      </c>
      <c r="K49" s="377">
        <f ca="1">ROUND((SUM('int 1D'!AI60,'int 2 D '!AI60,'int 3D '!AI60)/('Int-I'!$C$67+'Int-II'!$C$67+'Int-III '!$C$67))*100,2)</f>
        <v>59.09</v>
      </c>
      <c r="L49" s="433">
        <f>ROUND((SUM('int 1D'!AJ60,'int 2 D '!AJ60,'int 3D '!AJ60)/('Int-I'!$C$67+'Int-II'!$C$67+'Int-III '!$C$67))*100,2)</f>
        <v>48.48</v>
      </c>
      <c r="M49" s="433">
        <f>ROUND((SUM('int 1D'!AK60,'int 2 D '!AK60,'int 3D '!AK60)/('Int-I'!$C$67+'Int-II'!$C$67+'Int-III '!$C$67))*100,2)</f>
        <v>81.819999999999993</v>
      </c>
      <c r="N49" s="433">
        <f>ROUND((SUM('int 1D'!AL60,'int 2 D '!AL60,'int 3D '!AL60)/('Int-I'!$C$67+'Int-II'!$C$67+'Int-III '!$C$67))*100,2)</f>
        <v>54.55</v>
      </c>
      <c r="O49" s="433">
        <f>ROUND((SUM('int 1D'!AM60,'int 2 D '!AM60,'int 3D '!AM60)/('Int-I'!$C$67+'Int-II'!$C$67+'Int-III '!$C$67))*100,2)</f>
        <v>31.82</v>
      </c>
      <c r="P49" s="433">
        <f>ROUND((SUM('int 1D'!AN60,'int 2 D '!AN60,'int 3D '!AN60)/('Int-I'!$C$67+'Int-II'!$C$67+'Int-III '!$C$67))*100,2)</f>
        <v>1.52</v>
      </c>
      <c r="Q49" s="454" t="str">
        <f>'Univ Res'!D52</f>
        <v>D</v>
      </c>
      <c r="R49" s="337">
        <f t="shared" si="0"/>
        <v>60</v>
      </c>
    </row>
    <row r="50" spans="3:18" x14ac:dyDescent="0.2">
      <c r="C50" s="311">
        <f>'Evaluation worksheet'!B54</f>
        <v>211413205045</v>
      </c>
      <c r="D50" s="214" t="str">
        <f>'Evaluation worksheet'!C54</f>
        <v>KARTHI.N.G</v>
      </c>
      <c r="E50" s="456">
        <f>ROUND(('Evaluation-N'!Y56/'Evaluation-N'!$Y$9)*100,2)</f>
        <v>36.67</v>
      </c>
      <c r="F50" s="456">
        <f>ROUND(('Evaluation-N'!Z56/'Evaluation-N'!$Z$9)*100,2)</f>
        <v>64</v>
      </c>
      <c r="G50" s="456">
        <f>ROUND(('Evaluation-N'!AA56/'Evaluation-N'!$AA$9)*100,2)</f>
        <v>66.67</v>
      </c>
      <c r="H50" s="456">
        <f>ROUND(('Evaluation-N'!AB56/'Evaluation-N'!$AB$9)*100,2)</f>
        <v>26.67</v>
      </c>
      <c r="I50" s="456">
        <f>ROUND(('Evaluation-N'!AC56/'Evaluation-N'!$AC$9)*100,2)</f>
        <v>93.33</v>
      </c>
      <c r="J50" s="456">
        <f>ROUND(('Evaluation-N'!AD56/'Evaluation-N'!$AD$9)*100,2)</f>
        <v>45</v>
      </c>
      <c r="K50" s="377">
        <f ca="1">ROUND((SUM('int 1D'!AI61,'int 2 D '!AI61,'int 3D '!AI61)/('Int-I'!$C$67+'Int-II'!$C$67+'Int-III '!$C$67))*100,2)</f>
        <v>43.94</v>
      </c>
      <c r="L50" s="433">
        <f>ROUND((SUM('int 1D'!AJ61,'int 2 D '!AJ61,'int 3D '!AJ61)/('Int-I'!$C$67+'Int-II'!$C$67+'Int-III '!$C$67))*100,2)</f>
        <v>63.64</v>
      </c>
      <c r="M50" s="433">
        <f>ROUND((SUM('int 1D'!AK61,'int 2 D '!AK61,'int 3D '!AK61)/('Int-I'!$C$67+'Int-II'!$C$67+'Int-III '!$C$67))*100,2)</f>
        <v>72.73</v>
      </c>
      <c r="N50" s="433">
        <f>ROUND((SUM('int 1D'!AL61,'int 2 D '!AL61,'int 3D '!AL61)/('Int-I'!$C$67+'Int-II'!$C$67+'Int-III '!$C$67))*100,2)</f>
        <v>93.94</v>
      </c>
      <c r="O50" s="433">
        <f>ROUND((SUM('int 1D'!AM61,'int 2 D '!AM61,'int 3D '!AM61)/('Int-I'!$C$67+'Int-II'!$C$67+'Int-III '!$C$67))*100,2)</f>
        <v>33.33</v>
      </c>
      <c r="P50" s="433">
        <f>ROUND((SUM('int 1D'!AN61,'int 2 D '!AN61,'int 3D '!AN61)/('Int-I'!$C$67+'Int-II'!$C$67+'Int-III '!$C$67))*100,2)</f>
        <v>1.52</v>
      </c>
      <c r="Q50" s="454" t="str">
        <f>'Univ Res'!D53</f>
        <v>D</v>
      </c>
      <c r="R50" s="337">
        <f t="shared" si="0"/>
        <v>60</v>
      </c>
    </row>
    <row r="51" spans="3:18" x14ac:dyDescent="0.2">
      <c r="C51" s="311">
        <f>'Evaluation worksheet'!B55</f>
        <v>211413205046</v>
      </c>
      <c r="D51" s="214" t="str">
        <f>'Evaluation worksheet'!C55</f>
        <v>KARTHICK .B</v>
      </c>
      <c r="E51" s="456">
        <f>ROUND(('Evaluation-N'!Y57/'Evaluation-N'!$Y$9)*100,2)</f>
        <v>56.67</v>
      </c>
      <c r="F51" s="456">
        <f>ROUND(('Evaluation-N'!Z57/'Evaluation-N'!$Z$9)*100,2)</f>
        <v>68</v>
      </c>
      <c r="G51" s="456">
        <f>ROUND(('Evaluation-N'!AA57/'Evaluation-N'!$AA$9)*100,2)</f>
        <v>60</v>
      </c>
      <c r="H51" s="456">
        <f>ROUND(('Evaluation-N'!AB57/'Evaluation-N'!$AB$9)*100,2)</f>
        <v>33.33</v>
      </c>
      <c r="I51" s="456">
        <f>ROUND(('Evaluation-N'!AC57/'Evaluation-N'!$AC$9)*100,2)</f>
        <v>80</v>
      </c>
      <c r="J51" s="456">
        <f>ROUND(('Evaluation-N'!AD57/'Evaluation-N'!$AD$9)*100,2)</f>
        <v>45</v>
      </c>
      <c r="K51" s="377">
        <f ca="1">ROUND((SUM('int 1D'!AI62,'int 2 D '!AI62,'int 3D '!AI62)/('Int-I'!$C$67+'Int-II'!$C$67+'Int-III '!$C$67))*100,2)</f>
        <v>46.97</v>
      </c>
      <c r="L51" s="433">
        <f>ROUND((SUM('int 1D'!AJ62,'int 2 D '!AJ62,'int 3D '!AJ62)/('Int-I'!$C$67+'Int-II'!$C$67+'Int-III '!$C$67))*100,2)</f>
        <v>68.180000000000007</v>
      </c>
      <c r="M51" s="433">
        <f>ROUND((SUM('int 1D'!AK62,'int 2 D '!AK62,'int 3D '!AK62)/('Int-I'!$C$67+'Int-II'!$C$67+'Int-III '!$C$67))*100,2)</f>
        <v>112.12</v>
      </c>
      <c r="N51" s="433">
        <f>ROUND((SUM('int 1D'!AL62,'int 2 D '!AL62,'int 3D '!AL62)/('Int-I'!$C$67+'Int-II'!$C$67+'Int-III '!$C$67))*100,2)</f>
        <v>66.67</v>
      </c>
      <c r="O51" s="433">
        <f>ROUND((SUM('int 1D'!AM62,'int 2 D '!AM62,'int 3D '!AM62)/('Int-I'!$C$67+'Int-II'!$C$67+'Int-III '!$C$67))*100,2)</f>
        <v>31.82</v>
      </c>
      <c r="P51" s="433">
        <f>ROUND((SUM('int 1D'!AN62,'int 2 D '!AN62,'int 3D '!AN62)/('Int-I'!$C$67+'Int-II'!$C$67+'Int-III '!$C$67))*100,2)</f>
        <v>3.03</v>
      </c>
      <c r="Q51" s="454" t="str">
        <f>'Univ Res'!D54</f>
        <v>U</v>
      </c>
      <c r="R51" s="337">
        <f t="shared" si="0"/>
        <v>40</v>
      </c>
    </row>
    <row r="52" spans="3:18" x14ac:dyDescent="0.2">
      <c r="C52" s="311">
        <f>'Evaluation worksheet'!B56</f>
        <v>211413205047</v>
      </c>
      <c r="D52" s="214" t="str">
        <f>'Evaluation worksheet'!C56</f>
        <v>KAVIPRIYA.S</v>
      </c>
      <c r="E52" s="456">
        <f>ROUND(('Evaluation-N'!Y58/'Evaluation-N'!$Y$9)*100,2)</f>
        <v>66.67</v>
      </c>
      <c r="F52" s="456">
        <f>ROUND(('Evaluation-N'!Z58/'Evaluation-N'!$Z$9)*100,2)</f>
        <v>56</v>
      </c>
      <c r="G52" s="456">
        <f>ROUND(('Evaluation-N'!AA58/'Evaluation-N'!$AA$9)*100,2)</f>
        <v>73.33</v>
      </c>
      <c r="H52" s="456">
        <f>ROUND(('Evaluation-N'!AB58/'Evaluation-N'!$AB$9)*100,2)</f>
        <v>26.67</v>
      </c>
      <c r="I52" s="456">
        <f>ROUND(('Evaluation-N'!AC58/'Evaluation-N'!$AC$9)*100,2)</f>
        <v>60</v>
      </c>
      <c r="J52" s="456">
        <f>ROUND(('Evaluation-N'!AD58/'Evaluation-N'!$AD$9)*100,2)</f>
        <v>40</v>
      </c>
      <c r="K52" s="377">
        <f ca="1">ROUND((SUM('int 1D'!AI63,'int 2 D '!AI63,'int 3D '!AI63)/('Int-I'!$C$67+'Int-II'!$C$67+'Int-III '!$C$67))*100,2)</f>
        <v>45.45</v>
      </c>
      <c r="L52" s="433">
        <f>ROUND((SUM('int 1D'!AJ63,'int 2 D '!AJ63,'int 3D '!AJ63)/('Int-I'!$C$67+'Int-II'!$C$67+'Int-III '!$C$67))*100,2)</f>
        <v>71.209999999999994</v>
      </c>
      <c r="M52" s="433">
        <f>ROUND((SUM('int 1D'!AK63,'int 2 D '!AK63,'int 3D '!AK63)/('Int-I'!$C$67+'Int-II'!$C$67+'Int-III '!$C$67))*100,2)</f>
        <v>83.33</v>
      </c>
      <c r="N52" s="433">
        <f>ROUND((SUM('int 1D'!AL63,'int 2 D '!AL63,'int 3D '!AL63)/('Int-I'!$C$67+'Int-II'!$C$67+'Int-III '!$C$67))*100,2)</f>
        <v>81.819999999999993</v>
      </c>
      <c r="O52" s="433">
        <f>ROUND((SUM('int 1D'!AM63,'int 2 D '!AM63,'int 3D '!AM63)/('Int-I'!$C$67+'Int-II'!$C$67+'Int-III '!$C$67))*100,2)</f>
        <v>39.39</v>
      </c>
      <c r="P52" s="433">
        <f>ROUND((SUM('int 1D'!AN63,'int 2 D '!AN63,'int 3D '!AN63)/('Int-I'!$C$67+'Int-II'!$C$67+'Int-III '!$C$67))*100,2)</f>
        <v>1.52</v>
      </c>
      <c r="Q52" s="454" t="str">
        <f>'Univ Res'!D55</f>
        <v>D</v>
      </c>
      <c r="R52" s="337">
        <f t="shared" si="0"/>
        <v>60</v>
      </c>
    </row>
    <row r="53" spans="3:18" x14ac:dyDescent="0.2">
      <c r="C53" s="311">
        <f>'Evaluation worksheet'!B57</f>
        <v>211413205048</v>
      </c>
      <c r="D53" s="214" t="str">
        <f>'Evaluation worksheet'!C57</f>
        <v>KEERTHANA BALAJI</v>
      </c>
      <c r="E53" s="456">
        <f>ROUND(('Evaluation-N'!Y59/'Evaluation-N'!$Y$9)*100,2)</f>
        <v>73.33</v>
      </c>
      <c r="F53" s="456">
        <f>ROUND(('Evaluation-N'!Z59/'Evaluation-N'!$Z$9)*100,2)</f>
        <v>60</v>
      </c>
      <c r="G53" s="456">
        <f>ROUND(('Evaluation-N'!AA59/'Evaluation-N'!$AA$9)*100,2)</f>
        <v>66.67</v>
      </c>
      <c r="H53" s="456">
        <f>ROUND(('Evaluation-N'!AB59/'Evaluation-N'!$AB$9)*100,2)</f>
        <v>40</v>
      </c>
      <c r="I53" s="456">
        <f>ROUND(('Evaluation-N'!AC59/'Evaluation-N'!$AC$9)*100,2)</f>
        <v>93.33</v>
      </c>
      <c r="J53" s="456">
        <f>ROUND(('Evaluation-N'!AD59/'Evaluation-N'!$AD$9)*100,2)</f>
        <v>35</v>
      </c>
      <c r="K53" s="377">
        <f ca="1">ROUND((SUM('int 1D'!AI64,'int 2 D '!AI64,'int 3D '!AI64)/('Int-I'!$C$67+'Int-II'!$C$67+'Int-III '!$C$67))*100,2)</f>
        <v>46.97</v>
      </c>
      <c r="L53" s="433">
        <f>ROUND((SUM('int 1D'!AJ64,'int 2 D '!AJ64,'int 3D '!AJ64)/('Int-I'!$C$67+'Int-II'!$C$67+'Int-III '!$C$67))*100,2)</f>
        <v>63.64</v>
      </c>
      <c r="M53" s="433">
        <f>ROUND((SUM('int 1D'!AK64,'int 2 D '!AK64,'int 3D '!AK64)/('Int-I'!$C$67+'Int-II'!$C$67+'Int-III '!$C$67))*100,2)</f>
        <v>63.64</v>
      </c>
      <c r="N53" s="433">
        <f>ROUND((SUM('int 1D'!AL64,'int 2 D '!AL64,'int 3D '!AL64)/('Int-I'!$C$67+'Int-II'!$C$67+'Int-III '!$C$67))*100,2)</f>
        <v>87.88</v>
      </c>
      <c r="O53" s="433">
        <f>ROUND((SUM('int 1D'!AM64,'int 2 D '!AM64,'int 3D '!AM64)/('Int-I'!$C$67+'Int-II'!$C$67+'Int-III '!$C$67))*100,2)</f>
        <v>40.909999999999997</v>
      </c>
      <c r="P53" s="433">
        <f>ROUND((SUM('int 1D'!AN64,'int 2 D '!AN64,'int 3D '!AN64)/('Int-I'!$C$67+'Int-II'!$C$67+'Int-III '!$C$67))*100,2)</f>
        <v>3.03</v>
      </c>
      <c r="Q53" s="454" t="str">
        <f>'Univ Res'!D56</f>
        <v>D</v>
      </c>
      <c r="R53" s="337">
        <f t="shared" si="0"/>
        <v>60</v>
      </c>
    </row>
    <row r="54" spans="3:18" x14ac:dyDescent="0.2">
      <c r="C54" s="311">
        <f>'Evaluation worksheet'!B58</f>
        <v>211413205049</v>
      </c>
      <c r="D54" s="214" t="str">
        <f>'Evaluation worksheet'!C58</f>
        <v>KIRTHANA.R</v>
      </c>
      <c r="E54" s="456">
        <f>ROUND(('Evaluation-N'!Y60/'Evaluation-N'!$Y$9)*100,2)</f>
        <v>66.67</v>
      </c>
      <c r="F54" s="456">
        <f>ROUND(('Evaluation-N'!Z60/'Evaluation-N'!$Z$9)*100,2)</f>
        <v>72</v>
      </c>
      <c r="G54" s="456">
        <f>ROUND(('Evaluation-N'!AA60/'Evaluation-N'!$AA$9)*100,2)</f>
        <v>73.33</v>
      </c>
      <c r="H54" s="456">
        <f>ROUND(('Evaluation-N'!AB60/'Evaluation-N'!$AB$9)*100,2)</f>
        <v>40</v>
      </c>
      <c r="I54" s="456">
        <f>ROUND(('Evaluation-N'!AC60/'Evaluation-N'!$AC$9)*100,2)</f>
        <v>93.33</v>
      </c>
      <c r="J54" s="456">
        <f>ROUND(('Evaluation-N'!AD60/'Evaluation-N'!$AD$9)*100,2)</f>
        <v>40</v>
      </c>
      <c r="K54" s="377">
        <f ca="1">ROUND((SUM('int 1D'!AI65,'int 2 D '!AI65,'int 3D '!AI65)/('Int-I'!$C$67+'Int-II'!$C$67+'Int-III '!$C$67))*100,2)</f>
        <v>50</v>
      </c>
      <c r="L54" s="433">
        <f>ROUND((SUM('int 1D'!AJ65,'int 2 D '!AJ65,'int 3D '!AJ65)/('Int-I'!$C$67+'Int-II'!$C$67+'Int-III '!$C$67))*100,2)</f>
        <v>74.239999999999995</v>
      </c>
      <c r="M54" s="433">
        <f>ROUND((SUM('int 1D'!AK65,'int 2 D '!AK65,'int 3D '!AK65)/('Int-I'!$C$67+'Int-II'!$C$67+'Int-III '!$C$67))*100,2)</f>
        <v>80.3</v>
      </c>
      <c r="N54" s="433">
        <f>ROUND((SUM('int 1D'!AL65,'int 2 D '!AL65,'int 3D '!AL65)/('Int-I'!$C$67+'Int-II'!$C$67+'Int-III '!$C$67))*100,2)</f>
        <v>78.790000000000006</v>
      </c>
      <c r="O54" s="433">
        <f>ROUND((SUM('int 1D'!AM65,'int 2 D '!AM65,'int 3D '!AM65)/('Int-I'!$C$67+'Int-II'!$C$67+'Int-III '!$C$67))*100,2)</f>
        <v>34.85</v>
      </c>
      <c r="P54" s="433">
        <f>ROUND((SUM('int 1D'!AN65,'int 2 D '!AN65,'int 3D '!AN65)/('Int-I'!$C$67+'Int-II'!$C$67+'Int-III '!$C$67))*100,2)</f>
        <v>1.52</v>
      </c>
      <c r="Q54" s="454" t="str">
        <f>'Univ Res'!D57</f>
        <v>E</v>
      </c>
      <c r="R54" s="337">
        <f t="shared" si="0"/>
        <v>56</v>
      </c>
    </row>
    <row r="55" spans="3:18" x14ac:dyDescent="0.2">
      <c r="C55" s="311">
        <f>'Evaluation worksheet'!B59</f>
        <v>211413205050</v>
      </c>
      <c r="D55" s="214" t="str">
        <f>'Evaluation worksheet'!C59</f>
        <v>KIRUBHAKARAN.S</v>
      </c>
      <c r="E55" s="456">
        <f>ROUND(('Evaluation-N'!Y61/'Evaluation-N'!$Y$9)*100,2)</f>
        <v>76.67</v>
      </c>
      <c r="F55" s="456">
        <f>ROUND(('Evaluation-N'!Z61/'Evaluation-N'!$Z$9)*100,2)</f>
        <v>40</v>
      </c>
      <c r="G55" s="456">
        <f>ROUND(('Evaluation-N'!AA61/'Evaluation-N'!$AA$9)*100,2)</f>
        <v>60</v>
      </c>
      <c r="H55" s="456">
        <f>ROUND(('Evaluation-N'!AB61/'Evaluation-N'!$AB$9)*100,2)</f>
        <v>26.67</v>
      </c>
      <c r="I55" s="456">
        <f>ROUND(('Evaluation-N'!AC61/'Evaluation-N'!$AC$9)*100,2)</f>
        <v>53.33</v>
      </c>
      <c r="J55" s="456">
        <f>ROUND(('Evaluation-N'!AD61/'Evaluation-N'!$AD$9)*100,2)</f>
        <v>45</v>
      </c>
      <c r="K55" s="377">
        <f ca="1">ROUND((SUM('int 1D'!AI66,'int 2 D '!AI66,'int 3D '!AI66)/('Int-I'!$C$67+'Int-II'!$C$67+'Int-III '!$C$67))*100,2)</f>
        <v>72.73</v>
      </c>
      <c r="L55" s="433">
        <f>ROUND((SUM('int 1D'!AJ66,'int 2 D '!AJ66,'int 3D '!AJ66)/('Int-I'!$C$67+'Int-II'!$C$67+'Int-III '!$C$67))*100,2)</f>
        <v>53.03</v>
      </c>
      <c r="M55" s="433">
        <f>ROUND((SUM('int 1D'!AK66,'int 2 D '!AK66,'int 3D '!AK66)/('Int-I'!$C$67+'Int-II'!$C$67+'Int-III '!$C$67))*100,2)</f>
        <v>116.67</v>
      </c>
      <c r="N55" s="433">
        <f>ROUND((SUM('int 1D'!AL66,'int 2 D '!AL66,'int 3D '!AL66)/('Int-I'!$C$67+'Int-II'!$C$67+'Int-III '!$C$67))*100,2)</f>
        <v>78.790000000000006</v>
      </c>
      <c r="O55" s="433">
        <f>ROUND((SUM('int 1D'!AM66,'int 2 D '!AM66,'int 3D '!AM66)/('Int-I'!$C$67+'Int-II'!$C$67+'Int-III '!$C$67))*100,2)</f>
        <v>27.27</v>
      </c>
      <c r="P55" s="433">
        <f>ROUND((SUM('int 1D'!AN66,'int 2 D '!AN66,'int 3D '!AN66)/('Int-I'!$C$67+'Int-II'!$C$67+'Int-III '!$C$67))*100,2)</f>
        <v>3.03</v>
      </c>
      <c r="Q55" s="454" t="str">
        <f>'Univ Res'!D58</f>
        <v>C</v>
      </c>
      <c r="R55" s="337">
        <f t="shared" si="0"/>
        <v>70</v>
      </c>
    </row>
    <row r="56" spans="3:18" x14ac:dyDescent="0.2">
      <c r="C56" s="311">
        <f>'Evaluation worksheet'!B60</f>
        <v>211413205051</v>
      </c>
      <c r="D56" s="214" t="str">
        <f>'Evaluation worksheet'!C60</f>
        <v>LOGESWARI.U</v>
      </c>
      <c r="E56" s="456">
        <f>ROUND(('Evaluation-N'!Y62/'Evaluation-N'!$Y$9)*100,2)</f>
        <v>43.33</v>
      </c>
      <c r="F56" s="456">
        <f>ROUND(('Evaluation-N'!Z62/'Evaluation-N'!$Z$9)*100,2)</f>
        <v>52</v>
      </c>
      <c r="G56" s="456">
        <f>ROUND(('Evaluation-N'!AA62/'Evaluation-N'!$AA$9)*100,2)</f>
        <v>86.67</v>
      </c>
      <c r="H56" s="456">
        <f>ROUND(('Evaluation-N'!AB62/'Evaluation-N'!$AB$9)*100,2)</f>
        <v>40</v>
      </c>
      <c r="I56" s="456">
        <f>ROUND(('Evaluation-N'!AC62/'Evaluation-N'!$AC$9)*100,2)</f>
        <v>53.33</v>
      </c>
      <c r="J56" s="456">
        <f>ROUND(('Evaluation-N'!AD62/'Evaluation-N'!$AD$9)*100,2)</f>
        <v>45</v>
      </c>
      <c r="K56" s="377">
        <f ca="1">ROUND((SUM('int 1D'!AI67,'int 2 D '!AI67,'int 3D '!AI67)/('Int-I'!$C$67+'Int-II'!$C$67+'Int-III '!$C$67))*100,2)</f>
        <v>42.42</v>
      </c>
      <c r="L56" s="433">
        <f>ROUND((SUM('int 1D'!AJ67,'int 2 D '!AJ67,'int 3D '!AJ67)/('Int-I'!$C$67+'Int-II'!$C$67+'Int-III '!$C$67))*100,2)</f>
        <v>62.12</v>
      </c>
      <c r="M56" s="433">
        <f>ROUND((SUM('int 1D'!AK67,'int 2 D '!AK67,'int 3D '!AK67)/('Int-I'!$C$67+'Int-II'!$C$67+'Int-III '!$C$67))*100,2)</f>
        <v>86.36</v>
      </c>
      <c r="N56" s="433">
        <f>ROUND((SUM('int 1D'!AL67,'int 2 D '!AL67,'int 3D '!AL67)/('Int-I'!$C$67+'Int-II'!$C$67+'Int-III '!$C$67))*100,2)</f>
        <v>84.85</v>
      </c>
      <c r="O56" s="433">
        <f>ROUND((SUM('int 1D'!AM67,'int 2 D '!AM67,'int 3D '!AM67)/('Int-I'!$C$67+'Int-II'!$C$67+'Int-III '!$C$67))*100,2)</f>
        <v>37.880000000000003</v>
      </c>
      <c r="P56" s="433">
        <f>ROUND((SUM('int 1D'!AN67,'int 2 D '!AN67,'int 3D '!AN67)/('Int-I'!$C$67+'Int-II'!$C$67+'Int-III '!$C$67))*100,2)</f>
        <v>1.52</v>
      </c>
      <c r="Q56" s="454" t="str">
        <f>'Univ Res'!D59</f>
        <v>D</v>
      </c>
      <c r="R56" s="337">
        <f t="shared" si="0"/>
        <v>60</v>
      </c>
    </row>
    <row r="57" spans="3:18" x14ac:dyDescent="0.2">
      <c r="C57" s="311">
        <f>'Evaluation worksheet'!B61</f>
        <v>211413205052</v>
      </c>
      <c r="D57" s="214" t="str">
        <f>'Evaluation worksheet'!C61</f>
        <v>MAHESH.S</v>
      </c>
      <c r="E57" s="456">
        <f>ROUND(('Evaluation-N'!Y63/'Evaluation-N'!$Y$9)*100,2)</f>
        <v>93.33</v>
      </c>
      <c r="F57" s="456">
        <f>ROUND(('Evaluation-N'!Z63/'Evaluation-N'!$Z$9)*100,2)</f>
        <v>72</v>
      </c>
      <c r="G57" s="456">
        <f>ROUND(('Evaluation-N'!AA63/'Evaluation-N'!$AA$9)*100,2)</f>
        <v>40</v>
      </c>
      <c r="H57" s="456">
        <f>ROUND(('Evaluation-N'!AB63/'Evaluation-N'!$AB$9)*100,2)</f>
        <v>33.33</v>
      </c>
      <c r="I57" s="456">
        <f>ROUND(('Evaluation-N'!AC63/'Evaluation-N'!$AC$9)*100,2)</f>
        <v>93.33</v>
      </c>
      <c r="J57" s="456">
        <f>ROUND(('Evaluation-N'!AD63/'Evaluation-N'!$AD$9)*100,2)</f>
        <v>25</v>
      </c>
      <c r="K57" s="377">
        <f ca="1">ROUND((SUM('int 1D'!AI68,'int 2 D '!AI68,'int 3D '!AI68)/('Int-I'!$C$67+'Int-II'!$C$67+'Int-III '!$C$67))*100,2)</f>
        <v>48.48</v>
      </c>
      <c r="L57" s="433">
        <f>ROUND((SUM('int 1D'!AJ68,'int 2 D '!AJ68,'int 3D '!AJ68)/('Int-I'!$C$67+'Int-II'!$C$67+'Int-III '!$C$67))*100,2)</f>
        <v>66.67</v>
      </c>
      <c r="M57" s="433">
        <f>ROUND((SUM('int 1D'!AK68,'int 2 D '!AK68,'int 3D '!AK68)/('Int-I'!$C$67+'Int-II'!$C$67+'Int-III '!$C$67))*100,2)</f>
        <v>106.06</v>
      </c>
      <c r="N57" s="433">
        <f>ROUND((SUM('int 1D'!AL68,'int 2 D '!AL68,'int 3D '!AL68)/('Int-I'!$C$67+'Int-II'!$C$67+'Int-III '!$C$67))*100,2)</f>
        <v>77.27</v>
      </c>
      <c r="O57" s="433">
        <f>ROUND((SUM('int 1D'!AM68,'int 2 D '!AM68,'int 3D '!AM68)/('Int-I'!$C$67+'Int-II'!$C$67+'Int-III '!$C$67))*100,2)</f>
        <v>25.76</v>
      </c>
      <c r="P57" s="433">
        <f>ROUND((SUM('int 1D'!AN68,'int 2 D '!AN68,'int 3D '!AN68)/('Int-I'!$C$67+'Int-II'!$C$67+'Int-III '!$C$67))*100,2)</f>
        <v>1.52</v>
      </c>
      <c r="Q57" s="454" t="str">
        <f>'Univ Res'!D60</f>
        <v>C</v>
      </c>
      <c r="R57" s="337">
        <f t="shared" si="0"/>
        <v>70</v>
      </c>
    </row>
    <row r="58" spans="3:18" x14ac:dyDescent="0.2">
      <c r="C58" s="311">
        <f>'Evaluation worksheet'!B62</f>
        <v>211413205053</v>
      </c>
      <c r="D58" s="214" t="str">
        <f>'Evaluation worksheet'!C62</f>
        <v>MANASA.M.S</v>
      </c>
      <c r="E58" s="456">
        <f>ROUND(('Evaluation-N'!Y64/'Evaluation-N'!$Y$9)*100,2)</f>
        <v>63.33</v>
      </c>
      <c r="F58" s="456">
        <f>ROUND(('Evaluation-N'!Z64/'Evaluation-N'!$Z$9)*100,2)</f>
        <v>76</v>
      </c>
      <c r="G58" s="456">
        <f>ROUND(('Evaluation-N'!AA64/'Evaluation-N'!$AA$9)*100,2)</f>
        <v>33.33</v>
      </c>
      <c r="H58" s="456">
        <f>ROUND(('Evaluation-N'!AB64/'Evaluation-N'!$AB$9)*100,2)</f>
        <v>26.67</v>
      </c>
      <c r="I58" s="456">
        <f>ROUND(('Evaluation-N'!AC64/'Evaluation-N'!$AC$9)*100,2)</f>
        <v>86.67</v>
      </c>
      <c r="J58" s="456">
        <f>ROUND(('Evaluation-N'!AD64/'Evaluation-N'!$AD$9)*100,2)</f>
        <v>45</v>
      </c>
      <c r="K58" s="377">
        <f ca="1">ROUND((SUM('int 1D'!AI69,'int 2 D '!AI69,'int 3D '!AI69)/('Int-I'!$C$67+'Int-II'!$C$67+'Int-III '!$C$67))*100,2)</f>
        <v>54.55</v>
      </c>
      <c r="L58" s="433">
        <f>ROUND((SUM('int 1D'!AJ69,'int 2 D '!AJ69,'int 3D '!AJ69)/('Int-I'!$C$67+'Int-II'!$C$67+'Int-III '!$C$67))*100,2)</f>
        <v>56.06</v>
      </c>
      <c r="M58" s="433">
        <f>ROUND((SUM('int 1D'!AK69,'int 2 D '!AK69,'int 3D '!AK69)/('Int-I'!$C$67+'Int-II'!$C$67+'Int-III '!$C$67))*100,2)</f>
        <v>68.180000000000007</v>
      </c>
      <c r="N58" s="433">
        <f>ROUND((SUM('int 1D'!AL69,'int 2 D '!AL69,'int 3D '!AL69)/('Int-I'!$C$67+'Int-II'!$C$67+'Int-III '!$C$67))*100,2)</f>
        <v>118.18</v>
      </c>
      <c r="O58" s="433">
        <f>ROUND((SUM('int 1D'!AM69,'int 2 D '!AM69,'int 3D '!AM69)/('Int-I'!$C$67+'Int-II'!$C$67+'Int-III '!$C$67))*100,2)</f>
        <v>37.880000000000003</v>
      </c>
      <c r="P58" s="433">
        <f>ROUND((SUM('int 1D'!AN69,'int 2 D '!AN69,'int 3D '!AN69)/('Int-I'!$C$67+'Int-II'!$C$67+'Int-III '!$C$67))*100,2)</f>
        <v>1.52</v>
      </c>
      <c r="Q58" s="454" t="str">
        <f>'Univ Res'!D61</f>
        <v>C</v>
      </c>
      <c r="R58" s="337">
        <f t="shared" si="0"/>
        <v>70</v>
      </c>
    </row>
    <row r="59" spans="3:18" x14ac:dyDescent="0.2">
      <c r="C59" s="311">
        <f>'Evaluation worksheet'!B63</f>
        <v>211413205054</v>
      </c>
      <c r="D59" s="214" t="str">
        <f>'Evaluation worksheet'!C63</f>
        <v>MANIKANDARAJ.C.R</v>
      </c>
      <c r="E59" s="456">
        <f>ROUND(('Evaluation-N'!Y65/'Evaluation-N'!$Y$9)*100,2)</f>
        <v>60</v>
      </c>
      <c r="F59" s="456">
        <f>ROUND(('Evaluation-N'!Z65/'Evaluation-N'!$Z$9)*100,2)</f>
        <v>60</v>
      </c>
      <c r="G59" s="456">
        <f>ROUND(('Evaluation-N'!AA65/'Evaluation-N'!$AA$9)*100,2)</f>
        <v>33.33</v>
      </c>
      <c r="H59" s="456">
        <f>ROUND(('Evaluation-N'!AB65/'Evaluation-N'!$AB$9)*100,2)</f>
        <v>40</v>
      </c>
      <c r="I59" s="456">
        <f>ROUND(('Evaluation-N'!AC65/'Evaluation-N'!$AC$9)*100,2)</f>
        <v>93.33</v>
      </c>
      <c r="J59" s="456">
        <f>ROUND(('Evaluation-N'!AD65/'Evaluation-N'!$AD$9)*100,2)</f>
        <v>35</v>
      </c>
      <c r="K59" s="377">
        <f ca="1">ROUND((SUM('int 1D'!AI70,'int 2 D '!AI70,'int 3D '!AI70)/('Int-I'!$C$67+'Int-II'!$C$67+'Int-III '!$C$67))*100,2)</f>
        <v>51.52</v>
      </c>
      <c r="L59" s="433">
        <f>ROUND((SUM('int 1D'!AJ70,'int 2 D '!AJ70,'int 3D '!AJ70)/('Int-I'!$C$67+'Int-II'!$C$67+'Int-III '!$C$67))*100,2)</f>
        <v>66.67</v>
      </c>
      <c r="M59" s="433">
        <f>ROUND((SUM('int 1D'!AK70,'int 2 D '!AK70,'int 3D '!AK70)/('Int-I'!$C$67+'Int-II'!$C$67+'Int-III '!$C$67))*100,2)</f>
        <v>106.06</v>
      </c>
      <c r="N59" s="433">
        <f>ROUND((SUM('int 1D'!AL70,'int 2 D '!AL70,'int 3D '!AL70)/('Int-I'!$C$67+'Int-II'!$C$67+'Int-III '!$C$67))*100,2)</f>
        <v>77.27</v>
      </c>
      <c r="O59" s="433">
        <f>ROUND((SUM('int 1D'!AM70,'int 2 D '!AM70,'int 3D '!AM70)/('Int-I'!$C$67+'Int-II'!$C$67+'Int-III '!$C$67))*100,2)</f>
        <v>27.27</v>
      </c>
      <c r="P59" s="433">
        <f>ROUND((SUM('int 1D'!AN70,'int 2 D '!AN70,'int 3D '!AN70)/('Int-I'!$C$67+'Int-II'!$C$67+'Int-III '!$C$67))*100,2)</f>
        <v>3.03</v>
      </c>
      <c r="Q59" s="454" t="str">
        <f>'Univ Res'!D62</f>
        <v>B</v>
      </c>
      <c r="R59" s="337">
        <f t="shared" si="0"/>
        <v>80</v>
      </c>
    </row>
    <row r="60" spans="3:18" x14ac:dyDescent="0.2">
      <c r="C60" s="311">
        <f>'Evaluation worksheet'!B64</f>
        <v>211413205055</v>
      </c>
      <c r="D60" s="214" t="str">
        <f>'Evaluation worksheet'!C64</f>
        <v>MANJULA.A</v>
      </c>
      <c r="E60" s="456">
        <f>ROUND(('Evaluation-N'!Y66/'Evaluation-N'!$Y$9)*100,2)</f>
        <v>100</v>
      </c>
      <c r="F60" s="456">
        <f>ROUND(('Evaluation-N'!Z66/'Evaluation-N'!$Z$9)*100,2)</f>
        <v>68</v>
      </c>
      <c r="G60" s="456">
        <f>ROUND(('Evaluation-N'!AA66/'Evaluation-N'!$AA$9)*100,2)</f>
        <v>33.33</v>
      </c>
      <c r="H60" s="456">
        <f>ROUND(('Evaluation-N'!AB66/'Evaluation-N'!$AB$9)*100,2)</f>
        <v>40</v>
      </c>
      <c r="I60" s="456">
        <f>ROUND(('Evaluation-N'!AC66/'Evaluation-N'!$AC$9)*100,2)</f>
        <v>60</v>
      </c>
      <c r="J60" s="456">
        <f>ROUND(('Evaluation-N'!AD66/'Evaluation-N'!$AD$9)*100,2)</f>
        <v>35</v>
      </c>
      <c r="K60" s="377">
        <f ca="1">ROUND((SUM('int 1D'!AI71,'int 2 D '!AI71,'int 3D '!AI71)/('Int-I'!$C$67+'Int-II'!$C$67+'Int-III '!$C$67))*100,2)</f>
        <v>74.239999999999995</v>
      </c>
      <c r="L60" s="433">
        <f>ROUND((SUM('int 1D'!AJ71,'int 2 D '!AJ71,'int 3D '!AJ71)/('Int-I'!$C$67+'Int-II'!$C$67+'Int-III '!$C$67))*100,2)</f>
        <v>45.45</v>
      </c>
      <c r="M60" s="433">
        <f>ROUND((SUM('int 1D'!AK71,'int 2 D '!AK71,'int 3D '!AK71)/('Int-I'!$C$67+'Int-II'!$C$67+'Int-III '!$C$67))*100,2)</f>
        <v>81.819999999999993</v>
      </c>
      <c r="N60" s="433">
        <f>ROUND((SUM('int 1D'!AL71,'int 2 D '!AL71,'int 3D '!AL71)/('Int-I'!$C$67+'Int-II'!$C$67+'Int-III '!$C$67))*100,2)</f>
        <v>71.209999999999994</v>
      </c>
      <c r="O60" s="433">
        <f>ROUND((SUM('int 1D'!AM71,'int 2 D '!AM71,'int 3D '!AM71)/('Int-I'!$C$67+'Int-II'!$C$67+'Int-III '!$C$67))*100,2)</f>
        <v>22.73</v>
      </c>
      <c r="P60" s="433">
        <f>ROUND((SUM('int 1D'!AN71,'int 2 D '!AN71,'int 3D '!AN71)/('Int-I'!$C$67+'Int-II'!$C$67+'Int-III '!$C$67))*100,2)</f>
        <v>3.03</v>
      </c>
      <c r="Q60" s="454" t="str">
        <f>'Univ Res'!D63</f>
        <v>B</v>
      </c>
      <c r="R60" s="337">
        <f t="shared" si="0"/>
        <v>80</v>
      </c>
    </row>
    <row r="61" spans="3:18" x14ac:dyDescent="0.2">
      <c r="C61" s="311">
        <f>'Evaluation worksheet'!B65</f>
        <v>211413205056</v>
      </c>
      <c r="D61" s="214" t="str">
        <f>'Evaluation worksheet'!C65</f>
        <v>MANOJKUMAR.P</v>
      </c>
      <c r="E61" s="456">
        <f>ROUND(('Evaluation-N'!Y67/'Evaluation-N'!$Y$9)*100,2)</f>
        <v>53.33</v>
      </c>
      <c r="F61" s="456">
        <f>ROUND(('Evaluation-N'!Z67/'Evaluation-N'!$Z$9)*100,2)</f>
        <v>36</v>
      </c>
      <c r="G61" s="456">
        <f>ROUND(('Evaluation-N'!AA67/'Evaluation-N'!$AA$9)*100,2)</f>
        <v>40</v>
      </c>
      <c r="H61" s="456">
        <f>ROUND(('Evaluation-N'!AB67/'Evaluation-N'!$AB$9)*100,2)</f>
        <v>26.67</v>
      </c>
      <c r="I61" s="456">
        <f>ROUND(('Evaluation-N'!AC67/'Evaluation-N'!$AC$9)*100,2)</f>
        <v>66.67</v>
      </c>
      <c r="J61" s="456">
        <f>ROUND(('Evaluation-N'!AD67/'Evaluation-N'!$AD$9)*100,2)</f>
        <v>20</v>
      </c>
      <c r="K61" s="377">
        <f ca="1">ROUND((SUM('int 1D'!AI72,'int 2 D '!AI72,'int 3D '!AI72)/('Int-I'!$C$67+'Int-II'!$C$67+'Int-III '!$C$67))*100,2)</f>
        <v>30.3</v>
      </c>
      <c r="L61" s="433">
        <f>ROUND((SUM('int 1D'!AJ72,'int 2 D '!AJ72,'int 3D '!AJ72)/('Int-I'!$C$67+'Int-II'!$C$67+'Int-III '!$C$67))*100,2)</f>
        <v>92.42</v>
      </c>
      <c r="M61" s="433">
        <f>ROUND((SUM('int 1D'!AK72,'int 2 D '!AK72,'int 3D '!AK72)/('Int-I'!$C$67+'Int-II'!$C$67+'Int-III '!$C$67))*100,2)</f>
        <v>75.760000000000005</v>
      </c>
      <c r="N61" s="433">
        <f>ROUND((SUM('int 1D'!AL72,'int 2 D '!AL72,'int 3D '!AL72)/('Int-I'!$C$67+'Int-II'!$C$67+'Int-III '!$C$67))*100,2)</f>
        <v>100</v>
      </c>
      <c r="O61" s="433">
        <f>ROUND((SUM('int 1D'!AM72,'int 2 D '!AM72,'int 3D '!AM72)/('Int-I'!$C$67+'Int-II'!$C$67+'Int-III '!$C$67))*100,2)</f>
        <v>37.880000000000003</v>
      </c>
      <c r="P61" s="433">
        <f>ROUND((SUM('int 1D'!AN72,'int 2 D '!AN72,'int 3D '!AN72)/('Int-I'!$C$67+'Int-II'!$C$67+'Int-III '!$C$67))*100,2)</f>
        <v>1.52</v>
      </c>
      <c r="Q61" s="454" t="str">
        <f>'Univ Res'!D64</f>
        <v>C</v>
      </c>
      <c r="R61" s="337">
        <f t="shared" si="0"/>
        <v>70</v>
      </c>
    </row>
    <row r="62" spans="3:18" x14ac:dyDescent="0.2">
      <c r="C62" s="311">
        <f>'Evaluation worksheet'!B66</f>
        <v>211413205058</v>
      </c>
      <c r="D62" s="214" t="str">
        <f>'Evaluation worksheet'!C66</f>
        <v>MATHIVANI.M</v>
      </c>
      <c r="E62" s="456">
        <f>ROUND(('Evaluation-N'!Y68/'Evaluation-N'!$Y$9)*100,2)</f>
        <v>83.33</v>
      </c>
      <c r="F62" s="456">
        <f>ROUND(('Evaluation-N'!Z68/'Evaluation-N'!$Z$9)*100,2)</f>
        <v>48</v>
      </c>
      <c r="G62" s="456">
        <f>ROUND(('Evaluation-N'!AA68/'Evaluation-N'!$AA$9)*100,2)</f>
        <v>33.33</v>
      </c>
      <c r="H62" s="456">
        <f>ROUND(('Evaluation-N'!AB68/'Evaluation-N'!$AB$9)*100,2)</f>
        <v>40</v>
      </c>
      <c r="I62" s="456">
        <f>ROUND(('Evaluation-N'!AC68/'Evaluation-N'!$AC$9)*100,2)</f>
        <v>86.67</v>
      </c>
      <c r="J62" s="456">
        <f>ROUND(('Evaluation-N'!AD68/'Evaluation-N'!$AD$9)*100,2)</f>
        <v>45</v>
      </c>
      <c r="K62" s="377">
        <f ca="1">ROUND((SUM('int 1D'!AI73,'int 2 D '!AI73,'int 3D '!AI73)/('Int-I'!$C$67+'Int-II'!$C$67+'Int-III '!$C$67))*100,2)</f>
        <v>66.67</v>
      </c>
      <c r="L62" s="433">
        <f>ROUND((SUM('int 1D'!AJ73,'int 2 D '!AJ73,'int 3D '!AJ73)/('Int-I'!$C$67+'Int-II'!$C$67+'Int-III '!$C$67))*100,2)</f>
        <v>46.97</v>
      </c>
      <c r="M62" s="433">
        <f>ROUND((SUM('int 1D'!AK73,'int 2 D '!AK73,'int 3D '!AK73)/('Int-I'!$C$67+'Int-II'!$C$67+'Int-III '!$C$67))*100,2)</f>
        <v>93.94</v>
      </c>
      <c r="N62" s="433">
        <f>ROUND((SUM('int 1D'!AL73,'int 2 D '!AL73,'int 3D '!AL73)/('Int-I'!$C$67+'Int-II'!$C$67+'Int-III '!$C$67))*100,2)</f>
        <v>60.61</v>
      </c>
      <c r="O62" s="433">
        <f>ROUND((SUM('int 1D'!AM73,'int 2 D '!AM73,'int 3D '!AM73)/('Int-I'!$C$67+'Int-II'!$C$67+'Int-III '!$C$67))*100,2)</f>
        <v>37.880000000000003</v>
      </c>
      <c r="P62" s="433">
        <f>ROUND((SUM('int 1D'!AN73,'int 2 D '!AN73,'int 3D '!AN73)/('Int-I'!$C$67+'Int-II'!$C$67+'Int-III '!$C$67))*100,2)</f>
        <v>3.03</v>
      </c>
      <c r="Q62" s="454" t="str">
        <f>'Univ Res'!D65</f>
        <v>U</v>
      </c>
      <c r="R62" s="337">
        <f t="shared" si="0"/>
        <v>40</v>
      </c>
    </row>
    <row r="63" spans="3:18" x14ac:dyDescent="0.2">
      <c r="C63" s="311">
        <f>'Evaluation worksheet'!B67</f>
        <v>211413205059</v>
      </c>
      <c r="D63" s="214" t="str">
        <f>'Evaluation worksheet'!C67</f>
        <v>MEENA.A</v>
      </c>
      <c r="E63" s="456">
        <f>ROUND(('Evaluation-N'!Y69/'Evaluation-N'!$Y$9)*100,2)</f>
        <v>70</v>
      </c>
      <c r="F63" s="456">
        <f>ROUND(('Evaluation-N'!Z69/'Evaluation-N'!$Z$9)*100,2)</f>
        <v>44</v>
      </c>
      <c r="G63" s="456">
        <f>ROUND(('Evaluation-N'!AA69/'Evaluation-N'!$AA$9)*100,2)</f>
        <v>40</v>
      </c>
      <c r="H63" s="456">
        <f>ROUND(('Evaluation-N'!AB69/'Evaluation-N'!$AB$9)*100,2)</f>
        <v>40</v>
      </c>
      <c r="I63" s="456">
        <f>ROUND(('Evaluation-N'!AC69/'Evaluation-N'!$AC$9)*100,2)</f>
        <v>86.67</v>
      </c>
      <c r="J63" s="456">
        <f>ROUND(('Evaluation-N'!AD69/'Evaluation-N'!$AD$9)*100,2)</f>
        <v>40</v>
      </c>
      <c r="K63" s="377">
        <f ca="1">ROUND((SUM('int 1D'!AI74,'int 2 D '!AI74,'int 3D '!AI74)/('Int-I'!$C$67+'Int-II'!$C$67+'Int-III '!$C$67))*100,2)</f>
        <v>36.36</v>
      </c>
      <c r="L63" s="433">
        <f>ROUND((SUM('int 1D'!AJ74,'int 2 D '!AJ74,'int 3D '!AJ74)/('Int-I'!$C$67+'Int-II'!$C$67+'Int-III '!$C$67))*100,2)</f>
        <v>90.91</v>
      </c>
      <c r="M63" s="433">
        <f>ROUND((SUM('int 1D'!AK74,'int 2 D '!AK74,'int 3D '!AK74)/('Int-I'!$C$67+'Int-II'!$C$67+'Int-III '!$C$67))*100,2)</f>
        <v>83.33</v>
      </c>
      <c r="N63" s="433">
        <f>ROUND((SUM('int 1D'!AL74,'int 2 D '!AL74,'int 3D '!AL74)/('Int-I'!$C$67+'Int-II'!$C$67+'Int-III '!$C$67))*100,2)</f>
        <v>100</v>
      </c>
      <c r="O63" s="433">
        <f>ROUND((SUM('int 1D'!AM74,'int 2 D '!AM74,'int 3D '!AM74)/('Int-I'!$C$67+'Int-II'!$C$67+'Int-III '!$C$67))*100,2)</f>
        <v>18.18</v>
      </c>
      <c r="P63" s="433">
        <f>ROUND((SUM('int 1D'!AN74,'int 2 D '!AN74,'int 3D '!AN74)/('Int-I'!$C$67+'Int-II'!$C$67+'Int-III '!$C$67))*100,2)</f>
        <v>1.52</v>
      </c>
      <c r="Q63" s="454" t="str">
        <f>'Univ Res'!D66</f>
        <v>E</v>
      </c>
      <c r="R63" s="337">
        <f t="shared" si="0"/>
        <v>56</v>
      </c>
    </row>
    <row r="64" spans="3:18" x14ac:dyDescent="0.2">
      <c r="C64" s="311">
        <f>'Evaluation worksheet'!B68</f>
        <v>211413205060</v>
      </c>
      <c r="D64" s="214" t="str">
        <f>'Evaluation worksheet'!C68</f>
        <v>MITHILESH.N</v>
      </c>
      <c r="E64" s="456">
        <f>ROUND(('Evaluation-N'!Y70/'Evaluation-N'!$Y$9)*100,2)</f>
        <v>76.67</v>
      </c>
      <c r="F64" s="456">
        <f>ROUND(('Evaluation-N'!Z70/'Evaluation-N'!$Z$9)*100,2)</f>
        <v>60</v>
      </c>
      <c r="G64" s="456">
        <f>ROUND(('Evaluation-N'!AA70/'Evaluation-N'!$AA$9)*100,2)</f>
        <v>33.33</v>
      </c>
      <c r="H64" s="456">
        <f>ROUND(('Evaluation-N'!AB70/'Evaluation-N'!$AB$9)*100,2)</f>
        <v>33.33</v>
      </c>
      <c r="I64" s="456">
        <f>ROUND(('Evaluation-N'!AC70/'Evaluation-N'!$AC$9)*100,2)</f>
        <v>93.33</v>
      </c>
      <c r="J64" s="456">
        <f>ROUND(('Evaluation-N'!AD70/'Evaluation-N'!$AD$9)*100,2)</f>
        <v>45</v>
      </c>
      <c r="K64" s="377">
        <f ca="1">ROUND((SUM('int 1D'!AI75,'int 2 D '!AI75,'int 3D '!AI75)/('Int-I'!$C$67+'Int-II'!$C$67+'Int-III '!$C$67))*100,2)</f>
        <v>63.64</v>
      </c>
      <c r="L64" s="433">
        <f>ROUND((SUM('int 1D'!AJ75,'int 2 D '!AJ75,'int 3D '!AJ75)/('Int-I'!$C$67+'Int-II'!$C$67+'Int-III '!$C$67))*100,2)</f>
        <v>39.39</v>
      </c>
      <c r="M64" s="433">
        <f>ROUND((SUM('int 1D'!AK75,'int 2 D '!AK75,'int 3D '!AK75)/('Int-I'!$C$67+'Int-II'!$C$67+'Int-III '!$C$67))*100,2)</f>
        <v>71.209999999999994</v>
      </c>
      <c r="N64" s="433">
        <f>ROUND((SUM('int 1D'!AL75,'int 2 D '!AL75,'int 3D '!AL75)/('Int-I'!$C$67+'Int-II'!$C$67+'Int-III '!$C$67))*100,2)</f>
        <v>89.39</v>
      </c>
      <c r="O64" s="433">
        <f>ROUND((SUM('int 1D'!AM75,'int 2 D '!AM75,'int 3D '!AM75)/('Int-I'!$C$67+'Int-II'!$C$67+'Int-III '!$C$67))*100,2)</f>
        <v>34.85</v>
      </c>
      <c r="P64" s="433">
        <f>ROUND((SUM('int 1D'!AN75,'int 2 D '!AN75,'int 3D '!AN75)/('Int-I'!$C$67+'Int-II'!$C$67+'Int-III '!$C$67))*100,2)</f>
        <v>3.03</v>
      </c>
      <c r="Q64" s="454" t="str">
        <f>'Univ Res'!D67</f>
        <v>C</v>
      </c>
      <c r="R64" s="337">
        <f t="shared" si="0"/>
        <v>70</v>
      </c>
    </row>
    <row r="65" spans="3:18" x14ac:dyDescent="0.2">
      <c r="C65" s="311">
        <f>'Evaluation worksheet'!B69</f>
        <v>211413205061</v>
      </c>
      <c r="D65" s="214" t="str">
        <f>'Evaluation worksheet'!C69</f>
        <v>MONICA.M</v>
      </c>
      <c r="E65" s="456">
        <f>ROUND(('Evaluation-N'!Y71/'Evaluation-N'!$Y$9)*100,2)</f>
        <v>83.33</v>
      </c>
      <c r="F65" s="456">
        <f>ROUND(('Evaluation-N'!Z71/'Evaluation-N'!$Z$9)*100,2)</f>
        <v>60</v>
      </c>
      <c r="G65" s="456">
        <f>ROUND(('Evaluation-N'!AA71/'Evaluation-N'!$AA$9)*100,2)</f>
        <v>40</v>
      </c>
      <c r="H65" s="456">
        <f>ROUND(('Evaluation-N'!AB71/'Evaluation-N'!$AB$9)*100,2)</f>
        <v>40</v>
      </c>
      <c r="I65" s="456">
        <f>ROUND(('Evaluation-N'!AC71/'Evaluation-N'!$AC$9)*100,2)</f>
        <v>86.67</v>
      </c>
      <c r="J65" s="456">
        <f>ROUND(('Evaluation-N'!AD71/'Evaluation-N'!$AD$9)*100,2)</f>
        <v>25</v>
      </c>
      <c r="K65" s="377">
        <f ca="1">ROUND((SUM('int 1D'!AI76,'int 2 D '!AI76,'int 3D '!AI76)/('Int-I'!$C$67+'Int-II'!$C$67+'Int-III '!$C$67))*100,2)</f>
        <v>65.150000000000006</v>
      </c>
      <c r="L65" s="433">
        <f>ROUND((SUM('int 1D'!AJ76,'int 2 D '!AJ76,'int 3D '!AJ76)/('Int-I'!$C$67+'Int-II'!$C$67+'Int-III '!$C$67))*100,2)</f>
        <v>40.909999999999997</v>
      </c>
      <c r="M65" s="433">
        <f>ROUND((SUM('int 1D'!AK76,'int 2 D '!AK76,'int 3D '!AK76)/('Int-I'!$C$67+'Int-II'!$C$67+'Int-III '!$C$67))*100,2)</f>
        <v>100</v>
      </c>
      <c r="N65" s="433">
        <f>ROUND((SUM('int 1D'!AL76,'int 2 D '!AL76,'int 3D '!AL76)/('Int-I'!$C$67+'Int-II'!$C$67+'Int-III '!$C$67))*100,2)</f>
        <v>63.64</v>
      </c>
      <c r="O65" s="433">
        <f>ROUND((SUM('int 1D'!AM76,'int 2 D '!AM76,'int 3D '!AM76)/('Int-I'!$C$67+'Int-II'!$C$67+'Int-III '!$C$67))*100,2)</f>
        <v>36.36</v>
      </c>
      <c r="P65" s="433">
        <f>ROUND((SUM('int 1D'!AN76,'int 2 D '!AN76,'int 3D '!AN76)/('Int-I'!$C$67+'Int-II'!$C$67+'Int-III '!$C$67))*100,2)</f>
        <v>1.52</v>
      </c>
      <c r="Q65" s="454" t="str">
        <f>'Univ Res'!D68</f>
        <v>D</v>
      </c>
      <c r="R65" s="337">
        <f t="shared" si="0"/>
        <v>60</v>
      </c>
    </row>
    <row r="66" spans="3:18" x14ac:dyDescent="0.2">
      <c r="C66" s="311">
        <f>'Evaluation worksheet'!B70</f>
        <v>211413205062</v>
      </c>
      <c r="D66" s="214" t="str">
        <f>'Evaluation worksheet'!C70</f>
        <v>MONIKA.S</v>
      </c>
      <c r="E66" s="456">
        <f>ROUND(('Evaluation-N'!Y72/'Evaluation-N'!$Y$9)*100,2)</f>
        <v>80</v>
      </c>
      <c r="F66" s="456">
        <f>ROUND(('Evaluation-N'!Z72/'Evaluation-N'!$Z$9)*100,2)</f>
        <v>36</v>
      </c>
      <c r="G66" s="456">
        <f>ROUND(('Evaluation-N'!AA72/'Evaluation-N'!$AA$9)*100,2)</f>
        <v>33.33</v>
      </c>
      <c r="H66" s="456">
        <f>ROUND(('Evaluation-N'!AB72/'Evaluation-N'!$AB$9)*100,2)</f>
        <v>40</v>
      </c>
      <c r="I66" s="456">
        <f>ROUND(('Evaluation-N'!AC72/'Evaluation-N'!$AC$9)*100,2)</f>
        <v>86.67</v>
      </c>
      <c r="J66" s="456">
        <f>ROUND(('Evaluation-N'!AD72/'Evaluation-N'!$AD$9)*100,2)</f>
        <v>40</v>
      </c>
      <c r="K66" s="377">
        <f ca="1">ROUND((SUM('int 1D'!AI77,'int 2 D '!AI77,'int 3D '!AI77)/('Int-I'!$C$67+'Int-II'!$C$67+'Int-III '!$C$67))*100,2)</f>
        <v>51.52</v>
      </c>
      <c r="L66" s="433">
        <f>ROUND((SUM('int 1D'!AJ77,'int 2 D '!AJ77,'int 3D '!AJ77)/('Int-I'!$C$67+'Int-II'!$C$67+'Int-III '!$C$67))*100,2)</f>
        <v>60.61</v>
      </c>
      <c r="M66" s="433">
        <f>ROUND((SUM('int 1D'!AK77,'int 2 D '!AK77,'int 3D '!AK77)/('Int-I'!$C$67+'Int-II'!$C$67+'Int-III '!$C$67))*100,2)</f>
        <v>74.239999999999995</v>
      </c>
      <c r="N66" s="433">
        <f>ROUND((SUM('int 1D'!AL77,'int 2 D '!AL77,'int 3D '!AL77)/('Int-I'!$C$67+'Int-II'!$C$67+'Int-III '!$C$67))*100,2)</f>
        <v>69.7</v>
      </c>
      <c r="O66" s="433">
        <f>ROUND((SUM('int 1D'!AM77,'int 2 D '!AM77,'int 3D '!AM77)/('Int-I'!$C$67+'Int-II'!$C$67+'Int-III '!$C$67))*100,2)</f>
        <v>27.27</v>
      </c>
      <c r="P66" s="433">
        <f>ROUND((SUM('int 1D'!AN77,'int 2 D '!AN77,'int 3D '!AN77)/('Int-I'!$C$67+'Int-II'!$C$67+'Int-III '!$C$67))*100,2)</f>
        <v>3.03</v>
      </c>
      <c r="Q66" s="454" t="str">
        <f>'Univ Res'!D69</f>
        <v>B</v>
      </c>
      <c r="R66" s="337">
        <f t="shared" si="0"/>
        <v>80</v>
      </c>
    </row>
    <row r="67" spans="3:18" x14ac:dyDescent="0.2">
      <c r="C67" s="311">
        <f>'Evaluation worksheet'!B71</f>
        <v>211413205063</v>
      </c>
      <c r="D67" s="214" t="str">
        <f>'Evaluation worksheet'!C71</f>
        <v>MONISHA.B</v>
      </c>
      <c r="E67" s="456">
        <f>ROUND(('Evaluation-N'!Y73/'Evaluation-N'!$Y$9)*100,2)</f>
        <v>66.67</v>
      </c>
      <c r="F67" s="456">
        <f>ROUND(('Evaluation-N'!Z73/'Evaluation-N'!$Z$9)*100,2)</f>
        <v>52</v>
      </c>
      <c r="G67" s="456">
        <f>ROUND(('Evaluation-N'!AA73/'Evaluation-N'!$AA$9)*100,2)</f>
        <v>33.33</v>
      </c>
      <c r="H67" s="456">
        <f>ROUND(('Evaluation-N'!AB73/'Evaluation-N'!$AB$9)*100,2)</f>
        <v>26.67</v>
      </c>
      <c r="I67" s="456">
        <f>ROUND(('Evaluation-N'!AC73/'Evaluation-N'!$AC$9)*100,2)</f>
        <v>66.67</v>
      </c>
      <c r="J67" s="456">
        <f>ROUND(('Evaluation-N'!AD73/'Evaluation-N'!$AD$9)*100,2)</f>
        <v>35</v>
      </c>
      <c r="K67" s="377">
        <f ca="1">ROUND((SUM('int 1D'!AI78,'int 2 D '!AI78,'int 3D '!AI78)/('Int-I'!$C$67+'Int-II'!$C$67+'Int-III '!$C$67))*100,2)</f>
        <v>45.45</v>
      </c>
      <c r="L67" s="433">
        <f>ROUND((SUM('int 1D'!AJ78,'int 2 D '!AJ78,'int 3D '!AJ78)/('Int-I'!$C$67+'Int-II'!$C$67+'Int-III '!$C$67))*100,2)</f>
        <v>54.55</v>
      </c>
      <c r="M67" s="433">
        <f>ROUND((SUM('int 1D'!AK78,'int 2 D '!AK78,'int 3D '!AK78)/('Int-I'!$C$67+'Int-II'!$C$67+'Int-III '!$C$67))*100,2)</f>
        <v>112.12</v>
      </c>
      <c r="N67" s="433">
        <f>ROUND((SUM('int 1D'!AL78,'int 2 D '!AL78,'int 3D '!AL78)/('Int-I'!$C$67+'Int-II'!$C$67+'Int-III '!$C$67))*100,2)</f>
        <v>66.67</v>
      </c>
      <c r="O67" s="433">
        <f>ROUND((SUM('int 1D'!AM78,'int 2 D '!AM78,'int 3D '!AM78)/('Int-I'!$C$67+'Int-II'!$C$67+'Int-III '!$C$67))*100,2)</f>
        <v>24.24</v>
      </c>
      <c r="P67" s="433">
        <f>ROUND((SUM('int 1D'!AN78,'int 2 D '!AN78,'int 3D '!AN78)/('Int-I'!$C$67+'Int-II'!$C$67+'Int-III '!$C$67))*100,2)</f>
        <v>1.52</v>
      </c>
      <c r="Q67" s="454" t="str">
        <f>'Univ Res'!D70</f>
        <v>A</v>
      </c>
      <c r="R67" s="337">
        <f t="shared" si="0"/>
        <v>90</v>
      </c>
    </row>
    <row r="68" spans="3:18" x14ac:dyDescent="0.2">
      <c r="C68" s="311">
        <f>'Evaluation worksheet'!B72</f>
        <v>211413205064</v>
      </c>
      <c r="D68" s="214" t="str">
        <f>'Evaluation worksheet'!C72</f>
        <v>MOWNIKA.A</v>
      </c>
      <c r="E68" s="456">
        <f>ROUND(('Evaluation-N'!Y74/'Evaluation-N'!$Y$9)*100,2)</f>
        <v>76.67</v>
      </c>
      <c r="F68" s="456">
        <f>ROUND(('Evaluation-N'!Z74/'Evaluation-N'!$Z$9)*100,2)</f>
        <v>68</v>
      </c>
      <c r="G68" s="456">
        <f>ROUND(('Evaluation-N'!AA74/'Evaluation-N'!$AA$9)*100,2)</f>
        <v>26.67</v>
      </c>
      <c r="H68" s="456">
        <f>ROUND(('Evaluation-N'!AB74/'Evaluation-N'!$AB$9)*100,2)</f>
        <v>40</v>
      </c>
      <c r="I68" s="456">
        <f>ROUND(('Evaluation-N'!AC74/'Evaluation-N'!$AC$9)*100,2)</f>
        <v>93.33</v>
      </c>
      <c r="J68" s="456">
        <f>ROUND(('Evaluation-N'!AD74/'Evaluation-N'!$AD$9)*100,2)</f>
        <v>40</v>
      </c>
      <c r="K68" s="377">
        <f ca="1">ROUND((SUM('int 1D'!AI79,'int 2 D '!AI79,'int 3D '!AI79)/('Int-I'!$C$67+'Int-II'!$C$67+'Int-III '!$C$67))*100,2)</f>
        <v>46.97</v>
      </c>
      <c r="L68" s="433">
        <f>ROUND((SUM('int 1D'!AJ79,'int 2 D '!AJ79,'int 3D '!AJ79)/('Int-I'!$C$67+'Int-II'!$C$67+'Int-III '!$C$67))*100,2)</f>
        <v>56.06</v>
      </c>
      <c r="M68" s="433">
        <f>ROUND((SUM('int 1D'!AK79,'int 2 D '!AK79,'int 3D '!AK79)/('Int-I'!$C$67+'Int-II'!$C$67+'Int-III '!$C$67))*100,2)</f>
        <v>57.58</v>
      </c>
      <c r="N68" s="433">
        <f>ROUND((SUM('int 1D'!AL79,'int 2 D '!AL79,'int 3D '!AL79)/('Int-I'!$C$67+'Int-II'!$C$67+'Int-III '!$C$67))*100,2)</f>
        <v>87.88</v>
      </c>
      <c r="O68" s="433">
        <f>ROUND((SUM('int 1D'!AM79,'int 2 D '!AM79,'int 3D '!AM79)/('Int-I'!$C$67+'Int-II'!$C$67+'Int-III '!$C$67))*100,2)</f>
        <v>34.85</v>
      </c>
      <c r="P68" s="433">
        <f>ROUND((SUM('int 1D'!AN79,'int 2 D '!AN79,'int 3D '!AN79)/('Int-I'!$C$67+'Int-II'!$C$67+'Int-III '!$C$67))*100,2)</f>
        <v>3.03</v>
      </c>
      <c r="Q68" s="454" t="str">
        <f>'Univ Res'!D71</f>
        <v>C</v>
      </c>
      <c r="R68" s="337">
        <f t="shared" si="0"/>
        <v>70</v>
      </c>
    </row>
    <row r="69" spans="3:18" x14ac:dyDescent="0.2">
      <c r="C69" s="311">
        <f>'Evaluation worksheet'!B73</f>
        <v>211413205065</v>
      </c>
      <c r="D69" s="214" t="str">
        <f>'Evaluation worksheet'!C73</f>
        <v>NANDHIDHA.G</v>
      </c>
      <c r="E69" s="456">
        <f>ROUND(('Evaluation-N'!Y75/'Evaluation-N'!$Y$9)*100,2)</f>
        <v>100</v>
      </c>
      <c r="F69" s="456">
        <f>ROUND(('Evaluation-N'!Z75/'Evaluation-N'!$Z$9)*100,2)</f>
        <v>64</v>
      </c>
      <c r="G69" s="456">
        <f>ROUND(('Evaluation-N'!AA75/'Evaluation-N'!$AA$9)*100,2)</f>
        <v>40</v>
      </c>
      <c r="H69" s="456">
        <f>ROUND(('Evaluation-N'!AB75/'Evaluation-N'!$AB$9)*100,2)</f>
        <v>40</v>
      </c>
      <c r="I69" s="456">
        <f>ROUND(('Evaluation-N'!AC75/'Evaluation-N'!$AC$9)*100,2)</f>
        <v>86.67</v>
      </c>
      <c r="J69" s="456">
        <f>ROUND(('Evaluation-N'!AD75/'Evaluation-N'!$AD$9)*100,2)</f>
        <v>35</v>
      </c>
      <c r="K69" s="377">
        <f ca="1">ROUND((SUM('int 1D'!AI80,'int 2 D '!AI80,'int 3D '!AI80)/('Int-I'!$C$67+'Int-II'!$C$67+'Int-III '!$C$67))*100,2)</f>
        <v>36.36</v>
      </c>
      <c r="L69" s="433">
        <f>ROUND((SUM('int 1D'!AJ80,'int 2 D '!AJ80,'int 3D '!AJ80)/('Int-I'!$C$67+'Int-II'!$C$67+'Int-III '!$C$67))*100,2)</f>
        <v>72.73</v>
      </c>
      <c r="M69" s="433">
        <f>ROUND((SUM('int 1D'!AK80,'int 2 D '!AK80,'int 3D '!AK80)/('Int-I'!$C$67+'Int-II'!$C$67+'Int-III '!$C$67))*100,2)</f>
        <v>96.97</v>
      </c>
      <c r="N69" s="433">
        <f>ROUND((SUM('int 1D'!AL80,'int 2 D '!AL80,'int 3D '!AL80)/('Int-I'!$C$67+'Int-II'!$C$67+'Int-III '!$C$67))*100,2)</f>
        <v>74.239999999999995</v>
      </c>
      <c r="O69" s="433">
        <f>ROUND((SUM('int 1D'!AM80,'int 2 D '!AM80,'int 3D '!AM80)/('Int-I'!$C$67+'Int-II'!$C$67+'Int-III '!$C$67))*100,2)</f>
        <v>25.76</v>
      </c>
      <c r="P69" s="433">
        <f>ROUND((SUM('int 1D'!AN80,'int 2 D '!AN80,'int 3D '!AN80)/('Int-I'!$C$67+'Int-II'!$C$67+'Int-III '!$C$67))*100,2)</f>
        <v>1.52</v>
      </c>
      <c r="Q69" s="454" t="str">
        <f>'Univ Res'!D72</f>
        <v>C</v>
      </c>
      <c r="R69" s="337">
        <f t="shared" si="0"/>
        <v>70</v>
      </c>
    </row>
    <row r="70" spans="3:18" x14ac:dyDescent="0.2">
      <c r="C70" s="311">
        <f>'Evaluation worksheet'!B74</f>
        <v>211413205066</v>
      </c>
      <c r="D70" s="214" t="str">
        <f>'Evaluation worksheet'!C74</f>
        <v>NARAYANAN.K</v>
      </c>
      <c r="E70" s="456">
        <f>ROUND(('Evaluation-N'!Y76/'Evaluation-N'!$Y$9)*100,2)</f>
        <v>66.67</v>
      </c>
      <c r="F70" s="456">
        <f>ROUND(('Evaluation-N'!Z76/'Evaluation-N'!$Z$9)*100,2)</f>
        <v>64</v>
      </c>
      <c r="G70" s="456">
        <f>ROUND(('Evaluation-N'!AA76/'Evaluation-N'!$AA$9)*100,2)</f>
        <v>33.33</v>
      </c>
      <c r="H70" s="456">
        <f>ROUND(('Evaluation-N'!AB76/'Evaluation-N'!$AB$9)*100,2)</f>
        <v>33.33</v>
      </c>
      <c r="I70" s="456">
        <f>ROUND(('Evaluation-N'!AC76/'Evaluation-N'!$AC$9)*100,2)</f>
        <v>66.67</v>
      </c>
      <c r="J70" s="456">
        <f>ROUND(('Evaluation-N'!AD76/'Evaluation-N'!$AD$9)*100,2)</f>
        <v>40</v>
      </c>
      <c r="K70" s="377">
        <f ca="1">ROUND((SUM('int 1D'!AI81,'int 2 D '!AI81,'int 3D '!AI81)/('Int-I'!$C$67+'Int-II'!$C$67+'Int-III '!$C$67))*100,2)</f>
        <v>57.58</v>
      </c>
      <c r="L70" s="433">
        <f>ROUND((SUM('int 1D'!AJ81,'int 2 D '!AJ81,'int 3D '!AJ81)/('Int-I'!$C$67+'Int-II'!$C$67+'Int-III '!$C$67))*100,2)</f>
        <v>39.39</v>
      </c>
      <c r="M70" s="433">
        <f>ROUND((SUM('int 1D'!AK81,'int 2 D '!AK81,'int 3D '!AK81)/('Int-I'!$C$67+'Int-II'!$C$67+'Int-III '!$C$67))*100,2)</f>
        <v>68.180000000000007</v>
      </c>
      <c r="N70" s="433">
        <f>ROUND((SUM('int 1D'!AL81,'int 2 D '!AL81,'int 3D '!AL81)/('Int-I'!$C$67+'Int-II'!$C$67+'Int-III '!$C$67))*100,2)</f>
        <v>87.88</v>
      </c>
      <c r="O70" s="433">
        <f>ROUND((SUM('int 1D'!AM81,'int 2 D '!AM81,'int 3D '!AM81)/('Int-I'!$C$67+'Int-II'!$C$67+'Int-III '!$C$67))*100,2)</f>
        <v>39.39</v>
      </c>
      <c r="P70" s="433">
        <f>ROUND((SUM('int 1D'!AN81,'int 2 D '!AN81,'int 3D '!AN81)/('Int-I'!$C$67+'Int-II'!$C$67+'Int-III '!$C$67))*100,2)</f>
        <v>3.03</v>
      </c>
      <c r="Q70" s="454" t="str">
        <f>'Univ Res'!D73</f>
        <v>B</v>
      </c>
      <c r="R70" s="337">
        <f t="shared" si="0"/>
        <v>80</v>
      </c>
    </row>
    <row r="71" spans="3:18" x14ac:dyDescent="0.2">
      <c r="C71" s="311">
        <f>'Evaluation worksheet'!B75</f>
        <v>211413205067</v>
      </c>
      <c r="D71" s="214" t="str">
        <f>'Evaluation worksheet'!C75</f>
        <v>NIRANJANA.K</v>
      </c>
      <c r="E71" s="456">
        <f>ROUND(('Evaluation-N'!Y77/'Evaluation-N'!$Y$9)*100,2)</f>
        <v>90</v>
      </c>
      <c r="F71" s="456">
        <f>ROUND(('Evaluation-N'!Z77/'Evaluation-N'!$Z$9)*100,2)</f>
        <v>56</v>
      </c>
      <c r="G71" s="456">
        <f>ROUND(('Evaluation-N'!AA77/'Evaluation-N'!$AA$9)*100,2)</f>
        <v>40</v>
      </c>
      <c r="H71" s="456">
        <f>ROUND(('Evaluation-N'!AB77/'Evaluation-N'!$AB$9)*100,2)</f>
        <v>40</v>
      </c>
      <c r="I71" s="456">
        <f>ROUND(('Evaluation-N'!AC77/'Evaluation-N'!$AC$9)*100,2)</f>
        <v>93.33</v>
      </c>
      <c r="J71" s="456">
        <f>ROUND(('Evaluation-N'!AD77/'Evaluation-N'!$AD$9)*100,2)</f>
        <v>45</v>
      </c>
      <c r="K71" s="377">
        <f ca="1">ROUND((SUM('int 1D'!AI82,'int 2 D '!AI82,'int 3D '!AI82)/('Int-I'!$C$67+'Int-II'!$C$67+'Int-III '!$C$67))*100,2)</f>
        <v>45.45</v>
      </c>
      <c r="L71" s="433">
        <f>ROUND((SUM('int 1D'!AJ82,'int 2 D '!AJ82,'int 3D '!AJ82)/('Int-I'!$C$67+'Int-II'!$C$67+'Int-III '!$C$67))*100,2)</f>
        <v>68.180000000000007</v>
      </c>
      <c r="M71" s="433">
        <f>ROUND((SUM('int 1D'!AK82,'int 2 D '!AK82,'int 3D '!AK82)/('Int-I'!$C$67+'Int-II'!$C$67+'Int-III '!$C$67))*100,2)</f>
        <v>92.42</v>
      </c>
      <c r="N71" s="433">
        <f>ROUND((SUM('int 1D'!AL82,'int 2 D '!AL82,'int 3D '!AL82)/('Int-I'!$C$67+'Int-II'!$C$67+'Int-III '!$C$67))*100,2)</f>
        <v>66.67</v>
      </c>
      <c r="O71" s="433">
        <f>ROUND((SUM('int 1D'!AM82,'int 2 D '!AM82,'int 3D '!AM82)/('Int-I'!$C$67+'Int-II'!$C$67+'Int-III '!$C$67))*100,2)</f>
        <v>37.880000000000003</v>
      </c>
      <c r="P71" s="433">
        <f>ROUND((SUM('int 1D'!AN82,'int 2 D '!AN82,'int 3D '!AN82)/('Int-I'!$C$67+'Int-II'!$C$67+'Int-III '!$C$67))*100,2)</f>
        <v>1.52</v>
      </c>
      <c r="Q71" s="454" t="str">
        <f>'Univ Res'!D74</f>
        <v>C</v>
      </c>
      <c r="R71" s="337">
        <f t="shared" si="0"/>
        <v>70</v>
      </c>
    </row>
    <row r="72" spans="3:18" x14ac:dyDescent="0.2">
      <c r="C72" s="311">
        <f>'Evaluation worksheet'!B76</f>
        <v>211413205068</v>
      </c>
      <c r="D72" s="214" t="str">
        <f>'Evaluation worksheet'!C76</f>
        <v>NIVEDHA.J.M</v>
      </c>
      <c r="E72" s="456">
        <f>ROUND(('Evaluation-N'!Y78/'Evaluation-N'!$Y$9)*100,2)</f>
        <v>80</v>
      </c>
      <c r="F72" s="456">
        <f>ROUND(('Evaluation-N'!Z78/'Evaluation-N'!$Z$9)*100,2)</f>
        <v>44</v>
      </c>
      <c r="G72" s="456">
        <f>ROUND(('Evaluation-N'!AA78/'Evaluation-N'!$AA$9)*100,2)</f>
        <v>20</v>
      </c>
      <c r="H72" s="456">
        <f>ROUND(('Evaluation-N'!AB78/'Evaluation-N'!$AB$9)*100,2)</f>
        <v>26.67</v>
      </c>
      <c r="I72" s="456">
        <f>ROUND(('Evaluation-N'!AC78/'Evaluation-N'!$AC$9)*100,2)</f>
        <v>86.67</v>
      </c>
      <c r="J72" s="456">
        <f>ROUND(('Evaluation-N'!AD78/'Evaluation-N'!$AD$9)*100,2)</f>
        <v>25</v>
      </c>
      <c r="K72" s="377">
        <f ca="1">ROUND((SUM('int 1D'!AI83,'int 2 D '!AI83,'int 3D '!AI83)/('Int-I'!$C$67+'Int-II'!$C$67+'Int-III '!$C$67))*100,2)</f>
        <v>63.64</v>
      </c>
      <c r="L72" s="433">
        <f>ROUND((SUM('int 1D'!AJ83,'int 2 D '!AJ83,'int 3D '!AJ83)/('Int-I'!$C$67+'Int-II'!$C$67+'Int-III '!$C$67))*100,2)</f>
        <v>54.55</v>
      </c>
      <c r="M72" s="433">
        <f>ROUND((SUM('int 1D'!AK83,'int 2 D '!AK83,'int 3D '!AK83)/('Int-I'!$C$67+'Int-II'!$C$67+'Int-III '!$C$67))*100,2)</f>
        <v>75.760000000000005</v>
      </c>
      <c r="N72" s="433">
        <f>ROUND((SUM('int 1D'!AL83,'int 2 D '!AL83,'int 3D '!AL83)/('Int-I'!$C$67+'Int-II'!$C$67+'Int-III '!$C$67))*100,2)</f>
        <v>92.42</v>
      </c>
      <c r="O72" s="433">
        <f>ROUND((SUM('int 1D'!AM83,'int 2 D '!AM83,'int 3D '!AM83)/('Int-I'!$C$67+'Int-II'!$C$67+'Int-III '!$C$67))*100,2)</f>
        <v>37.880000000000003</v>
      </c>
      <c r="P72" s="433">
        <f>ROUND((SUM('int 1D'!AN83,'int 2 D '!AN83,'int 3D '!AN83)/('Int-I'!$C$67+'Int-II'!$C$67+'Int-III '!$C$67))*100,2)</f>
        <v>3.03</v>
      </c>
      <c r="Q72" s="454" t="str">
        <f>'Univ Res'!D75</f>
        <v>C</v>
      </c>
      <c r="R72" s="337">
        <f t="shared" ref="R72:R135" si="1">IF(Q72="S",98,IF(Q72="A",90,IF(Q72="B",80,IF(Q72="C",70,IF(Q72="D",60,IF(Q72="E",56,IF(Q72="U",40,"F")))))))</f>
        <v>70</v>
      </c>
    </row>
    <row r="73" spans="3:18" x14ac:dyDescent="0.2">
      <c r="C73" s="311">
        <f>'Evaluation worksheet'!B77</f>
        <v>211413205069</v>
      </c>
      <c r="D73" s="214" t="str">
        <f>'Evaluation worksheet'!C77</f>
        <v>NIVEDITA.N</v>
      </c>
      <c r="E73" s="456">
        <f>ROUND(('Evaluation-N'!Y79/'Evaluation-N'!$Y$9)*100,2)</f>
        <v>83.33</v>
      </c>
      <c r="F73" s="456">
        <f>ROUND(('Evaluation-N'!Z79/'Evaluation-N'!$Z$9)*100,2)</f>
        <v>56</v>
      </c>
      <c r="G73" s="456">
        <f>ROUND(('Evaluation-N'!AA79/'Evaluation-N'!$AA$9)*100,2)</f>
        <v>40</v>
      </c>
      <c r="H73" s="456">
        <f>ROUND(('Evaluation-N'!AB79/'Evaluation-N'!$AB$9)*100,2)</f>
        <v>40</v>
      </c>
      <c r="I73" s="456">
        <f>ROUND(('Evaluation-N'!AC79/'Evaluation-N'!$AC$9)*100,2)</f>
        <v>60</v>
      </c>
      <c r="J73" s="456">
        <f>ROUND(('Evaluation-N'!AD79/'Evaluation-N'!$AD$9)*100,2)</f>
        <v>20</v>
      </c>
      <c r="K73" s="377">
        <f ca="1">ROUND((SUM('int 1D'!AI84,'int 2 D '!AI84,'int 3D '!AI84)/('Int-I'!$C$67+'Int-II'!$C$67+'Int-III '!$C$67))*100,2)</f>
        <v>33.33</v>
      </c>
      <c r="L73" s="433">
        <f>ROUND((SUM('int 1D'!AJ84,'int 2 D '!AJ84,'int 3D '!AJ84)/('Int-I'!$C$67+'Int-II'!$C$67+'Int-III '!$C$67))*100,2)</f>
        <v>83.33</v>
      </c>
      <c r="M73" s="433">
        <f>ROUND((SUM('int 1D'!AK84,'int 2 D '!AK84,'int 3D '!AK84)/('Int-I'!$C$67+'Int-II'!$C$67+'Int-III '!$C$67))*100,2)</f>
        <v>101.52</v>
      </c>
      <c r="N73" s="433">
        <f>ROUND((SUM('int 1D'!AL84,'int 2 D '!AL84,'int 3D '!AL84)/('Int-I'!$C$67+'Int-II'!$C$67+'Int-III '!$C$67))*100,2)</f>
        <v>59.09</v>
      </c>
      <c r="O73" s="433">
        <f>ROUND((SUM('int 1D'!AM84,'int 2 D '!AM84,'int 3D '!AM84)/('Int-I'!$C$67+'Int-II'!$C$67+'Int-III '!$C$67))*100,2)</f>
        <v>33.33</v>
      </c>
      <c r="P73" s="433">
        <f>ROUND((SUM('int 1D'!AN84,'int 2 D '!AN84,'int 3D '!AN84)/('Int-I'!$C$67+'Int-II'!$C$67+'Int-III '!$C$67))*100,2)</f>
        <v>3.03</v>
      </c>
      <c r="Q73" s="454" t="str">
        <f>'Univ Res'!D76</f>
        <v>E</v>
      </c>
      <c r="R73" s="337">
        <f t="shared" si="1"/>
        <v>56</v>
      </c>
    </row>
    <row r="74" spans="3:18" x14ac:dyDescent="0.2">
      <c r="C74" s="311">
        <f>'Evaluation worksheet'!B78</f>
        <v>211413205070</v>
      </c>
      <c r="D74" s="214" t="str">
        <f>'Evaluation worksheet'!C78</f>
        <v>NIVETHA.S</v>
      </c>
      <c r="E74" s="456">
        <f>ROUND(('Evaluation-N'!Y80/'Evaluation-N'!$Y$9)*100,2)</f>
        <v>80</v>
      </c>
      <c r="F74" s="456">
        <f>ROUND(('Evaluation-N'!Z80/'Evaluation-N'!$Z$9)*100,2)</f>
        <v>60</v>
      </c>
      <c r="G74" s="456">
        <f>ROUND(('Evaluation-N'!AA80/'Evaluation-N'!$AA$9)*100,2)</f>
        <v>13.33</v>
      </c>
      <c r="H74" s="456">
        <f>ROUND(('Evaluation-N'!AB80/'Evaluation-N'!$AB$9)*100,2)</f>
        <v>26.67</v>
      </c>
      <c r="I74" s="456">
        <f>ROUND(('Evaluation-N'!AC80/'Evaluation-N'!$AC$9)*100,2)</f>
        <v>93.33</v>
      </c>
      <c r="J74" s="456">
        <f>ROUND(('Evaluation-N'!AD80/'Evaluation-N'!$AD$9)*100,2)</f>
        <v>45</v>
      </c>
      <c r="K74" s="377">
        <f ca="1">ROUND((SUM('int 1D'!AI85,'int 2 D '!AI85,'int 3D '!AI85)/('Int-I'!$C$67+'Int-II'!$C$67+'Int-III '!$C$67))*100,2)</f>
        <v>36.36</v>
      </c>
      <c r="L74" s="433">
        <f>ROUND((SUM('int 1D'!AJ85,'int 2 D '!AJ85,'int 3D '!AJ85)/('Int-I'!$C$67+'Int-II'!$C$67+'Int-III '!$C$67))*100,2)</f>
        <v>45.45</v>
      </c>
      <c r="M74" s="433">
        <f>ROUND((SUM('int 1D'!AK85,'int 2 D '!AK85,'int 3D '!AK85)/('Int-I'!$C$67+'Int-II'!$C$67+'Int-III '!$C$67))*100,2)</f>
        <v>83.33</v>
      </c>
      <c r="N74" s="433">
        <f>ROUND((SUM('int 1D'!AL85,'int 2 D '!AL85,'int 3D '!AL85)/('Int-I'!$C$67+'Int-II'!$C$67+'Int-III '!$C$67))*100,2)</f>
        <v>53.03</v>
      </c>
      <c r="O74" s="433">
        <f>ROUND((SUM('int 1D'!AM85,'int 2 D '!AM85,'int 3D '!AM85)/('Int-I'!$C$67+'Int-II'!$C$67+'Int-III '!$C$67))*100,2)</f>
        <v>36.36</v>
      </c>
      <c r="P74" s="433">
        <f>ROUND((SUM('int 1D'!AN85,'int 2 D '!AN85,'int 3D '!AN85)/('Int-I'!$C$67+'Int-II'!$C$67+'Int-III '!$C$67))*100,2)</f>
        <v>1.52</v>
      </c>
      <c r="Q74" s="454" t="str">
        <f>'Univ Res'!D77</f>
        <v>C</v>
      </c>
      <c r="R74" s="337">
        <f t="shared" si="1"/>
        <v>70</v>
      </c>
    </row>
    <row r="75" spans="3:18" x14ac:dyDescent="0.2">
      <c r="C75" s="311">
        <f>'Evaluation worksheet'!B79</f>
        <v>211413205071</v>
      </c>
      <c r="D75" s="214" t="str">
        <f>'Evaluation worksheet'!C79</f>
        <v>POOJA.G</v>
      </c>
      <c r="E75" s="456">
        <f>ROUND(('Evaluation-N'!Y81/'Evaluation-N'!$Y$9)*100,2)</f>
        <v>83.33</v>
      </c>
      <c r="F75" s="456">
        <f>ROUND(('Evaluation-N'!Z81/'Evaluation-N'!$Z$9)*100,2)</f>
        <v>80</v>
      </c>
      <c r="G75" s="456">
        <f>ROUND(('Evaluation-N'!AA81/'Evaluation-N'!$AA$9)*100,2)</f>
        <v>40</v>
      </c>
      <c r="H75" s="456">
        <f>ROUND(('Evaluation-N'!AB81/'Evaluation-N'!$AB$9)*100,2)</f>
        <v>33.33</v>
      </c>
      <c r="I75" s="456">
        <f>ROUND(('Evaluation-N'!AC81/'Evaluation-N'!$AC$9)*100,2)</f>
        <v>86.67</v>
      </c>
      <c r="J75" s="456">
        <f>ROUND(('Evaluation-N'!AD81/'Evaluation-N'!$AD$9)*100,2)</f>
        <v>35</v>
      </c>
      <c r="K75" s="377">
        <f ca="1">ROUND((SUM('int 1D'!AI86,'int 2 D '!AI86,'int 3D '!AI86)/('Int-I'!$C$67+'Int-II'!$C$67+'Int-III '!$C$67))*100,2)</f>
        <v>43.94</v>
      </c>
      <c r="L75" s="433">
        <f>ROUND((SUM('int 1D'!AJ86,'int 2 D '!AJ86,'int 3D '!AJ86)/('Int-I'!$C$67+'Int-II'!$C$67+'Int-III '!$C$67))*100,2)</f>
        <v>71.209999999999994</v>
      </c>
      <c r="M75" s="433">
        <f>ROUND((SUM('int 1D'!AK86,'int 2 D '!AK86,'int 3D '!AK86)/('Int-I'!$C$67+'Int-II'!$C$67+'Int-III '!$C$67))*100,2)</f>
        <v>80.3</v>
      </c>
      <c r="N75" s="433">
        <f>ROUND((SUM('int 1D'!AL86,'int 2 D '!AL86,'int 3D '!AL86)/('Int-I'!$C$67+'Int-II'!$C$67+'Int-III '!$C$67))*100,2)</f>
        <v>92.42</v>
      </c>
      <c r="O75" s="433">
        <f>ROUND((SUM('int 1D'!AM86,'int 2 D '!AM86,'int 3D '!AM86)/('Int-I'!$C$67+'Int-II'!$C$67+'Int-III '!$C$67))*100,2)</f>
        <v>33.33</v>
      </c>
      <c r="P75" s="433">
        <f>ROUND((SUM('int 1D'!AN86,'int 2 D '!AN86,'int 3D '!AN86)/('Int-I'!$C$67+'Int-II'!$C$67+'Int-III '!$C$67))*100,2)</f>
        <v>3.03</v>
      </c>
      <c r="Q75" s="454" t="str">
        <f>'Univ Res'!D78</f>
        <v>C</v>
      </c>
      <c r="R75" s="337">
        <f t="shared" si="1"/>
        <v>70</v>
      </c>
    </row>
    <row r="76" spans="3:18" x14ac:dyDescent="0.2">
      <c r="C76" s="311">
        <f>'Evaluation worksheet'!B80</f>
        <v>211413205072</v>
      </c>
      <c r="D76" s="214" t="str">
        <f>'Evaluation worksheet'!C80</f>
        <v>POOJA.R</v>
      </c>
      <c r="E76" s="456">
        <f>ROUND(('Evaluation-N'!Y82/'Evaluation-N'!$Y$9)*100,2)</f>
        <v>96.67</v>
      </c>
      <c r="F76" s="456">
        <f>ROUND(('Evaluation-N'!Z82/'Evaluation-N'!$Z$9)*100,2)</f>
        <v>40</v>
      </c>
      <c r="G76" s="456">
        <f>ROUND(('Evaluation-N'!AA82/'Evaluation-N'!$AA$9)*100,2)</f>
        <v>13.33</v>
      </c>
      <c r="H76" s="456">
        <f>ROUND(('Evaluation-N'!AB82/'Evaluation-N'!$AB$9)*100,2)</f>
        <v>26.67</v>
      </c>
      <c r="I76" s="456">
        <f>ROUND(('Evaluation-N'!AC82/'Evaluation-N'!$AC$9)*100,2)</f>
        <v>86.67</v>
      </c>
      <c r="J76" s="456">
        <f>ROUND(('Evaluation-N'!AD82/'Evaluation-N'!$AD$9)*100,2)</f>
        <v>40</v>
      </c>
      <c r="K76" s="377">
        <f ca="1">ROUND((SUM('int 1D'!AI87,'int 2 D '!AI87,'int 3D '!AI87)/('Int-I'!$C$67+'Int-II'!$C$67+'Int-III '!$C$67))*100,2)</f>
        <v>50</v>
      </c>
      <c r="L76" s="433">
        <f>ROUND((SUM('int 1D'!AJ87,'int 2 D '!AJ87,'int 3D '!AJ87)/('Int-I'!$C$67+'Int-II'!$C$67+'Int-III '!$C$67))*100,2)</f>
        <v>69.7</v>
      </c>
      <c r="M76" s="433">
        <f>ROUND((SUM('int 1D'!AK87,'int 2 D '!AK87,'int 3D '!AK87)/('Int-I'!$C$67+'Int-II'!$C$67+'Int-III '!$C$67))*100,2)</f>
        <v>87.88</v>
      </c>
      <c r="N76" s="433">
        <f>ROUND((SUM('int 1D'!AL87,'int 2 D '!AL87,'int 3D '!AL87)/('Int-I'!$C$67+'Int-II'!$C$67+'Int-III '!$C$67))*100,2)</f>
        <v>69.7</v>
      </c>
      <c r="O76" s="433">
        <f>ROUND((SUM('int 1D'!AM87,'int 2 D '!AM87,'int 3D '!AM87)/('Int-I'!$C$67+'Int-II'!$C$67+'Int-III '!$C$67))*100,2)</f>
        <v>25.76</v>
      </c>
      <c r="P76" s="433">
        <f>ROUND((SUM('int 1D'!AN87,'int 2 D '!AN87,'int 3D '!AN87)/('Int-I'!$C$67+'Int-II'!$C$67+'Int-III '!$C$67))*100,2)</f>
        <v>1.52</v>
      </c>
      <c r="Q76" s="454" t="str">
        <f>'Univ Res'!D79</f>
        <v>U</v>
      </c>
      <c r="R76" s="337">
        <f t="shared" si="1"/>
        <v>40</v>
      </c>
    </row>
    <row r="77" spans="3:18" x14ac:dyDescent="0.2">
      <c r="C77" s="311">
        <f>'Evaluation worksheet'!B81</f>
        <v>211413205073</v>
      </c>
      <c r="D77" s="214" t="str">
        <f>'Evaluation worksheet'!C81</f>
        <v>PRATHIBA.S</v>
      </c>
      <c r="E77" s="456">
        <f>ROUND(('Evaluation-N'!Y83/'Evaluation-N'!$Y$9)*100,2)</f>
        <v>83.33</v>
      </c>
      <c r="F77" s="456">
        <f>ROUND(('Evaluation-N'!Z83/'Evaluation-N'!$Z$9)*100,2)</f>
        <v>68</v>
      </c>
      <c r="G77" s="456">
        <f>ROUND(('Evaluation-N'!AA83/'Evaluation-N'!$AA$9)*100,2)</f>
        <v>13.33</v>
      </c>
      <c r="H77" s="456">
        <f>ROUND(('Evaluation-N'!AB83/'Evaluation-N'!$AB$9)*100,2)</f>
        <v>40</v>
      </c>
      <c r="I77" s="456">
        <f>ROUND(('Evaluation-N'!AC83/'Evaluation-N'!$AC$9)*100,2)</f>
        <v>80</v>
      </c>
      <c r="J77" s="456">
        <f>ROUND(('Evaluation-N'!AD83/'Evaluation-N'!$AD$9)*100,2)</f>
        <v>45</v>
      </c>
      <c r="K77" s="377">
        <f ca="1">ROUND((SUM('int 1D'!AI88,'int 2 D '!AI88,'int 3D '!AI88)/('Int-I'!$C$67+'Int-II'!$C$67+'Int-III '!$C$67))*100,2)</f>
        <v>25.76</v>
      </c>
      <c r="L77" s="433">
        <f>ROUND((SUM('int 1D'!AJ88,'int 2 D '!AJ88,'int 3D '!AJ88)/('Int-I'!$C$67+'Int-II'!$C$67+'Int-III '!$C$67))*100,2)</f>
        <v>92.42</v>
      </c>
      <c r="M77" s="433">
        <f>ROUND((SUM('int 1D'!AK88,'int 2 D '!AK88,'int 3D '!AK88)/('Int-I'!$C$67+'Int-II'!$C$67+'Int-III '!$C$67))*100,2)</f>
        <v>60.61</v>
      </c>
      <c r="N77" s="433">
        <f>ROUND((SUM('int 1D'!AL88,'int 2 D '!AL88,'int 3D '!AL88)/('Int-I'!$C$67+'Int-II'!$C$67+'Int-III '!$C$67))*100,2)</f>
        <v>98.48</v>
      </c>
      <c r="O77" s="433">
        <f>ROUND((SUM('int 1D'!AM88,'int 2 D '!AM88,'int 3D '!AM88)/('Int-I'!$C$67+'Int-II'!$C$67+'Int-III '!$C$67))*100,2)</f>
        <v>34.85</v>
      </c>
      <c r="P77" s="433">
        <f>ROUND((SUM('int 1D'!AN88,'int 2 D '!AN88,'int 3D '!AN88)/('Int-I'!$C$67+'Int-II'!$C$67+'Int-III '!$C$67))*100,2)</f>
        <v>1.52</v>
      </c>
      <c r="Q77" s="454" t="str">
        <f>'Univ Res'!D80</f>
        <v>B</v>
      </c>
      <c r="R77" s="337">
        <f t="shared" si="1"/>
        <v>80</v>
      </c>
    </row>
    <row r="78" spans="3:18" x14ac:dyDescent="0.2">
      <c r="C78" s="311">
        <f>'Evaluation worksheet'!B82</f>
        <v>211413205074</v>
      </c>
      <c r="D78" s="214" t="str">
        <f>'Evaluation worksheet'!C82</f>
        <v>PREETHI.S</v>
      </c>
      <c r="E78" s="456">
        <f>ROUND(('Evaluation-N'!Y84/'Evaluation-N'!$Y$9)*100,2)</f>
        <v>63.33</v>
      </c>
      <c r="F78" s="456">
        <f>ROUND(('Evaluation-N'!Z84/'Evaluation-N'!$Z$9)*100,2)</f>
        <v>68</v>
      </c>
      <c r="G78" s="456">
        <f>ROUND(('Evaluation-N'!AA84/'Evaluation-N'!$AA$9)*100,2)</f>
        <v>26.67</v>
      </c>
      <c r="H78" s="456">
        <f>ROUND(('Evaluation-N'!AB84/'Evaluation-N'!$AB$9)*100,2)</f>
        <v>40</v>
      </c>
      <c r="I78" s="456">
        <f>ROUND(('Evaluation-N'!AC84/'Evaluation-N'!$AC$9)*100,2)</f>
        <v>93.33</v>
      </c>
      <c r="J78" s="456">
        <f>ROUND(('Evaluation-N'!AD84/'Evaluation-N'!$AD$9)*100,2)</f>
        <v>25</v>
      </c>
      <c r="K78" s="377">
        <f ca="1">ROUND((SUM('int 1D'!AI89,'int 2 D '!AI89,'int 3D '!AI89)/('Int-I'!$C$67+'Int-II'!$C$67+'Int-III '!$C$67))*100,2)</f>
        <v>56.06</v>
      </c>
      <c r="L78" s="433">
        <f>ROUND((SUM('int 1D'!AJ89,'int 2 D '!AJ89,'int 3D '!AJ89)/('Int-I'!$C$67+'Int-II'!$C$67+'Int-III '!$C$67))*100,2)</f>
        <v>50</v>
      </c>
      <c r="M78" s="433">
        <f>ROUND((SUM('int 1D'!AK89,'int 2 D '!AK89,'int 3D '!AK89)/('Int-I'!$C$67+'Int-II'!$C$67+'Int-III '!$C$67))*100,2)</f>
        <v>100</v>
      </c>
      <c r="N78" s="433">
        <f>ROUND((SUM('int 1D'!AL89,'int 2 D '!AL89,'int 3D '!AL89)/('Int-I'!$C$67+'Int-II'!$C$67+'Int-III '!$C$67))*100,2)</f>
        <v>56.06</v>
      </c>
      <c r="O78" s="433">
        <f>ROUND((SUM('int 1D'!AM89,'int 2 D '!AM89,'int 3D '!AM89)/('Int-I'!$C$67+'Int-II'!$C$67+'Int-III '!$C$67))*100,2)</f>
        <v>33.33</v>
      </c>
      <c r="P78" s="433">
        <f>ROUND((SUM('int 1D'!AN89,'int 2 D '!AN89,'int 3D '!AN89)/('Int-I'!$C$67+'Int-II'!$C$67+'Int-III '!$C$67))*100,2)</f>
        <v>3.03</v>
      </c>
      <c r="Q78" s="454" t="str">
        <f>'Univ Res'!D81</f>
        <v>B</v>
      </c>
      <c r="R78" s="337">
        <f t="shared" si="1"/>
        <v>80</v>
      </c>
    </row>
    <row r="79" spans="3:18" x14ac:dyDescent="0.2">
      <c r="C79" s="311">
        <f>'Evaluation worksheet'!B83</f>
        <v>211413205075</v>
      </c>
      <c r="D79" s="214" t="str">
        <f>'Evaluation worksheet'!C83</f>
        <v>PRIYANGA.N</v>
      </c>
      <c r="E79" s="456">
        <f>ROUND(('Evaluation-N'!Y85/'Evaluation-N'!$Y$9)*100,2)</f>
        <v>93.33</v>
      </c>
      <c r="F79" s="456">
        <f>ROUND(('Evaluation-N'!Z85/'Evaluation-N'!$Z$9)*100,2)</f>
        <v>64</v>
      </c>
      <c r="G79" s="456">
        <f>ROUND(('Evaluation-N'!AA85/'Evaluation-N'!$AA$9)*100,2)</f>
        <v>40</v>
      </c>
      <c r="H79" s="456">
        <f>ROUND(('Evaluation-N'!AB85/'Evaluation-N'!$AB$9)*100,2)</f>
        <v>40</v>
      </c>
      <c r="I79" s="456">
        <f>ROUND(('Evaluation-N'!AC85/'Evaluation-N'!$AC$9)*100,2)</f>
        <v>46.67</v>
      </c>
      <c r="J79" s="456">
        <f>ROUND(('Evaluation-N'!AD85/'Evaluation-N'!$AD$9)*100,2)</f>
        <v>45</v>
      </c>
      <c r="K79" s="377">
        <f ca="1">ROUND((SUM('int 1D'!AI90,'int 2 D '!AI90,'int 3D '!AI90)/('Int-I'!$C$67+'Int-II'!$C$67+'Int-III '!$C$67))*100,2)</f>
        <v>46.97</v>
      </c>
      <c r="L79" s="433">
        <f>ROUND((SUM('int 1D'!AJ90,'int 2 D '!AJ90,'int 3D '!AJ90)/('Int-I'!$C$67+'Int-II'!$C$67+'Int-III '!$C$67))*100,2)</f>
        <v>42.42</v>
      </c>
      <c r="M79" s="433">
        <f>ROUND((SUM('int 1D'!AK90,'int 2 D '!AK90,'int 3D '!AK90)/('Int-I'!$C$67+'Int-II'!$C$67+'Int-III '!$C$67))*100,2)</f>
        <v>95.45</v>
      </c>
      <c r="N79" s="433">
        <f>ROUND((SUM('int 1D'!AL90,'int 2 D '!AL90,'int 3D '!AL90)/('Int-I'!$C$67+'Int-II'!$C$67+'Int-III '!$C$67))*100,2)</f>
        <v>68.180000000000007</v>
      </c>
      <c r="O79" s="433">
        <f>ROUND((SUM('int 1D'!AM90,'int 2 D '!AM90,'int 3D '!AM90)/('Int-I'!$C$67+'Int-II'!$C$67+'Int-III '!$C$67))*100,2)</f>
        <v>15.15</v>
      </c>
      <c r="P79" s="433">
        <f>ROUND((SUM('int 1D'!AN90,'int 2 D '!AN90,'int 3D '!AN90)/('Int-I'!$C$67+'Int-II'!$C$67+'Int-III '!$C$67))*100,2)</f>
        <v>3.03</v>
      </c>
      <c r="Q79" s="454" t="str">
        <f>'Univ Res'!D82</f>
        <v>B</v>
      </c>
      <c r="R79" s="337">
        <f t="shared" si="1"/>
        <v>80</v>
      </c>
    </row>
    <row r="80" spans="3:18" x14ac:dyDescent="0.2">
      <c r="C80" s="311">
        <f>'Evaluation worksheet'!B84</f>
        <v>211413205076</v>
      </c>
      <c r="D80" s="214" t="str">
        <f>'Evaluation worksheet'!C84</f>
        <v>PRIYANGA SIVAPRASAD</v>
      </c>
      <c r="E80" s="456">
        <f>ROUND(('Evaluation-N'!Y86/'Evaluation-N'!$Y$9)*100,2)</f>
        <v>70</v>
      </c>
      <c r="F80" s="456">
        <f>ROUND(('Evaluation-N'!Z86/'Evaluation-N'!$Z$9)*100,2)</f>
        <v>68</v>
      </c>
      <c r="G80" s="456">
        <f>ROUND(('Evaluation-N'!AA86/'Evaluation-N'!$AA$9)*100,2)</f>
        <v>33.33</v>
      </c>
      <c r="H80" s="456">
        <f>ROUND(('Evaluation-N'!AB86/'Evaluation-N'!$AB$9)*100,2)</f>
        <v>26.67</v>
      </c>
      <c r="I80" s="456">
        <f>ROUND(('Evaluation-N'!AC86/'Evaluation-N'!$AC$9)*100,2)</f>
        <v>53.33</v>
      </c>
      <c r="J80" s="456">
        <f>ROUND(('Evaluation-N'!AD86/'Evaluation-N'!$AD$9)*100,2)</f>
        <v>40</v>
      </c>
      <c r="K80" s="377">
        <f ca="1">ROUND((SUM('int 1D'!AI91,'int 2 D '!AI91,'int 3D '!AI91)/('Int-I'!$C$67+'Int-II'!$C$67+'Int-III '!$C$67))*100,2)</f>
        <v>37.880000000000003</v>
      </c>
      <c r="L80" s="433">
        <f>ROUND((SUM('int 1D'!AJ91,'int 2 D '!AJ91,'int 3D '!AJ91)/('Int-I'!$C$67+'Int-II'!$C$67+'Int-III '!$C$67))*100,2)</f>
        <v>72.73</v>
      </c>
      <c r="M80" s="433">
        <f>ROUND((SUM('int 1D'!AK91,'int 2 D '!AK91,'int 3D '!AK91)/('Int-I'!$C$67+'Int-II'!$C$67+'Int-III '!$C$67))*100,2)</f>
        <v>81.819999999999993</v>
      </c>
      <c r="N80" s="433">
        <f>ROUND((SUM('int 1D'!AL91,'int 2 D '!AL91,'int 3D '!AL91)/('Int-I'!$C$67+'Int-II'!$C$67+'Int-III '!$C$67))*100,2)</f>
        <v>75.760000000000005</v>
      </c>
      <c r="O80" s="433">
        <f>ROUND((SUM('int 1D'!AM91,'int 2 D '!AM91,'int 3D '!AM91)/('Int-I'!$C$67+'Int-II'!$C$67+'Int-III '!$C$67))*100,2)</f>
        <v>36.36</v>
      </c>
      <c r="P80" s="433">
        <f>ROUND((SUM('int 1D'!AN91,'int 2 D '!AN91,'int 3D '!AN91)/('Int-I'!$C$67+'Int-II'!$C$67+'Int-III '!$C$67))*100,2)</f>
        <v>3.03</v>
      </c>
      <c r="Q80" s="454" t="str">
        <f>'Univ Res'!D83</f>
        <v>E</v>
      </c>
      <c r="R80" s="337">
        <f t="shared" si="1"/>
        <v>56</v>
      </c>
    </row>
    <row r="81" spans="3:18" x14ac:dyDescent="0.2">
      <c r="C81" s="311">
        <f>'Evaluation worksheet'!B85</f>
        <v>211413205077</v>
      </c>
      <c r="D81" s="214" t="str">
        <f>'Evaluation worksheet'!C85</f>
        <v>PRIYANKA.M</v>
      </c>
      <c r="E81" s="456">
        <f>ROUND(('Evaluation-N'!Y87/'Evaluation-N'!$Y$9)*100,2)</f>
        <v>93.33</v>
      </c>
      <c r="F81" s="456">
        <f>ROUND(('Evaluation-N'!Z87/'Evaluation-N'!$Z$9)*100,2)</f>
        <v>72</v>
      </c>
      <c r="G81" s="456">
        <f>ROUND(('Evaluation-N'!AA87/'Evaluation-N'!$AA$9)*100,2)</f>
        <v>46.67</v>
      </c>
      <c r="H81" s="456">
        <f>ROUND(('Evaluation-N'!AB87/'Evaluation-N'!$AB$9)*100,2)</f>
        <v>40</v>
      </c>
      <c r="I81" s="456">
        <f>ROUND(('Evaluation-N'!AC87/'Evaluation-N'!$AC$9)*100,2)</f>
        <v>80</v>
      </c>
      <c r="J81" s="456">
        <f>ROUND(('Evaluation-N'!AD87/'Evaluation-N'!$AD$9)*100,2)</f>
        <v>40</v>
      </c>
      <c r="K81" s="377">
        <f ca="1">ROUND((SUM('int 1D'!AI92,'int 2 D '!AI92,'int 3D '!AI92)/('Int-I'!$C$67+'Int-II'!$C$67+'Int-III '!$C$67))*100,2)</f>
        <v>57.58</v>
      </c>
      <c r="L81" s="433">
        <f>ROUND((SUM('int 1D'!AJ92,'int 2 D '!AJ92,'int 3D '!AJ92)/('Int-I'!$C$67+'Int-II'!$C$67+'Int-III '!$C$67))*100,2)</f>
        <v>66.67</v>
      </c>
      <c r="M81" s="433">
        <f>ROUND((SUM('int 1D'!AK92,'int 2 D '!AK92,'int 3D '!AK92)/('Int-I'!$C$67+'Int-II'!$C$67+'Int-III '!$C$67))*100,2)</f>
        <v>92.42</v>
      </c>
      <c r="N81" s="433">
        <f>ROUND((SUM('int 1D'!AL92,'int 2 D '!AL92,'int 3D '!AL92)/('Int-I'!$C$67+'Int-II'!$C$67+'Int-III '!$C$67))*100,2)</f>
        <v>60.61</v>
      </c>
      <c r="O81" s="433">
        <f>ROUND((SUM('int 1D'!AM92,'int 2 D '!AM92,'int 3D '!AM92)/('Int-I'!$C$67+'Int-II'!$C$67+'Int-III '!$C$67))*100,2)</f>
        <v>36.36</v>
      </c>
      <c r="P81" s="433">
        <f>ROUND((SUM('int 1D'!AN92,'int 2 D '!AN92,'int 3D '!AN92)/('Int-I'!$C$67+'Int-II'!$C$67+'Int-III '!$C$67))*100,2)</f>
        <v>1.52</v>
      </c>
      <c r="Q81" s="454" t="str">
        <f>'Univ Res'!D84</f>
        <v>C</v>
      </c>
      <c r="R81" s="337">
        <f t="shared" si="1"/>
        <v>70</v>
      </c>
    </row>
    <row r="82" spans="3:18" x14ac:dyDescent="0.2">
      <c r="C82" s="311">
        <f>'Evaluation worksheet'!B86</f>
        <v>211413205078</v>
      </c>
      <c r="D82" s="214" t="str">
        <f>'Evaluation worksheet'!C86</f>
        <v>RAHUL.K.C</v>
      </c>
      <c r="E82" s="456">
        <f>ROUND(('Evaluation-N'!Y88/'Evaluation-N'!$Y$9)*100,2)</f>
        <v>56.67</v>
      </c>
      <c r="F82" s="456">
        <f>ROUND(('Evaluation-N'!Z88/'Evaluation-N'!$Z$9)*100,2)</f>
        <v>56</v>
      </c>
      <c r="G82" s="456">
        <f>ROUND(('Evaluation-N'!AA88/'Evaluation-N'!$AA$9)*100,2)</f>
        <v>40</v>
      </c>
      <c r="H82" s="456">
        <f>ROUND(('Evaluation-N'!AB88/'Evaluation-N'!$AB$9)*100,2)</f>
        <v>26.67</v>
      </c>
      <c r="I82" s="456">
        <f>ROUND(('Evaluation-N'!AC88/'Evaluation-N'!$AC$9)*100,2)</f>
        <v>73.33</v>
      </c>
      <c r="J82" s="456">
        <f>ROUND(('Evaluation-N'!AD88/'Evaluation-N'!$AD$9)*100,2)</f>
        <v>25</v>
      </c>
      <c r="K82" s="377">
        <f ca="1">ROUND((SUM('int 1D'!AI93,'int 2 D '!AI93,'int 3D '!AI93)/('Int-I'!$C$67+'Int-II'!$C$67+'Int-III '!$C$67))*100,2)</f>
        <v>66.67</v>
      </c>
      <c r="L82" s="433">
        <f>ROUND((SUM('int 1D'!AJ93,'int 2 D '!AJ93,'int 3D '!AJ93)/('Int-I'!$C$67+'Int-II'!$C$67+'Int-III '!$C$67))*100,2)</f>
        <v>42.42</v>
      </c>
      <c r="M82" s="433">
        <f>ROUND((SUM('int 1D'!AK93,'int 2 D '!AK93,'int 3D '!AK93)/('Int-I'!$C$67+'Int-II'!$C$67+'Int-III '!$C$67))*100,2)</f>
        <v>77.27</v>
      </c>
      <c r="N82" s="433">
        <f>ROUND((SUM('int 1D'!AL93,'int 2 D '!AL93,'int 3D '!AL93)/('Int-I'!$C$67+'Int-II'!$C$67+'Int-III '!$C$67))*100,2)</f>
        <v>121.21</v>
      </c>
      <c r="O82" s="433">
        <f>ROUND((SUM('int 1D'!AM93,'int 2 D '!AM93,'int 3D '!AM93)/('Int-I'!$C$67+'Int-II'!$C$67+'Int-III '!$C$67))*100,2)</f>
        <v>40.909999999999997</v>
      </c>
      <c r="P82" s="433">
        <f>ROUND((SUM('int 1D'!AN93,'int 2 D '!AN93,'int 3D '!AN93)/('Int-I'!$C$67+'Int-II'!$C$67+'Int-III '!$C$67))*100,2)</f>
        <v>3.03</v>
      </c>
      <c r="Q82" s="454" t="str">
        <f>'Univ Res'!D85</f>
        <v>U</v>
      </c>
      <c r="R82" s="337">
        <f t="shared" si="1"/>
        <v>40</v>
      </c>
    </row>
    <row r="83" spans="3:18" x14ac:dyDescent="0.2">
      <c r="C83" s="311">
        <f>'Evaluation worksheet'!B87</f>
        <v>211413205079</v>
      </c>
      <c r="D83" s="214" t="str">
        <f>'Evaluation worksheet'!C87</f>
        <v>RAJESWARI.M.P</v>
      </c>
      <c r="E83" s="456">
        <f>ROUND(('Evaluation-N'!Y89/'Evaluation-N'!$Y$9)*100,2)</f>
        <v>76.67</v>
      </c>
      <c r="F83" s="456">
        <f>ROUND(('Evaluation-N'!Z89/'Evaluation-N'!$Z$9)*100,2)</f>
        <v>56</v>
      </c>
      <c r="G83" s="456">
        <f>ROUND(('Evaluation-N'!AA89/'Evaluation-N'!$AA$9)*100,2)</f>
        <v>33.33</v>
      </c>
      <c r="H83" s="456">
        <f>ROUND(('Evaluation-N'!AB89/'Evaluation-N'!$AB$9)*100,2)</f>
        <v>26.67</v>
      </c>
      <c r="I83" s="456">
        <f>ROUND(('Evaluation-N'!AC89/'Evaluation-N'!$AC$9)*100,2)</f>
        <v>93.33</v>
      </c>
      <c r="J83" s="456">
        <f>ROUND(('Evaluation-N'!AD89/'Evaluation-N'!$AD$9)*100,2)</f>
        <v>35</v>
      </c>
      <c r="K83" s="377">
        <f ca="1">ROUND((SUM('int 1D'!AI94,'int 2 D '!AI94,'int 3D '!AI94)/('Int-I'!$C$67+'Int-II'!$C$67+'Int-III '!$C$67))*100,2)</f>
        <v>30.3</v>
      </c>
      <c r="L83" s="433">
        <f>ROUND((SUM('int 1D'!AJ94,'int 2 D '!AJ94,'int 3D '!AJ94)/('Int-I'!$C$67+'Int-II'!$C$67+'Int-III '!$C$67))*100,2)</f>
        <v>90.91</v>
      </c>
      <c r="M83" s="433">
        <f>ROUND((SUM('int 1D'!AK94,'int 2 D '!AK94,'int 3D '!AK94)/('Int-I'!$C$67+'Int-II'!$C$67+'Int-III '!$C$67))*100,2)</f>
        <v>74.239999999999995</v>
      </c>
      <c r="N83" s="433">
        <f>ROUND((SUM('int 1D'!AL94,'int 2 D '!AL94,'int 3D '!AL94)/('Int-I'!$C$67+'Int-II'!$C$67+'Int-III '!$C$67))*100,2)</f>
        <v>125.76</v>
      </c>
      <c r="O83" s="433">
        <f>ROUND((SUM('int 1D'!AM94,'int 2 D '!AM94,'int 3D '!AM94)/('Int-I'!$C$67+'Int-II'!$C$67+'Int-III '!$C$67))*100,2)</f>
        <v>28.79</v>
      </c>
      <c r="P83" s="433">
        <f>ROUND((SUM('int 1D'!AN94,'int 2 D '!AN94,'int 3D '!AN94)/('Int-I'!$C$67+'Int-II'!$C$67+'Int-III '!$C$67))*100,2)</f>
        <v>1.52</v>
      </c>
      <c r="Q83" s="454" t="str">
        <f>'Univ Res'!D86</f>
        <v>C</v>
      </c>
      <c r="R83" s="337">
        <f t="shared" si="1"/>
        <v>70</v>
      </c>
    </row>
    <row r="84" spans="3:18" x14ac:dyDescent="0.2">
      <c r="C84" s="311">
        <f>'Evaluation worksheet'!B88</f>
        <v>211413205080</v>
      </c>
      <c r="D84" s="214" t="str">
        <f>'Evaluation worksheet'!C88</f>
        <v>RAJ MOHAN.D</v>
      </c>
      <c r="E84" s="456">
        <f>ROUND(('Evaluation-N'!Y90/'Evaluation-N'!$Y$9)*100,2)</f>
        <v>76.67</v>
      </c>
      <c r="F84" s="456">
        <f>ROUND(('Evaluation-N'!Z90/'Evaluation-N'!$Z$9)*100,2)</f>
        <v>20</v>
      </c>
      <c r="G84" s="456">
        <f>ROUND(('Evaluation-N'!AA90/'Evaluation-N'!$AA$9)*100,2)</f>
        <v>13.33</v>
      </c>
      <c r="H84" s="456">
        <f>ROUND(('Evaluation-N'!AB90/'Evaluation-N'!$AB$9)*100,2)</f>
        <v>40</v>
      </c>
      <c r="I84" s="456">
        <f>ROUND(('Evaluation-N'!AC90/'Evaluation-N'!$AC$9)*100,2)</f>
        <v>53.33</v>
      </c>
      <c r="J84" s="456">
        <f>ROUND(('Evaluation-N'!AD90/'Evaluation-N'!$AD$9)*100,2)</f>
        <v>35</v>
      </c>
      <c r="K84" s="377">
        <f ca="1">ROUND((SUM('int 1D'!AI95,'int 2 D '!AI95,'int 3D '!AI95)/('Int-I'!$C$67+'Int-II'!$C$67+'Int-III '!$C$67))*100,2)</f>
        <v>56.06</v>
      </c>
      <c r="L84" s="433">
        <f>ROUND((SUM('int 1D'!AJ95,'int 2 D '!AJ95,'int 3D '!AJ95)/('Int-I'!$C$67+'Int-II'!$C$67+'Int-III '!$C$67))*100,2)</f>
        <v>42.42</v>
      </c>
      <c r="M84" s="433">
        <f>ROUND((SUM('int 1D'!AK95,'int 2 D '!AK95,'int 3D '!AK95)/('Int-I'!$C$67+'Int-II'!$C$67+'Int-III '!$C$67))*100,2)</f>
        <v>86.36</v>
      </c>
      <c r="N84" s="433">
        <f>ROUND((SUM('int 1D'!AL95,'int 2 D '!AL95,'int 3D '!AL95)/('Int-I'!$C$67+'Int-II'!$C$67+'Int-III '!$C$67))*100,2)</f>
        <v>48.48</v>
      </c>
      <c r="O84" s="433">
        <f>ROUND((SUM('int 1D'!AM95,'int 2 D '!AM95,'int 3D '!AM95)/('Int-I'!$C$67+'Int-II'!$C$67+'Int-III '!$C$67))*100,2)</f>
        <v>36.36</v>
      </c>
      <c r="P84" s="433">
        <f>ROUND((SUM('int 1D'!AN95,'int 2 D '!AN95,'int 3D '!AN95)/('Int-I'!$C$67+'Int-II'!$C$67+'Int-III '!$C$67))*100,2)</f>
        <v>3.03</v>
      </c>
      <c r="Q84" s="454" t="str">
        <f>'Univ Res'!D87</f>
        <v>C</v>
      </c>
      <c r="R84" s="337">
        <f t="shared" si="1"/>
        <v>70</v>
      </c>
    </row>
    <row r="85" spans="3:18" x14ac:dyDescent="0.2">
      <c r="C85" s="311">
        <f>'Evaluation worksheet'!B89</f>
        <v>211413205081</v>
      </c>
      <c r="D85" s="214" t="str">
        <f>'Evaluation worksheet'!C89</f>
        <v>RANGEELA.D</v>
      </c>
      <c r="E85" s="456">
        <f>ROUND(('Evaluation-N'!Y91/'Evaluation-N'!$Y$9)*100,2)</f>
        <v>83.33</v>
      </c>
      <c r="F85" s="456">
        <f>ROUND(('Evaluation-N'!Z91/'Evaluation-N'!$Z$9)*100,2)</f>
        <v>72</v>
      </c>
      <c r="G85" s="456">
        <f>ROUND(('Evaluation-N'!AA91/'Evaluation-N'!$AA$9)*100,2)</f>
        <v>40</v>
      </c>
      <c r="H85" s="456">
        <f>ROUND(('Evaluation-N'!AB91/'Evaluation-N'!$AB$9)*100,2)</f>
        <v>40</v>
      </c>
      <c r="I85" s="456">
        <f>ROUND(('Evaluation-N'!AC91/'Evaluation-N'!$AC$9)*100,2)</f>
        <v>66.67</v>
      </c>
      <c r="J85" s="456">
        <f>ROUND(('Evaluation-N'!AD91/'Evaluation-N'!$AD$9)*100,2)</f>
        <v>40</v>
      </c>
      <c r="K85" s="377">
        <f ca="1">ROUND((SUM('int 1D'!AI96,'int 2 D '!AI96,'int 3D '!AI96)/('Int-I'!$C$67+'Int-II'!$C$67+'Int-III '!$C$67))*100,2)</f>
        <v>46.97</v>
      </c>
      <c r="L85" s="433">
        <f>ROUND((SUM('int 1D'!AJ96,'int 2 D '!AJ96,'int 3D '!AJ96)/('Int-I'!$C$67+'Int-II'!$C$67+'Int-III '!$C$67))*100,2)</f>
        <v>68.180000000000007</v>
      </c>
      <c r="M85" s="433">
        <f>ROUND((SUM('int 1D'!AK96,'int 2 D '!AK96,'int 3D '!AK96)/('Int-I'!$C$67+'Int-II'!$C$67+'Int-III '!$C$67))*100,2)</f>
        <v>72.73</v>
      </c>
      <c r="N85" s="433">
        <f>ROUND((SUM('int 1D'!AL96,'int 2 D '!AL96,'int 3D '!AL96)/('Int-I'!$C$67+'Int-II'!$C$67+'Int-III '!$C$67))*100,2)</f>
        <v>83.33</v>
      </c>
      <c r="O85" s="433">
        <f>ROUND((SUM('int 1D'!AM96,'int 2 D '!AM96,'int 3D '!AM96)/('Int-I'!$C$67+'Int-II'!$C$67+'Int-III '!$C$67))*100,2)</f>
        <v>34.85</v>
      </c>
      <c r="P85" s="433">
        <f>ROUND((SUM('int 1D'!AN96,'int 2 D '!AN96,'int 3D '!AN96)/('Int-I'!$C$67+'Int-II'!$C$67+'Int-III '!$C$67))*100,2)</f>
        <v>1.52</v>
      </c>
      <c r="Q85" s="454" t="str">
        <f>'Univ Res'!D88</f>
        <v>C</v>
      </c>
      <c r="R85" s="337">
        <f t="shared" si="1"/>
        <v>70</v>
      </c>
    </row>
    <row r="86" spans="3:18" x14ac:dyDescent="0.2">
      <c r="C86" s="311">
        <f>'Evaluation worksheet'!B90</f>
        <v>211413205082</v>
      </c>
      <c r="D86" s="214" t="str">
        <f>'Evaluation worksheet'!C90</f>
        <v>RATHI.J</v>
      </c>
      <c r="E86" s="456">
        <f>ROUND(('Evaluation-N'!Y92/'Evaluation-N'!$Y$9)*100,2)</f>
        <v>83.33</v>
      </c>
      <c r="F86" s="456">
        <f>ROUND(('Evaluation-N'!Z92/'Evaluation-N'!$Z$9)*100,2)</f>
        <v>56</v>
      </c>
      <c r="G86" s="456">
        <f>ROUND(('Evaluation-N'!AA92/'Evaluation-N'!$AA$9)*100,2)</f>
        <v>40</v>
      </c>
      <c r="H86" s="456">
        <f>ROUND(('Evaluation-N'!AB92/'Evaluation-N'!$AB$9)*100,2)</f>
        <v>26.67</v>
      </c>
      <c r="I86" s="456">
        <f>ROUND(('Evaluation-N'!AC92/'Evaluation-N'!$AC$9)*100,2)</f>
        <v>80</v>
      </c>
      <c r="J86" s="456">
        <f>ROUND(('Evaluation-N'!AD92/'Evaluation-N'!$AD$9)*100,2)</f>
        <v>35</v>
      </c>
      <c r="K86" s="377">
        <f ca="1">ROUND((SUM('int 1D'!AI97,'int 2 D '!AI97,'int 3D '!AI97)/('Int-I'!$C$67+'Int-II'!$C$67+'Int-III '!$C$67))*100,2)</f>
        <v>59.09</v>
      </c>
      <c r="L86" s="433">
        <f>ROUND((SUM('int 1D'!AJ97,'int 2 D '!AJ97,'int 3D '!AJ97)/('Int-I'!$C$67+'Int-II'!$C$67+'Int-III '!$C$67))*100,2)</f>
        <v>36.36</v>
      </c>
      <c r="M86" s="433">
        <f>ROUND((SUM('int 1D'!AK97,'int 2 D '!AK97,'int 3D '!AK97)/('Int-I'!$C$67+'Int-II'!$C$67+'Int-III '!$C$67))*100,2)</f>
        <v>89.39</v>
      </c>
      <c r="N86" s="433">
        <f>ROUND((SUM('int 1D'!AL97,'int 2 D '!AL97,'int 3D '!AL97)/('Int-I'!$C$67+'Int-II'!$C$67+'Int-III '!$C$67))*100,2)</f>
        <v>83.33</v>
      </c>
      <c r="O86" s="433">
        <f>ROUND((SUM('int 1D'!AM97,'int 2 D '!AM97,'int 3D '!AM97)/('Int-I'!$C$67+'Int-II'!$C$67+'Int-III '!$C$67))*100,2)</f>
        <v>36.36</v>
      </c>
      <c r="P86" s="433">
        <f>ROUND((SUM('int 1D'!AN97,'int 2 D '!AN97,'int 3D '!AN97)/('Int-I'!$C$67+'Int-II'!$C$67+'Int-III '!$C$67))*100,2)</f>
        <v>3.03</v>
      </c>
      <c r="Q86" s="454" t="str">
        <f>'Univ Res'!D89</f>
        <v>B</v>
      </c>
      <c r="R86" s="337">
        <f t="shared" si="1"/>
        <v>80</v>
      </c>
    </row>
    <row r="87" spans="3:18" x14ac:dyDescent="0.2">
      <c r="C87" s="311">
        <f>'Evaluation worksheet'!B91</f>
        <v>211413205083</v>
      </c>
      <c r="D87" s="214" t="str">
        <f>'Evaluation worksheet'!C91</f>
        <v>REDDY HEMANTH.T</v>
      </c>
      <c r="E87" s="456">
        <f>ROUND(('Evaluation-N'!Y93/'Evaluation-N'!$Y$9)*100,2)</f>
        <v>60</v>
      </c>
      <c r="F87" s="456">
        <f>ROUND(('Evaluation-N'!Z93/'Evaluation-N'!$Z$9)*100,2)</f>
        <v>36</v>
      </c>
      <c r="G87" s="456">
        <f>ROUND(('Evaluation-N'!AA93/'Evaluation-N'!$AA$9)*100,2)</f>
        <v>20</v>
      </c>
      <c r="H87" s="456">
        <f>ROUND(('Evaluation-N'!AB93/'Evaluation-N'!$AB$9)*100,2)</f>
        <v>13.33</v>
      </c>
      <c r="I87" s="456">
        <f>ROUND(('Evaluation-N'!AC93/'Evaluation-N'!$AC$9)*100,2)</f>
        <v>80</v>
      </c>
      <c r="J87" s="456">
        <f>ROUND(('Evaluation-N'!AD93/'Evaluation-N'!$AD$9)*100,2)</f>
        <v>35</v>
      </c>
      <c r="K87" s="377">
        <f ca="1">ROUND((SUM('int 1D'!AI98,'int 2 D '!AI98,'int 3D '!AI98)/('Int-I'!$C$67+'Int-II'!$C$67+'Int-III '!$C$67))*100,2)</f>
        <v>39.39</v>
      </c>
      <c r="L87" s="433">
        <f>ROUND((SUM('int 1D'!AJ98,'int 2 D '!AJ98,'int 3D '!AJ98)/('Int-I'!$C$67+'Int-II'!$C$67+'Int-III '!$C$67))*100,2)</f>
        <v>74.239999999999995</v>
      </c>
      <c r="M87" s="433">
        <f>ROUND((SUM('int 1D'!AK98,'int 2 D '!AK98,'int 3D '!AK98)/('Int-I'!$C$67+'Int-II'!$C$67+'Int-III '!$C$67))*100,2)</f>
        <v>78.790000000000006</v>
      </c>
      <c r="N87" s="433">
        <f>ROUND((SUM('int 1D'!AL98,'int 2 D '!AL98,'int 3D '!AL98)/('Int-I'!$C$67+'Int-II'!$C$67+'Int-III '!$C$67))*100,2)</f>
        <v>100</v>
      </c>
      <c r="O87" s="433">
        <f>ROUND((SUM('int 1D'!AM98,'int 2 D '!AM98,'int 3D '!AM98)/('Int-I'!$C$67+'Int-II'!$C$67+'Int-III '!$C$67))*100,2)</f>
        <v>28.79</v>
      </c>
      <c r="P87" s="433">
        <f>ROUND((SUM('int 1D'!AN98,'int 2 D '!AN98,'int 3D '!AN98)/('Int-I'!$C$67+'Int-II'!$C$67+'Int-III '!$C$67))*100,2)</f>
        <v>3.03</v>
      </c>
      <c r="Q87" s="454" t="str">
        <f>'Univ Res'!D90</f>
        <v>C</v>
      </c>
      <c r="R87" s="337">
        <f t="shared" si="1"/>
        <v>70</v>
      </c>
    </row>
    <row r="88" spans="3:18" x14ac:dyDescent="0.2">
      <c r="C88" s="311">
        <f>'Evaluation worksheet'!B92</f>
        <v>211413205084</v>
      </c>
      <c r="D88" s="214" t="str">
        <f>'Evaluation worksheet'!C92</f>
        <v>REJOY JOHN BENJAMIN</v>
      </c>
      <c r="E88" s="456">
        <f>ROUND(('Evaluation-N'!Y94/'Evaluation-N'!$Y$9)*100,2)</f>
        <v>83.33</v>
      </c>
      <c r="F88" s="456">
        <f>ROUND(('Evaluation-N'!Z94/'Evaluation-N'!$Z$9)*100,2)</f>
        <v>72</v>
      </c>
      <c r="G88" s="456">
        <f>ROUND(('Evaluation-N'!AA94/'Evaluation-N'!$AA$9)*100,2)</f>
        <v>40</v>
      </c>
      <c r="H88" s="456">
        <f>ROUND(('Evaluation-N'!AB94/'Evaluation-N'!$AB$9)*100,2)</f>
        <v>40</v>
      </c>
      <c r="I88" s="456">
        <f>ROUND(('Evaluation-N'!AC94/'Evaluation-N'!$AC$9)*100,2)</f>
        <v>93.33</v>
      </c>
      <c r="J88" s="456">
        <f>ROUND(('Evaluation-N'!AD94/'Evaluation-N'!$AD$9)*100,2)</f>
        <v>40</v>
      </c>
      <c r="K88" s="377">
        <f ca="1">ROUND((SUM('int 1D'!AI99,'int 2 D '!AI99,'int 3D '!AI99)/('Int-I'!$C$67+'Int-II'!$C$67+'Int-III '!$C$67))*100,2)</f>
        <v>51.52</v>
      </c>
      <c r="L88" s="433">
        <f>ROUND((SUM('int 1D'!AJ99,'int 2 D '!AJ99,'int 3D '!AJ99)/('Int-I'!$C$67+'Int-II'!$C$67+'Int-III '!$C$67))*100,2)</f>
        <v>36.36</v>
      </c>
      <c r="M88" s="433">
        <f>ROUND((SUM('int 1D'!AK99,'int 2 D '!AK99,'int 3D '!AK99)/('Int-I'!$C$67+'Int-II'!$C$67+'Int-III '!$C$67))*100,2)</f>
        <v>75.760000000000005</v>
      </c>
      <c r="N88" s="433">
        <f>ROUND((SUM('int 1D'!AL99,'int 2 D '!AL99,'int 3D '!AL99)/('Int-I'!$C$67+'Int-II'!$C$67+'Int-III '!$C$67))*100,2)</f>
        <v>107.58</v>
      </c>
      <c r="O88" s="433">
        <f>ROUND((SUM('int 1D'!AM99,'int 2 D '!AM99,'int 3D '!AM99)/('Int-I'!$C$67+'Int-II'!$C$67+'Int-III '!$C$67))*100,2)</f>
        <v>39.39</v>
      </c>
      <c r="P88" s="433">
        <f>ROUND((SUM('int 1D'!AN99,'int 2 D '!AN99,'int 3D '!AN99)/('Int-I'!$C$67+'Int-II'!$C$67+'Int-III '!$C$67))*100,2)</f>
        <v>3.03</v>
      </c>
      <c r="Q88" s="454" t="str">
        <f>'Univ Res'!D91</f>
        <v>B</v>
      </c>
      <c r="R88" s="337">
        <f t="shared" si="1"/>
        <v>80</v>
      </c>
    </row>
    <row r="89" spans="3:18" x14ac:dyDescent="0.2">
      <c r="C89" s="311">
        <f>'Evaluation worksheet'!B93</f>
        <v>211413205085</v>
      </c>
      <c r="D89" s="214" t="str">
        <f>'Evaluation worksheet'!C93</f>
        <v>RENUKA.M</v>
      </c>
      <c r="E89" s="456">
        <f>ROUND(('Evaluation-N'!Y95/'Evaluation-N'!$Y$9)*100,2)</f>
        <v>70</v>
      </c>
      <c r="F89" s="456">
        <f>ROUND(('Evaluation-N'!Z95/'Evaluation-N'!$Z$9)*100,2)</f>
        <v>88</v>
      </c>
      <c r="G89" s="456">
        <f>ROUND(('Evaluation-N'!AA95/'Evaluation-N'!$AA$9)*100,2)</f>
        <v>40</v>
      </c>
      <c r="H89" s="456">
        <f>ROUND(('Evaluation-N'!AB95/'Evaluation-N'!$AB$9)*100,2)</f>
        <v>20</v>
      </c>
      <c r="I89" s="456">
        <f>ROUND(('Evaluation-N'!AC95/'Evaluation-N'!$AC$9)*100,2)</f>
        <v>46.67</v>
      </c>
      <c r="J89" s="456">
        <f>ROUND(('Evaluation-N'!AD95/'Evaluation-N'!$AD$9)*100,2)</f>
        <v>45</v>
      </c>
      <c r="K89" s="377">
        <f ca="1">ROUND((SUM('int 1D'!AI100,'int 2 D '!AI100,'int 3D '!AI100)/('Int-I'!$C$67+'Int-II'!$C$67+'Int-III '!$C$67))*100,2)</f>
        <v>43.94</v>
      </c>
      <c r="L89" s="433">
        <f>ROUND((SUM('int 1D'!AJ100,'int 2 D '!AJ100,'int 3D '!AJ100)/('Int-I'!$C$67+'Int-II'!$C$67+'Int-III '!$C$67))*100,2)</f>
        <v>77.27</v>
      </c>
      <c r="M89" s="433">
        <f>ROUND((SUM('int 1D'!AK100,'int 2 D '!AK100,'int 3D '!AK100)/('Int-I'!$C$67+'Int-II'!$C$67+'Int-III '!$C$67))*100,2)</f>
        <v>87.88</v>
      </c>
      <c r="N89" s="433">
        <f>ROUND((SUM('int 1D'!AL100,'int 2 D '!AL100,'int 3D '!AL100)/('Int-I'!$C$67+'Int-II'!$C$67+'Int-III '!$C$67))*100,2)</f>
        <v>78.790000000000006</v>
      </c>
      <c r="O89" s="433">
        <f>ROUND((SUM('int 1D'!AM100,'int 2 D '!AM100,'int 3D '!AM100)/('Int-I'!$C$67+'Int-II'!$C$67+'Int-III '!$C$67))*100,2)</f>
        <v>40.909999999999997</v>
      </c>
      <c r="P89" s="433">
        <f>ROUND((SUM('int 1D'!AN100,'int 2 D '!AN100,'int 3D '!AN100)/('Int-I'!$C$67+'Int-II'!$C$67+'Int-III '!$C$67))*100,2)</f>
        <v>3.03</v>
      </c>
      <c r="Q89" s="454" t="str">
        <f>'Univ Res'!D92</f>
        <v>C</v>
      </c>
      <c r="R89" s="337">
        <f t="shared" si="1"/>
        <v>70</v>
      </c>
    </row>
    <row r="90" spans="3:18" x14ac:dyDescent="0.2">
      <c r="C90" s="311">
        <f>'Evaluation worksheet'!B94</f>
        <v>211413205086</v>
      </c>
      <c r="D90" s="214" t="str">
        <f>'Evaluation worksheet'!C94</f>
        <v>ROSHAN DHARMA</v>
      </c>
      <c r="E90" s="456">
        <f>ROUND(('Evaluation-N'!Y96/'Evaluation-N'!$Y$9)*100,2)</f>
        <v>76.67</v>
      </c>
      <c r="F90" s="456">
        <f>ROUND(('Evaluation-N'!Z96/'Evaluation-N'!$Z$9)*100,2)</f>
        <v>68</v>
      </c>
      <c r="G90" s="456">
        <f>ROUND(('Evaluation-N'!AA96/'Evaluation-N'!$AA$9)*100,2)</f>
        <v>46.67</v>
      </c>
      <c r="H90" s="456">
        <f>ROUND(('Evaluation-N'!AB96/'Evaluation-N'!$AB$9)*100,2)</f>
        <v>40</v>
      </c>
      <c r="I90" s="456">
        <f>ROUND(('Evaluation-N'!AC96/'Evaluation-N'!$AC$9)*100,2)</f>
        <v>93.33</v>
      </c>
      <c r="J90" s="456">
        <f>ROUND(('Evaluation-N'!AD96/'Evaluation-N'!$AD$9)*100,2)</f>
        <v>35</v>
      </c>
      <c r="K90" s="377">
        <f ca="1">ROUND((SUM('int 1D'!AI101,'int 2 D '!AI101,'int 3D '!AI101)/('Int-I'!$C$67+'Int-II'!$C$67+'Int-III '!$C$67))*100,2)</f>
        <v>50</v>
      </c>
      <c r="L90" s="433">
        <f>ROUND((SUM('int 1D'!AJ101,'int 2 D '!AJ101,'int 3D '!AJ101)/('Int-I'!$C$67+'Int-II'!$C$67+'Int-III '!$C$67))*100,2)</f>
        <v>66.67</v>
      </c>
      <c r="M90" s="433">
        <f>ROUND((SUM('int 1D'!AK101,'int 2 D '!AK101,'int 3D '!AK101)/('Int-I'!$C$67+'Int-II'!$C$67+'Int-III '!$C$67))*100,2)</f>
        <v>81.819999999999993</v>
      </c>
      <c r="N90" s="433">
        <f>ROUND((SUM('int 1D'!AL101,'int 2 D '!AL101,'int 3D '!AL101)/('Int-I'!$C$67+'Int-II'!$C$67+'Int-III '!$C$67))*100,2)</f>
        <v>72.73</v>
      </c>
      <c r="O90" s="433">
        <f>ROUND((SUM('int 1D'!AM101,'int 2 D '!AM101,'int 3D '!AM101)/('Int-I'!$C$67+'Int-II'!$C$67+'Int-III '!$C$67))*100,2)</f>
        <v>25.76</v>
      </c>
      <c r="P90" s="433">
        <f>ROUND((SUM('int 1D'!AN101,'int 2 D '!AN101,'int 3D '!AN101)/('Int-I'!$C$67+'Int-II'!$C$67+'Int-III '!$C$67))*100,2)</f>
        <v>1.52</v>
      </c>
      <c r="Q90" s="454" t="str">
        <f>'Univ Res'!D93</f>
        <v>B</v>
      </c>
      <c r="R90" s="337">
        <f t="shared" si="1"/>
        <v>80</v>
      </c>
    </row>
    <row r="91" spans="3:18" x14ac:dyDescent="0.2">
      <c r="C91" s="311">
        <f>'Evaluation worksheet'!B95</f>
        <v>211413205087</v>
      </c>
      <c r="D91" s="214" t="str">
        <f>'Evaluation worksheet'!C95</f>
        <v>RUBIKA.K</v>
      </c>
      <c r="E91" s="456">
        <f>ROUND(('Evaluation-N'!Y97/'Evaluation-N'!$Y$9)*100,2)</f>
        <v>66.67</v>
      </c>
      <c r="F91" s="456">
        <f>ROUND(('Evaluation-N'!Z97/'Evaluation-N'!$Z$9)*100,2)</f>
        <v>60</v>
      </c>
      <c r="G91" s="456">
        <f>ROUND(('Evaluation-N'!AA97/'Evaluation-N'!$AA$9)*100,2)</f>
        <v>33.33</v>
      </c>
      <c r="H91" s="456">
        <f>ROUND(('Evaluation-N'!AB97/'Evaluation-N'!$AB$9)*100,2)</f>
        <v>40</v>
      </c>
      <c r="I91" s="456">
        <f>ROUND(('Evaluation-N'!AC97/'Evaluation-N'!$AC$9)*100,2)</f>
        <v>73.33</v>
      </c>
      <c r="J91" s="456">
        <f>ROUND(('Evaluation-N'!AD97/'Evaluation-N'!$AD$9)*100,2)</f>
        <v>35</v>
      </c>
      <c r="K91" s="377">
        <f ca="1">ROUND((SUM('int 1D'!AI102,'int 2 D '!AI102,'int 3D '!AI102)/('Int-I'!$C$67+'Int-II'!$C$67+'Int-III '!$C$67))*100,2)</f>
        <v>45.45</v>
      </c>
      <c r="L91" s="433">
        <f>ROUND((SUM('int 1D'!AJ102,'int 2 D '!AJ102,'int 3D '!AJ102)/('Int-I'!$C$67+'Int-II'!$C$67+'Int-III '!$C$67))*100,2)</f>
        <v>63.64</v>
      </c>
      <c r="M91" s="433">
        <f>ROUND((SUM('int 1D'!AK102,'int 2 D '!AK102,'int 3D '!AK102)/('Int-I'!$C$67+'Int-II'!$C$67+'Int-III '!$C$67))*100,2)</f>
        <v>86.36</v>
      </c>
      <c r="N91" s="433">
        <f>ROUND((SUM('int 1D'!AL102,'int 2 D '!AL102,'int 3D '!AL102)/('Int-I'!$C$67+'Int-II'!$C$67+'Int-III '!$C$67))*100,2)</f>
        <v>66.67</v>
      </c>
      <c r="O91" s="433">
        <f>ROUND((SUM('int 1D'!AM102,'int 2 D '!AM102,'int 3D '!AM102)/('Int-I'!$C$67+'Int-II'!$C$67+'Int-III '!$C$67))*100,2)</f>
        <v>33.33</v>
      </c>
      <c r="P91" s="433">
        <f>ROUND((SUM('int 1D'!AN102,'int 2 D '!AN102,'int 3D '!AN102)/('Int-I'!$C$67+'Int-II'!$C$67+'Int-III '!$C$67))*100,2)</f>
        <v>3.03</v>
      </c>
      <c r="Q91" s="454" t="str">
        <f>'Univ Res'!D94</f>
        <v>B</v>
      </c>
      <c r="R91" s="337">
        <f t="shared" si="1"/>
        <v>80</v>
      </c>
    </row>
    <row r="92" spans="3:18" x14ac:dyDescent="0.2">
      <c r="C92" s="311">
        <f>'Evaluation worksheet'!B96</f>
        <v>211413205088</v>
      </c>
      <c r="D92" s="214" t="str">
        <f>'Evaluation worksheet'!C96</f>
        <v>SALAI DHAMAYANTHI.M.S</v>
      </c>
      <c r="E92" s="456">
        <f>ROUND(('Evaluation-N'!Y98/'Evaluation-N'!$Y$9)*100,2)</f>
        <v>93.33</v>
      </c>
      <c r="F92" s="456">
        <f>ROUND(('Evaluation-N'!Z98/'Evaluation-N'!$Z$9)*100,2)</f>
        <v>76</v>
      </c>
      <c r="G92" s="456">
        <f>ROUND(('Evaluation-N'!AA98/'Evaluation-N'!$AA$9)*100,2)</f>
        <v>33.33</v>
      </c>
      <c r="H92" s="456">
        <f>ROUND(('Evaluation-N'!AB98/'Evaluation-N'!$AB$9)*100,2)</f>
        <v>20</v>
      </c>
      <c r="I92" s="456">
        <f>ROUND(('Evaluation-N'!AC98/'Evaluation-N'!$AC$9)*100,2)</f>
        <v>66.67</v>
      </c>
      <c r="J92" s="456">
        <f>ROUND(('Evaluation-N'!AD98/'Evaluation-N'!$AD$9)*100,2)</f>
        <v>20</v>
      </c>
      <c r="K92" s="377">
        <f ca="1">ROUND((SUM('int 1D'!AI103,'int 2 D '!AI103,'int 3D '!AI103)/('Int-I'!$C$67+'Int-II'!$C$67+'Int-III '!$C$67))*100,2)</f>
        <v>77.27</v>
      </c>
      <c r="L92" s="433">
        <f>ROUND((SUM('int 1D'!AJ103,'int 2 D '!AJ103,'int 3D '!AJ103)/('Int-I'!$C$67+'Int-II'!$C$67+'Int-III '!$C$67))*100,2)</f>
        <v>45.45</v>
      </c>
      <c r="M92" s="433">
        <f>ROUND((SUM('int 1D'!AK103,'int 2 D '!AK103,'int 3D '!AK103)/('Int-I'!$C$67+'Int-II'!$C$67+'Int-III '!$C$67))*100,2)</f>
        <v>87.88</v>
      </c>
      <c r="N92" s="433">
        <f>ROUND((SUM('int 1D'!AL103,'int 2 D '!AL103,'int 3D '!AL103)/('Int-I'!$C$67+'Int-II'!$C$67+'Int-III '!$C$67))*100,2)</f>
        <v>66.67</v>
      </c>
      <c r="O92" s="433">
        <f>ROUND((SUM('int 1D'!AM103,'int 2 D '!AM103,'int 3D '!AM103)/('Int-I'!$C$67+'Int-II'!$C$67+'Int-III '!$C$67))*100,2)</f>
        <v>37.880000000000003</v>
      </c>
      <c r="P92" s="433">
        <f>ROUND((SUM('int 1D'!AN103,'int 2 D '!AN103,'int 3D '!AN103)/('Int-I'!$C$67+'Int-II'!$C$67+'Int-III '!$C$67))*100,2)</f>
        <v>3.03</v>
      </c>
      <c r="Q92" s="454" t="str">
        <f>'Univ Res'!D95</f>
        <v>B</v>
      </c>
      <c r="R92" s="337">
        <f t="shared" si="1"/>
        <v>80</v>
      </c>
    </row>
    <row r="93" spans="3:18" x14ac:dyDescent="0.2">
      <c r="C93" s="311">
        <f>'Evaluation worksheet'!B97</f>
        <v>211413205089</v>
      </c>
      <c r="D93" s="214" t="str">
        <f>'Evaluation worksheet'!C97</f>
        <v>SAMYUKTHA.R</v>
      </c>
      <c r="E93" s="456">
        <f>ROUND(('Evaluation-N'!Y99/'Evaluation-N'!$Y$9)*100,2)</f>
        <v>60</v>
      </c>
      <c r="F93" s="456">
        <f>ROUND(('Evaluation-N'!Z99/'Evaluation-N'!$Z$9)*100,2)</f>
        <v>44</v>
      </c>
      <c r="G93" s="456">
        <f>ROUND(('Evaluation-N'!AA99/'Evaluation-N'!$AA$9)*100,2)</f>
        <v>33.33</v>
      </c>
      <c r="H93" s="456">
        <f>ROUND(('Evaluation-N'!AB99/'Evaluation-N'!$AB$9)*100,2)</f>
        <v>40</v>
      </c>
      <c r="I93" s="456">
        <f>ROUND(('Evaluation-N'!AC99/'Evaluation-N'!$AC$9)*100,2)</f>
        <v>93.33</v>
      </c>
      <c r="J93" s="456">
        <f>ROUND(('Evaluation-N'!AD99/'Evaluation-N'!$AD$9)*100,2)</f>
        <v>35</v>
      </c>
      <c r="K93" s="377">
        <f ca="1">ROUND((SUM('int 1D'!AI104,'int 2 D '!AI104,'int 3D '!AI104)/('Int-I'!$C$67+'Int-II'!$C$67+'Int-III '!$C$67))*100,2)</f>
        <v>46.97</v>
      </c>
      <c r="L93" s="433">
        <f>ROUND((SUM('int 1D'!AJ104,'int 2 D '!AJ104,'int 3D '!AJ104)/('Int-I'!$C$67+'Int-II'!$C$67+'Int-III '!$C$67))*100,2)</f>
        <v>57.58</v>
      </c>
      <c r="M93" s="433">
        <f>ROUND((SUM('int 1D'!AK104,'int 2 D '!AK104,'int 3D '!AK104)/('Int-I'!$C$67+'Int-II'!$C$67+'Int-III '!$C$67))*100,2)</f>
        <v>84.85</v>
      </c>
      <c r="N93" s="433">
        <f>ROUND((SUM('int 1D'!AL104,'int 2 D '!AL104,'int 3D '!AL104)/('Int-I'!$C$67+'Int-II'!$C$67+'Int-III '!$C$67))*100,2)</f>
        <v>89.39</v>
      </c>
      <c r="O93" s="433">
        <f>ROUND((SUM('int 1D'!AM104,'int 2 D '!AM104,'int 3D '!AM104)/('Int-I'!$C$67+'Int-II'!$C$67+'Int-III '!$C$67))*100,2)</f>
        <v>25.76</v>
      </c>
      <c r="P93" s="433">
        <f>ROUND((SUM('int 1D'!AN104,'int 2 D '!AN104,'int 3D '!AN104)/('Int-I'!$C$67+'Int-II'!$C$67+'Int-III '!$C$67))*100,2)</f>
        <v>3.03</v>
      </c>
      <c r="Q93" s="454" t="str">
        <f>'Univ Res'!D96</f>
        <v>B</v>
      </c>
      <c r="R93" s="337">
        <f t="shared" si="1"/>
        <v>80</v>
      </c>
    </row>
    <row r="94" spans="3:18" x14ac:dyDescent="0.2">
      <c r="C94" s="311">
        <f>'Evaluation worksheet'!B98</f>
        <v>211413205090</v>
      </c>
      <c r="D94" s="214" t="str">
        <f>'Evaluation worksheet'!C98</f>
        <v>SANDHIYA.S</v>
      </c>
      <c r="E94" s="456">
        <f>ROUND(('Evaluation-N'!Y100/'Evaluation-N'!$Y$9)*100,2)</f>
        <v>93.33</v>
      </c>
      <c r="F94" s="456">
        <f>ROUND(('Evaluation-N'!Z100/'Evaluation-N'!$Z$9)*100,2)</f>
        <v>60</v>
      </c>
      <c r="G94" s="456">
        <f>ROUND(('Evaluation-N'!AA100/'Evaluation-N'!$AA$9)*100,2)</f>
        <v>40</v>
      </c>
      <c r="H94" s="456">
        <f>ROUND(('Evaluation-N'!AB100/'Evaluation-N'!$AB$9)*100,2)</f>
        <v>40</v>
      </c>
      <c r="I94" s="456">
        <f>ROUND(('Evaluation-N'!AC100/'Evaluation-N'!$AC$9)*100,2)</f>
        <v>93.33</v>
      </c>
      <c r="J94" s="456">
        <f>ROUND(('Evaluation-N'!AD100/'Evaluation-N'!$AD$9)*100,2)</f>
        <v>40</v>
      </c>
      <c r="K94" s="377">
        <f ca="1">ROUND((SUM('int 1D'!AI105,'int 2 D '!AI105,'int 3D '!AI105)/('Int-I'!$C$67+'Int-II'!$C$67+'Int-III '!$C$67))*100,2)</f>
        <v>40.909999999999997</v>
      </c>
      <c r="L94" s="433">
        <f>ROUND((SUM('int 1D'!AJ105,'int 2 D '!AJ105,'int 3D '!AJ105)/('Int-I'!$C$67+'Int-II'!$C$67+'Int-III '!$C$67))*100,2)</f>
        <v>50</v>
      </c>
      <c r="M94" s="433">
        <f>ROUND((SUM('int 1D'!AK105,'int 2 D '!AK105,'int 3D '!AK105)/('Int-I'!$C$67+'Int-II'!$C$67+'Int-III '!$C$67))*100,2)</f>
        <v>78.790000000000006</v>
      </c>
      <c r="N94" s="433">
        <f>ROUND((SUM('int 1D'!AL105,'int 2 D '!AL105,'int 3D '!AL105)/('Int-I'!$C$67+'Int-II'!$C$67+'Int-III '!$C$67))*100,2)</f>
        <v>59.09</v>
      </c>
      <c r="O94" s="433">
        <f>ROUND((SUM('int 1D'!AM105,'int 2 D '!AM105,'int 3D '!AM105)/('Int-I'!$C$67+'Int-II'!$C$67+'Int-III '!$C$67))*100,2)</f>
        <v>36.36</v>
      </c>
      <c r="P94" s="433">
        <f>ROUND((SUM('int 1D'!AN105,'int 2 D '!AN105,'int 3D '!AN105)/('Int-I'!$C$67+'Int-II'!$C$67+'Int-III '!$C$67))*100,2)</f>
        <v>1.52</v>
      </c>
      <c r="Q94" s="454" t="str">
        <f>'Univ Res'!D97</f>
        <v>B</v>
      </c>
      <c r="R94" s="337">
        <f t="shared" si="1"/>
        <v>80</v>
      </c>
    </row>
    <row r="95" spans="3:18" x14ac:dyDescent="0.2">
      <c r="C95" s="311">
        <f>'Evaluation worksheet'!B99</f>
        <v>211413205091</v>
      </c>
      <c r="D95" s="214" t="str">
        <f>'Evaluation worksheet'!C99</f>
        <v>SATHYA RAJ.P</v>
      </c>
      <c r="E95" s="456">
        <f>ROUND(('Evaluation-N'!Y101/'Evaluation-N'!$Y$9)*100,2)</f>
        <v>73.33</v>
      </c>
      <c r="F95" s="456">
        <f>ROUND(('Evaluation-N'!Z101/'Evaluation-N'!$Z$9)*100,2)</f>
        <v>52</v>
      </c>
      <c r="G95" s="456">
        <f>ROUND(('Evaluation-N'!AA101/'Evaluation-N'!$AA$9)*100,2)</f>
        <v>33.33</v>
      </c>
      <c r="H95" s="456">
        <f>ROUND(('Evaluation-N'!AB101/'Evaluation-N'!$AB$9)*100,2)</f>
        <v>20</v>
      </c>
      <c r="I95" s="456">
        <f>ROUND(('Evaluation-N'!AC101/'Evaluation-N'!$AC$9)*100,2)</f>
        <v>66.67</v>
      </c>
      <c r="J95" s="456">
        <f>ROUND(('Evaluation-N'!AD101/'Evaluation-N'!$AD$9)*100,2)</f>
        <v>30</v>
      </c>
      <c r="K95" s="377">
        <f ca="1">ROUND((SUM('int 1D'!AI106,'int 2 D '!AI106,'int 3D '!AI106)/('Int-I'!$C$67+'Int-II'!$C$67+'Int-III '!$C$67))*100,2)</f>
        <v>69.7</v>
      </c>
      <c r="L95" s="433">
        <f>ROUND((SUM('int 1D'!AJ106,'int 2 D '!AJ106,'int 3D '!AJ106)/('Int-I'!$C$67+'Int-II'!$C$67+'Int-III '!$C$67))*100,2)</f>
        <v>48.48</v>
      </c>
      <c r="M95" s="433">
        <f>ROUND((SUM('int 1D'!AK106,'int 2 D '!AK106,'int 3D '!AK106)/('Int-I'!$C$67+'Int-II'!$C$67+'Int-III '!$C$67))*100,2)</f>
        <v>95.45</v>
      </c>
      <c r="N95" s="433">
        <f>ROUND((SUM('int 1D'!AL106,'int 2 D '!AL106,'int 3D '!AL106)/('Int-I'!$C$67+'Int-II'!$C$67+'Int-III '!$C$67))*100,2)</f>
        <v>71.209999999999994</v>
      </c>
      <c r="O95" s="433">
        <f>ROUND((SUM('int 1D'!AM106,'int 2 D '!AM106,'int 3D '!AM106)/('Int-I'!$C$67+'Int-II'!$C$67+'Int-III '!$C$67))*100,2)</f>
        <v>39.39</v>
      </c>
      <c r="P95" s="433">
        <f>ROUND((SUM('int 1D'!AN106,'int 2 D '!AN106,'int 3D '!AN106)/('Int-I'!$C$67+'Int-II'!$C$67+'Int-III '!$C$67))*100,2)</f>
        <v>3.03</v>
      </c>
      <c r="Q95" s="454" t="str">
        <f>'Univ Res'!D98</f>
        <v>B</v>
      </c>
      <c r="R95" s="337">
        <f t="shared" si="1"/>
        <v>80</v>
      </c>
    </row>
    <row r="96" spans="3:18" x14ac:dyDescent="0.2">
      <c r="C96" s="311">
        <f>'Evaluation worksheet'!B100</f>
        <v>211413205092</v>
      </c>
      <c r="D96" s="214" t="str">
        <f>'Evaluation worksheet'!C100</f>
        <v>SAVITHA.M</v>
      </c>
      <c r="E96" s="456">
        <f>ROUND(('Evaluation-N'!Y102/'Evaluation-N'!$Y$9)*100,2)</f>
        <v>76.67</v>
      </c>
      <c r="F96" s="456">
        <f>ROUND(('Evaluation-N'!Z102/'Evaluation-N'!$Z$9)*100,2)</f>
        <v>52</v>
      </c>
      <c r="G96" s="456">
        <f>ROUND(('Evaluation-N'!AA102/'Evaluation-N'!$AA$9)*100,2)</f>
        <v>40</v>
      </c>
      <c r="H96" s="456">
        <f>ROUND(('Evaluation-N'!AB102/'Evaluation-N'!$AB$9)*100,2)</f>
        <v>40</v>
      </c>
      <c r="I96" s="456">
        <f>ROUND(('Evaluation-N'!AC102/'Evaluation-N'!$AC$9)*100,2)</f>
        <v>46.67</v>
      </c>
      <c r="J96" s="456">
        <f>ROUND(('Evaluation-N'!AD102/'Evaluation-N'!$AD$9)*100,2)</f>
        <v>35</v>
      </c>
      <c r="K96" s="377">
        <f ca="1">ROUND((SUM('int 1D'!AI107,'int 2 D '!AI107,'int 3D '!AI107)/('Int-I'!$C$67+'Int-II'!$C$67+'Int-III '!$C$67))*100,2)</f>
        <v>46.97</v>
      </c>
      <c r="L96" s="433">
        <f>ROUND((SUM('int 1D'!AJ107,'int 2 D '!AJ107,'int 3D '!AJ107)/('Int-I'!$C$67+'Int-II'!$C$67+'Int-III '!$C$67))*100,2)</f>
        <v>69.7</v>
      </c>
      <c r="M96" s="433">
        <f>ROUND((SUM('int 1D'!AK107,'int 2 D '!AK107,'int 3D '!AK107)/('Int-I'!$C$67+'Int-II'!$C$67+'Int-III '!$C$67))*100,2)</f>
        <v>81.819999999999993</v>
      </c>
      <c r="N96" s="433">
        <f>ROUND((SUM('int 1D'!AL107,'int 2 D '!AL107,'int 3D '!AL107)/('Int-I'!$C$67+'Int-II'!$C$67+'Int-III '!$C$67))*100,2)</f>
        <v>109.09</v>
      </c>
      <c r="O96" s="433">
        <f>ROUND((SUM('int 1D'!AM107,'int 2 D '!AM107,'int 3D '!AM107)/('Int-I'!$C$67+'Int-II'!$C$67+'Int-III '!$C$67))*100,2)</f>
        <v>21.21</v>
      </c>
      <c r="P96" s="433">
        <f>ROUND((SUM('int 1D'!AN107,'int 2 D '!AN107,'int 3D '!AN107)/('Int-I'!$C$67+'Int-II'!$C$67+'Int-III '!$C$67))*100,2)</f>
        <v>3.03</v>
      </c>
      <c r="Q96" s="454" t="str">
        <f>'Univ Res'!D99</f>
        <v>B</v>
      </c>
      <c r="R96" s="337">
        <f t="shared" si="1"/>
        <v>80</v>
      </c>
    </row>
    <row r="97" spans="3:18" x14ac:dyDescent="0.2">
      <c r="C97" s="311">
        <f>'Evaluation worksheet'!B101</f>
        <v>211413205093</v>
      </c>
      <c r="D97" s="214" t="str">
        <f>'Evaluation worksheet'!C101</f>
        <v>SELVA MARY.D</v>
      </c>
      <c r="E97" s="456">
        <f>ROUND(('Evaluation-N'!Y103/'Evaluation-N'!$Y$9)*100,2)</f>
        <v>83.33</v>
      </c>
      <c r="F97" s="456">
        <f>ROUND(('Evaluation-N'!Z103/'Evaluation-N'!$Z$9)*100,2)</f>
        <v>52</v>
      </c>
      <c r="G97" s="456">
        <f>ROUND(('Evaluation-N'!AA103/'Evaluation-N'!$AA$9)*100,2)</f>
        <v>33.33</v>
      </c>
      <c r="H97" s="456">
        <f>ROUND(('Evaluation-N'!AB103/'Evaluation-N'!$AB$9)*100,2)</f>
        <v>33.33</v>
      </c>
      <c r="I97" s="456">
        <f>ROUND(('Evaluation-N'!AC103/'Evaluation-N'!$AC$9)*100,2)</f>
        <v>86.67</v>
      </c>
      <c r="J97" s="456">
        <f>ROUND(('Evaluation-N'!AD103/'Evaluation-N'!$AD$9)*100,2)</f>
        <v>40</v>
      </c>
      <c r="K97" s="377">
        <f ca="1">ROUND((SUM('int 1D'!AI108,'int 2 D '!AI108,'int 3D '!AI108)/('Int-I'!$C$67+'Int-II'!$C$67+'Int-III '!$C$67))*100,2)</f>
        <v>56.06</v>
      </c>
      <c r="L97" s="433">
        <f>ROUND((SUM('int 1D'!AJ108,'int 2 D '!AJ108,'int 3D '!AJ108)/('Int-I'!$C$67+'Int-II'!$C$67+'Int-III '!$C$67))*100,2)</f>
        <v>74.239999999999995</v>
      </c>
      <c r="M97" s="433">
        <f>ROUND((SUM('int 1D'!AK108,'int 2 D '!AK108,'int 3D '!AK108)/('Int-I'!$C$67+'Int-II'!$C$67+'Int-III '!$C$67))*100,2)</f>
        <v>77.27</v>
      </c>
      <c r="N97" s="433">
        <f>ROUND((SUM('int 1D'!AL108,'int 2 D '!AL108,'int 3D '!AL108)/('Int-I'!$C$67+'Int-II'!$C$67+'Int-III '!$C$67))*100,2)</f>
        <v>69.7</v>
      </c>
      <c r="O97" s="433">
        <f>ROUND((SUM('int 1D'!AM108,'int 2 D '!AM108,'int 3D '!AM108)/('Int-I'!$C$67+'Int-II'!$C$67+'Int-III '!$C$67))*100,2)</f>
        <v>36.36</v>
      </c>
      <c r="P97" s="433">
        <f>ROUND((SUM('int 1D'!AN108,'int 2 D '!AN108,'int 3D '!AN108)/('Int-I'!$C$67+'Int-II'!$C$67+'Int-III '!$C$67))*100,2)</f>
        <v>3.03</v>
      </c>
      <c r="Q97" s="454" t="str">
        <f>'Univ Res'!D100</f>
        <v>C</v>
      </c>
      <c r="R97" s="337">
        <f t="shared" si="1"/>
        <v>70</v>
      </c>
    </row>
    <row r="98" spans="3:18" x14ac:dyDescent="0.2">
      <c r="C98" s="311">
        <f>'Evaluation worksheet'!B102</f>
        <v>211413205095</v>
      </c>
      <c r="D98" s="214" t="str">
        <f>'Evaluation worksheet'!C102</f>
        <v>SHALIYA.L</v>
      </c>
      <c r="E98" s="456">
        <f>ROUND(('Evaluation-N'!Y104/'Evaluation-N'!$Y$9)*100,2)</f>
        <v>70</v>
      </c>
      <c r="F98" s="456">
        <f>ROUND(('Evaluation-N'!Z104/'Evaluation-N'!$Z$9)*100,2)</f>
        <v>60</v>
      </c>
      <c r="G98" s="456">
        <f>ROUND(('Evaluation-N'!AA104/'Evaluation-N'!$AA$9)*100,2)</f>
        <v>26.67</v>
      </c>
      <c r="H98" s="456">
        <f>ROUND(('Evaluation-N'!AB104/'Evaluation-N'!$AB$9)*100,2)</f>
        <v>33.33</v>
      </c>
      <c r="I98" s="456">
        <f>ROUND(('Evaluation-N'!AC104/'Evaluation-N'!$AC$9)*100,2)</f>
        <v>80</v>
      </c>
      <c r="J98" s="456">
        <f>ROUND(('Evaluation-N'!AD104/'Evaluation-N'!$AD$9)*100,2)</f>
        <v>40</v>
      </c>
      <c r="K98" s="377">
        <f ca="1">ROUND((SUM('int 1D'!AI109,'int 2 D '!AI109,'int 3D '!AI109)/('Int-I'!$C$67+'Int-II'!$C$67+'Int-III '!$C$67))*100,2)</f>
        <v>65.150000000000006</v>
      </c>
      <c r="L98" s="433">
        <f>ROUND((SUM('int 1D'!AJ109,'int 2 D '!AJ109,'int 3D '!AJ109)/('Int-I'!$C$67+'Int-II'!$C$67+'Int-III '!$C$67))*100,2)</f>
        <v>48.48</v>
      </c>
      <c r="M98" s="433">
        <f>ROUND((SUM('int 1D'!AK109,'int 2 D '!AK109,'int 3D '!AK109)/('Int-I'!$C$67+'Int-II'!$C$67+'Int-III '!$C$67))*100,2)</f>
        <v>100</v>
      </c>
      <c r="N98" s="433">
        <f>ROUND((SUM('int 1D'!AL109,'int 2 D '!AL109,'int 3D '!AL109)/('Int-I'!$C$67+'Int-II'!$C$67+'Int-III '!$C$67))*100,2)</f>
        <v>63.64</v>
      </c>
      <c r="O98" s="433">
        <f>ROUND((SUM('int 1D'!AM109,'int 2 D '!AM109,'int 3D '!AM109)/('Int-I'!$C$67+'Int-II'!$C$67+'Int-III '!$C$67))*100,2)</f>
        <v>37.880000000000003</v>
      </c>
      <c r="P98" s="433">
        <f>ROUND((SUM('int 1D'!AN109,'int 2 D '!AN109,'int 3D '!AN109)/('Int-I'!$C$67+'Int-II'!$C$67+'Int-III '!$C$67))*100,2)</f>
        <v>1.52</v>
      </c>
      <c r="Q98" s="454" t="str">
        <f>'Univ Res'!D101</f>
        <v>C</v>
      </c>
      <c r="R98" s="337">
        <f t="shared" si="1"/>
        <v>70</v>
      </c>
    </row>
    <row r="99" spans="3:18" x14ac:dyDescent="0.2">
      <c r="C99" s="311">
        <f>'Evaluation worksheet'!B103</f>
        <v>211413205096</v>
      </c>
      <c r="D99" s="214" t="str">
        <f>'Evaluation worksheet'!C103</f>
        <v>SHANMUGA PRIYA.E</v>
      </c>
      <c r="E99" s="456">
        <f>ROUND(('Evaluation-N'!Y105/'Evaluation-N'!$Y$9)*100,2)</f>
        <v>40</v>
      </c>
      <c r="F99" s="456">
        <f>ROUND(('Evaluation-N'!Z105/'Evaluation-N'!$Z$9)*100,2)</f>
        <v>76</v>
      </c>
      <c r="G99" s="456">
        <f>ROUND(('Evaluation-N'!AA105/'Evaluation-N'!$AA$9)*100,2)</f>
        <v>20</v>
      </c>
      <c r="H99" s="456">
        <f>ROUND(('Evaluation-N'!AB105/'Evaluation-N'!$AB$9)*100,2)</f>
        <v>40</v>
      </c>
      <c r="I99" s="456">
        <f>ROUND(('Evaluation-N'!AC105/'Evaluation-N'!$AC$9)*100,2)</f>
        <v>93.33</v>
      </c>
      <c r="J99" s="456">
        <f>ROUND(('Evaluation-N'!AD105/'Evaluation-N'!$AD$9)*100,2)</f>
        <v>45</v>
      </c>
      <c r="K99" s="377">
        <f ca="1">ROUND((SUM('int 1D'!AI110,'int 2 D '!AI110,'int 3D '!AI110)/('Int-I'!$C$67+'Int-II'!$C$67+'Int-III '!$C$67))*100,2)</f>
        <v>39.39</v>
      </c>
      <c r="L99" s="433">
        <f>ROUND((SUM('int 1D'!AJ110,'int 2 D '!AJ110,'int 3D '!AJ110)/('Int-I'!$C$67+'Int-II'!$C$67+'Int-III '!$C$67))*100,2)</f>
        <v>75.760000000000005</v>
      </c>
      <c r="M99" s="433">
        <f>ROUND((SUM('int 1D'!AK110,'int 2 D '!AK110,'int 3D '!AK110)/('Int-I'!$C$67+'Int-II'!$C$67+'Int-III '!$C$67))*100,2)</f>
        <v>80.3</v>
      </c>
      <c r="N99" s="433">
        <f>ROUND((SUM('int 1D'!AL110,'int 2 D '!AL110,'int 3D '!AL110)/('Int-I'!$C$67+'Int-II'!$C$67+'Int-III '!$C$67))*100,2)</f>
        <v>98.48</v>
      </c>
      <c r="O99" s="433">
        <f>ROUND((SUM('int 1D'!AM110,'int 2 D '!AM110,'int 3D '!AM110)/('Int-I'!$C$67+'Int-II'!$C$67+'Int-III '!$C$67))*100,2)</f>
        <v>25.76</v>
      </c>
      <c r="P99" s="433">
        <f>ROUND((SUM('int 1D'!AN110,'int 2 D '!AN110,'int 3D '!AN110)/('Int-I'!$C$67+'Int-II'!$C$67+'Int-III '!$C$67))*100,2)</f>
        <v>3.03</v>
      </c>
      <c r="Q99" s="454" t="str">
        <f>'Univ Res'!D102</f>
        <v>U</v>
      </c>
      <c r="R99" s="337">
        <f t="shared" si="1"/>
        <v>40</v>
      </c>
    </row>
    <row r="100" spans="3:18" x14ac:dyDescent="0.2">
      <c r="C100" s="311">
        <f>'Evaluation worksheet'!B104</f>
        <v>211413205097</v>
      </c>
      <c r="D100" s="214" t="str">
        <f>'Evaluation worksheet'!C104</f>
        <v>SHARMILA.A</v>
      </c>
      <c r="E100" s="456">
        <f>ROUND(('Evaluation-N'!Y106/'Evaluation-N'!$Y$9)*100,2)</f>
        <v>76.67</v>
      </c>
      <c r="F100" s="456">
        <f>ROUND(('Evaluation-N'!Z106/'Evaluation-N'!$Z$9)*100,2)</f>
        <v>60</v>
      </c>
      <c r="G100" s="456">
        <f>ROUND(('Evaluation-N'!AA106/'Evaluation-N'!$AA$9)*100,2)</f>
        <v>40</v>
      </c>
      <c r="H100" s="456">
        <f>ROUND(('Evaluation-N'!AB106/'Evaluation-N'!$AB$9)*100,2)</f>
        <v>40</v>
      </c>
      <c r="I100" s="456">
        <f>ROUND(('Evaluation-N'!AC106/'Evaluation-N'!$AC$9)*100,2)</f>
        <v>93.33</v>
      </c>
      <c r="J100" s="456">
        <f>ROUND(('Evaluation-N'!AD106/'Evaluation-N'!$AD$9)*100,2)</f>
        <v>25</v>
      </c>
      <c r="K100" s="377">
        <f ca="1">ROUND((SUM('int 1D'!AI111,'int 2 D '!AI111,'int 3D '!AI111)/('Int-I'!$C$67+'Int-II'!$C$67+'Int-III '!$C$67))*100,2)</f>
        <v>62.12</v>
      </c>
      <c r="L100" s="433">
        <f>ROUND((SUM('int 1D'!AJ111,'int 2 D '!AJ111,'int 3D '!AJ111)/('Int-I'!$C$67+'Int-II'!$C$67+'Int-III '!$C$67))*100,2)</f>
        <v>48.48</v>
      </c>
      <c r="M100" s="433">
        <f>ROUND((SUM('int 1D'!AK111,'int 2 D '!AK111,'int 3D '!AK111)/('Int-I'!$C$67+'Int-II'!$C$67+'Int-III '!$C$67))*100,2)</f>
        <v>100</v>
      </c>
      <c r="N100" s="433">
        <f>ROUND((SUM('int 1D'!AL111,'int 2 D '!AL111,'int 3D '!AL111)/('Int-I'!$C$67+'Int-II'!$C$67+'Int-III '!$C$67))*100,2)</f>
        <v>66.67</v>
      </c>
      <c r="O100" s="433">
        <f>ROUND((SUM('int 1D'!AM111,'int 2 D '!AM111,'int 3D '!AM111)/('Int-I'!$C$67+'Int-II'!$C$67+'Int-III '!$C$67))*100,2)</f>
        <v>27.27</v>
      </c>
      <c r="P100" s="433">
        <f>ROUND((SUM('int 1D'!AN111,'int 2 D '!AN111,'int 3D '!AN111)/('Int-I'!$C$67+'Int-II'!$C$67+'Int-III '!$C$67))*100,2)</f>
        <v>3.03</v>
      </c>
      <c r="Q100" s="454" t="str">
        <f>'Univ Res'!D103</f>
        <v>C</v>
      </c>
      <c r="R100" s="337">
        <f t="shared" si="1"/>
        <v>70</v>
      </c>
    </row>
    <row r="101" spans="3:18" x14ac:dyDescent="0.2">
      <c r="C101" s="311">
        <f>'Evaluation worksheet'!B105</f>
        <v>211413205098</v>
      </c>
      <c r="D101" s="214" t="str">
        <f>'Evaluation worksheet'!C105</f>
        <v>SHRUTHAKEERTHI.S</v>
      </c>
      <c r="E101" s="456">
        <f>ROUND(('Evaluation-N'!Y107/'Evaluation-N'!$Y$9)*100,2)</f>
        <v>43.33</v>
      </c>
      <c r="F101" s="456">
        <f>ROUND(('Evaluation-N'!Z107/'Evaluation-N'!$Z$9)*100,2)</f>
        <v>64</v>
      </c>
      <c r="G101" s="456">
        <f>ROUND(('Evaluation-N'!AA107/'Evaluation-N'!$AA$9)*100,2)</f>
        <v>33.33</v>
      </c>
      <c r="H101" s="456">
        <f>ROUND(('Evaluation-N'!AB107/'Evaluation-N'!$AB$9)*100,2)</f>
        <v>26.67</v>
      </c>
      <c r="I101" s="456">
        <f>ROUND(('Evaluation-N'!AC107/'Evaluation-N'!$AC$9)*100,2)</f>
        <v>66.67</v>
      </c>
      <c r="J101" s="456">
        <f>ROUND(('Evaluation-N'!AD107/'Evaluation-N'!$AD$9)*100,2)</f>
        <v>45</v>
      </c>
      <c r="K101" s="377">
        <f ca="1">ROUND((SUM('int 1D'!AI112,'int 2 D '!AI112,'int 3D '!AI112)/('Int-I'!$C$67+'Int-II'!$C$67+'Int-III '!$C$67))*100,2)</f>
        <v>65.150000000000006</v>
      </c>
      <c r="L101" s="433">
        <f>ROUND((SUM('int 1D'!AJ112,'int 2 D '!AJ112,'int 3D '!AJ112)/('Int-I'!$C$67+'Int-II'!$C$67+'Int-III '!$C$67))*100,2)</f>
        <v>53.03</v>
      </c>
      <c r="M101" s="433">
        <f>ROUND((SUM('int 1D'!AK112,'int 2 D '!AK112,'int 3D '!AK112)/('Int-I'!$C$67+'Int-II'!$C$67+'Int-III '!$C$67))*100,2)</f>
        <v>106.06</v>
      </c>
      <c r="N101" s="433">
        <f>ROUND((SUM('int 1D'!AL112,'int 2 D '!AL112,'int 3D '!AL112)/('Int-I'!$C$67+'Int-II'!$C$67+'Int-III '!$C$67))*100,2)</f>
        <v>63.64</v>
      </c>
      <c r="O101" s="433">
        <f>ROUND((SUM('int 1D'!AM112,'int 2 D '!AM112,'int 3D '!AM112)/('Int-I'!$C$67+'Int-II'!$C$67+'Int-III '!$C$67))*100,2)</f>
        <v>40.909999999999997</v>
      </c>
      <c r="P101" s="433">
        <f>ROUND((SUM('int 1D'!AN112,'int 2 D '!AN112,'int 3D '!AN112)/('Int-I'!$C$67+'Int-II'!$C$67+'Int-III '!$C$67))*100,2)</f>
        <v>1.52</v>
      </c>
      <c r="Q101" s="454" t="str">
        <f>'Univ Res'!D104</f>
        <v>B</v>
      </c>
      <c r="R101" s="337">
        <f t="shared" si="1"/>
        <v>80</v>
      </c>
    </row>
    <row r="102" spans="3:18" x14ac:dyDescent="0.2">
      <c r="C102" s="311">
        <f>'Evaluation worksheet'!B106</f>
        <v>211413205099</v>
      </c>
      <c r="D102" s="214" t="str">
        <f>'Evaluation worksheet'!C106</f>
        <v>SICILY SHERIN.M</v>
      </c>
      <c r="E102" s="456">
        <f>ROUND(('Evaluation-N'!Y108/'Evaluation-N'!$Y$9)*100,2)</f>
        <v>76.67</v>
      </c>
      <c r="F102" s="456">
        <f>ROUND(('Evaluation-N'!Z108/'Evaluation-N'!$Z$9)*100,2)</f>
        <v>52</v>
      </c>
      <c r="G102" s="456">
        <f>ROUND(('Evaluation-N'!AA108/'Evaluation-N'!$AA$9)*100,2)</f>
        <v>46.67</v>
      </c>
      <c r="H102" s="456">
        <f>ROUND(('Evaluation-N'!AB108/'Evaluation-N'!$AB$9)*100,2)</f>
        <v>33.33</v>
      </c>
      <c r="I102" s="456">
        <f>ROUND(('Evaluation-N'!AC108/'Evaluation-N'!$AC$9)*100,2)</f>
        <v>80</v>
      </c>
      <c r="J102" s="456">
        <f>ROUND(('Evaluation-N'!AD108/'Evaluation-N'!$AD$9)*100,2)</f>
        <v>35</v>
      </c>
      <c r="K102" s="377">
        <f ca="1">ROUND((SUM('int 1D'!AI113,'int 2 D '!AI113,'int 3D '!AI113)/('Int-I'!$C$67+'Int-II'!$C$67+'Int-III '!$C$67))*100,2)</f>
        <v>34.85</v>
      </c>
      <c r="L102" s="433">
        <f>ROUND((SUM('int 1D'!AJ113,'int 2 D '!AJ113,'int 3D '!AJ113)/('Int-I'!$C$67+'Int-II'!$C$67+'Int-III '!$C$67))*100,2)</f>
        <v>96.97</v>
      </c>
      <c r="M102" s="433">
        <f>ROUND((SUM('int 1D'!AK113,'int 2 D '!AK113,'int 3D '!AK113)/('Int-I'!$C$67+'Int-II'!$C$67+'Int-III '!$C$67))*100,2)</f>
        <v>78.790000000000006</v>
      </c>
      <c r="N102" s="433">
        <f>ROUND((SUM('int 1D'!AL113,'int 2 D '!AL113,'int 3D '!AL113)/('Int-I'!$C$67+'Int-II'!$C$67+'Int-III '!$C$67))*100,2)</f>
        <v>100</v>
      </c>
      <c r="O102" s="433">
        <f>ROUND((SUM('int 1D'!AM113,'int 2 D '!AM113,'int 3D '!AM113)/('Int-I'!$C$67+'Int-II'!$C$67+'Int-III '!$C$67))*100,2)</f>
        <v>24.24</v>
      </c>
      <c r="P102" s="433">
        <f>ROUND((SUM('int 1D'!AN113,'int 2 D '!AN113,'int 3D '!AN113)/('Int-I'!$C$67+'Int-II'!$C$67+'Int-III '!$C$67))*100,2)</f>
        <v>3.03</v>
      </c>
      <c r="Q102" s="454" t="str">
        <f>'Univ Res'!D105</f>
        <v>C</v>
      </c>
      <c r="R102" s="337">
        <f t="shared" si="1"/>
        <v>70</v>
      </c>
    </row>
    <row r="103" spans="3:18" x14ac:dyDescent="0.2">
      <c r="C103" s="311">
        <f>'Evaluation worksheet'!B107</f>
        <v>211413205100</v>
      </c>
      <c r="D103" s="214" t="str">
        <f>'Evaluation worksheet'!C107</f>
        <v>SINDHUJA.S</v>
      </c>
      <c r="E103" s="456">
        <f>ROUND(('Evaluation-N'!Y109/'Evaluation-N'!$Y$9)*100,2)</f>
        <v>83.33</v>
      </c>
      <c r="F103" s="456">
        <f>ROUND(('Evaluation-N'!Z109/'Evaluation-N'!$Z$9)*100,2)</f>
        <v>72</v>
      </c>
      <c r="G103" s="456">
        <f>ROUND(('Evaluation-N'!AA109/'Evaluation-N'!$AA$9)*100,2)</f>
        <v>40</v>
      </c>
      <c r="H103" s="456">
        <f>ROUND(('Evaluation-N'!AB109/'Evaluation-N'!$AB$9)*100,2)</f>
        <v>33.33</v>
      </c>
      <c r="I103" s="456">
        <f>ROUND(('Evaluation-N'!AC109/'Evaluation-N'!$AC$9)*100,2)</f>
        <v>93.33</v>
      </c>
      <c r="J103" s="456">
        <f>ROUND(('Evaluation-N'!AD109/'Evaluation-N'!$AD$9)*100,2)</f>
        <v>35</v>
      </c>
      <c r="K103" s="377">
        <f ca="1">ROUND((SUM('int 1D'!AI114,'int 2 D '!AI114,'int 3D '!AI114)/('Int-I'!$C$67+'Int-II'!$C$67+'Int-III '!$C$67))*100,2)</f>
        <v>66.67</v>
      </c>
      <c r="L103" s="433">
        <f>ROUND((SUM('int 1D'!AJ114,'int 2 D '!AJ114,'int 3D '!AJ114)/('Int-I'!$C$67+'Int-II'!$C$67+'Int-III '!$C$67))*100,2)</f>
        <v>46.97</v>
      </c>
      <c r="M103" s="433">
        <f>ROUND((SUM('int 1D'!AK114,'int 2 D '!AK114,'int 3D '!AK114)/('Int-I'!$C$67+'Int-II'!$C$67+'Int-III '!$C$67))*100,2)</f>
        <v>96.97</v>
      </c>
      <c r="N103" s="433">
        <f>ROUND((SUM('int 1D'!AL114,'int 2 D '!AL114,'int 3D '!AL114)/('Int-I'!$C$67+'Int-II'!$C$67+'Int-III '!$C$67))*100,2)</f>
        <v>62.12</v>
      </c>
      <c r="O103" s="433">
        <f>ROUND((SUM('int 1D'!AM114,'int 2 D '!AM114,'int 3D '!AM114)/('Int-I'!$C$67+'Int-II'!$C$67+'Int-III '!$C$67))*100,2)</f>
        <v>39.39</v>
      </c>
      <c r="P103" s="433">
        <f>ROUND((SUM('int 1D'!AN114,'int 2 D '!AN114,'int 3D '!AN114)/('Int-I'!$C$67+'Int-II'!$C$67+'Int-III '!$C$67))*100,2)</f>
        <v>3.03</v>
      </c>
      <c r="Q103" s="454" t="str">
        <f>'Univ Res'!D106</f>
        <v>E</v>
      </c>
      <c r="R103" s="337">
        <f t="shared" si="1"/>
        <v>56</v>
      </c>
    </row>
    <row r="104" spans="3:18" x14ac:dyDescent="0.2">
      <c r="C104" s="311">
        <f>'Evaluation worksheet'!B108</f>
        <v>211413205101</v>
      </c>
      <c r="D104" s="214" t="str">
        <f>'Evaluation worksheet'!C108</f>
        <v>SNEHA PRIYA.K</v>
      </c>
      <c r="E104" s="456">
        <f>ROUND(('Evaluation-N'!Y110/'Evaluation-N'!$Y$9)*100,2)</f>
        <v>90</v>
      </c>
      <c r="F104" s="456">
        <f>ROUND(('Evaluation-N'!Z110/'Evaluation-N'!$Z$9)*100,2)</f>
        <v>64</v>
      </c>
      <c r="G104" s="456">
        <f>ROUND(('Evaluation-N'!AA110/'Evaluation-N'!$AA$9)*100,2)</f>
        <v>26.67</v>
      </c>
      <c r="H104" s="456">
        <f>ROUND(('Evaluation-N'!AB110/'Evaluation-N'!$AB$9)*100,2)</f>
        <v>40</v>
      </c>
      <c r="I104" s="456">
        <f>ROUND(('Evaluation-N'!AC110/'Evaluation-N'!$AC$9)*100,2)</f>
        <v>93.33</v>
      </c>
      <c r="J104" s="456">
        <f>ROUND(('Evaluation-N'!AD110/'Evaluation-N'!$AD$9)*100,2)</f>
        <v>25</v>
      </c>
      <c r="K104" s="377">
        <f ca="1">ROUND((SUM('int 1D'!AI115,'int 2 D '!AI115,'int 3D '!AI115)/('Int-I'!$C$67+'Int-II'!$C$67+'Int-III '!$C$67))*100,2)</f>
        <v>65.150000000000006</v>
      </c>
      <c r="L104" s="433">
        <f>ROUND((SUM('int 1D'!AJ115,'int 2 D '!AJ115,'int 3D '!AJ115)/('Int-I'!$C$67+'Int-II'!$C$67+'Int-III '!$C$67))*100,2)</f>
        <v>43.94</v>
      </c>
      <c r="M104" s="433">
        <f>ROUND((SUM('int 1D'!AK115,'int 2 D '!AK115,'int 3D '!AK115)/('Int-I'!$C$67+'Int-II'!$C$67+'Int-III '!$C$67))*100,2)</f>
        <v>103.03</v>
      </c>
      <c r="N104" s="433">
        <f>ROUND((SUM('int 1D'!AL115,'int 2 D '!AL115,'int 3D '!AL115)/('Int-I'!$C$67+'Int-II'!$C$67+'Int-III '!$C$67))*100,2)</f>
        <v>62.12</v>
      </c>
      <c r="O104" s="433">
        <f>ROUND((SUM('int 1D'!AM115,'int 2 D '!AM115,'int 3D '!AM115)/('Int-I'!$C$67+'Int-II'!$C$67+'Int-III '!$C$67))*100,2)</f>
        <v>36.36</v>
      </c>
      <c r="P104" s="433">
        <f>ROUND((SUM('int 1D'!AN115,'int 2 D '!AN115,'int 3D '!AN115)/('Int-I'!$C$67+'Int-II'!$C$67+'Int-III '!$C$67))*100,2)</f>
        <v>1.52</v>
      </c>
      <c r="Q104" s="454" t="str">
        <f>'Univ Res'!D107</f>
        <v>D</v>
      </c>
      <c r="R104" s="337">
        <f t="shared" si="1"/>
        <v>60</v>
      </c>
    </row>
    <row r="105" spans="3:18" x14ac:dyDescent="0.2">
      <c r="C105" s="311">
        <f>'Evaluation worksheet'!B109</f>
        <v>211413205102</v>
      </c>
      <c r="D105" s="214" t="str">
        <f>'Evaluation worksheet'!C109</f>
        <v>SNEHA VARSA.P.V</v>
      </c>
      <c r="E105" s="456">
        <f>ROUND(('Evaluation-N'!Y111/'Evaluation-N'!$Y$9)*100,2)</f>
        <v>86.67</v>
      </c>
      <c r="F105" s="456">
        <f>ROUND(('Evaluation-N'!Z111/'Evaluation-N'!$Z$9)*100,2)</f>
        <v>40</v>
      </c>
      <c r="G105" s="456">
        <f>ROUND(('Evaluation-N'!AA111/'Evaluation-N'!$AA$9)*100,2)</f>
        <v>33.33</v>
      </c>
      <c r="H105" s="456">
        <f>ROUND(('Evaluation-N'!AB111/'Evaluation-N'!$AB$9)*100,2)</f>
        <v>33.33</v>
      </c>
      <c r="I105" s="456">
        <f>ROUND(('Evaluation-N'!AC111/'Evaluation-N'!$AC$9)*100,2)</f>
        <v>60</v>
      </c>
      <c r="J105" s="456">
        <f>ROUND(('Evaluation-N'!AD111/'Evaluation-N'!$AD$9)*100,2)</f>
        <v>45</v>
      </c>
      <c r="K105" s="377">
        <f ca="1">ROUND((SUM('int 1D'!AI116,'int 2 D '!AI116,'int 3D '!AI116)/('Int-I'!$C$67+'Int-II'!$C$67+'Int-III '!$C$67))*100,2)</f>
        <v>51.52</v>
      </c>
      <c r="L105" s="433">
        <f>ROUND((SUM('int 1D'!AJ116,'int 2 D '!AJ116,'int 3D '!AJ116)/('Int-I'!$C$67+'Int-II'!$C$67+'Int-III '!$C$67))*100,2)</f>
        <v>68.180000000000007</v>
      </c>
      <c r="M105" s="433">
        <f>ROUND((SUM('int 1D'!AK116,'int 2 D '!AK116,'int 3D '!AK116)/('Int-I'!$C$67+'Int-II'!$C$67+'Int-III '!$C$67))*100,2)</f>
        <v>90.91</v>
      </c>
      <c r="N105" s="433">
        <f>ROUND((SUM('int 1D'!AL116,'int 2 D '!AL116,'int 3D '!AL116)/('Int-I'!$C$67+'Int-II'!$C$67+'Int-III '!$C$67))*100,2)</f>
        <v>74.239999999999995</v>
      </c>
      <c r="O105" s="433">
        <f>ROUND((SUM('int 1D'!AM116,'int 2 D '!AM116,'int 3D '!AM116)/('Int-I'!$C$67+'Int-II'!$C$67+'Int-III '!$C$67))*100,2)</f>
        <v>34.85</v>
      </c>
      <c r="P105" s="433">
        <f>ROUND((SUM('int 1D'!AN116,'int 2 D '!AN116,'int 3D '!AN116)/('Int-I'!$C$67+'Int-II'!$C$67+'Int-III '!$C$67))*100,2)</f>
        <v>3.03</v>
      </c>
      <c r="Q105" s="454" t="str">
        <f>'Univ Res'!D108</f>
        <v>C</v>
      </c>
      <c r="R105" s="337">
        <f t="shared" si="1"/>
        <v>70</v>
      </c>
    </row>
    <row r="106" spans="3:18" x14ac:dyDescent="0.2">
      <c r="C106" s="311">
        <f>'Evaluation worksheet'!B110</f>
        <v>211413205103</v>
      </c>
      <c r="D106" s="214" t="str">
        <f>'Evaluation worksheet'!C110</f>
        <v>SOWMYA.B</v>
      </c>
      <c r="E106" s="456">
        <f>ROUND(('Evaluation-N'!Y112/'Evaluation-N'!$Y$9)*100,2)</f>
        <v>66.67</v>
      </c>
      <c r="F106" s="456">
        <f>ROUND(('Evaluation-N'!Z112/'Evaluation-N'!$Z$9)*100,2)</f>
        <v>68</v>
      </c>
      <c r="G106" s="456">
        <f>ROUND(('Evaluation-N'!AA112/'Evaluation-N'!$AA$9)*100,2)</f>
        <v>40</v>
      </c>
      <c r="H106" s="456">
        <f>ROUND(('Evaluation-N'!AB112/'Evaluation-N'!$AB$9)*100,2)</f>
        <v>26.67</v>
      </c>
      <c r="I106" s="456">
        <f>ROUND(('Evaluation-N'!AC112/'Evaluation-N'!$AC$9)*100,2)</f>
        <v>73.33</v>
      </c>
      <c r="J106" s="456">
        <f>ROUND(('Evaluation-N'!AD112/'Evaluation-N'!$AD$9)*100,2)</f>
        <v>30</v>
      </c>
      <c r="K106" s="377">
        <f ca="1">ROUND((SUM('int 1D'!AI117,'int 2 D '!AI117,'int 3D '!AI117)/('Int-I'!$C$67+'Int-II'!$C$67+'Int-III '!$C$67))*100,2)</f>
        <v>46.97</v>
      </c>
      <c r="L106" s="433">
        <f>ROUND((SUM('int 1D'!AJ117,'int 2 D '!AJ117,'int 3D '!AJ117)/('Int-I'!$C$67+'Int-II'!$C$67+'Int-III '!$C$67))*100,2)</f>
        <v>75.760000000000005</v>
      </c>
      <c r="M106" s="433">
        <f>ROUND((SUM('int 1D'!AK117,'int 2 D '!AK117,'int 3D '!AK117)/('Int-I'!$C$67+'Int-II'!$C$67+'Int-III '!$C$67))*100,2)</f>
        <v>72.73</v>
      </c>
      <c r="N106" s="433">
        <f>ROUND((SUM('int 1D'!AL117,'int 2 D '!AL117,'int 3D '!AL117)/('Int-I'!$C$67+'Int-II'!$C$67+'Int-III '!$C$67))*100,2)</f>
        <v>89.39</v>
      </c>
      <c r="O106" s="433">
        <f>ROUND((SUM('int 1D'!AM117,'int 2 D '!AM117,'int 3D '!AM117)/('Int-I'!$C$67+'Int-II'!$C$67+'Int-III '!$C$67))*100,2)</f>
        <v>42.42</v>
      </c>
      <c r="P106" s="433">
        <f>ROUND((SUM('int 1D'!AN117,'int 2 D '!AN117,'int 3D '!AN117)/('Int-I'!$C$67+'Int-II'!$C$67+'Int-III '!$C$67))*100,2)</f>
        <v>0</v>
      </c>
      <c r="Q106" s="454" t="str">
        <f>'Univ Res'!D109</f>
        <v>C</v>
      </c>
      <c r="R106" s="337">
        <f t="shared" si="1"/>
        <v>70</v>
      </c>
    </row>
    <row r="107" spans="3:18" x14ac:dyDescent="0.2">
      <c r="C107" s="311">
        <f>'Evaluation worksheet'!B111</f>
        <v>211413205104</v>
      </c>
      <c r="D107" s="214" t="str">
        <f>'Evaluation worksheet'!C111</f>
        <v>SRI LEKHA.P</v>
      </c>
      <c r="E107" s="456">
        <f>ROUND(('Evaluation-N'!Y113/'Evaluation-N'!$Y$9)*100,2)</f>
        <v>83.33</v>
      </c>
      <c r="F107" s="456">
        <f>ROUND(('Evaluation-N'!Z113/'Evaluation-N'!$Z$9)*100,2)</f>
        <v>52</v>
      </c>
      <c r="G107" s="456">
        <f>ROUND(('Evaluation-N'!AA113/'Evaluation-N'!$AA$9)*100,2)</f>
        <v>40</v>
      </c>
      <c r="H107" s="456">
        <f>ROUND(('Evaluation-N'!AB113/'Evaluation-N'!$AB$9)*100,2)</f>
        <v>40</v>
      </c>
      <c r="I107" s="456">
        <f>ROUND(('Evaluation-N'!AC113/'Evaluation-N'!$AC$9)*100,2)</f>
        <v>93.33</v>
      </c>
      <c r="J107" s="456">
        <f>ROUND(('Evaluation-N'!AD113/'Evaluation-N'!$AD$9)*100,2)</f>
        <v>45</v>
      </c>
      <c r="K107" s="377">
        <f ca="1">ROUND((SUM('int 1D'!AI118,'int 2 D '!AI118,'int 3D '!AI118)/('Int-I'!$C$67+'Int-II'!$C$67+'Int-III '!$C$67))*100,2)</f>
        <v>66.67</v>
      </c>
      <c r="L107" s="433">
        <f>ROUND((SUM('int 1D'!AJ118,'int 2 D '!AJ118,'int 3D '!AJ118)/('Int-I'!$C$67+'Int-II'!$C$67+'Int-III '!$C$67))*100,2)</f>
        <v>48.48</v>
      </c>
      <c r="M107" s="433">
        <f>ROUND((SUM('int 1D'!AK118,'int 2 D '!AK118,'int 3D '!AK118)/('Int-I'!$C$67+'Int-II'!$C$67+'Int-III '!$C$67))*100,2)</f>
        <v>95.45</v>
      </c>
      <c r="N107" s="433">
        <f>ROUND((SUM('int 1D'!AL118,'int 2 D '!AL118,'int 3D '!AL118)/('Int-I'!$C$67+'Int-II'!$C$67+'Int-III '!$C$67))*100,2)</f>
        <v>66.67</v>
      </c>
      <c r="O107" s="433">
        <f>ROUND((SUM('int 1D'!AM118,'int 2 D '!AM118,'int 3D '!AM118)/('Int-I'!$C$67+'Int-II'!$C$67+'Int-III '!$C$67))*100,2)</f>
        <v>36.36</v>
      </c>
      <c r="P107" s="433">
        <f>ROUND((SUM('int 1D'!AN118,'int 2 D '!AN118,'int 3D '!AN118)/('Int-I'!$C$67+'Int-II'!$C$67+'Int-III '!$C$67))*100,2)</f>
        <v>3.03</v>
      </c>
      <c r="Q107" s="454" t="str">
        <f>'Univ Res'!D110</f>
        <v>C</v>
      </c>
      <c r="R107" s="337">
        <f t="shared" si="1"/>
        <v>70</v>
      </c>
    </row>
    <row r="108" spans="3:18" x14ac:dyDescent="0.2">
      <c r="C108" s="311">
        <f>'Evaluation worksheet'!B112</f>
        <v>211413205105</v>
      </c>
      <c r="D108" s="214" t="str">
        <f>'Evaluation worksheet'!C112</f>
        <v>SUBHAVANI.B</v>
      </c>
      <c r="E108" s="456">
        <f>ROUND(('Evaluation-N'!Y114/'Evaluation-N'!$Y$9)*100,2)</f>
        <v>86.67</v>
      </c>
      <c r="F108" s="456">
        <f>ROUND(('Evaluation-N'!Z114/'Evaluation-N'!$Z$9)*100,2)</f>
        <v>84</v>
      </c>
      <c r="G108" s="456">
        <f>ROUND(('Evaluation-N'!AA114/'Evaluation-N'!$AA$9)*100,2)</f>
        <v>46.67</v>
      </c>
      <c r="H108" s="456">
        <f>ROUND(('Evaluation-N'!AB114/'Evaluation-N'!$AB$9)*100,2)</f>
        <v>33.33</v>
      </c>
      <c r="I108" s="456">
        <f>ROUND(('Evaluation-N'!AC114/'Evaluation-N'!$AC$9)*100,2)</f>
        <v>86.67</v>
      </c>
      <c r="J108" s="456">
        <f>ROUND(('Evaluation-N'!AD114/'Evaluation-N'!$AD$9)*100,2)</f>
        <v>35</v>
      </c>
      <c r="K108" s="377">
        <f ca="1">ROUND((SUM('int 1D'!AI119,'int 2 D '!AI119,'int 3D '!AI119)/('Int-I'!$C$67+'Int-II'!$C$67+'Int-III '!$C$67))*100,2)</f>
        <v>48.48</v>
      </c>
      <c r="L108" s="433">
        <f>ROUND((SUM('int 1D'!AJ119,'int 2 D '!AJ119,'int 3D '!AJ119)/('Int-I'!$C$67+'Int-II'!$C$67+'Int-III '!$C$67))*100,2)</f>
        <v>71.209999999999994</v>
      </c>
      <c r="M108" s="433">
        <f>ROUND((SUM('int 1D'!AK119,'int 2 D '!AK119,'int 3D '!AK119)/('Int-I'!$C$67+'Int-II'!$C$67+'Int-III '!$C$67))*100,2)</f>
        <v>68.180000000000007</v>
      </c>
      <c r="N108" s="433">
        <f>ROUND((SUM('int 1D'!AL119,'int 2 D '!AL119,'int 3D '!AL119)/('Int-I'!$C$67+'Int-II'!$C$67+'Int-III '!$C$67))*100,2)</f>
        <v>104.55</v>
      </c>
      <c r="O108" s="433">
        <f>ROUND((SUM('int 1D'!AM119,'int 2 D '!AM119,'int 3D '!AM119)/('Int-I'!$C$67+'Int-II'!$C$67+'Int-III '!$C$67))*100,2)</f>
        <v>27.27</v>
      </c>
      <c r="P108" s="433">
        <f>ROUND((SUM('int 1D'!AN119,'int 2 D '!AN119,'int 3D '!AN119)/('Int-I'!$C$67+'Int-II'!$C$67+'Int-III '!$C$67))*100,2)</f>
        <v>3.03</v>
      </c>
      <c r="Q108" s="454" t="str">
        <f>'Univ Res'!D111</f>
        <v>C</v>
      </c>
      <c r="R108" s="337">
        <f t="shared" si="1"/>
        <v>70</v>
      </c>
    </row>
    <row r="109" spans="3:18" x14ac:dyDescent="0.2">
      <c r="C109" s="311">
        <f>'Evaluation worksheet'!B113</f>
        <v>211413205106</v>
      </c>
      <c r="D109" s="214" t="str">
        <f>'Evaluation worksheet'!C113</f>
        <v>SUNDARRAJI.U</v>
      </c>
      <c r="E109" s="456">
        <f>ROUND(('Evaluation-N'!Y115/'Evaluation-N'!$Y$9)*100,2)</f>
        <v>76.67</v>
      </c>
      <c r="F109" s="456">
        <f>ROUND(('Evaluation-N'!Z115/'Evaluation-N'!$Z$9)*100,2)</f>
        <v>64</v>
      </c>
      <c r="G109" s="456">
        <f>ROUND(('Evaluation-N'!AA115/'Evaluation-N'!$AA$9)*100,2)</f>
        <v>26.67</v>
      </c>
      <c r="H109" s="456">
        <f>ROUND(('Evaluation-N'!AB115/'Evaluation-N'!$AB$9)*100,2)</f>
        <v>26.67</v>
      </c>
      <c r="I109" s="456">
        <f>ROUND(('Evaluation-N'!AC115/'Evaluation-N'!$AC$9)*100,2)</f>
        <v>93.33</v>
      </c>
      <c r="J109" s="456">
        <f>ROUND(('Evaluation-N'!AD115/'Evaluation-N'!$AD$9)*100,2)</f>
        <v>35</v>
      </c>
      <c r="K109" s="377">
        <f ca="1">ROUND((SUM('int 1D'!AI120,'int 2 D '!AI120,'int 3D '!AI120)/('Int-I'!$C$67+'Int-II'!$C$67+'Int-III '!$C$67))*100,2)</f>
        <v>45.45</v>
      </c>
      <c r="L109" s="433">
        <f>ROUND((SUM('int 1D'!AJ120,'int 2 D '!AJ120,'int 3D '!AJ120)/('Int-I'!$C$67+'Int-II'!$C$67+'Int-III '!$C$67))*100,2)</f>
        <v>60.61</v>
      </c>
      <c r="M109" s="433">
        <f>ROUND((SUM('int 1D'!AK120,'int 2 D '!AK120,'int 3D '!AK120)/('Int-I'!$C$67+'Int-II'!$C$67+'Int-III '!$C$67))*100,2)</f>
        <v>107.58</v>
      </c>
      <c r="N109" s="433">
        <f>ROUND((SUM('int 1D'!AL120,'int 2 D '!AL120,'int 3D '!AL120)/('Int-I'!$C$67+'Int-II'!$C$67+'Int-III '!$C$67))*100,2)</f>
        <v>65.150000000000006</v>
      </c>
      <c r="O109" s="433">
        <f>ROUND((SUM('int 1D'!AM120,'int 2 D '!AM120,'int 3D '!AM120)/('Int-I'!$C$67+'Int-II'!$C$67+'Int-III '!$C$67))*100,2)</f>
        <v>36.36</v>
      </c>
      <c r="P109" s="433">
        <f>ROUND((SUM('int 1D'!AN120,'int 2 D '!AN120,'int 3D '!AN120)/('Int-I'!$C$67+'Int-II'!$C$67+'Int-III '!$C$67))*100,2)</f>
        <v>3.03</v>
      </c>
      <c r="Q109" s="454" t="str">
        <f>'Univ Res'!D112</f>
        <v>D</v>
      </c>
      <c r="R109" s="337">
        <f t="shared" si="1"/>
        <v>60</v>
      </c>
    </row>
    <row r="110" spans="3:18" x14ac:dyDescent="0.2">
      <c r="C110" s="311">
        <f>'Evaluation worksheet'!B114</f>
        <v>211413205107</v>
      </c>
      <c r="D110" s="214" t="str">
        <f>'Evaluation worksheet'!C114</f>
        <v>SURESH KUMAR.A.B</v>
      </c>
      <c r="E110" s="456">
        <f>ROUND(('Evaluation-N'!Y116/'Evaluation-N'!$Y$9)*100,2)</f>
        <v>53.33</v>
      </c>
      <c r="F110" s="456">
        <f>ROUND(('Evaluation-N'!Z116/'Evaluation-N'!$Z$9)*100,2)</f>
        <v>64</v>
      </c>
      <c r="G110" s="456">
        <f>ROUND(('Evaluation-N'!AA116/'Evaluation-N'!$AA$9)*100,2)</f>
        <v>33.33</v>
      </c>
      <c r="H110" s="456">
        <f>ROUND(('Evaluation-N'!AB116/'Evaluation-N'!$AB$9)*100,2)</f>
        <v>40</v>
      </c>
      <c r="I110" s="456">
        <f>ROUND(('Evaluation-N'!AC116/'Evaluation-N'!$AC$9)*100,2)</f>
        <v>80</v>
      </c>
      <c r="J110" s="456">
        <f>ROUND(('Evaluation-N'!AD116/'Evaluation-N'!$AD$9)*100,2)</f>
        <v>40</v>
      </c>
      <c r="K110" s="377">
        <f ca="1">ROUND((SUM('int 1D'!AI121,'int 2 D '!AI121,'int 3D '!AI121)/('Int-I'!$C$67+'Int-II'!$C$67+'Int-III '!$C$67))*100,2)</f>
        <v>71.209999999999994</v>
      </c>
      <c r="L110" s="433">
        <f>ROUND((SUM('int 1D'!AJ121,'int 2 D '!AJ121,'int 3D '!AJ121)/('Int-I'!$C$67+'Int-II'!$C$67+'Int-III '!$C$67))*100,2)</f>
        <v>56.06</v>
      </c>
      <c r="M110" s="433">
        <f>ROUND((SUM('int 1D'!AK121,'int 2 D '!AK121,'int 3D '!AK121)/('Int-I'!$C$67+'Int-II'!$C$67+'Int-III '!$C$67))*100,2)</f>
        <v>106.06</v>
      </c>
      <c r="N110" s="433">
        <f>ROUND((SUM('int 1D'!AL121,'int 2 D '!AL121,'int 3D '!AL121)/('Int-I'!$C$67+'Int-II'!$C$67+'Int-III '!$C$67))*100,2)</f>
        <v>83.33</v>
      </c>
      <c r="O110" s="433">
        <f>ROUND((SUM('int 1D'!AM121,'int 2 D '!AM121,'int 3D '!AM121)/('Int-I'!$C$67+'Int-II'!$C$67+'Int-III '!$C$67))*100,2)</f>
        <v>36.36</v>
      </c>
      <c r="P110" s="433">
        <f>ROUND((SUM('int 1D'!AN121,'int 2 D '!AN121,'int 3D '!AN121)/('Int-I'!$C$67+'Int-II'!$C$67+'Int-III '!$C$67))*100,2)</f>
        <v>3.03</v>
      </c>
      <c r="Q110" s="454" t="str">
        <f>'Univ Res'!D113</f>
        <v>C</v>
      </c>
      <c r="R110" s="337">
        <f t="shared" si="1"/>
        <v>70</v>
      </c>
    </row>
    <row r="111" spans="3:18" x14ac:dyDescent="0.2">
      <c r="C111" s="311">
        <f>'Evaluation worksheet'!B115</f>
        <v>211413205108</v>
      </c>
      <c r="D111" s="214" t="str">
        <f>'Evaluation worksheet'!C115</f>
        <v>SURIYA.G</v>
      </c>
      <c r="E111" s="456">
        <f>ROUND(('Evaluation-N'!Y117/'Evaluation-N'!$Y$9)*100,2)</f>
        <v>70</v>
      </c>
      <c r="F111" s="456">
        <f>ROUND(('Evaluation-N'!Z117/'Evaluation-N'!$Z$9)*100,2)</f>
        <v>60</v>
      </c>
      <c r="G111" s="456">
        <f>ROUND(('Evaluation-N'!AA117/'Evaluation-N'!$AA$9)*100,2)</f>
        <v>40</v>
      </c>
      <c r="H111" s="456">
        <f>ROUND(('Evaluation-N'!AB117/'Evaluation-N'!$AB$9)*100,2)</f>
        <v>40</v>
      </c>
      <c r="I111" s="456">
        <f>ROUND(('Evaluation-N'!AC117/'Evaluation-N'!$AC$9)*100,2)</f>
        <v>80</v>
      </c>
      <c r="J111" s="456">
        <f>ROUND(('Evaluation-N'!AD117/'Evaluation-N'!$AD$9)*100,2)</f>
        <v>35</v>
      </c>
      <c r="K111" s="377">
        <f ca="1">ROUND((SUM('int 1D'!AI122,'int 2 D '!AI122,'int 3D '!AI122)/('Int-I'!$C$67+'Int-II'!$C$67+'Int-III '!$C$67))*100,2)</f>
        <v>62.12</v>
      </c>
      <c r="L111" s="433">
        <f>ROUND((SUM('int 1D'!AJ122,'int 2 D '!AJ122,'int 3D '!AJ122)/('Int-I'!$C$67+'Int-II'!$C$67+'Int-III '!$C$67))*100,2)</f>
        <v>50</v>
      </c>
      <c r="M111" s="433">
        <f>ROUND((SUM('int 1D'!AK122,'int 2 D '!AK122,'int 3D '!AK122)/('Int-I'!$C$67+'Int-II'!$C$67+'Int-III '!$C$67))*100,2)</f>
        <v>78.790000000000006</v>
      </c>
      <c r="N111" s="433">
        <f>ROUND((SUM('int 1D'!AL122,'int 2 D '!AL122,'int 3D '!AL122)/('Int-I'!$C$67+'Int-II'!$C$67+'Int-III '!$C$67))*100,2)</f>
        <v>89.39</v>
      </c>
      <c r="O111" s="433">
        <f>ROUND((SUM('int 1D'!AM122,'int 2 D '!AM122,'int 3D '!AM122)/('Int-I'!$C$67+'Int-II'!$C$67+'Int-III '!$C$67))*100,2)</f>
        <v>31.82</v>
      </c>
      <c r="P111" s="433">
        <f>ROUND((SUM('int 1D'!AN122,'int 2 D '!AN122,'int 3D '!AN122)/('Int-I'!$C$67+'Int-II'!$C$67+'Int-III '!$C$67))*100,2)</f>
        <v>1.52</v>
      </c>
      <c r="Q111" s="454" t="str">
        <f>'Univ Res'!D114</f>
        <v>C</v>
      </c>
      <c r="R111" s="337">
        <f t="shared" si="1"/>
        <v>70</v>
      </c>
    </row>
    <row r="112" spans="3:18" x14ac:dyDescent="0.2">
      <c r="C112" s="311">
        <f>'Evaluation worksheet'!B116</f>
        <v>211413205109</v>
      </c>
      <c r="D112" s="214" t="str">
        <f>'Evaluation worksheet'!C116</f>
        <v>SURYA.R</v>
      </c>
      <c r="E112" s="456">
        <f>ROUND(('Evaluation-N'!Y118/'Evaluation-N'!$Y$9)*100,2)</f>
        <v>96.67</v>
      </c>
      <c r="F112" s="456">
        <f>ROUND(('Evaluation-N'!Z118/'Evaluation-N'!$Z$9)*100,2)</f>
        <v>88</v>
      </c>
      <c r="G112" s="456">
        <f>ROUND(('Evaluation-N'!AA118/'Evaluation-N'!$AA$9)*100,2)</f>
        <v>46.67</v>
      </c>
      <c r="H112" s="456">
        <f>ROUND(('Evaluation-N'!AB118/'Evaluation-N'!$AB$9)*100,2)</f>
        <v>20</v>
      </c>
      <c r="I112" s="456">
        <f>ROUND(('Evaluation-N'!AC118/'Evaluation-N'!$AC$9)*100,2)</f>
        <v>86.67</v>
      </c>
      <c r="J112" s="456">
        <f>ROUND(('Evaluation-N'!AD118/'Evaluation-N'!$AD$9)*100,2)</f>
        <v>25</v>
      </c>
      <c r="K112" s="377">
        <f ca="1">ROUND((SUM('int 1D'!AI123,'int 2 D '!AI123,'int 3D '!AI123)/('Int-I'!$C$67+'Int-II'!$C$67+'Int-III '!$C$67))*100,2)</f>
        <v>50</v>
      </c>
      <c r="L112" s="433">
        <f>ROUND((SUM('int 1D'!AJ123,'int 2 D '!AJ123,'int 3D '!AJ123)/('Int-I'!$C$67+'Int-II'!$C$67+'Int-III '!$C$67))*100,2)</f>
        <v>72.73</v>
      </c>
      <c r="M112" s="433">
        <f>ROUND((SUM('int 1D'!AK123,'int 2 D '!AK123,'int 3D '!AK123)/('Int-I'!$C$67+'Int-II'!$C$67+'Int-III '!$C$67))*100,2)</f>
        <v>100</v>
      </c>
      <c r="N112" s="433">
        <f>ROUND((SUM('int 1D'!AL123,'int 2 D '!AL123,'int 3D '!AL123)/('Int-I'!$C$67+'Int-II'!$C$67+'Int-III '!$C$67))*100,2)</f>
        <v>65.150000000000006</v>
      </c>
      <c r="O112" s="433">
        <f>ROUND((SUM('int 1D'!AM123,'int 2 D '!AM123,'int 3D '!AM123)/('Int-I'!$C$67+'Int-II'!$C$67+'Int-III '!$C$67))*100,2)</f>
        <v>40.909999999999997</v>
      </c>
      <c r="P112" s="433">
        <f>ROUND((SUM('int 1D'!AN123,'int 2 D '!AN123,'int 3D '!AN123)/('Int-I'!$C$67+'Int-II'!$C$67+'Int-III '!$C$67))*100,2)</f>
        <v>3.03</v>
      </c>
      <c r="Q112" s="454" t="str">
        <f>'Univ Res'!D115</f>
        <v>E</v>
      </c>
      <c r="R112" s="337">
        <f t="shared" si="1"/>
        <v>56</v>
      </c>
    </row>
    <row r="113" spans="3:18" x14ac:dyDescent="0.2">
      <c r="C113" s="311">
        <f>'Evaluation worksheet'!B117</f>
        <v>211413205110</v>
      </c>
      <c r="D113" s="214" t="str">
        <f>'Evaluation worksheet'!C117</f>
        <v>SUSITHRA.P</v>
      </c>
      <c r="E113" s="456">
        <f>ROUND(('Evaluation-N'!Y119/'Evaluation-N'!$Y$9)*100,2)</f>
        <v>86.67</v>
      </c>
      <c r="F113" s="456">
        <f>ROUND(('Evaluation-N'!Z119/'Evaluation-N'!$Z$9)*100,2)</f>
        <v>32</v>
      </c>
      <c r="G113" s="456">
        <f>ROUND(('Evaluation-N'!AA119/'Evaluation-N'!$AA$9)*100,2)</f>
        <v>33.33</v>
      </c>
      <c r="H113" s="456">
        <f>ROUND(('Evaluation-N'!AB119/'Evaluation-N'!$AB$9)*100,2)</f>
        <v>40</v>
      </c>
      <c r="I113" s="456">
        <f>ROUND(('Evaluation-N'!AC119/'Evaluation-N'!$AC$9)*100,2)</f>
        <v>66.67</v>
      </c>
      <c r="J113" s="456">
        <f>ROUND(('Evaluation-N'!AD119/'Evaluation-N'!$AD$9)*100,2)</f>
        <v>45</v>
      </c>
      <c r="K113" s="377">
        <f ca="1">ROUND((SUM('int 1D'!AI124,'int 2 D '!AI124,'int 3D '!AI124)/('Int-I'!$C$67+'Int-II'!$C$67+'Int-III '!$C$67))*100,2)</f>
        <v>45.45</v>
      </c>
      <c r="L113" s="433">
        <f>ROUND((SUM('int 1D'!AJ124,'int 2 D '!AJ124,'int 3D '!AJ124)/('Int-I'!$C$67+'Int-II'!$C$67+'Int-III '!$C$67))*100,2)</f>
        <v>71.209999999999994</v>
      </c>
      <c r="M113" s="433">
        <f>ROUND((SUM('int 1D'!AK124,'int 2 D '!AK124,'int 3D '!AK124)/('Int-I'!$C$67+'Int-II'!$C$67+'Int-III '!$C$67))*100,2)</f>
        <v>65.150000000000006</v>
      </c>
      <c r="N113" s="433">
        <f>ROUND((SUM('int 1D'!AL124,'int 2 D '!AL124,'int 3D '!AL124)/('Int-I'!$C$67+'Int-II'!$C$67+'Int-III '!$C$67))*100,2)</f>
        <v>103.03</v>
      </c>
      <c r="O113" s="433">
        <f>ROUND((SUM('int 1D'!AM124,'int 2 D '!AM124,'int 3D '!AM124)/('Int-I'!$C$67+'Int-II'!$C$67+'Int-III '!$C$67))*100,2)</f>
        <v>24.24</v>
      </c>
      <c r="P113" s="433">
        <f>ROUND((SUM('int 1D'!AN124,'int 2 D '!AN124,'int 3D '!AN124)/('Int-I'!$C$67+'Int-II'!$C$67+'Int-III '!$C$67))*100,2)</f>
        <v>3.03</v>
      </c>
      <c r="Q113" s="454" t="str">
        <f>'Univ Res'!D116</f>
        <v>D</v>
      </c>
      <c r="R113" s="337">
        <f t="shared" si="1"/>
        <v>60</v>
      </c>
    </row>
    <row r="114" spans="3:18" x14ac:dyDescent="0.2">
      <c r="C114" s="311">
        <f>'Evaluation worksheet'!B118</f>
        <v>211413205111</v>
      </c>
      <c r="D114" s="214" t="str">
        <f>'Evaluation worksheet'!C118</f>
        <v>SWATHISWARI.B</v>
      </c>
      <c r="E114" s="456">
        <f>ROUND(('Evaluation-N'!Y120/'Evaluation-N'!$Y$9)*100,2)</f>
        <v>83.33</v>
      </c>
      <c r="F114" s="456">
        <f>ROUND(('Evaluation-N'!Z120/'Evaluation-N'!$Z$9)*100,2)</f>
        <v>64</v>
      </c>
      <c r="G114" s="456">
        <f>ROUND(('Evaluation-N'!AA120/'Evaluation-N'!$AA$9)*100,2)</f>
        <v>46.67</v>
      </c>
      <c r="H114" s="456">
        <f>ROUND(('Evaluation-N'!AB120/'Evaluation-N'!$AB$9)*100,2)</f>
        <v>40</v>
      </c>
      <c r="I114" s="456">
        <f>ROUND(('Evaluation-N'!AC120/'Evaluation-N'!$AC$9)*100,2)</f>
        <v>80</v>
      </c>
      <c r="J114" s="456">
        <f>ROUND(('Evaluation-N'!AD120/'Evaluation-N'!$AD$9)*100,2)</f>
        <v>40</v>
      </c>
      <c r="K114" s="377">
        <f ca="1">ROUND((SUM('int 1D'!AI125,'int 2 D '!AI125,'int 3D '!AI125)/('Int-I'!$C$67+'Int-II'!$C$67+'Int-III '!$C$67))*100,2)</f>
        <v>51.52</v>
      </c>
      <c r="L114" s="433">
        <f>ROUND((SUM('int 1D'!AJ125,'int 2 D '!AJ125,'int 3D '!AJ125)/('Int-I'!$C$67+'Int-II'!$C$67+'Int-III '!$C$67))*100,2)</f>
        <v>72.73</v>
      </c>
      <c r="M114" s="433">
        <f>ROUND((SUM('int 1D'!AK125,'int 2 D '!AK125,'int 3D '!AK125)/('Int-I'!$C$67+'Int-II'!$C$67+'Int-III '!$C$67))*100,2)</f>
        <v>98.48</v>
      </c>
      <c r="N114" s="433">
        <f>ROUND((SUM('int 1D'!AL125,'int 2 D '!AL125,'int 3D '!AL125)/('Int-I'!$C$67+'Int-II'!$C$67+'Int-III '!$C$67))*100,2)</f>
        <v>66.67</v>
      </c>
      <c r="O114" s="433">
        <f>ROUND((SUM('int 1D'!AM125,'int 2 D '!AM125,'int 3D '!AM125)/('Int-I'!$C$67+'Int-II'!$C$67+'Int-III '!$C$67))*100,2)</f>
        <v>36.36</v>
      </c>
      <c r="P114" s="433">
        <f>ROUND((SUM('int 1D'!AN125,'int 2 D '!AN125,'int 3D '!AN125)/('Int-I'!$C$67+'Int-II'!$C$67+'Int-III '!$C$67))*100,2)</f>
        <v>3.03</v>
      </c>
      <c r="Q114" s="454" t="str">
        <f>'Univ Res'!D117</f>
        <v>U</v>
      </c>
      <c r="R114" s="337">
        <f t="shared" si="1"/>
        <v>40</v>
      </c>
    </row>
    <row r="115" spans="3:18" x14ac:dyDescent="0.2">
      <c r="C115" s="311">
        <f>'Evaluation worksheet'!B119</f>
        <v>211413205112</v>
      </c>
      <c r="D115" s="214" t="str">
        <f>'Evaluation worksheet'!C119</f>
        <v>SWETHA.R.V</v>
      </c>
      <c r="E115" s="456">
        <f>ROUND(('Evaluation-N'!Y121/'Evaluation-N'!$Y$9)*100,2)</f>
        <v>100</v>
      </c>
      <c r="F115" s="456">
        <f>ROUND(('Evaluation-N'!Z121/'Evaluation-N'!$Z$9)*100,2)</f>
        <v>64</v>
      </c>
      <c r="G115" s="456">
        <f>ROUND(('Evaluation-N'!AA121/'Evaluation-N'!$AA$9)*100,2)</f>
        <v>26.67</v>
      </c>
      <c r="H115" s="456">
        <f>ROUND(('Evaluation-N'!AB121/'Evaluation-N'!$AB$9)*100,2)</f>
        <v>33.33</v>
      </c>
      <c r="I115" s="456">
        <f>ROUND(('Evaluation-N'!AC121/'Evaluation-N'!$AC$9)*100,2)</f>
        <v>86.67</v>
      </c>
      <c r="J115" s="456">
        <f>ROUND(('Evaluation-N'!AD121/'Evaluation-N'!$AD$9)*100,2)</f>
        <v>25</v>
      </c>
      <c r="K115" s="377">
        <f ca="1">ROUND((SUM('int 1D'!AI126,'int 2 D '!AI126,'int 3D '!AI126)/('Int-I'!$C$67+'Int-II'!$C$67+'Int-III '!$C$67))*100,2)</f>
        <v>74.239999999999995</v>
      </c>
      <c r="L115" s="433">
        <f>ROUND((SUM('int 1D'!AJ126,'int 2 D '!AJ126,'int 3D '!AJ126)/('Int-I'!$C$67+'Int-II'!$C$67+'Int-III '!$C$67))*100,2)</f>
        <v>42.42</v>
      </c>
      <c r="M115" s="433">
        <f>ROUND((SUM('int 1D'!AK126,'int 2 D '!AK126,'int 3D '!AK126)/('Int-I'!$C$67+'Int-II'!$C$67+'Int-III '!$C$67))*100,2)</f>
        <v>107.58</v>
      </c>
      <c r="N115" s="433">
        <f>ROUND((SUM('int 1D'!AL126,'int 2 D '!AL126,'int 3D '!AL126)/('Int-I'!$C$67+'Int-II'!$C$67+'Int-III '!$C$67))*100,2)</f>
        <v>68.180000000000007</v>
      </c>
      <c r="O115" s="433">
        <f>ROUND((SUM('int 1D'!AM126,'int 2 D '!AM126,'int 3D '!AM126)/('Int-I'!$C$67+'Int-II'!$C$67+'Int-III '!$C$67))*100,2)</f>
        <v>39.39</v>
      </c>
      <c r="P115" s="433">
        <f>ROUND((SUM('int 1D'!AN126,'int 2 D '!AN126,'int 3D '!AN126)/('Int-I'!$C$67+'Int-II'!$C$67+'Int-III '!$C$67))*100,2)</f>
        <v>3.03</v>
      </c>
      <c r="Q115" s="454" t="str">
        <f>'Univ Res'!D118</f>
        <v>D</v>
      </c>
      <c r="R115" s="337">
        <f t="shared" si="1"/>
        <v>60</v>
      </c>
    </row>
    <row r="116" spans="3:18" x14ac:dyDescent="0.2">
      <c r="C116" s="311">
        <f>'Evaluation worksheet'!B120</f>
        <v>211413205113</v>
      </c>
      <c r="D116" s="214" t="str">
        <f>'Evaluation worksheet'!C120</f>
        <v>TAMILKANAL.S</v>
      </c>
      <c r="E116" s="456">
        <f>ROUND(('Evaluation-N'!Y122/'Evaluation-N'!$Y$9)*100,2)</f>
        <v>83.33</v>
      </c>
      <c r="F116" s="456">
        <f>ROUND(('Evaluation-N'!Z122/'Evaluation-N'!$Z$9)*100,2)</f>
        <v>52</v>
      </c>
      <c r="G116" s="456">
        <f>ROUND(('Evaluation-N'!AA122/'Evaluation-N'!$AA$9)*100,2)</f>
        <v>20</v>
      </c>
      <c r="H116" s="456">
        <f>ROUND(('Evaluation-N'!AB122/'Evaluation-N'!$AB$9)*100,2)</f>
        <v>40</v>
      </c>
      <c r="I116" s="456">
        <f>ROUND(('Evaluation-N'!AC122/'Evaluation-N'!$AC$9)*100,2)</f>
        <v>93.33</v>
      </c>
      <c r="J116" s="456">
        <f>ROUND(('Evaluation-N'!AD122/'Evaluation-N'!$AD$9)*100,2)</f>
        <v>45</v>
      </c>
      <c r="K116" s="377">
        <f ca="1">ROUND((SUM('int 1D'!AI127,'int 2 D '!AI127,'int 3D '!AI127)/('Int-I'!$C$67+'Int-II'!$C$67+'Int-III '!$C$67))*100,2)</f>
        <v>65.150000000000006</v>
      </c>
      <c r="L116" s="433">
        <f>ROUND((SUM('int 1D'!AJ127,'int 2 D '!AJ127,'int 3D '!AJ127)/('Int-I'!$C$67+'Int-II'!$C$67+'Int-III '!$C$67))*100,2)</f>
        <v>56.06</v>
      </c>
      <c r="M116" s="433">
        <f>ROUND((SUM('int 1D'!AK127,'int 2 D '!AK127,'int 3D '!AK127)/('Int-I'!$C$67+'Int-II'!$C$67+'Int-III '!$C$67))*100,2)</f>
        <v>77.27</v>
      </c>
      <c r="N116" s="433">
        <f>ROUND((SUM('int 1D'!AL127,'int 2 D '!AL127,'int 3D '!AL127)/('Int-I'!$C$67+'Int-II'!$C$67+'Int-III '!$C$67))*100,2)</f>
        <v>89.39</v>
      </c>
      <c r="O116" s="433">
        <f>ROUND((SUM('int 1D'!AM127,'int 2 D '!AM127,'int 3D '!AM127)/('Int-I'!$C$67+'Int-II'!$C$67+'Int-III '!$C$67))*100,2)</f>
        <v>40.909999999999997</v>
      </c>
      <c r="P116" s="433">
        <f>ROUND((SUM('int 1D'!AN127,'int 2 D '!AN127,'int 3D '!AN127)/('Int-I'!$C$67+'Int-II'!$C$67+'Int-III '!$C$67))*100,2)</f>
        <v>1.52</v>
      </c>
      <c r="Q116" s="454" t="str">
        <f>'Univ Res'!D119</f>
        <v>E</v>
      </c>
      <c r="R116" s="337">
        <f t="shared" si="1"/>
        <v>56</v>
      </c>
    </row>
    <row r="117" spans="3:18" x14ac:dyDescent="0.2">
      <c r="C117" s="311">
        <f>'Evaluation worksheet'!B121</f>
        <v>211413205114</v>
      </c>
      <c r="D117" s="214" t="str">
        <f>'Evaluation worksheet'!C121</f>
        <v>TAMIL SELVI.G</v>
      </c>
      <c r="E117" s="456">
        <f>ROUND(('Evaluation-N'!Y123/'Evaluation-N'!$Y$9)*100,2)</f>
        <v>60</v>
      </c>
      <c r="F117" s="456">
        <f>ROUND(('Evaluation-N'!Z123/'Evaluation-N'!$Z$9)*100,2)</f>
        <v>76</v>
      </c>
      <c r="G117" s="456">
        <f>ROUND(('Evaluation-N'!AA123/'Evaluation-N'!$AA$9)*100,2)</f>
        <v>20</v>
      </c>
      <c r="H117" s="456">
        <f>ROUND(('Evaluation-N'!AB123/'Evaluation-N'!$AB$9)*100,2)</f>
        <v>33.33</v>
      </c>
      <c r="I117" s="456">
        <f>ROUND(('Evaluation-N'!AC123/'Evaluation-N'!$AC$9)*100,2)</f>
        <v>66.67</v>
      </c>
      <c r="J117" s="456">
        <f>ROUND(('Evaluation-N'!AD123/'Evaluation-N'!$AD$9)*100,2)</f>
        <v>40</v>
      </c>
      <c r="K117" s="377">
        <f ca="1">ROUND((SUM('int 1D'!AI128,'int 2 D '!AI128,'int 3D '!AI128)/('Int-I'!$C$67+'Int-II'!$C$67+'Int-III '!$C$67))*100,2)</f>
        <v>25.76</v>
      </c>
      <c r="L117" s="433">
        <f>ROUND((SUM('int 1D'!AJ128,'int 2 D '!AJ128,'int 3D '!AJ128)/('Int-I'!$C$67+'Int-II'!$C$67+'Int-III '!$C$67))*100,2)</f>
        <v>95.45</v>
      </c>
      <c r="M117" s="433">
        <f>ROUND((SUM('int 1D'!AK128,'int 2 D '!AK128,'int 3D '!AK128)/('Int-I'!$C$67+'Int-II'!$C$67+'Int-III '!$C$67))*100,2)</f>
        <v>89.39</v>
      </c>
      <c r="N117" s="433">
        <f>ROUND((SUM('int 1D'!AL128,'int 2 D '!AL128,'int 3D '!AL128)/('Int-I'!$C$67+'Int-II'!$C$67+'Int-III '!$C$67))*100,2)</f>
        <v>92.42</v>
      </c>
      <c r="O117" s="433">
        <f>ROUND((SUM('int 1D'!AM128,'int 2 D '!AM128,'int 3D '!AM128)/('Int-I'!$C$67+'Int-II'!$C$67+'Int-III '!$C$67))*100,2)</f>
        <v>22.73</v>
      </c>
      <c r="P117" s="433">
        <f>ROUND((SUM('int 1D'!AN128,'int 2 D '!AN128,'int 3D '!AN128)/('Int-I'!$C$67+'Int-II'!$C$67+'Int-III '!$C$67))*100,2)</f>
        <v>3.03</v>
      </c>
      <c r="Q117" s="454" t="str">
        <f>'Univ Res'!D120</f>
        <v>C</v>
      </c>
      <c r="R117" s="337">
        <f t="shared" si="1"/>
        <v>70</v>
      </c>
    </row>
    <row r="118" spans="3:18" x14ac:dyDescent="0.2">
      <c r="C118" s="311">
        <f>'Evaluation worksheet'!B122</f>
        <v>211413205116</v>
      </c>
      <c r="D118" s="214" t="str">
        <f>'Evaluation worksheet'!C122</f>
        <v>VAJIHA.H</v>
      </c>
      <c r="E118" s="456">
        <f>ROUND(('Evaluation-N'!Y124/'Evaluation-N'!$Y$9)*100,2)</f>
        <v>70</v>
      </c>
      <c r="F118" s="456">
        <f>ROUND(('Evaluation-N'!Z124/'Evaluation-N'!$Z$9)*100,2)</f>
        <v>72</v>
      </c>
      <c r="G118" s="456">
        <f>ROUND(('Evaluation-N'!AA124/'Evaluation-N'!$AA$9)*100,2)</f>
        <v>33.33</v>
      </c>
      <c r="H118" s="456">
        <f>ROUND(('Evaluation-N'!AB124/'Evaluation-N'!$AB$9)*100,2)</f>
        <v>33.33</v>
      </c>
      <c r="I118" s="456">
        <f>ROUND(('Evaluation-N'!AC124/'Evaluation-N'!$AC$9)*100,2)</f>
        <v>80</v>
      </c>
      <c r="J118" s="456">
        <f>ROUND(('Evaluation-N'!AD124/'Evaluation-N'!$AD$9)*100,2)</f>
        <v>35</v>
      </c>
      <c r="K118" s="377">
        <f ca="1">ROUND((SUM('int 1D'!AI129,'int 2 D '!AI129,'int 3D '!AI129)/('Int-I'!$C$67+'Int-II'!$C$67+'Int-III '!$C$67))*100,2)</f>
        <v>69.7</v>
      </c>
      <c r="L118" s="433">
        <f>ROUND((SUM('int 1D'!AJ129,'int 2 D '!AJ129,'int 3D '!AJ129)/('Int-I'!$C$67+'Int-II'!$C$67+'Int-III '!$C$67))*100,2)</f>
        <v>50</v>
      </c>
      <c r="M118" s="433">
        <f>ROUND((SUM('int 1D'!AK129,'int 2 D '!AK129,'int 3D '!AK129)/('Int-I'!$C$67+'Int-II'!$C$67+'Int-III '!$C$67))*100,2)</f>
        <v>83.33</v>
      </c>
      <c r="N118" s="433">
        <f>ROUND((SUM('int 1D'!AL129,'int 2 D '!AL129,'int 3D '!AL129)/('Int-I'!$C$67+'Int-II'!$C$67+'Int-III '!$C$67))*100,2)</f>
        <v>65.150000000000006</v>
      </c>
      <c r="O118" s="433">
        <f>ROUND((SUM('int 1D'!AM129,'int 2 D '!AM129,'int 3D '!AM129)/('Int-I'!$C$67+'Int-II'!$C$67+'Int-III '!$C$67))*100,2)</f>
        <v>34.85</v>
      </c>
      <c r="P118" s="433">
        <f>ROUND((SUM('int 1D'!AN129,'int 2 D '!AN129,'int 3D '!AN129)/('Int-I'!$C$67+'Int-II'!$C$67+'Int-III '!$C$67))*100,2)</f>
        <v>3.03</v>
      </c>
      <c r="Q118" s="454" t="str">
        <f>'Univ Res'!D121</f>
        <v>U</v>
      </c>
      <c r="R118" s="337">
        <f t="shared" si="1"/>
        <v>40</v>
      </c>
    </row>
    <row r="119" spans="3:18" x14ac:dyDescent="0.2">
      <c r="C119" s="311">
        <f>'Evaluation worksheet'!B123</f>
        <v>211413205117</v>
      </c>
      <c r="D119" s="214" t="str">
        <f>'Evaluation worksheet'!C123</f>
        <v>VARTHINI.R</v>
      </c>
      <c r="E119" s="456">
        <f>ROUND(('Evaluation-N'!Y125/'Evaluation-N'!$Y$9)*100,2)</f>
        <v>100</v>
      </c>
      <c r="F119" s="456">
        <f>ROUND(('Evaluation-N'!Z125/'Evaluation-N'!$Z$9)*100,2)</f>
        <v>68</v>
      </c>
      <c r="G119" s="456">
        <f>ROUND(('Evaluation-N'!AA125/'Evaluation-N'!$AA$9)*100,2)</f>
        <v>33.33</v>
      </c>
      <c r="H119" s="456">
        <f>ROUND(('Evaluation-N'!AB125/'Evaluation-N'!$AB$9)*100,2)</f>
        <v>40</v>
      </c>
      <c r="I119" s="456">
        <f>ROUND(('Evaluation-N'!AC125/'Evaluation-N'!$AC$9)*100,2)</f>
        <v>93.33</v>
      </c>
      <c r="J119" s="456">
        <f>ROUND(('Evaluation-N'!AD125/'Evaluation-N'!$AD$9)*100,2)</f>
        <v>30</v>
      </c>
      <c r="K119" s="377">
        <f ca="1">ROUND((SUM('int 1D'!AI130,'int 2 D '!AI130,'int 3D '!AI130)/('Int-I'!$C$67+'Int-II'!$C$67+'Int-III '!$C$67))*100,2)</f>
        <v>31.82</v>
      </c>
      <c r="L119" s="433">
        <f>ROUND((SUM('int 1D'!AJ130,'int 2 D '!AJ130,'int 3D '!AJ130)/('Int-I'!$C$67+'Int-II'!$C$67+'Int-III '!$C$67))*100,2)</f>
        <v>92.42</v>
      </c>
      <c r="M119" s="433">
        <f>ROUND((SUM('int 1D'!AK130,'int 2 D '!AK130,'int 3D '!AK130)/('Int-I'!$C$67+'Int-II'!$C$67+'Int-III '!$C$67))*100,2)</f>
        <v>83.33</v>
      </c>
      <c r="N119" s="433">
        <f>ROUND((SUM('int 1D'!AL130,'int 2 D '!AL130,'int 3D '!AL130)/('Int-I'!$C$67+'Int-II'!$C$67+'Int-III '!$C$67))*100,2)</f>
        <v>81.819999999999993</v>
      </c>
      <c r="O119" s="433">
        <f>ROUND((SUM('int 1D'!AM130,'int 2 D '!AM130,'int 3D '!AM130)/('Int-I'!$C$67+'Int-II'!$C$67+'Int-III '!$C$67))*100,2)</f>
        <v>34.85</v>
      </c>
      <c r="P119" s="433">
        <f>ROUND((SUM('int 1D'!AN130,'int 2 D '!AN130,'int 3D '!AN130)/('Int-I'!$C$67+'Int-II'!$C$67+'Int-III '!$C$67))*100,2)</f>
        <v>1.52</v>
      </c>
      <c r="Q119" s="454" t="str">
        <f>'Univ Res'!D122</f>
        <v>C</v>
      </c>
      <c r="R119" s="337">
        <f t="shared" si="1"/>
        <v>70</v>
      </c>
    </row>
    <row r="120" spans="3:18" x14ac:dyDescent="0.2">
      <c r="C120" s="311">
        <f>'Evaluation worksheet'!B124</f>
        <v>211413205118</v>
      </c>
      <c r="D120" s="214" t="str">
        <f>'Evaluation worksheet'!C124</f>
        <v>VIDHYA.Y</v>
      </c>
      <c r="E120" s="456">
        <f>ROUND(('Evaluation-N'!Y126/'Evaluation-N'!$Y$9)*100,2)</f>
        <v>93.33</v>
      </c>
      <c r="F120" s="456">
        <f>ROUND(('Evaluation-N'!Z126/'Evaluation-N'!$Z$9)*100,2)</f>
        <v>48</v>
      </c>
      <c r="G120" s="456">
        <f>ROUND(('Evaluation-N'!AA126/'Evaluation-N'!$AA$9)*100,2)</f>
        <v>40</v>
      </c>
      <c r="H120" s="456">
        <f>ROUND(('Evaluation-N'!AB126/'Evaluation-N'!$AB$9)*100,2)</f>
        <v>33.33</v>
      </c>
      <c r="I120" s="456">
        <f>ROUND(('Evaluation-N'!AC126/'Evaluation-N'!$AC$9)*100,2)</f>
        <v>80</v>
      </c>
      <c r="J120" s="456">
        <f>ROUND(('Evaluation-N'!AD126/'Evaluation-N'!$AD$9)*100,2)</f>
        <v>35</v>
      </c>
      <c r="K120" s="377">
        <f ca="1">ROUND((SUM('int 1D'!AI131,'int 2 D '!AI131,'int 3D '!AI131)/('Int-I'!$C$67+'Int-II'!$C$67+'Int-III '!$C$67))*100,2)</f>
        <v>51.52</v>
      </c>
      <c r="L120" s="433">
        <f>ROUND((SUM('int 1D'!AJ131,'int 2 D '!AJ131,'int 3D '!AJ131)/('Int-I'!$C$67+'Int-II'!$C$67+'Int-III '!$C$67))*100,2)</f>
        <v>68.180000000000007</v>
      </c>
      <c r="M120" s="433">
        <f>ROUND((SUM('int 1D'!AK131,'int 2 D '!AK131,'int 3D '!AK131)/('Int-I'!$C$67+'Int-II'!$C$67+'Int-III '!$C$67))*100,2)</f>
        <v>65.150000000000006</v>
      </c>
      <c r="N120" s="433">
        <f>ROUND((SUM('int 1D'!AL131,'int 2 D '!AL131,'int 3D '!AL131)/('Int-I'!$C$67+'Int-II'!$C$67+'Int-III '!$C$67))*100,2)</f>
        <v>75.760000000000005</v>
      </c>
      <c r="O120" s="433">
        <f>ROUND((SUM('int 1D'!AM131,'int 2 D '!AM131,'int 3D '!AM131)/('Int-I'!$C$67+'Int-II'!$C$67+'Int-III '!$C$67))*100,2)</f>
        <v>25.76</v>
      </c>
      <c r="P120" s="433">
        <f>ROUND((SUM('int 1D'!AN131,'int 2 D '!AN131,'int 3D '!AN131)/('Int-I'!$C$67+'Int-II'!$C$67+'Int-III '!$C$67))*100,2)</f>
        <v>3.03</v>
      </c>
      <c r="Q120" s="454" t="str">
        <f>'Univ Res'!D123</f>
        <v>C</v>
      </c>
      <c r="R120" s="337">
        <f t="shared" si="1"/>
        <v>70</v>
      </c>
    </row>
    <row r="121" spans="3:18" x14ac:dyDescent="0.2">
      <c r="C121" s="311">
        <f>'Evaluation worksheet'!B125</f>
        <v>211413205119</v>
      </c>
      <c r="D121" s="214" t="str">
        <f>'Evaluation worksheet'!C125</f>
        <v>VIDYA RAMAMOORTHY</v>
      </c>
      <c r="E121" s="456">
        <f>ROUND(('Evaluation-N'!Y127/'Evaluation-N'!$Y$9)*100,2)</f>
        <v>83.33</v>
      </c>
      <c r="F121" s="456">
        <f>ROUND(('Evaluation-N'!Z127/'Evaluation-N'!$Z$9)*100,2)</f>
        <v>76</v>
      </c>
      <c r="G121" s="456">
        <f>ROUND(('Evaluation-N'!AA127/'Evaluation-N'!$AA$9)*100,2)</f>
        <v>46.67</v>
      </c>
      <c r="H121" s="456">
        <f>ROUND(('Evaluation-N'!AB127/'Evaluation-N'!$AB$9)*100,2)</f>
        <v>33.33</v>
      </c>
      <c r="I121" s="456">
        <f>ROUND(('Evaluation-N'!AC127/'Evaluation-N'!$AC$9)*100,2)</f>
        <v>93.33</v>
      </c>
      <c r="J121" s="456">
        <f>ROUND(('Evaluation-N'!AD127/'Evaluation-N'!$AD$9)*100,2)</f>
        <v>40</v>
      </c>
      <c r="K121" s="377">
        <f ca="1">ROUND((SUM('int 1D'!AI132,'int 2 D '!AI132,'int 3D '!AI132)/('Int-I'!$C$67+'Int-II'!$C$67+'Int-III '!$C$67))*100,2)</f>
        <v>36.36</v>
      </c>
      <c r="L121" s="433">
        <f>ROUND((SUM('int 1D'!AJ132,'int 2 D '!AJ132,'int 3D '!AJ132)/('Int-I'!$C$67+'Int-II'!$C$67+'Int-III '!$C$67))*100,2)</f>
        <v>80.3</v>
      </c>
      <c r="M121" s="433">
        <f>ROUND((SUM('int 1D'!AK132,'int 2 D '!AK132,'int 3D '!AK132)/('Int-I'!$C$67+'Int-II'!$C$67+'Int-III '!$C$67))*100,2)</f>
        <v>69.7</v>
      </c>
      <c r="N121" s="433">
        <f>ROUND((SUM('int 1D'!AL132,'int 2 D '!AL132,'int 3D '!AL132)/('Int-I'!$C$67+'Int-II'!$C$67+'Int-III '!$C$67))*100,2)</f>
        <v>118.18</v>
      </c>
      <c r="O121" s="433">
        <f>ROUND((SUM('int 1D'!AM132,'int 2 D '!AM132,'int 3D '!AM132)/('Int-I'!$C$67+'Int-II'!$C$67+'Int-III '!$C$67))*100,2)</f>
        <v>30.3</v>
      </c>
      <c r="P121" s="433">
        <f>ROUND((SUM('int 1D'!AN132,'int 2 D '!AN132,'int 3D '!AN132)/('Int-I'!$C$67+'Int-II'!$C$67+'Int-III '!$C$67))*100,2)</f>
        <v>3.03</v>
      </c>
      <c r="Q121" s="454" t="str">
        <f>'Univ Res'!D124</f>
        <v>E</v>
      </c>
      <c r="R121" s="337">
        <f t="shared" si="1"/>
        <v>56</v>
      </c>
    </row>
    <row r="122" spans="3:18" x14ac:dyDescent="0.2">
      <c r="C122" s="311">
        <f>'Evaluation worksheet'!B126</f>
        <v>211413205120</v>
      </c>
      <c r="D122" s="214" t="str">
        <f>'Evaluation worksheet'!C126</f>
        <v>VIGNESH.M.P</v>
      </c>
      <c r="E122" s="456">
        <f>ROUND(('Evaluation-N'!Y128/'Evaluation-N'!$Y$9)*100,2)</f>
        <v>100</v>
      </c>
      <c r="F122" s="456">
        <f>ROUND(('Evaluation-N'!Z128/'Evaluation-N'!$Z$9)*100,2)</f>
        <v>76</v>
      </c>
      <c r="G122" s="456">
        <f>ROUND(('Evaluation-N'!AA128/'Evaluation-N'!$AA$9)*100,2)</f>
        <v>33.33</v>
      </c>
      <c r="H122" s="456">
        <f>ROUND(('Evaluation-N'!AB128/'Evaluation-N'!$AB$9)*100,2)</f>
        <v>33.33</v>
      </c>
      <c r="I122" s="456">
        <f>ROUND(('Evaluation-N'!AC128/'Evaluation-N'!$AC$9)*100,2)</f>
        <v>46.67</v>
      </c>
      <c r="J122" s="456">
        <f>ROUND(('Evaluation-N'!AD128/'Evaluation-N'!$AD$9)*100,2)</f>
        <v>35</v>
      </c>
      <c r="K122" s="377">
        <f ca="1">ROUND((SUM('int 1D'!AI133,'int 2 D '!AI133,'int 3D '!AI133)/('Int-I'!$C$67+'Int-II'!$C$67+'Int-III '!$C$67))*100,2)</f>
        <v>69.7</v>
      </c>
      <c r="L122" s="433">
        <f>ROUND((SUM('int 1D'!AJ133,'int 2 D '!AJ133,'int 3D '!AJ133)/('Int-I'!$C$67+'Int-II'!$C$67+'Int-III '!$C$67))*100,2)</f>
        <v>50</v>
      </c>
      <c r="M122" s="433">
        <f>ROUND((SUM('int 1D'!AK133,'int 2 D '!AK133,'int 3D '!AK133)/('Int-I'!$C$67+'Int-II'!$C$67+'Int-III '!$C$67))*100,2)</f>
        <v>93.94</v>
      </c>
      <c r="N122" s="433">
        <f>ROUND((SUM('int 1D'!AL133,'int 2 D '!AL133,'int 3D '!AL133)/('Int-I'!$C$67+'Int-II'!$C$67+'Int-III '!$C$67))*100,2)</f>
        <v>63.64</v>
      </c>
      <c r="O122" s="433">
        <f>ROUND((SUM('int 1D'!AM133,'int 2 D '!AM133,'int 3D '!AM133)/('Int-I'!$C$67+'Int-II'!$C$67+'Int-III '!$C$67))*100,2)</f>
        <v>34.85</v>
      </c>
      <c r="P122" s="433">
        <f>ROUND((SUM('int 1D'!AN133,'int 2 D '!AN133,'int 3D '!AN133)/('Int-I'!$C$67+'Int-II'!$C$67+'Int-III '!$C$67))*100,2)</f>
        <v>3.03</v>
      </c>
      <c r="Q122" s="454" t="str">
        <f>'Univ Res'!D125</f>
        <v>U</v>
      </c>
      <c r="R122" s="337">
        <f t="shared" si="1"/>
        <v>40</v>
      </c>
    </row>
    <row r="123" spans="3:18" x14ac:dyDescent="0.2">
      <c r="C123" s="311">
        <f>'Evaluation worksheet'!B127</f>
        <v>211413205121</v>
      </c>
      <c r="D123" s="214" t="str">
        <f>'Evaluation worksheet'!C127</f>
        <v>VIGNESH.V.K</v>
      </c>
      <c r="E123" s="456">
        <f>ROUND(('Evaluation-N'!Y129/'Evaluation-N'!$Y$9)*100,2)</f>
        <v>83.33</v>
      </c>
      <c r="F123" s="456">
        <f>ROUND(('Evaluation-N'!Z129/'Evaluation-N'!$Z$9)*100,2)</f>
        <v>48</v>
      </c>
      <c r="G123" s="456">
        <f>ROUND(('Evaluation-N'!AA129/'Evaluation-N'!$AA$9)*100,2)</f>
        <v>33.33</v>
      </c>
      <c r="H123" s="456">
        <f>ROUND(('Evaluation-N'!AB129/'Evaluation-N'!$AB$9)*100,2)</f>
        <v>40</v>
      </c>
      <c r="I123" s="456">
        <f>ROUND(('Evaluation-N'!AC129/'Evaluation-N'!$AC$9)*100,2)</f>
        <v>93.33</v>
      </c>
      <c r="J123" s="456">
        <f>ROUND(('Evaluation-N'!AD129/'Evaluation-N'!$AD$9)*100,2)</f>
        <v>45</v>
      </c>
      <c r="K123" s="377">
        <f ca="1">ROUND((SUM('int 1D'!AI134,'int 2 D '!AI134,'int 3D '!AI134)/('Int-I'!$C$67+'Int-II'!$C$67+'Int-III '!$C$67))*100,2)</f>
        <v>63.64</v>
      </c>
      <c r="L123" s="433">
        <f>ROUND((SUM('int 1D'!AJ134,'int 2 D '!AJ134,'int 3D '!AJ134)/('Int-I'!$C$67+'Int-II'!$C$67+'Int-III '!$C$67))*100,2)</f>
        <v>46.97</v>
      </c>
      <c r="M123" s="433">
        <f>ROUND((SUM('int 1D'!AK134,'int 2 D '!AK134,'int 3D '!AK134)/('Int-I'!$C$67+'Int-II'!$C$67+'Int-III '!$C$67))*100,2)</f>
        <v>96.97</v>
      </c>
      <c r="N123" s="433">
        <f>ROUND((SUM('int 1D'!AL134,'int 2 D '!AL134,'int 3D '!AL134)/('Int-I'!$C$67+'Int-II'!$C$67+'Int-III '!$C$67))*100,2)</f>
        <v>69.7</v>
      </c>
      <c r="O123" s="433">
        <f>ROUND((SUM('int 1D'!AM134,'int 2 D '!AM134,'int 3D '!AM134)/('Int-I'!$C$67+'Int-II'!$C$67+'Int-III '!$C$67))*100,2)</f>
        <v>36.36</v>
      </c>
      <c r="P123" s="433">
        <f>ROUND((SUM('int 1D'!AN134,'int 2 D '!AN134,'int 3D '!AN134)/('Int-I'!$C$67+'Int-II'!$C$67+'Int-III '!$C$67))*100,2)</f>
        <v>3.03</v>
      </c>
      <c r="Q123" s="454" t="str">
        <f>'Univ Res'!D126</f>
        <v>U</v>
      </c>
      <c r="R123" s="337">
        <f t="shared" si="1"/>
        <v>40</v>
      </c>
    </row>
    <row r="124" spans="3:18" x14ac:dyDescent="0.2">
      <c r="C124" s="311">
        <f>'Evaluation worksheet'!B128</f>
        <v>211413205122</v>
      </c>
      <c r="D124" s="214" t="str">
        <f>'Evaluation worksheet'!C128</f>
        <v>VIJAYASHREE.J</v>
      </c>
      <c r="E124" s="456">
        <f>ROUND(('Evaluation-N'!Y130/'Evaluation-N'!$Y$9)*100,2)</f>
        <v>93.33</v>
      </c>
      <c r="F124" s="456">
        <f>ROUND(('Evaluation-N'!Z130/'Evaluation-N'!$Z$9)*100,2)</f>
        <v>76</v>
      </c>
      <c r="G124" s="456">
        <f>ROUND(('Evaluation-N'!AA130/'Evaluation-N'!$AA$9)*100,2)</f>
        <v>46.67</v>
      </c>
      <c r="H124" s="456">
        <f>ROUND(('Evaluation-N'!AB130/'Evaluation-N'!$AB$9)*100,2)</f>
        <v>26.67</v>
      </c>
      <c r="I124" s="456">
        <f>ROUND(('Evaluation-N'!AC130/'Evaluation-N'!$AC$9)*100,2)</f>
        <v>80</v>
      </c>
      <c r="J124" s="456">
        <f>ROUND(('Evaluation-N'!AD130/'Evaluation-N'!$AD$9)*100,2)</f>
        <v>40</v>
      </c>
      <c r="K124" s="377">
        <f ca="1">ROUND((SUM('int 1D'!AI135,'int 2 D '!AI135,'int 3D '!AI135)/('Int-I'!$C$67+'Int-II'!$C$67+'Int-III '!$C$67))*100,2)</f>
        <v>53.03</v>
      </c>
      <c r="L124" s="433">
        <f>ROUND((SUM('int 1D'!AJ135,'int 2 D '!AJ135,'int 3D '!AJ135)/('Int-I'!$C$67+'Int-II'!$C$67+'Int-III '!$C$67))*100,2)</f>
        <v>46.97</v>
      </c>
      <c r="M124" s="433">
        <f>ROUND((SUM('int 1D'!AK135,'int 2 D '!AK135,'int 3D '!AK135)/('Int-I'!$C$67+'Int-II'!$C$67+'Int-III '!$C$67))*100,2)</f>
        <v>83.33</v>
      </c>
      <c r="N124" s="433">
        <f>ROUND((SUM('int 1D'!AL135,'int 2 D '!AL135,'int 3D '!AL135)/('Int-I'!$C$67+'Int-II'!$C$67+'Int-III '!$C$67))*100,2)</f>
        <v>63.64</v>
      </c>
      <c r="O124" s="433">
        <f>ROUND((SUM('int 1D'!AM135,'int 2 D '!AM135,'int 3D '!AM135)/('Int-I'!$C$67+'Int-II'!$C$67+'Int-III '!$C$67))*100,2)</f>
        <v>40.909999999999997</v>
      </c>
      <c r="P124" s="433">
        <f>ROUND((SUM('int 1D'!AN135,'int 2 D '!AN135,'int 3D '!AN135)/('Int-I'!$C$67+'Int-II'!$C$67+'Int-III '!$C$67))*100,2)</f>
        <v>3.03</v>
      </c>
      <c r="Q124" s="454" t="str">
        <f>'Univ Res'!D127</f>
        <v>C</v>
      </c>
      <c r="R124" s="337">
        <f t="shared" si="1"/>
        <v>70</v>
      </c>
    </row>
    <row r="125" spans="3:18" x14ac:dyDescent="0.2">
      <c r="C125" s="311">
        <f>'Evaluation worksheet'!B129</f>
        <v>211413205123</v>
      </c>
      <c r="D125" s="214" t="str">
        <f>'Evaluation worksheet'!C129</f>
        <v>VIJITHA.K.M</v>
      </c>
      <c r="E125" s="456">
        <f>ROUND(('Evaluation-N'!Y131/'Evaluation-N'!$Y$9)*100,2)</f>
        <v>100</v>
      </c>
      <c r="F125" s="456">
        <f>ROUND(('Evaluation-N'!Z131/'Evaluation-N'!$Z$9)*100,2)</f>
        <v>72</v>
      </c>
      <c r="G125" s="456">
        <f>ROUND(('Evaluation-N'!AA131/'Evaluation-N'!$AA$9)*100,2)</f>
        <v>33.33</v>
      </c>
      <c r="H125" s="456">
        <f>ROUND(('Evaluation-N'!AB131/'Evaluation-N'!$AB$9)*100,2)</f>
        <v>33.33</v>
      </c>
      <c r="I125" s="456">
        <f>ROUND(('Evaluation-N'!AC131/'Evaluation-N'!$AC$9)*100,2)</f>
        <v>93.33</v>
      </c>
      <c r="J125" s="456">
        <f>ROUND(('Evaluation-N'!AD131/'Evaluation-N'!$AD$9)*100,2)</f>
        <v>35</v>
      </c>
      <c r="K125" s="377">
        <f ca="1">ROUND((SUM('int 1D'!AI136,'int 2 D '!AI136,'int 3D '!AI136)/('Int-I'!$C$67+'Int-II'!$C$67+'Int-III '!$C$67))*100,2)</f>
        <v>19.7</v>
      </c>
      <c r="L125" s="433">
        <f>ROUND((SUM('int 1D'!AJ136,'int 2 D '!AJ136,'int 3D '!AJ136)/('Int-I'!$C$67+'Int-II'!$C$67+'Int-III '!$C$67))*100,2)</f>
        <v>53.03</v>
      </c>
      <c r="M125" s="433">
        <f>ROUND((SUM('int 1D'!AK136,'int 2 D '!AK136,'int 3D '!AK136)/('Int-I'!$C$67+'Int-II'!$C$67+'Int-III '!$C$67))*100,2)</f>
        <v>81.819999999999993</v>
      </c>
      <c r="N125" s="433">
        <f>ROUND((SUM('int 1D'!AL136,'int 2 D '!AL136,'int 3D '!AL136)/('Int-I'!$C$67+'Int-II'!$C$67+'Int-III '!$C$67))*100,2)</f>
        <v>100</v>
      </c>
      <c r="O125" s="433">
        <f>ROUND((SUM('int 1D'!AM136,'int 2 D '!AM136,'int 3D '!AM136)/('Int-I'!$C$67+'Int-II'!$C$67+'Int-III '!$C$67))*100,2)</f>
        <v>19.7</v>
      </c>
      <c r="P125" s="433">
        <f>ROUND((SUM('int 1D'!AN136,'int 2 D '!AN136,'int 3D '!AN136)/('Int-I'!$C$67+'Int-II'!$C$67+'Int-III '!$C$67))*100,2)</f>
        <v>3.03</v>
      </c>
      <c r="Q125" s="454" t="str">
        <f>'Univ Res'!D128</f>
        <v>C</v>
      </c>
      <c r="R125" s="337">
        <f t="shared" si="1"/>
        <v>70</v>
      </c>
    </row>
    <row r="126" spans="3:18" x14ac:dyDescent="0.2">
      <c r="C126" s="311">
        <f>'Evaluation worksheet'!B130</f>
        <v>211413205125</v>
      </c>
      <c r="D126" s="214" t="str">
        <f>'Evaluation worksheet'!C130</f>
        <v>YASIKA.K</v>
      </c>
      <c r="E126" s="456">
        <f>ROUND(('Evaluation-N'!Y132/'Evaluation-N'!$Y$9)*100,2)</f>
        <v>73.33</v>
      </c>
      <c r="F126" s="456">
        <f>ROUND(('Evaluation-N'!Z132/'Evaluation-N'!$Z$9)*100,2)</f>
        <v>40</v>
      </c>
      <c r="G126" s="456">
        <f>ROUND(('Evaluation-N'!AA132/'Evaluation-N'!$AA$9)*100,2)</f>
        <v>40</v>
      </c>
      <c r="H126" s="456">
        <f>ROUND(('Evaluation-N'!AB132/'Evaluation-N'!$AB$9)*100,2)</f>
        <v>40</v>
      </c>
      <c r="I126" s="456">
        <f>ROUND(('Evaluation-N'!AC132/'Evaluation-N'!$AC$9)*100,2)</f>
        <v>60</v>
      </c>
      <c r="J126" s="456">
        <f>ROUND(('Evaluation-N'!AD132/'Evaluation-N'!$AD$9)*100,2)</f>
        <v>45</v>
      </c>
      <c r="K126" s="377">
        <f ca="1">ROUND((SUM('int 1D'!AI137,'int 2 D '!AI137,'int 3D '!AI137)/('Int-I'!$C$67+'Int-II'!$C$67+'Int-III '!$C$67))*100,2)</f>
        <v>51.52</v>
      </c>
      <c r="L126" s="433">
        <f>ROUND((SUM('int 1D'!AJ137,'int 2 D '!AJ137,'int 3D '!AJ137)/('Int-I'!$C$67+'Int-II'!$C$67+'Int-III '!$C$67))*100,2)</f>
        <v>59.09</v>
      </c>
      <c r="M126" s="433">
        <f>ROUND((SUM('int 1D'!AK137,'int 2 D '!AK137,'int 3D '!AK137)/('Int-I'!$C$67+'Int-II'!$C$67+'Int-III '!$C$67))*100,2)</f>
        <v>60.61</v>
      </c>
      <c r="N126" s="433">
        <f>ROUND((SUM('int 1D'!AL137,'int 2 D '!AL137,'int 3D '!AL137)/('Int-I'!$C$67+'Int-II'!$C$67+'Int-III '!$C$67))*100,2)</f>
        <v>84.85</v>
      </c>
      <c r="O126" s="433">
        <f>ROUND((SUM('int 1D'!AM137,'int 2 D '!AM137,'int 3D '!AM137)/('Int-I'!$C$67+'Int-II'!$C$67+'Int-III '!$C$67))*100,2)</f>
        <v>34.85</v>
      </c>
      <c r="P126" s="433">
        <f>ROUND((SUM('int 1D'!AN137,'int 2 D '!AN137,'int 3D '!AN137)/('Int-I'!$C$67+'Int-II'!$C$67+'Int-III '!$C$67))*100,2)</f>
        <v>3.03</v>
      </c>
      <c r="Q126" s="454" t="str">
        <f>'Univ Res'!D129</f>
        <v>B</v>
      </c>
      <c r="R126" s="337">
        <f t="shared" si="1"/>
        <v>80</v>
      </c>
    </row>
    <row r="127" spans="3:18" x14ac:dyDescent="0.2">
      <c r="C127" s="311">
        <f>'Evaluation worksheet'!B131</f>
        <v>211413205126</v>
      </c>
      <c r="D127" s="214" t="str">
        <f>'Evaluation worksheet'!C131</f>
        <v>YUVARAAJ.K.G</v>
      </c>
      <c r="E127" s="456">
        <f>ROUND(('Evaluation-N'!Y133/'Evaluation-N'!$Y$9)*100,2)</f>
        <v>93.33</v>
      </c>
      <c r="F127" s="456">
        <f>ROUND(('Evaluation-N'!Z133/'Evaluation-N'!$Z$9)*100,2)</f>
        <v>40</v>
      </c>
      <c r="G127" s="456">
        <f>ROUND(('Evaluation-N'!AA133/'Evaluation-N'!$AA$9)*100,2)</f>
        <v>26.67</v>
      </c>
      <c r="H127" s="456">
        <f>ROUND(('Evaluation-N'!AB133/'Evaluation-N'!$AB$9)*100,2)</f>
        <v>40</v>
      </c>
      <c r="I127" s="456">
        <f>ROUND(('Evaluation-N'!AC133/'Evaluation-N'!$AC$9)*100,2)</f>
        <v>80</v>
      </c>
      <c r="J127" s="456">
        <f>ROUND(('Evaluation-N'!AD133/'Evaluation-N'!$AD$9)*100,2)</f>
        <v>35</v>
      </c>
      <c r="K127" s="377">
        <f ca="1">ROUND((SUM('int 1D'!AI138,'int 2 D '!AI138,'int 3D '!AI138)/('Int-I'!$C$67+'Int-II'!$C$67+'Int-III '!$C$67))*100,2)</f>
        <v>43.94</v>
      </c>
      <c r="L127" s="433">
        <f>ROUND((SUM('int 1D'!AJ138,'int 2 D '!AJ138,'int 3D '!AJ138)/('Int-I'!$C$67+'Int-II'!$C$67+'Int-III '!$C$67))*100,2)</f>
        <v>59.09</v>
      </c>
      <c r="M127" s="433">
        <f>ROUND((SUM('int 1D'!AK138,'int 2 D '!AK138,'int 3D '!AK138)/('Int-I'!$C$67+'Int-II'!$C$67+'Int-III '!$C$67))*100,2)</f>
        <v>86.36</v>
      </c>
      <c r="N127" s="433">
        <f>ROUND((SUM('int 1D'!AL138,'int 2 D '!AL138,'int 3D '!AL138)/('Int-I'!$C$67+'Int-II'!$C$67+'Int-III '!$C$67))*100,2)</f>
        <v>57.58</v>
      </c>
      <c r="O127" s="433">
        <f>ROUND((SUM('int 1D'!AM138,'int 2 D '!AM138,'int 3D '!AM138)/('Int-I'!$C$67+'Int-II'!$C$67+'Int-III '!$C$67))*100,2)</f>
        <v>40.909999999999997</v>
      </c>
      <c r="P127" s="433">
        <f>ROUND((SUM('int 1D'!AN138,'int 2 D '!AN138,'int 3D '!AN138)/('Int-I'!$C$67+'Int-II'!$C$67+'Int-III '!$C$67))*100,2)</f>
        <v>3.03</v>
      </c>
      <c r="Q127" s="454" t="str">
        <f>'Univ Res'!D130</f>
        <v>C</v>
      </c>
      <c r="R127" s="337">
        <f t="shared" si="1"/>
        <v>70</v>
      </c>
    </row>
    <row r="128" spans="3:18" x14ac:dyDescent="0.2">
      <c r="C128" s="311">
        <f>'Evaluation worksheet'!B132</f>
        <v>211413205301</v>
      </c>
      <c r="D128" s="214" t="str">
        <f>'Evaluation worksheet'!C132</f>
        <v>AJITH KUMAR.R</v>
      </c>
      <c r="E128" s="456">
        <f>ROUND(('Evaluation-N'!Y134/'Evaluation-N'!$Y$9)*100,2)</f>
        <v>90</v>
      </c>
      <c r="F128" s="456">
        <f>ROUND(('Evaluation-N'!Z134/'Evaluation-N'!$Z$9)*100,2)</f>
        <v>76</v>
      </c>
      <c r="G128" s="456">
        <f>ROUND(('Evaluation-N'!AA134/'Evaluation-N'!$AA$9)*100,2)</f>
        <v>46.67</v>
      </c>
      <c r="H128" s="456">
        <f>ROUND(('Evaluation-N'!AB134/'Evaluation-N'!$AB$9)*100,2)</f>
        <v>26.67</v>
      </c>
      <c r="I128" s="456">
        <f>ROUND(('Evaluation-N'!AC134/'Evaluation-N'!$AC$9)*100,2)</f>
        <v>80</v>
      </c>
      <c r="J128" s="456">
        <f>ROUND(('Evaluation-N'!AD134/'Evaluation-N'!$AD$9)*100,2)</f>
        <v>30</v>
      </c>
      <c r="K128" s="377">
        <f ca="1">ROUND((SUM('int 1D'!AI139,'int 2 D '!AI139,'int 3D '!AI139)/('Int-I'!$C$67+'Int-II'!$C$67+'Int-III '!$C$67))*100,2)</f>
        <v>30.3</v>
      </c>
      <c r="L128" s="433">
        <f>ROUND((SUM('int 1D'!AJ139,'int 2 D '!AJ139,'int 3D '!AJ139)/('Int-I'!$C$67+'Int-II'!$C$67+'Int-III '!$C$67))*100,2)</f>
        <v>60.61</v>
      </c>
      <c r="M128" s="433">
        <f>ROUND((SUM('int 1D'!AK139,'int 2 D '!AK139,'int 3D '!AK139)/('Int-I'!$C$67+'Int-II'!$C$67+'Int-III '!$C$67))*100,2)</f>
        <v>63.64</v>
      </c>
      <c r="N128" s="433">
        <f>ROUND((SUM('int 1D'!AL139,'int 2 D '!AL139,'int 3D '!AL139)/('Int-I'!$C$67+'Int-II'!$C$67+'Int-III '!$C$67))*100,2)</f>
        <v>56.06</v>
      </c>
      <c r="O128" s="433">
        <f>ROUND((SUM('int 1D'!AM139,'int 2 D '!AM139,'int 3D '!AM139)/('Int-I'!$C$67+'Int-II'!$C$67+'Int-III '!$C$67))*100,2)</f>
        <v>37.880000000000003</v>
      </c>
      <c r="P128" s="433">
        <f>ROUND((SUM('int 1D'!AN139,'int 2 D '!AN139,'int 3D '!AN139)/('Int-I'!$C$67+'Int-II'!$C$67+'Int-III '!$C$67))*100,2)</f>
        <v>3.03</v>
      </c>
      <c r="Q128" s="454" t="str">
        <f>'Univ Res'!D131</f>
        <v>U</v>
      </c>
      <c r="R128" s="337">
        <f t="shared" si="1"/>
        <v>40</v>
      </c>
    </row>
    <row r="129" spans="3:18" x14ac:dyDescent="0.2">
      <c r="C129" s="311">
        <f>'Evaluation worksheet'!B133</f>
        <v>211413205302</v>
      </c>
      <c r="D129" s="214" t="str">
        <f>'Evaluation worksheet'!C133</f>
        <v>LALIETH KUMAR .N</v>
      </c>
      <c r="E129" s="456">
        <f>ROUND(('Evaluation-N'!Y135/'Evaluation-N'!$Y$9)*100,2)</f>
        <v>60</v>
      </c>
      <c r="F129" s="456">
        <f>ROUND(('Evaluation-N'!Z135/'Evaluation-N'!$Z$9)*100,2)</f>
        <v>44</v>
      </c>
      <c r="G129" s="456">
        <f>ROUND(('Evaluation-N'!AA135/'Evaluation-N'!$AA$9)*100,2)</f>
        <v>20</v>
      </c>
      <c r="H129" s="456">
        <f>ROUND(('Evaluation-N'!AB135/'Evaluation-N'!$AB$9)*100,2)</f>
        <v>26.67</v>
      </c>
      <c r="I129" s="456">
        <f>ROUND(('Evaluation-N'!AC135/'Evaluation-N'!$AC$9)*100,2)</f>
        <v>53.33</v>
      </c>
      <c r="J129" s="456">
        <f>ROUND(('Evaluation-N'!AD135/'Evaluation-N'!$AD$9)*100,2)</f>
        <v>40</v>
      </c>
      <c r="K129" s="377">
        <f ca="1">ROUND((SUM('int 1D'!AI140,'int 2 D '!AI140,'int 3D '!AI140)/('Int-I'!$C$67+'Int-II'!$C$67+'Int-III '!$C$67))*100,2)</f>
        <v>42.42</v>
      </c>
      <c r="L129" s="433">
        <f>ROUND((SUM('int 1D'!AJ140,'int 2 D '!AJ140,'int 3D '!AJ140)/('Int-I'!$C$67+'Int-II'!$C$67+'Int-III '!$C$67))*100,2)</f>
        <v>66.67</v>
      </c>
      <c r="M129" s="433">
        <f>ROUND((SUM('int 1D'!AK140,'int 2 D '!AK140,'int 3D '!AK140)/('Int-I'!$C$67+'Int-II'!$C$67+'Int-III '!$C$67))*100,2)</f>
        <v>77.27</v>
      </c>
      <c r="N129" s="433">
        <f>ROUND((SUM('int 1D'!AL140,'int 2 D '!AL140,'int 3D '!AL140)/('Int-I'!$C$67+'Int-II'!$C$67+'Int-III '!$C$67))*100,2)</f>
        <v>60.61</v>
      </c>
      <c r="O129" s="433">
        <f>ROUND((SUM('int 1D'!AM140,'int 2 D '!AM140,'int 3D '!AM140)/('Int-I'!$C$67+'Int-II'!$C$67+'Int-III '!$C$67))*100,2)</f>
        <v>19.7</v>
      </c>
      <c r="P129" s="433">
        <f>ROUND((SUM('int 1D'!AN140,'int 2 D '!AN140,'int 3D '!AN140)/('Int-I'!$C$67+'Int-II'!$C$67+'Int-III '!$C$67))*100,2)</f>
        <v>3.03</v>
      </c>
      <c r="Q129" s="454" t="str">
        <f>'Univ Res'!D132</f>
        <v>C</v>
      </c>
      <c r="R129" s="337">
        <f t="shared" si="1"/>
        <v>70</v>
      </c>
    </row>
    <row r="130" spans="3:18" x14ac:dyDescent="0.2">
      <c r="C130" s="311">
        <f>'Evaluation worksheet'!B134</f>
        <v>211413205303</v>
      </c>
      <c r="D130" s="214" t="str">
        <f>'Evaluation worksheet'!C134</f>
        <v>MARTHINI PRASANA .R</v>
      </c>
      <c r="E130" s="456">
        <f>ROUND(('Evaluation-N'!Y136/'Evaluation-N'!$Y$9)*100,2)</f>
        <v>96.67</v>
      </c>
      <c r="F130" s="456">
        <f>ROUND(('Evaluation-N'!Z136/'Evaluation-N'!$Z$9)*100,2)</f>
        <v>64</v>
      </c>
      <c r="G130" s="456">
        <f>ROUND(('Evaluation-N'!AA136/'Evaluation-N'!$AA$9)*100,2)</f>
        <v>46.67</v>
      </c>
      <c r="H130" s="456">
        <f>ROUND(('Evaluation-N'!AB136/'Evaluation-N'!$AB$9)*100,2)</f>
        <v>40</v>
      </c>
      <c r="I130" s="456">
        <f>ROUND(('Evaluation-N'!AC136/'Evaluation-N'!$AC$9)*100,2)</f>
        <v>53.33</v>
      </c>
      <c r="J130" s="456">
        <f>ROUND(('Evaluation-N'!AD136/'Evaluation-N'!$AD$9)*100,2)</f>
        <v>35</v>
      </c>
      <c r="K130" s="377">
        <f ca="1">ROUND((SUM('int 1D'!AI141,'int 2 D '!AI141,'int 3D '!AI141)/('Int-I'!$C$67+'Int-II'!$C$67+'Int-III '!$C$67))*100,2)</f>
        <v>54.55</v>
      </c>
      <c r="L130" s="433">
        <f>ROUND((SUM('int 1D'!AJ141,'int 2 D '!AJ141,'int 3D '!AJ141)/('Int-I'!$C$67+'Int-II'!$C$67+'Int-III '!$C$67))*100,2)</f>
        <v>36.36</v>
      </c>
      <c r="M130" s="433">
        <f>ROUND((SUM('int 1D'!AK141,'int 2 D '!AK141,'int 3D '!AK141)/('Int-I'!$C$67+'Int-II'!$C$67+'Int-III '!$C$67))*100,2)</f>
        <v>87.88</v>
      </c>
      <c r="N130" s="433">
        <f>ROUND((SUM('int 1D'!AL141,'int 2 D '!AL141,'int 3D '!AL141)/('Int-I'!$C$67+'Int-II'!$C$67+'Int-III '!$C$67))*100,2)</f>
        <v>43.94</v>
      </c>
      <c r="O130" s="433">
        <f>ROUND((SUM('int 1D'!AM141,'int 2 D '!AM141,'int 3D '!AM141)/('Int-I'!$C$67+'Int-II'!$C$67+'Int-III '!$C$67))*100,2)</f>
        <v>27.27</v>
      </c>
      <c r="P130" s="433">
        <f>ROUND((SUM('int 1D'!AN141,'int 2 D '!AN141,'int 3D '!AN141)/('Int-I'!$C$67+'Int-II'!$C$67+'Int-III '!$C$67))*100,2)</f>
        <v>3.03</v>
      </c>
      <c r="Q130" s="454" t="str">
        <f>'Univ Res'!D133</f>
        <v>D</v>
      </c>
      <c r="R130" s="337">
        <f t="shared" si="1"/>
        <v>60</v>
      </c>
    </row>
    <row r="131" spans="3:18" x14ac:dyDescent="0.2">
      <c r="C131" s="311">
        <f>'Evaluation worksheet'!B135</f>
        <v>211413205304</v>
      </c>
      <c r="D131" s="214" t="str">
        <f>'Evaluation worksheet'!C135</f>
        <v>RAJASUNDAR .K</v>
      </c>
      <c r="E131" s="456">
        <f>ROUND(('Evaluation-N'!Y137/'Evaluation-N'!$Y$9)*100,2)</f>
        <v>66.67</v>
      </c>
      <c r="F131" s="456">
        <f>ROUND(('Evaluation-N'!Z137/'Evaluation-N'!$Z$9)*100,2)</f>
        <v>68</v>
      </c>
      <c r="G131" s="456">
        <f>ROUND(('Evaluation-N'!AA137/'Evaluation-N'!$AA$9)*100,2)</f>
        <v>46.67</v>
      </c>
      <c r="H131" s="456">
        <f>ROUND(('Evaluation-N'!AB137/'Evaluation-N'!$AB$9)*100,2)</f>
        <v>13.33</v>
      </c>
      <c r="I131" s="456">
        <f>ROUND(('Evaluation-N'!AC137/'Evaluation-N'!$AC$9)*100,2)</f>
        <v>66.67</v>
      </c>
      <c r="J131" s="456">
        <f>ROUND(('Evaluation-N'!AD137/'Evaluation-N'!$AD$9)*100,2)</f>
        <v>30</v>
      </c>
      <c r="K131" s="377">
        <f ca="1">ROUND((SUM('int 1D'!AI142,'int 2 D '!AI142,'int 3D '!AI142)/('Int-I'!$C$67+'Int-II'!$C$67+'Int-III '!$C$67))*100,2)</f>
        <v>28.79</v>
      </c>
      <c r="L131" s="433">
        <f>ROUND((SUM('int 1D'!AJ142,'int 2 D '!AJ142,'int 3D '!AJ142)/('Int-I'!$C$67+'Int-II'!$C$67+'Int-III '!$C$67))*100,2)</f>
        <v>65.150000000000006</v>
      </c>
      <c r="M131" s="433">
        <f>ROUND((SUM('int 1D'!AK142,'int 2 D '!AK142,'int 3D '!AK142)/('Int-I'!$C$67+'Int-II'!$C$67+'Int-III '!$C$67))*100,2)</f>
        <v>92.42</v>
      </c>
      <c r="N131" s="433">
        <f>ROUND((SUM('int 1D'!AL142,'int 2 D '!AL142,'int 3D '!AL142)/('Int-I'!$C$67+'Int-II'!$C$67+'Int-III '!$C$67))*100,2)</f>
        <v>56.06</v>
      </c>
      <c r="O131" s="433">
        <f>ROUND((SUM('int 1D'!AM142,'int 2 D '!AM142,'int 3D '!AM142)/('Int-I'!$C$67+'Int-II'!$C$67+'Int-III '!$C$67))*100,2)</f>
        <v>34.85</v>
      </c>
      <c r="P131" s="433">
        <f>ROUND((SUM('int 1D'!AN142,'int 2 D '!AN142,'int 3D '!AN142)/('Int-I'!$C$67+'Int-II'!$C$67+'Int-III '!$C$67))*100,2)</f>
        <v>1.52</v>
      </c>
      <c r="Q131" s="454" t="str">
        <f>'Univ Res'!D134</f>
        <v>B</v>
      </c>
      <c r="R131" s="337">
        <f t="shared" si="1"/>
        <v>80</v>
      </c>
    </row>
    <row r="132" spans="3:18" x14ac:dyDescent="0.2">
      <c r="C132" s="311">
        <f>'Evaluation worksheet'!B136</f>
        <v>211413205305</v>
      </c>
      <c r="D132" s="214" t="str">
        <f>'Evaluation worksheet'!C136</f>
        <v>SOLOMON .D G</v>
      </c>
      <c r="E132" s="456">
        <f>ROUND(('Evaluation-N'!Y138/'Evaluation-N'!$Y$9)*100,2)</f>
        <v>66.67</v>
      </c>
      <c r="F132" s="456">
        <f>ROUND(('Evaluation-N'!Z138/'Evaluation-N'!$Z$9)*100,2)</f>
        <v>52</v>
      </c>
      <c r="G132" s="456">
        <f>ROUND(('Evaluation-N'!AA138/'Evaluation-N'!$AA$9)*100,2)</f>
        <v>40</v>
      </c>
      <c r="H132" s="456">
        <f>ROUND(('Evaluation-N'!AB138/'Evaluation-N'!$AB$9)*100,2)</f>
        <v>40</v>
      </c>
      <c r="I132" s="456">
        <f>ROUND(('Evaluation-N'!AC138/'Evaluation-N'!$AC$9)*100,2)</f>
        <v>80</v>
      </c>
      <c r="J132" s="456">
        <f>ROUND(('Evaluation-N'!AD138/'Evaluation-N'!$AD$9)*100,2)</f>
        <v>35</v>
      </c>
      <c r="K132" s="377">
        <f ca="1">ROUND((SUM('int 1D'!AI143,'int 2 D '!AI143,'int 3D '!AI143)/('Int-I'!$C$67+'Int-II'!$C$67+'Int-III '!$C$67))*100,2)</f>
        <v>45.45</v>
      </c>
      <c r="L132" s="433">
        <f>ROUND((SUM('int 1D'!AJ143,'int 2 D '!AJ143,'int 3D '!AJ143)/('Int-I'!$C$67+'Int-II'!$C$67+'Int-III '!$C$67))*100,2)</f>
        <v>66.67</v>
      </c>
      <c r="M132" s="433">
        <f>ROUND((SUM('int 1D'!AK143,'int 2 D '!AK143,'int 3D '!AK143)/('Int-I'!$C$67+'Int-II'!$C$67+'Int-III '!$C$67))*100,2)</f>
        <v>66.67</v>
      </c>
      <c r="N132" s="433">
        <f>ROUND((SUM('int 1D'!AL143,'int 2 D '!AL143,'int 3D '!AL143)/('Int-I'!$C$67+'Int-II'!$C$67+'Int-III '!$C$67))*100,2)</f>
        <v>69.7</v>
      </c>
      <c r="O132" s="433">
        <f>ROUND((SUM('int 1D'!AM143,'int 2 D '!AM143,'int 3D '!AM143)/('Int-I'!$C$67+'Int-II'!$C$67+'Int-III '!$C$67))*100,2)</f>
        <v>30.3</v>
      </c>
      <c r="P132" s="433">
        <f>ROUND((SUM('int 1D'!AN143,'int 2 D '!AN143,'int 3D '!AN143)/('Int-I'!$C$67+'Int-II'!$C$67+'Int-III '!$C$67))*100,2)</f>
        <v>3.03</v>
      </c>
      <c r="Q132" s="454" t="str">
        <f>'Univ Res'!D135</f>
        <v>C</v>
      </c>
      <c r="R132" s="337">
        <f t="shared" si="1"/>
        <v>70</v>
      </c>
    </row>
    <row r="133" spans="3:18" x14ac:dyDescent="0.2">
      <c r="C133" s="311">
        <f>'Evaluation worksheet'!B137</f>
        <v>211413205306</v>
      </c>
      <c r="D133" s="214" t="str">
        <f>'Evaluation worksheet'!C137</f>
        <v>VARUN .G</v>
      </c>
      <c r="E133" s="456">
        <f>ROUND(('Evaluation-N'!Y139/'Evaluation-N'!$Y$9)*100,2)</f>
        <v>73.33</v>
      </c>
      <c r="F133" s="456">
        <f>ROUND(('Evaluation-N'!Z139/'Evaluation-N'!$Z$9)*100,2)</f>
        <v>52</v>
      </c>
      <c r="G133" s="456">
        <f>ROUND(('Evaluation-N'!AA139/'Evaluation-N'!$AA$9)*100,2)</f>
        <v>40</v>
      </c>
      <c r="H133" s="456">
        <f>ROUND(('Evaluation-N'!AB139/'Evaluation-N'!$AB$9)*100,2)</f>
        <v>40</v>
      </c>
      <c r="I133" s="456">
        <f>ROUND(('Evaluation-N'!AC139/'Evaluation-N'!$AC$9)*100,2)</f>
        <v>93.33</v>
      </c>
      <c r="J133" s="456">
        <f>ROUND(('Evaluation-N'!AD139/'Evaluation-N'!$AD$9)*100,2)</f>
        <v>30</v>
      </c>
      <c r="K133" s="377">
        <f ca="1">ROUND((SUM('int 1D'!AI144,'int 2 D '!AI144,'int 3D '!AI144)/('Int-I'!$C$67+'Int-II'!$C$67+'Int-III '!$C$67))*100,2)</f>
        <v>51.52</v>
      </c>
      <c r="L133" s="433">
        <f>ROUND((SUM('int 1D'!AJ144,'int 2 D '!AJ144,'int 3D '!AJ144)/('Int-I'!$C$67+'Int-II'!$C$67+'Int-III '!$C$67))*100,2)</f>
        <v>54.55</v>
      </c>
      <c r="M133" s="433">
        <f>ROUND((SUM('int 1D'!AK144,'int 2 D '!AK144,'int 3D '!AK144)/('Int-I'!$C$67+'Int-II'!$C$67+'Int-III '!$C$67))*100,2)</f>
        <v>86.36</v>
      </c>
      <c r="N133" s="433">
        <f>ROUND((SUM('int 1D'!AL144,'int 2 D '!AL144,'int 3D '!AL144)/('Int-I'!$C$67+'Int-II'!$C$67+'Int-III '!$C$67))*100,2)</f>
        <v>56.06</v>
      </c>
      <c r="O133" s="433">
        <f>ROUND((SUM('int 1D'!AM144,'int 2 D '!AM144,'int 3D '!AM144)/('Int-I'!$C$67+'Int-II'!$C$67+'Int-III '!$C$67))*100,2)</f>
        <v>36.36</v>
      </c>
      <c r="P133" s="433">
        <f>ROUND((SUM('int 1D'!AN144,'int 2 D '!AN144,'int 3D '!AN144)/('Int-I'!$C$67+'Int-II'!$C$67+'Int-III '!$C$67))*100,2)</f>
        <v>0</v>
      </c>
      <c r="Q133" s="454" t="str">
        <f>'Univ Res'!D136</f>
        <v>D</v>
      </c>
      <c r="R133" s="337">
        <f t="shared" si="1"/>
        <v>60</v>
      </c>
    </row>
    <row r="134" spans="3:18" x14ac:dyDescent="0.2">
      <c r="C134" s="311">
        <f>'Evaluation worksheet'!B138</f>
        <v>211413205307</v>
      </c>
      <c r="D134" s="214" t="str">
        <f>'Evaluation worksheet'!C138</f>
        <v>VIGNESH.T</v>
      </c>
      <c r="E134" s="456">
        <f>ROUND(('Evaluation-N'!Y140/'Evaluation-N'!$Y$9)*100,2)</f>
        <v>83.33</v>
      </c>
      <c r="F134" s="456">
        <f>ROUND(('Evaluation-N'!Z140/'Evaluation-N'!$Z$9)*100,2)</f>
        <v>64</v>
      </c>
      <c r="G134" s="456">
        <f>ROUND(('Evaluation-N'!AA140/'Evaluation-N'!$AA$9)*100,2)</f>
        <v>40</v>
      </c>
      <c r="H134" s="456">
        <f>ROUND(('Evaluation-N'!AB140/'Evaluation-N'!$AB$9)*100,2)</f>
        <v>26.67</v>
      </c>
      <c r="I134" s="456">
        <f>ROUND(('Evaluation-N'!AC140/'Evaluation-N'!$AC$9)*100,2)</f>
        <v>60</v>
      </c>
      <c r="J134" s="456">
        <f>ROUND(('Evaluation-N'!AD140/'Evaluation-N'!$AD$9)*100,2)</f>
        <v>30</v>
      </c>
      <c r="K134" s="377">
        <f ca="1">ROUND((SUM('int 1D'!AI145,'int 2 D '!AI145,'int 3D '!AI145)/('Int-I'!$C$67+'Int-II'!$C$67+'Int-III '!$C$67))*100,2)</f>
        <v>45.45</v>
      </c>
      <c r="L134" s="433">
        <f>ROUND((SUM('int 1D'!AJ145,'int 2 D '!AJ145,'int 3D '!AJ145)/('Int-I'!$C$67+'Int-II'!$C$67+'Int-III '!$C$67))*100,2)</f>
        <v>62.12</v>
      </c>
      <c r="M134" s="433">
        <f>ROUND((SUM('int 1D'!AK145,'int 2 D '!AK145,'int 3D '!AK145)/('Int-I'!$C$67+'Int-II'!$C$67+'Int-III '!$C$67))*100,2)</f>
        <v>104.55</v>
      </c>
      <c r="N134" s="433">
        <f>ROUND((SUM('int 1D'!AL145,'int 2 D '!AL145,'int 3D '!AL145)/('Int-I'!$C$67+'Int-II'!$C$67+'Int-III '!$C$67))*100,2)</f>
        <v>57.58</v>
      </c>
      <c r="O134" s="433">
        <f>ROUND((SUM('int 1D'!AM145,'int 2 D '!AM145,'int 3D '!AM145)/('Int-I'!$C$67+'Int-II'!$C$67+'Int-III '!$C$67))*100,2)</f>
        <v>34.85</v>
      </c>
      <c r="P134" s="433">
        <f>ROUND((SUM('int 1D'!AN145,'int 2 D '!AN145,'int 3D '!AN145)/('Int-I'!$C$67+'Int-II'!$C$67+'Int-III '!$C$67))*100,2)</f>
        <v>3.03</v>
      </c>
      <c r="Q134" s="454" t="str">
        <f>'Univ Res'!D137</f>
        <v>D</v>
      </c>
      <c r="R134" s="337">
        <f t="shared" si="1"/>
        <v>60</v>
      </c>
    </row>
    <row r="135" spans="3:18" x14ac:dyDescent="0.2">
      <c r="C135" s="311">
        <f>'Evaluation worksheet'!B139</f>
        <v>211413205308</v>
      </c>
      <c r="D135" s="214" t="str">
        <f>'Evaluation worksheet'!C139</f>
        <v>VIJAY .A</v>
      </c>
      <c r="E135" s="456">
        <f>ROUND(('Evaluation-N'!Y141/'Evaluation-N'!$Y$9)*100,2)</f>
        <v>73.33</v>
      </c>
      <c r="F135" s="456">
        <f>ROUND(('Evaluation-N'!Z141/'Evaluation-N'!$Z$9)*100,2)</f>
        <v>76</v>
      </c>
      <c r="G135" s="456">
        <f>ROUND(('Evaluation-N'!AA141/'Evaluation-N'!$AA$9)*100,2)</f>
        <v>33.33</v>
      </c>
      <c r="H135" s="456">
        <f>ROUND(('Evaluation-N'!AB141/'Evaluation-N'!$AB$9)*100,2)</f>
        <v>40</v>
      </c>
      <c r="I135" s="456">
        <f>ROUND(('Evaluation-N'!AC141/'Evaluation-N'!$AC$9)*100,2)</f>
        <v>66.67</v>
      </c>
      <c r="J135" s="456">
        <f>ROUND(('Evaluation-N'!AD141/'Evaluation-N'!$AD$9)*100,2)</f>
        <v>35</v>
      </c>
      <c r="K135" s="377">
        <f ca="1">ROUND((SUM('int 1D'!AI146,'int 2 D '!AI146,'int 3D '!AI146)/('Int-I'!$C$67+'Int-II'!$C$67+'Int-III '!$C$67))*100,2)</f>
        <v>50</v>
      </c>
      <c r="L135" s="433">
        <f>ROUND((SUM('int 1D'!AJ146,'int 2 D '!AJ146,'int 3D '!AJ146)/('Int-I'!$C$67+'Int-II'!$C$67+'Int-III '!$C$67))*100,2)</f>
        <v>65.150000000000006</v>
      </c>
      <c r="M135" s="433">
        <f>ROUND((SUM('int 1D'!AK146,'int 2 D '!AK146,'int 3D '!AK146)/('Int-I'!$C$67+'Int-II'!$C$67+'Int-III '!$C$67))*100,2)</f>
        <v>74.239999999999995</v>
      </c>
      <c r="N135" s="433">
        <f>ROUND((SUM('int 1D'!AL146,'int 2 D '!AL146,'int 3D '!AL146)/('Int-I'!$C$67+'Int-II'!$C$67+'Int-III '!$C$67))*100,2)</f>
        <v>66.67</v>
      </c>
      <c r="O135" s="433">
        <f>ROUND((SUM('int 1D'!AM146,'int 2 D '!AM146,'int 3D '!AM146)/('Int-I'!$C$67+'Int-II'!$C$67+'Int-III '!$C$67))*100,2)</f>
        <v>34.85</v>
      </c>
      <c r="P135" s="433">
        <f>ROUND((SUM('int 1D'!AN146,'int 2 D '!AN146,'int 3D '!AN146)/('Int-I'!$C$67+'Int-II'!$C$67+'Int-III '!$C$67))*100,2)</f>
        <v>3.03</v>
      </c>
      <c r="Q135" s="454" t="str">
        <f>'Univ Res'!D138</f>
        <v>C</v>
      </c>
      <c r="R135" s="337">
        <f t="shared" si="1"/>
        <v>70</v>
      </c>
    </row>
    <row r="136" spans="3:18" x14ac:dyDescent="0.2">
      <c r="C136" s="35"/>
      <c r="E136" s="210">
        <f>AVERAGE(E7:E135)</f>
        <v>78.035968992248058</v>
      </c>
      <c r="F136" s="210">
        <f>AVERAGE(F7:F135)</f>
        <v>60.620155038759691</v>
      </c>
      <c r="G136" s="210">
        <f t="shared" ref="G136:P136" si="2">AVERAGE(G7:G135)</f>
        <v>48.836666666666652</v>
      </c>
      <c r="H136" s="210">
        <f t="shared" si="2"/>
        <v>33.901705426356585</v>
      </c>
      <c r="I136" s="210">
        <f t="shared" si="2"/>
        <v>79.58596899224807</v>
      </c>
      <c r="J136" s="210">
        <f t="shared" si="2"/>
        <v>36.666666666666664</v>
      </c>
      <c r="K136" s="210">
        <f t="shared" ca="1" si="2"/>
        <v>51.229147286821707</v>
      </c>
      <c r="L136" s="210">
        <f t="shared" si="2"/>
        <v>61.016821705426331</v>
      </c>
      <c r="M136" s="210">
        <f t="shared" si="2"/>
        <v>86.104883720930232</v>
      </c>
      <c r="N136" s="210">
        <f t="shared" si="2"/>
        <v>80.937286821705428</v>
      </c>
      <c r="O136" s="210">
        <f t="shared" si="2"/>
        <v>33.861162790697691</v>
      </c>
      <c r="P136" s="210">
        <f t="shared" si="2"/>
        <v>2.3625581395348814</v>
      </c>
    </row>
    <row r="137" spans="3:18" x14ac:dyDescent="0.2">
      <c r="C137" s="35"/>
    </row>
    <row r="138" spans="3:18" x14ac:dyDescent="0.2">
      <c r="C138" s="35"/>
    </row>
    <row r="139" spans="3:18" x14ac:dyDescent="0.2">
      <c r="C139" s="35"/>
    </row>
    <row r="140" spans="3:18" ht="15" x14ac:dyDescent="0.2">
      <c r="C140" s="35"/>
      <c r="D140" s="215" t="s">
        <v>303</v>
      </c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3">
        <f>COUNTIF(Q7:Q135,"*")</f>
        <v>129</v>
      </c>
    </row>
    <row r="141" spans="3:18" ht="15" x14ac:dyDescent="0.2">
      <c r="C141" s="35"/>
      <c r="D141" s="215" t="s">
        <v>301</v>
      </c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3">
        <f>COUNTIF(R10:R135,"&gt;=60")</f>
        <v>99</v>
      </c>
    </row>
    <row r="142" spans="3:18" ht="15" x14ac:dyDescent="0.2">
      <c r="C142" s="35"/>
      <c r="D142" s="215" t="s">
        <v>302</v>
      </c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3">
        <f>ROUNDUP((Q141/Q140)*100,0)</f>
        <v>77</v>
      </c>
    </row>
    <row r="143" spans="3:18" x14ac:dyDescent="0.2">
      <c r="C143" s="35"/>
    </row>
    <row r="144" spans="3:18" x14ac:dyDescent="0.2">
      <c r="C144" s="35"/>
    </row>
    <row r="145" spans="3:3" x14ac:dyDescent="0.2">
      <c r="C145" s="35"/>
    </row>
    <row r="146" spans="3:3" x14ac:dyDescent="0.2">
      <c r="C146" s="35"/>
    </row>
    <row r="147" spans="3:3" x14ac:dyDescent="0.2">
      <c r="C147" s="35"/>
    </row>
    <row r="148" spans="3:3" x14ac:dyDescent="0.2">
      <c r="C148" s="35"/>
    </row>
    <row r="149" spans="3:3" x14ac:dyDescent="0.2">
      <c r="C149" s="35"/>
    </row>
    <row r="150" spans="3:3" x14ac:dyDescent="0.2">
      <c r="C150" s="35"/>
    </row>
    <row r="151" spans="3:3" x14ac:dyDescent="0.2">
      <c r="C151" s="35"/>
    </row>
    <row r="152" spans="3:3" x14ac:dyDescent="0.2">
      <c r="C152" s="35"/>
    </row>
    <row r="153" spans="3:3" x14ac:dyDescent="0.2">
      <c r="C153" s="35"/>
    </row>
    <row r="154" spans="3:3" x14ac:dyDescent="0.2">
      <c r="C154" s="35"/>
    </row>
    <row r="155" spans="3:3" x14ac:dyDescent="0.2">
      <c r="C155" s="35"/>
    </row>
    <row r="156" spans="3:3" x14ac:dyDescent="0.2">
      <c r="C156" s="35"/>
    </row>
    <row r="157" spans="3:3" x14ac:dyDescent="0.2">
      <c r="C157" s="35"/>
    </row>
    <row r="158" spans="3:3" x14ac:dyDescent="0.2">
      <c r="C158" s="35"/>
    </row>
    <row r="159" spans="3:3" x14ac:dyDescent="0.2">
      <c r="C159" s="35"/>
    </row>
    <row r="160" spans="3:3" x14ac:dyDescent="0.2">
      <c r="C160" s="35"/>
    </row>
    <row r="161" spans="3:3" x14ac:dyDescent="0.2">
      <c r="C161" s="35"/>
    </row>
    <row r="162" spans="3:3" x14ac:dyDescent="0.2">
      <c r="C162" s="35"/>
    </row>
    <row r="163" spans="3:3" x14ac:dyDescent="0.2">
      <c r="C163" s="35"/>
    </row>
    <row r="164" spans="3:3" x14ac:dyDescent="0.2">
      <c r="C164" s="35"/>
    </row>
    <row r="165" spans="3:3" x14ac:dyDescent="0.2">
      <c r="C165" s="35"/>
    </row>
    <row r="166" spans="3:3" x14ac:dyDescent="0.2">
      <c r="C166" s="35"/>
    </row>
    <row r="167" spans="3:3" x14ac:dyDescent="0.2">
      <c r="C167" s="35"/>
    </row>
    <row r="168" spans="3:3" x14ac:dyDescent="0.2">
      <c r="C168" s="35"/>
    </row>
    <row r="169" spans="3:3" x14ac:dyDescent="0.2">
      <c r="C169" s="35"/>
    </row>
    <row r="170" spans="3:3" x14ac:dyDescent="0.2">
      <c r="C170" s="35"/>
    </row>
    <row r="171" spans="3:3" x14ac:dyDescent="0.2">
      <c r="C171" s="35"/>
    </row>
    <row r="172" spans="3:3" x14ac:dyDescent="0.2">
      <c r="C172" s="35"/>
    </row>
    <row r="173" spans="3:3" x14ac:dyDescent="0.2">
      <c r="C173" s="35"/>
    </row>
    <row r="174" spans="3:3" x14ac:dyDescent="0.2">
      <c r="C174" s="35"/>
    </row>
    <row r="175" spans="3:3" x14ac:dyDescent="0.2">
      <c r="C175" s="35"/>
    </row>
    <row r="176" spans="3:3" x14ac:dyDescent="0.2">
      <c r="C176" s="35"/>
    </row>
    <row r="177" spans="3:3" x14ac:dyDescent="0.2">
      <c r="C177" s="35"/>
    </row>
    <row r="178" spans="3:3" x14ac:dyDescent="0.2">
      <c r="C178" s="35"/>
    </row>
    <row r="179" spans="3:3" x14ac:dyDescent="0.2">
      <c r="C179" s="35"/>
    </row>
    <row r="180" spans="3:3" x14ac:dyDescent="0.2">
      <c r="C180" s="35"/>
    </row>
    <row r="181" spans="3:3" x14ac:dyDescent="0.2">
      <c r="C181" s="35"/>
    </row>
    <row r="182" spans="3:3" x14ac:dyDescent="0.2">
      <c r="C182" s="35"/>
    </row>
    <row r="183" spans="3:3" x14ac:dyDescent="0.2">
      <c r="C183" s="35"/>
    </row>
    <row r="184" spans="3:3" x14ac:dyDescent="0.2">
      <c r="C184" s="35"/>
    </row>
    <row r="185" spans="3:3" x14ac:dyDescent="0.2">
      <c r="C185" s="35"/>
    </row>
    <row r="186" spans="3:3" x14ac:dyDescent="0.2">
      <c r="C186" s="35"/>
    </row>
    <row r="187" spans="3:3" x14ac:dyDescent="0.2">
      <c r="C187" s="35"/>
    </row>
    <row r="188" spans="3:3" x14ac:dyDescent="0.2">
      <c r="C188" s="35"/>
    </row>
    <row r="189" spans="3:3" x14ac:dyDescent="0.2">
      <c r="C189" s="35"/>
    </row>
    <row r="190" spans="3:3" x14ac:dyDescent="0.2">
      <c r="C190" s="35"/>
    </row>
    <row r="191" spans="3:3" x14ac:dyDescent="0.2">
      <c r="C191" s="35"/>
    </row>
    <row r="192" spans="3:3" x14ac:dyDescent="0.2">
      <c r="C192" s="35"/>
    </row>
    <row r="193" spans="3:3" x14ac:dyDescent="0.2">
      <c r="C193" s="35"/>
    </row>
    <row r="194" spans="3:3" x14ac:dyDescent="0.2">
      <c r="C194" s="35"/>
    </row>
    <row r="195" spans="3:3" x14ac:dyDescent="0.2">
      <c r="C195" s="35"/>
    </row>
    <row r="196" spans="3:3" x14ac:dyDescent="0.2">
      <c r="C196" s="35"/>
    </row>
    <row r="197" spans="3:3" x14ac:dyDescent="0.2">
      <c r="C197" s="35"/>
    </row>
    <row r="198" spans="3:3" x14ac:dyDescent="0.2">
      <c r="C198" s="35"/>
    </row>
    <row r="199" spans="3:3" x14ac:dyDescent="0.2">
      <c r="C199" s="35"/>
    </row>
    <row r="200" spans="3:3" x14ac:dyDescent="0.2">
      <c r="C200" s="35"/>
    </row>
    <row r="201" spans="3:3" x14ac:dyDescent="0.2">
      <c r="C201" s="35"/>
    </row>
    <row r="202" spans="3:3" x14ac:dyDescent="0.2">
      <c r="C202" s="35"/>
    </row>
    <row r="203" spans="3:3" x14ac:dyDescent="0.2">
      <c r="C203" s="35"/>
    </row>
    <row r="204" spans="3:3" x14ac:dyDescent="0.2">
      <c r="C204" s="35"/>
    </row>
    <row r="205" spans="3:3" x14ac:dyDescent="0.2">
      <c r="C205" s="35"/>
    </row>
    <row r="206" spans="3:3" x14ac:dyDescent="0.2">
      <c r="C206" s="35"/>
    </row>
    <row r="207" spans="3:3" x14ac:dyDescent="0.2">
      <c r="C207" s="35"/>
    </row>
    <row r="208" spans="3:3" x14ac:dyDescent="0.2">
      <c r="C208" s="35"/>
    </row>
    <row r="209" spans="3:3" x14ac:dyDescent="0.2">
      <c r="C209" s="35"/>
    </row>
    <row r="210" spans="3:3" x14ac:dyDescent="0.2">
      <c r="C210" s="35"/>
    </row>
    <row r="211" spans="3:3" x14ac:dyDescent="0.2">
      <c r="C211" s="35"/>
    </row>
    <row r="212" spans="3:3" x14ac:dyDescent="0.2">
      <c r="C212" s="35"/>
    </row>
    <row r="213" spans="3:3" x14ac:dyDescent="0.2">
      <c r="C213" s="35"/>
    </row>
    <row r="214" spans="3:3" x14ac:dyDescent="0.2">
      <c r="C214" s="35"/>
    </row>
    <row r="215" spans="3:3" x14ac:dyDescent="0.2">
      <c r="C215" s="35"/>
    </row>
    <row r="216" spans="3:3" x14ac:dyDescent="0.2">
      <c r="C216" s="35"/>
    </row>
    <row r="217" spans="3:3" x14ac:dyDescent="0.2">
      <c r="C217" s="35"/>
    </row>
    <row r="218" spans="3:3" x14ac:dyDescent="0.2">
      <c r="C218" s="35"/>
    </row>
    <row r="219" spans="3:3" x14ac:dyDescent="0.2">
      <c r="C219" s="35"/>
    </row>
    <row r="220" spans="3:3" x14ac:dyDescent="0.2">
      <c r="C220" s="35"/>
    </row>
    <row r="221" spans="3:3" x14ac:dyDescent="0.2">
      <c r="C221" s="35"/>
    </row>
    <row r="222" spans="3:3" x14ac:dyDescent="0.2">
      <c r="C222" s="35"/>
    </row>
    <row r="223" spans="3:3" x14ac:dyDescent="0.2">
      <c r="C223" s="35"/>
    </row>
    <row r="224" spans="3:3" x14ac:dyDescent="0.2">
      <c r="C224" s="35"/>
    </row>
    <row r="225" spans="3:3" x14ac:dyDescent="0.2">
      <c r="C225" s="35"/>
    </row>
    <row r="226" spans="3:3" x14ac:dyDescent="0.2">
      <c r="C226" s="35"/>
    </row>
    <row r="227" spans="3:3" x14ac:dyDescent="0.2">
      <c r="C227" s="35"/>
    </row>
    <row r="228" spans="3:3" x14ac:dyDescent="0.2">
      <c r="C228" s="35"/>
    </row>
    <row r="229" spans="3:3" x14ac:dyDescent="0.2">
      <c r="C229" s="35"/>
    </row>
    <row r="230" spans="3:3" x14ac:dyDescent="0.2">
      <c r="C230" s="35"/>
    </row>
    <row r="231" spans="3:3" x14ac:dyDescent="0.2">
      <c r="C231" s="35"/>
    </row>
    <row r="232" spans="3:3" x14ac:dyDescent="0.2">
      <c r="C232" s="35"/>
    </row>
    <row r="233" spans="3:3" x14ac:dyDescent="0.2">
      <c r="C233" s="35"/>
    </row>
    <row r="234" spans="3:3" x14ac:dyDescent="0.2">
      <c r="C234" s="35"/>
    </row>
    <row r="235" spans="3:3" x14ac:dyDescent="0.2">
      <c r="C235" s="35"/>
    </row>
    <row r="236" spans="3:3" x14ac:dyDescent="0.2">
      <c r="C236" s="35"/>
    </row>
    <row r="237" spans="3:3" x14ac:dyDescent="0.2">
      <c r="C237" s="35"/>
    </row>
    <row r="238" spans="3:3" x14ac:dyDescent="0.2">
      <c r="C238" s="35"/>
    </row>
    <row r="239" spans="3:3" x14ac:dyDescent="0.2">
      <c r="C239" s="35"/>
    </row>
    <row r="240" spans="3:3" x14ac:dyDescent="0.2">
      <c r="C240" s="35"/>
    </row>
    <row r="241" spans="3:3" x14ac:dyDescent="0.2">
      <c r="C241" s="35"/>
    </row>
    <row r="242" spans="3:3" x14ac:dyDescent="0.2">
      <c r="C242" s="35"/>
    </row>
    <row r="243" spans="3:3" x14ac:dyDescent="0.2">
      <c r="C243" s="35"/>
    </row>
    <row r="244" spans="3:3" x14ac:dyDescent="0.2">
      <c r="C244" s="35"/>
    </row>
    <row r="245" spans="3:3" x14ac:dyDescent="0.2">
      <c r="C245" s="35"/>
    </row>
    <row r="246" spans="3:3" x14ac:dyDescent="0.2">
      <c r="C246" s="35"/>
    </row>
    <row r="247" spans="3:3" x14ac:dyDescent="0.2">
      <c r="C247" s="35"/>
    </row>
    <row r="248" spans="3:3" x14ac:dyDescent="0.2">
      <c r="C248" s="35"/>
    </row>
    <row r="249" spans="3:3" x14ac:dyDescent="0.2">
      <c r="C249" s="35"/>
    </row>
    <row r="250" spans="3:3" x14ac:dyDescent="0.2">
      <c r="C250" s="35"/>
    </row>
    <row r="251" spans="3:3" x14ac:dyDescent="0.2">
      <c r="C251" s="35"/>
    </row>
    <row r="252" spans="3:3" x14ac:dyDescent="0.2">
      <c r="C252" s="35"/>
    </row>
    <row r="253" spans="3:3" x14ac:dyDescent="0.2">
      <c r="C253" s="35"/>
    </row>
    <row r="254" spans="3:3" x14ac:dyDescent="0.2">
      <c r="C254" s="35"/>
    </row>
    <row r="255" spans="3:3" x14ac:dyDescent="0.2">
      <c r="C255" s="35"/>
    </row>
    <row r="256" spans="3:3" x14ac:dyDescent="0.2">
      <c r="C256" s="35"/>
    </row>
    <row r="257" spans="3:3" x14ac:dyDescent="0.2">
      <c r="C257" s="35"/>
    </row>
    <row r="258" spans="3:3" x14ac:dyDescent="0.2">
      <c r="C258" s="35"/>
    </row>
    <row r="259" spans="3:3" x14ac:dyDescent="0.2">
      <c r="C259" s="35"/>
    </row>
    <row r="260" spans="3:3" x14ac:dyDescent="0.2">
      <c r="C260" s="35"/>
    </row>
    <row r="261" spans="3:3" x14ac:dyDescent="0.2">
      <c r="C261" s="35"/>
    </row>
    <row r="262" spans="3:3" x14ac:dyDescent="0.2">
      <c r="C262" s="35"/>
    </row>
    <row r="263" spans="3:3" x14ac:dyDescent="0.2">
      <c r="C263" s="35"/>
    </row>
    <row r="264" spans="3:3" x14ac:dyDescent="0.2">
      <c r="C264" s="35"/>
    </row>
    <row r="265" spans="3:3" x14ac:dyDescent="0.2">
      <c r="C265" s="35"/>
    </row>
    <row r="266" spans="3:3" x14ac:dyDescent="0.2">
      <c r="C266" s="35"/>
    </row>
    <row r="267" spans="3:3" x14ac:dyDescent="0.2">
      <c r="C267" s="35"/>
    </row>
    <row r="268" spans="3:3" x14ac:dyDescent="0.2">
      <c r="C268" s="35"/>
    </row>
    <row r="269" spans="3:3" x14ac:dyDescent="0.2">
      <c r="C269" s="35"/>
    </row>
    <row r="270" spans="3:3" x14ac:dyDescent="0.2">
      <c r="C270" s="35"/>
    </row>
    <row r="271" spans="3:3" x14ac:dyDescent="0.2">
      <c r="C271" s="35"/>
    </row>
    <row r="272" spans="3:3" x14ac:dyDescent="0.2">
      <c r="C272" s="35"/>
    </row>
    <row r="273" spans="3:3" x14ac:dyDescent="0.2">
      <c r="C273" s="35"/>
    </row>
    <row r="274" spans="3:3" x14ac:dyDescent="0.2">
      <c r="C274" s="35"/>
    </row>
    <row r="275" spans="3:3" x14ac:dyDescent="0.2">
      <c r="C275" s="35"/>
    </row>
    <row r="276" spans="3:3" x14ac:dyDescent="0.2">
      <c r="C276" s="35"/>
    </row>
    <row r="277" spans="3:3" x14ac:dyDescent="0.2">
      <c r="C277" s="35"/>
    </row>
    <row r="278" spans="3:3" x14ac:dyDescent="0.2">
      <c r="C278" s="35"/>
    </row>
    <row r="279" spans="3:3" x14ac:dyDescent="0.2">
      <c r="C279" s="35"/>
    </row>
    <row r="280" spans="3:3" x14ac:dyDescent="0.2">
      <c r="C280" s="35"/>
    </row>
    <row r="281" spans="3:3" x14ac:dyDescent="0.2">
      <c r="C281" s="35"/>
    </row>
    <row r="282" spans="3:3" x14ac:dyDescent="0.2">
      <c r="C282" s="35"/>
    </row>
    <row r="283" spans="3:3" x14ac:dyDescent="0.2">
      <c r="C283" s="35"/>
    </row>
    <row r="284" spans="3:3" x14ac:dyDescent="0.2">
      <c r="C284" s="35"/>
    </row>
    <row r="285" spans="3:3" x14ac:dyDescent="0.2">
      <c r="C285" s="35"/>
    </row>
    <row r="286" spans="3:3" x14ac:dyDescent="0.2">
      <c r="C286" s="35"/>
    </row>
    <row r="287" spans="3:3" x14ac:dyDescent="0.2">
      <c r="C287" s="35"/>
    </row>
    <row r="288" spans="3:3" x14ac:dyDescent="0.2">
      <c r="C288" s="35"/>
    </row>
    <row r="289" spans="3:3" x14ac:dyDescent="0.2">
      <c r="C289" s="35"/>
    </row>
    <row r="290" spans="3:3" x14ac:dyDescent="0.2">
      <c r="C290" s="35"/>
    </row>
    <row r="291" spans="3:3" x14ac:dyDescent="0.2">
      <c r="C291" s="35"/>
    </row>
    <row r="292" spans="3:3" x14ac:dyDescent="0.2">
      <c r="C292" s="35"/>
    </row>
    <row r="293" spans="3:3" x14ac:dyDescent="0.2">
      <c r="C293" s="35"/>
    </row>
    <row r="294" spans="3:3" x14ac:dyDescent="0.2">
      <c r="C294" s="35"/>
    </row>
    <row r="295" spans="3:3" x14ac:dyDescent="0.2">
      <c r="C295" s="35"/>
    </row>
    <row r="296" spans="3:3" x14ac:dyDescent="0.2">
      <c r="C296" s="35"/>
    </row>
    <row r="297" spans="3:3" x14ac:dyDescent="0.2">
      <c r="C297" s="35"/>
    </row>
  </sheetData>
  <mergeCells count="2">
    <mergeCell ref="K5:P5"/>
    <mergeCell ref="E5:J5"/>
  </mergeCells>
  <phoneticPr fontId="106" type="noConversion"/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D7:K28"/>
  <sheetViews>
    <sheetView topLeftCell="A25" workbookViewId="0">
      <selection activeCell="F12" sqref="F12"/>
    </sheetView>
  </sheetViews>
  <sheetFormatPr defaultRowHeight="12.75" x14ac:dyDescent="0.2"/>
  <cols>
    <col min="3" max="3" width="7.28515625" customWidth="1"/>
    <col min="4" max="4" width="14.42578125" customWidth="1"/>
    <col min="5" max="5" width="26.42578125" customWidth="1"/>
    <col min="6" max="6" width="17.7109375" customWidth="1"/>
    <col min="7" max="7" width="36.5703125" customWidth="1"/>
    <col min="8" max="8" width="29.28515625" customWidth="1"/>
    <col min="10" max="10" width="19.42578125" customWidth="1"/>
    <col min="11" max="11" width="21.140625" customWidth="1"/>
    <col min="12" max="12" width="18.42578125" customWidth="1"/>
    <col min="13" max="13" width="39.28515625" customWidth="1"/>
    <col min="14" max="14" width="49.5703125" customWidth="1"/>
  </cols>
  <sheetData>
    <row r="7" spans="4:11" ht="15.75" x14ac:dyDescent="0.25">
      <c r="D7" s="41" t="s">
        <v>771</v>
      </c>
      <c r="K7" s="41" t="s">
        <v>775</v>
      </c>
    </row>
    <row r="9" spans="4:11" ht="15.75" x14ac:dyDescent="0.25">
      <c r="D9" s="46" t="s">
        <v>772</v>
      </c>
    </row>
    <row r="11" spans="4:11" s="66" customFormat="1" ht="42" customHeight="1" x14ac:dyDescent="0.2">
      <c r="D11" s="219" t="s">
        <v>333</v>
      </c>
      <c r="E11" s="219" t="s">
        <v>782</v>
      </c>
      <c r="F11" s="219" t="s">
        <v>781</v>
      </c>
      <c r="G11" s="219" t="s">
        <v>780</v>
      </c>
      <c r="H11" s="219" t="s">
        <v>1217</v>
      </c>
    </row>
    <row r="12" spans="4:11" ht="15.75" x14ac:dyDescent="0.25">
      <c r="D12" s="37" t="s">
        <v>309</v>
      </c>
      <c r="E12" s="220">
        <f ca="1">'CPO Format'!U13</f>
        <v>76.336000000000013</v>
      </c>
      <c r="F12" s="220">
        <f t="shared" ref="F12:F17" ca="1" si="0">E12</f>
        <v>76.336000000000013</v>
      </c>
      <c r="G12" s="222">
        <f ca="1">'CPO Format'!$C$34</f>
        <v>52.14</v>
      </c>
      <c r="H12" s="220">
        <f ca="1">G12-F12</f>
        <v>-24.196000000000012</v>
      </c>
    </row>
    <row r="13" spans="4:11" ht="15.75" x14ac:dyDescent="0.25">
      <c r="D13" s="37" t="s">
        <v>305</v>
      </c>
      <c r="E13" s="220">
        <f>'CPO Format'!U14</f>
        <v>74.14800000000001</v>
      </c>
      <c r="F13" s="220">
        <f t="shared" si="0"/>
        <v>74.14800000000001</v>
      </c>
      <c r="G13" s="222">
        <f ca="1">'CPO Format'!$C$34</f>
        <v>52.14</v>
      </c>
      <c r="H13" s="220">
        <f t="shared" ref="H13:H17" ca="1" si="1">G13-F13</f>
        <v>-22.00800000000001</v>
      </c>
    </row>
    <row r="14" spans="4:11" ht="15.75" x14ac:dyDescent="0.25">
      <c r="D14" s="37" t="s">
        <v>306</v>
      </c>
      <c r="E14" s="220">
        <f>'CPO Format'!U15</f>
        <v>71.594000000000008</v>
      </c>
      <c r="F14" s="220">
        <f t="shared" si="0"/>
        <v>71.594000000000008</v>
      </c>
      <c r="G14" s="222">
        <f ca="1">'CPO Format'!$C$34</f>
        <v>52.14</v>
      </c>
      <c r="H14" s="220">
        <f t="shared" ca="1" si="1"/>
        <v>-19.454000000000008</v>
      </c>
    </row>
    <row r="15" spans="4:11" ht="15.75" x14ac:dyDescent="0.25">
      <c r="D15" s="37" t="s">
        <v>307</v>
      </c>
      <c r="E15" s="220">
        <f>'CPO Format'!U16</f>
        <v>70.318000000000012</v>
      </c>
      <c r="F15" s="220">
        <f t="shared" si="0"/>
        <v>70.318000000000012</v>
      </c>
      <c r="G15" s="222">
        <f ca="1">'CPO Format'!$C$34</f>
        <v>52.14</v>
      </c>
      <c r="H15" s="220">
        <f t="shared" ca="1" si="1"/>
        <v>-18.178000000000011</v>
      </c>
    </row>
    <row r="16" spans="4:11" ht="15.75" x14ac:dyDescent="0.25">
      <c r="D16" s="37" t="s">
        <v>308</v>
      </c>
      <c r="E16" s="220">
        <f>'CPO Format'!U17</f>
        <v>74.396000000000001</v>
      </c>
      <c r="F16" s="220">
        <f t="shared" si="0"/>
        <v>74.396000000000001</v>
      </c>
      <c r="G16" s="222">
        <f ca="1">'CPO Format'!$C$34</f>
        <v>52.14</v>
      </c>
      <c r="H16" s="220">
        <f t="shared" ca="1" si="1"/>
        <v>-22.256</v>
      </c>
    </row>
    <row r="17" spans="4:11" ht="15.75" x14ac:dyDescent="0.25">
      <c r="D17" s="37" t="s">
        <v>570</v>
      </c>
      <c r="E17" s="220">
        <f>'CPO Format'!U18</f>
        <v>70.17</v>
      </c>
      <c r="F17" s="220">
        <f t="shared" si="0"/>
        <v>70.17</v>
      </c>
      <c r="G17" s="222">
        <f ca="1">'CPO Format'!$C$34</f>
        <v>52.14</v>
      </c>
      <c r="H17" s="220">
        <f t="shared" ca="1" si="1"/>
        <v>-18.03</v>
      </c>
    </row>
    <row r="18" spans="4:11" x14ac:dyDescent="0.2">
      <c r="J18" s="223" t="s">
        <v>777</v>
      </c>
      <c r="K18" s="223" t="s">
        <v>776</v>
      </c>
    </row>
    <row r="20" spans="4:11" ht="15.75" x14ac:dyDescent="0.25">
      <c r="D20" s="41" t="s">
        <v>775</v>
      </c>
    </row>
    <row r="21" spans="4:11" ht="15.75" x14ac:dyDescent="0.25">
      <c r="E21" s="41"/>
    </row>
    <row r="22" spans="4:11" s="213" customFormat="1" ht="94.5" customHeight="1" x14ac:dyDescent="0.2">
      <c r="D22" s="224" t="s">
        <v>333</v>
      </c>
      <c r="E22" s="225" t="s">
        <v>780</v>
      </c>
      <c r="F22" s="225" t="s">
        <v>773</v>
      </c>
      <c r="G22" s="225" t="s">
        <v>778</v>
      </c>
      <c r="H22" s="225" t="s">
        <v>779</v>
      </c>
    </row>
    <row r="23" spans="4:11" s="213" customFormat="1" ht="55.5" customHeight="1" x14ac:dyDescent="0.25">
      <c r="D23" s="225" t="s">
        <v>309</v>
      </c>
      <c r="E23" s="226">
        <f t="shared" ref="E23:F28" ca="1" si="2">G12</f>
        <v>52.14</v>
      </c>
      <c r="F23" s="227">
        <f t="shared" ca="1" si="2"/>
        <v>-24.196000000000012</v>
      </c>
      <c r="G23" s="228" t="str">
        <f ca="1">IF((AND(F23&gt;0,F23&lt;=3))," Conduct Guest Lecture by Experts ",IF((AND(F23&gt;3,F23&lt;=6)),"Conduct Workshop and Seminar by various industry Expert",IF((AND(F23&gt;6,F23&lt;=10))," Conduct Seminar with Hands on Session ",IF((AND(F23&gt;10,F23&lt;=20)),"Condcut Seminar , Guest Lecture , Workshop with Hands on session by experts ","-"))))</f>
        <v>-</v>
      </c>
      <c r="H23" s="228" t="str">
        <f ca="1">IF((AND(F23&lt;=0,F23&gt;-3))," Target Was Achieved , Modified target as : "&amp;E23+2,IF((AND(F23&lt;=-3,F23&gt;=-6)),"Target Was Achieved , Modified target as : "&amp;E23+4,IF((AND(F23&lt;-6,F23&gt;=-10)),"Target Was Achieved , Modified target as : "&amp;E23+5, IF((AND(F23&lt;-10,F23&gt;=-25)),"Target Was Achieved , Modified target as : "&amp;E23+7,"Target Was Not Achieved "))))</f>
        <v>Target Was Achieved , Modified target as : 59.14</v>
      </c>
      <c r="J23" s="273"/>
    </row>
    <row r="24" spans="4:11" s="213" customFormat="1" ht="55.5" customHeight="1" x14ac:dyDescent="0.25">
      <c r="D24" s="225" t="s">
        <v>305</v>
      </c>
      <c r="E24" s="226">
        <f t="shared" ca="1" si="2"/>
        <v>52.14</v>
      </c>
      <c r="F24" s="227">
        <f t="shared" ca="1" si="2"/>
        <v>-22.00800000000001</v>
      </c>
      <c r="G24" s="228" t="str">
        <f t="shared" ref="G24:G28" ca="1" si="3">IF((AND(F24&gt;0,F24&lt;=3))," Conduct Guest Lecture by Experts ",IF((AND(F24&gt;3,F24&lt;=6)),"Conduct Workshop and Seminar by various industry Expert",IF((AND(F24&gt;6,F24&lt;=10))," Conduct Seminar with Hands on Session ",IF((AND(F24&gt;10,F24&lt;=20)),"Condcut Seminar , Guest Lecture , Workshop with Hands on session by experts ","-"))))</f>
        <v>-</v>
      </c>
      <c r="H24" s="228" t="str">
        <f t="shared" ref="H24:H28" ca="1" si="4">IF((AND(F24&lt;=0,F24&gt;-3))," Target Was Achieved , Modified target as : "&amp;E24+2,IF((AND(F24&lt;=-3,F24&gt;=-6)),"Target Was Achieved , Modified target as : "&amp;E24+4,IF((AND(F24&lt;-6,F24&gt;=-10)),"Target Was Achieved , Modified target as : "&amp;E24+5, IF((AND(F24&lt;-10,F24&gt;=-25)),"Target Was Achieved , Modified target as : "&amp;E24+7,"Target Was Not Achieved "))))</f>
        <v>Target Was Achieved , Modified target as : 59.14</v>
      </c>
      <c r="J24" s="273"/>
    </row>
    <row r="25" spans="4:11" s="213" customFormat="1" ht="55.5" customHeight="1" x14ac:dyDescent="0.25">
      <c r="D25" s="225" t="s">
        <v>306</v>
      </c>
      <c r="E25" s="226">
        <f t="shared" ca="1" si="2"/>
        <v>52.14</v>
      </c>
      <c r="F25" s="227">
        <f t="shared" ca="1" si="2"/>
        <v>-19.454000000000008</v>
      </c>
      <c r="G25" s="228" t="str">
        <f t="shared" ca="1" si="3"/>
        <v>-</v>
      </c>
      <c r="H25" s="228" t="str">
        <f t="shared" ca="1" si="4"/>
        <v>Target Was Achieved , Modified target as : 59.14</v>
      </c>
      <c r="J25" s="273"/>
    </row>
    <row r="26" spans="4:11" s="213" customFormat="1" ht="55.5" customHeight="1" x14ac:dyDescent="0.25">
      <c r="D26" s="225" t="s">
        <v>307</v>
      </c>
      <c r="E26" s="226">
        <f t="shared" ca="1" si="2"/>
        <v>52.14</v>
      </c>
      <c r="F26" s="227">
        <f t="shared" ca="1" si="2"/>
        <v>-18.178000000000011</v>
      </c>
      <c r="G26" s="228" t="str">
        <f t="shared" ca="1" si="3"/>
        <v>-</v>
      </c>
      <c r="H26" s="228" t="str">
        <f t="shared" ca="1" si="4"/>
        <v>Target Was Achieved , Modified target as : 59.14</v>
      </c>
      <c r="J26" s="273"/>
    </row>
    <row r="27" spans="4:11" s="213" customFormat="1" ht="55.5" customHeight="1" x14ac:dyDescent="0.25">
      <c r="D27" s="225" t="s">
        <v>308</v>
      </c>
      <c r="E27" s="226">
        <f t="shared" ca="1" si="2"/>
        <v>52.14</v>
      </c>
      <c r="F27" s="227">
        <f t="shared" ca="1" si="2"/>
        <v>-22.256</v>
      </c>
      <c r="G27" s="228" t="str">
        <f t="shared" ca="1" si="3"/>
        <v>-</v>
      </c>
      <c r="H27" s="228" t="str">
        <f t="shared" ca="1" si="4"/>
        <v>Target Was Achieved , Modified target as : 59.14</v>
      </c>
      <c r="J27" s="273"/>
    </row>
    <row r="28" spans="4:11" s="213" customFormat="1" ht="55.5" customHeight="1" x14ac:dyDescent="0.25">
      <c r="D28" s="225" t="s">
        <v>570</v>
      </c>
      <c r="E28" s="226">
        <f t="shared" ca="1" si="2"/>
        <v>52.14</v>
      </c>
      <c r="F28" s="227">
        <f t="shared" ca="1" si="2"/>
        <v>-18.03</v>
      </c>
      <c r="G28" s="228" t="str">
        <f t="shared" ca="1" si="3"/>
        <v>-</v>
      </c>
      <c r="H28" s="228" t="str">
        <f t="shared" ca="1" si="4"/>
        <v>Target Was Achieved , Modified target as : 59.14</v>
      </c>
      <c r="J28" s="273"/>
    </row>
  </sheetData>
  <phoneticPr fontId="106" type="noConversion"/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5:S53"/>
  <sheetViews>
    <sheetView topLeftCell="B37" workbookViewId="0">
      <selection activeCell="J46" sqref="J46"/>
    </sheetView>
  </sheetViews>
  <sheetFormatPr defaultRowHeight="12.75" x14ac:dyDescent="0.2"/>
  <cols>
    <col min="1" max="1" width="14.140625" customWidth="1"/>
    <col min="2" max="2" width="13.140625" customWidth="1"/>
    <col min="4" max="4" width="47.5703125" customWidth="1"/>
    <col min="5" max="5" width="38.85546875" customWidth="1"/>
    <col min="6" max="6" width="9.85546875" customWidth="1"/>
    <col min="17" max="17" width="18.7109375" customWidth="1"/>
  </cols>
  <sheetData>
    <row r="5" spans="3:18" ht="15.75" x14ac:dyDescent="0.25">
      <c r="C5" s="41" t="s">
        <v>795</v>
      </c>
    </row>
    <row r="6" spans="3:18" ht="15.75" x14ac:dyDescent="0.25">
      <c r="Q6" s="233" t="s">
        <v>787</v>
      </c>
      <c r="R6" s="212" t="s">
        <v>785</v>
      </c>
    </row>
    <row r="7" spans="3:18" ht="15.75" x14ac:dyDescent="0.25">
      <c r="C7" s="46" t="s">
        <v>784</v>
      </c>
      <c r="Q7" s="41" t="s">
        <v>790</v>
      </c>
      <c r="R7" s="231" t="s">
        <v>792</v>
      </c>
    </row>
    <row r="8" spans="3:18" ht="15.75" x14ac:dyDescent="0.25">
      <c r="Q8" s="41" t="s">
        <v>791</v>
      </c>
      <c r="R8" s="231" t="s">
        <v>793</v>
      </c>
    </row>
    <row r="9" spans="3:18" ht="15.75" x14ac:dyDescent="0.25">
      <c r="Q9" s="41" t="s">
        <v>789</v>
      </c>
      <c r="R9" s="231" t="s">
        <v>794</v>
      </c>
    </row>
    <row r="10" spans="3:18" ht="15.75" x14ac:dyDescent="0.25">
      <c r="Q10" s="41" t="s">
        <v>788</v>
      </c>
      <c r="R10" s="232" t="s">
        <v>786</v>
      </c>
    </row>
    <row r="12" spans="3:18" ht="13.5" thickBot="1" x14ac:dyDescent="0.25"/>
    <row r="13" spans="3:18" ht="39.75" customHeight="1" thickBot="1" x14ac:dyDescent="0.3">
      <c r="C13" s="48"/>
      <c r="D13" s="211" t="s">
        <v>796</v>
      </c>
      <c r="E13" s="211" t="s">
        <v>802</v>
      </c>
      <c r="F13" s="234" t="s">
        <v>333</v>
      </c>
      <c r="G13" s="234" t="s">
        <v>797</v>
      </c>
      <c r="H13" s="234" t="s">
        <v>798</v>
      </c>
    </row>
    <row r="14" spans="3:18" ht="42" customHeight="1" thickBot="1" x14ac:dyDescent="0.25">
      <c r="C14" s="247" t="s">
        <v>309</v>
      </c>
      <c r="D14" s="248" t="s">
        <v>322</v>
      </c>
      <c r="E14" s="249" t="s">
        <v>849</v>
      </c>
      <c r="F14" s="245" t="str">
        <f>'Course Assessment'!E12</f>
        <v>R</v>
      </c>
      <c r="G14" s="245">
        <v>8</v>
      </c>
      <c r="H14" s="245"/>
      <c r="K14">
        <f>SUMIFS($G$14:$G$19,$E$14:$E$19,"*PO1*")</f>
        <v>23</v>
      </c>
    </row>
    <row r="15" spans="3:18" ht="34.5" customHeight="1" thickBot="1" x14ac:dyDescent="0.25">
      <c r="C15" s="247" t="s">
        <v>305</v>
      </c>
      <c r="D15" s="248" t="s">
        <v>323</v>
      </c>
      <c r="E15" s="250" t="s">
        <v>850</v>
      </c>
      <c r="F15" s="245" t="str">
        <f>'Course Assessment'!E13</f>
        <v>U,AP</v>
      </c>
      <c r="G15" s="245">
        <v>6</v>
      </c>
      <c r="H15" s="245"/>
      <c r="K15">
        <f>SUMIFS($G$14:$G$19,$E$14:$E$19,"*PO2*")</f>
        <v>27</v>
      </c>
    </row>
    <row r="16" spans="3:18" ht="31.5" customHeight="1" thickBot="1" x14ac:dyDescent="0.25">
      <c r="C16" s="247" t="s">
        <v>306</v>
      </c>
      <c r="D16" s="248" t="s">
        <v>799</v>
      </c>
      <c r="E16" s="251" t="s">
        <v>851</v>
      </c>
      <c r="F16" s="245" t="str">
        <f>'Course Assessment'!E14</f>
        <v>AP,A</v>
      </c>
      <c r="G16" s="245">
        <v>9</v>
      </c>
      <c r="H16" s="245"/>
      <c r="K16">
        <f>SUMIFS($G$14:$G$19,$E$14:$E$19,"*PO1*")</f>
        <v>23</v>
      </c>
    </row>
    <row r="17" spans="1:11" ht="21.75" customHeight="1" thickBot="1" x14ac:dyDescent="0.25">
      <c r="C17" s="247" t="s">
        <v>307</v>
      </c>
      <c r="D17" s="248" t="s">
        <v>325</v>
      </c>
      <c r="E17" s="251" t="s">
        <v>852</v>
      </c>
      <c r="F17" s="245" t="str">
        <f>'Course Assessment'!E15</f>
        <v>A,E</v>
      </c>
      <c r="G17" s="245">
        <v>9</v>
      </c>
      <c r="H17" s="245"/>
      <c r="K17">
        <f>SUMIFS($G$14:$G$19,$E$14:$E$19,"*PO1*")</f>
        <v>23</v>
      </c>
    </row>
    <row r="18" spans="1:11" ht="33.75" customHeight="1" thickBot="1" x14ac:dyDescent="0.25">
      <c r="C18" s="247" t="s">
        <v>308</v>
      </c>
      <c r="D18" s="248" t="s">
        <v>800</v>
      </c>
      <c r="E18" s="250" t="s">
        <v>848</v>
      </c>
      <c r="F18" s="245" t="str">
        <f>'Course Assessment'!E16</f>
        <v>E,C</v>
      </c>
      <c r="G18" s="245">
        <v>9</v>
      </c>
      <c r="H18" s="245"/>
      <c r="K18">
        <f>SUMIFS($G$14:$G$19,$E$14:$E$19,"*PO1*")</f>
        <v>23</v>
      </c>
    </row>
    <row r="19" spans="1:11" ht="51.75" customHeight="1" thickBot="1" x14ac:dyDescent="0.25">
      <c r="C19" s="247" t="s">
        <v>570</v>
      </c>
      <c r="D19" s="248" t="s">
        <v>1112</v>
      </c>
      <c r="E19" s="252" t="s">
        <v>853</v>
      </c>
      <c r="F19" s="245" t="str">
        <f>'Course Assessment'!E17</f>
        <v>AP,E</v>
      </c>
      <c r="G19" s="246">
        <v>4</v>
      </c>
      <c r="H19" s="246"/>
      <c r="K19">
        <f>SUMIFS($G$14:$G$19,$E$14:$E$19,"*PO1*")</f>
        <v>23</v>
      </c>
    </row>
    <row r="20" spans="1:11" ht="20.100000000000001" customHeight="1" thickBot="1" x14ac:dyDescent="0.25">
      <c r="C20" s="247"/>
      <c r="D20" s="253" t="s">
        <v>801</v>
      </c>
      <c r="E20" s="253"/>
      <c r="F20" s="246"/>
      <c r="G20" s="246">
        <f>SUM(G14:G19)</f>
        <v>45</v>
      </c>
      <c r="H20" s="246"/>
    </row>
    <row r="24" spans="1:11" ht="15.75" x14ac:dyDescent="0.25">
      <c r="C24" s="22" t="s">
        <v>829</v>
      </c>
    </row>
    <row r="26" spans="1:11" ht="13.5" thickBot="1" x14ac:dyDescent="0.25"/>
    <row r="27" spans="1:11" ht="16.5" thickBot="1" x14ac:dyDescent="0.3">
      <c r="A27" s="36" t="s">
        <v>1046</v>
      </c>
      <c r="B27" s="36" t="s">
        <v>1045</v>
      </c>
      <c r="C27" s="36" t="s">
        <v>860</v>
      </c>
      <c r="D27" s="48" t="s">
        <v>830</v>
      </c>
      <c r="E27" s="254" t="s">
        <v>831</v>
      </c>
    </row>
    <row r="28" spans="1:11" ht="16.5" thickBot="1" x14ac:dyDescent="0.3">
      <c r="A28">
        <f>SUMIFS($G$14:$G$19,$E$14:$E$19,"*PO1*")</f>
        <v>23</v>
      </c>
      <c r="B28">
        <f>$G$20</f>
        <v>45</v>
      </c>
      <c r="C28" s="35">
        <f>(A28/B28)*100</f>
        <v>51.111111111111107</v>
      </c>
      <c r="D28" s="52" t="str">
        <f>A28&amp;" of "&amp;B28&amp; " ( "&amp;ROUND(C28,0)&amp;" % ) Sessions are devoted to "&amp;E52</f>
        <v>23 of 45 ( 51 % ) Sessions are devoted to PO1</v>
      </c>
      <c r="E28" s="255" t="str">
        <f xml:space="preserve">   IF(C28&gt;=45,"Mapping strength is 3",IF((AND(C28&gt;=25, C28&lt;45)), "Mapping strength is 2",IF((AND(C28&gt;=5, C28&lt;25)), "Mapping strength is 1"," 0 ")))</f>
        <v>Mapping strength is 3</v>
      </c>
      <c r="F28">
        <f xml:space="preserve">   IF(C28&gt;=45,3,IF((AND(C28&gt;=25, C28&lt;45)), 2,IF((AND(C28&gt;=5, C28&lt;25)), 1,0)))</f>
        <v>3</v>
      </c>
      <c r="I28" s="36" t="s">
        <v>804</v>
      </c>
      <c r="J28">
        <f>F28</f>
        <v>3</v>
      </c>
    </row>
    <row r="29" spans="1:11" ht="16.5" thickBot="1" x14ac:dyDescent="0.3">
      <c r="A29">
        <f>SUMIFS($G$14:$G$19,$E$14:$E$19,"*PO2*")</f>
        <v>27</v>
      </c>
      <c r="B29">
        <f t="shared" ref="B29:B39" si="0">$G$20</f>
        <v>45</v>
      </c>
      <c r="C29" s="35">
        <f t="shared" ref="C29:C39" si="1">(A29/B29)*100</f>
        <v>60</v>
      </c>
      <c r="D29" s="52" t="str">
        <f>A29&amp;" of "&amp;B29&amp; " ( "&amp;ROUND(C29,0)&amp;" % ) Sessions are devoted to "&amp;F52</f>
        <v>27 of 45 ( 60 % ) Sessions are devoted to PO2</v>
      </c>
      <c r="E29" s="255" t="str">
        <f t="shared" ref="E29:E39" si="2" xml:space="preserve">   IF(C29&gt;=45,"Mapping strength is 3",IF((AND(C29&gt;=25, C29&lt;45)), "Mapping strength is 2",IF((AND(C29&gt;=5, C29&lt;25)), "Mapping strength is 1"," 0 ")))</f>
        <v>Mapping strength is 3</v>
      </c>
      <c r="F29">
        <f t="shared" ref="F29:F39" si="3" xml:space="preserve">   IF(C29&gt;=45,3,IF((AND(C29&gt;=25, C29&lt;45)), 2,IF((AND(C29&gt;=5, C29&lt;25)), 1,0)))</f>
        <v>3</v>
      </c>
      <c r="I29" s="36" t="s">
        <v>806</v>
      </c>
      <c r="J29">
        <f t="shared" ref="J29:J39" si="4">F29</f>
        <v>3</v>
      </c>
    </row>
    <row r="30" spans="1:11" ht="16.5" thickBot="1" x14ac:dyDescent="0.3">
      <c r="A30">
        <f>SUMIFS($G$14:$G$19,$E$14:$E$19,"*PO3*")</f>
        <v>18</v>
      </c>
      <c r="B30">
        <f t="shared" si="0"/>
        <v>45</v>
      </c>
      <c r="C30" s="35">
        <f t="shared" si="1"/>
        <v>40</v>
      </c>
      <c r="D30" s="52" t="str">
        <f>A30&amp;" of "&amp;B30&amp; " ( "&amp;ROUND(C30,0)&amp;" % ) Sessions are devoted to "&amp;G52</f>
        <v>18 of 45 ( 40 % ) Sessions are devoted to PO3</v>
      </c>
      <c r="E30" s="255" t="str">
        <f xml:space="preserve">   IF(C30&gt;=45,"Mapping strength is 3",IF((AND(C30&gt;=25, C30&lt;45)), "Mapping strength is 2",IF((AND(C30&gt;=5, C30&lt;25)), "Mapping strength is 1"," 0 ")))</f>
        <v>Mapping strength is 2</v>
      </c>
      <c r="F30">
        <f t="shared" si="3"/>
        <v>2</v>
      </c>
      <c r="I30" s="36" t="s">
        <v>807</v>
      </c>
      <c r="J30">
        <f t="shared" si="4"/>
        <v>2</v>
      </c>
    </row>
    <row r="31" spans="1:11" ht="16.5" thickBot="1" x14ac:dyDescent="0.3">
      <c r="A31">
        <f>SUMIFS($G$14:$G$19,$E$14:$E$19,"*PO4*")</f>
        <v>36</v>
      </c>
      <c r="B31">
        <f t="shared" si="0"/>
        <v>45</v>
      </c>
      <c r="C31" s="35">
        <f t="shared" si="1"/>
        <v>80</v>
      </c>
      <c r="D31" s="52" t="str">
        <f>A31&amp;" of "&amp;B31&amp; " ( "&amp;ROUND(C31,0)&amp;" % ) Sessions are devoted to "&amp;H52</f>
        <v>36 of 45 ( 80 % ) Sessions are devoted to PO4</v>
      </c>
      <c r="E31" s="255" t="str">
        <f t="shared" si="2"/>
        <v>Mapping strength is 3</v>
      </c>
      <c r="F31">
        <f t="shared" si="3"/>
        <v>3</v>
      </c>
      <c r="I31" s="36" t="s">
        <v>808</v>
      </c>
      <c r="J31">
        <f t="shared" si="4"/>
        <v>3</v>
      </c>
    </row>
    <row r="32" spans="1:11" ht="16.5" thickBot="1" x14ac:dyDescent="0.3">
      <c r="A32">
        <f>SUMIFS($G$14:$G$19,$E$14:$E$19,"*PO5*")</f>
        <v>22</v>
      </c>
      <c r="B32">
        <f t="shared" si="0"/>
        <v>45</v>
      </c>
      <c r="C32" s="35">
        <f t="shared" si="1"/>
        <v>48.888888888888886</v>
      </c>
      <c r="D32" s="52" t="str">
        <f>A32&amp;" of "&amp;B32&amp; " ( "&amp;ROUND(C32,0)&amp;" % ) Sessions are devoted to "&amp;I52</f>
        <v>22 of 45 ( 49 % ) Sessions are devoted to PO5</v>
      </c>
      <c r="E32" s="255" t="str">
        <f t="shared" si="2"/>
        <v>Mapping strength is 3</v>
      </c>
      <c r="F32">
        <f t="shared" si="3"/>
        <v>3</v>
      </c>
      <c r="I32" s="36" t="s">
        <v>809</v>
      </c>
      <c r="J32">
        <f t="shared" si="4"/>
        <v>3</v>
      </c>
    </row>
    <row r="33" spans="1:10" ht="16.5" thickBot="1" x14ac:dyDescent="0.3">
      <c r="A33">
        <f>SUMIFS($G$14:$G$19,$E$14:$E$19,"*PO6*")</f>
        <v>15</v>
      </c>
      <c r="B33">
        <f t="shared" si="0"/>
        <v>45</v>
      </c>
      <c r="C33" s="35">
        <f t="shared" si="1"/>
        <v>33.333333333333329</v>
      </c>
      <c r="D33" s="52" t="str">
        <f>A33&amp;" of "&amp;B33&amp; " ( "&amp;ROUND(C33,0)&amp;" % ) Sessions are devoted to "&amp;J52</f>
        <v>15 of 45 ( 33 % ) Sessions are devoted to PO6</v>
      </c>
      <c r="E33" s="255" t="str">
        <f t="shared" si="2"/>
        <v>Mapping strength is 2</v>
      </c>
      <c r="F33">
        <f t="shared" si="3"/>
        <v>2</v>
      </c>
      <c r="I33" s="36" t="s">
        <v>810</v>
      </c>
      <c r="J33">
        <f t="shared" si="4"/>
        <v>2</v>
      </c>
    </row>
    <row r="34" spans="1:10" ht="16.5" thickBot="1" x14ac:dyDescent="0.3">
      <c r="A34">
        <f>SUMIFS($G$14:$G$19,$E$14:$E$19,"*PO7*")</f>
        <v>32</v>
      </c>
      <c r="B34">
        <f t="shared" si="0"/>
        <v>45</v>
      </c>
      <c r="C34" s="35">
        <f t="shared" si="1"/>
        <v>71.111111111111114</v>
      </c>
      <c r="D34" s="52" t="str">
        <f>A34&amp;" of "&amp;B34&amp; " ( "&amp;ROUND(C34,0)&amp;" % ) Sessions are devoted to "&amp;K52</f>
        <v>32 of 45 ( 71 % ) Sessions are devoted to PO7</v>
      </c>
      <c r="E34" s="255" t="str">
        <f t="shared" si="2"/>
        <v>Mapping strength is 3</v>
      </c>
      <c r="F34">
        <f t="shared" si="3"/>
        <v>3</v>
      </c>
      <c r="I34" s="36" t="s">
        <v>811</v>
      </c>
      <c r="J34">
        <f t="shared" si="4"/>
        <v>3</v>
      </c>
    </row>
    <row r="35" spans="1:10" ht="16.5" thickBot="1" x14ac:dyDescent="0.3">
      <c r="A35">
        <f>SUMIFS($G$14:$G$19,$E$14:$E$19,"*PO8*")</f>
        <v>17</v>
      </c>
      <c r="B35">
        <f t="shared" si="0"/>
        <v>45</v>
      </c>
      <c r="C35" s="35">
        <f t="shared" si="1"/>
        <v>37.777777777777779</v>
      </c>
      <c r="D35" s="52" t="str">
        <f>A35&amp;" of "&amp;B35&amp; " ( "&amp;ROUND(C35,0)&amp;" % ) Sessions are devoted to "&amp;L52</f>
        <v>17 of 45 ( 38 % ) Sessions are devoted to PO8</v>
      </c>
      <c r="E35" s="255" t="str">
        <f t="shared" si="2"/>
        <v>Mapping strength is 2</v>
      </c>
      <c r="F35">
        <f t="shared" si="3"/>
        <v>2</v>
      </c>
      <c r="I35" s="36" t="s">
        <v>812</v>
      </c>
      <c r="J35">
        <f t="shared" si="4"/>
        <v>2</v>
      </c>
    </row>
    <row r="36" spans="1:10" ht="16.5" thickBot="1" x14ac:dyDescent="0.3">
      <c r="A36">
        <f>SUMIFS($G$14:$G$19,$E$14:$E$19,"*PO9*")</f>
        <v>0</v>
      </c>
      <c r="B36">
        <f t="shared" si="0"/>
        <v>45</v>
      </c>
      <c r="C36" s="35">
        <f t="shared" si="1"/>
        <v>0</v>
      </c>
      <c r="D36" s="52" t="str">
        <f>A36&amp;" of "&amp;B36&amp; " ( "&amp;ROUND(C36,0)&amp;" % ) Sessions are devoted to "&amp;M52</f>
        <v>0 of 45 ( 0 % ) Sessions are devoted to PO9</v>
      </c>
      <c r="E36" s="255" t="str">
        <f t="shared" si="2"/>
        <v xml:space="preserve"> 0 </v>
      </c>
      <c r="F36">
        <f t="shared" si="3"/>
        <v>0</v>
      </c>
      <c r="I36" s="36" t="s">
        <v>813</v>
      </c>
      <c r="J36">
        <f t="shared" si="4"/>
        <v>0</v>
      </c>
    </row>
    <row r="37" spans="1:10" ht="16.5" thickBot="1" x14ac:dyDescent="0.3">
      <c r="A37">
        <f>SUMIFS($G$14:$G$19,$E$14:$E$19,"*PO 10*")</f>
        <v>17</v>
      </c>
      <c r="B37">
        <f t="shared" si="0"/>
        <v>45</v>
      </c>
      <c r="C37" s="35">
        <f t="shared" si="1"/>
        <v>37.777777777777779</v>
      </c>
      <c r="D37" s="52" t="str">
        <f>A37&amp;" of "&amp;B37&amp; " ( "&amp;ROUND(C37,0)&amp;" % ) Sessions are devoted to "&amp;N52</f>
        <v>17 of 45 ( 38 % ) Sessions are devoted to PO10</v>
      </c>
      <c r="E37" s="255" t="str">
        <f t="shared" si="2"/>
        <v>Mapping strength is 2</v>
      </c>
      <c r="F37">
        <f t="shared" si="3"/>
        <v>2</v>
      </c>
      <c r="I37" s="36" t="s">
        <v>814</v>
      </c>
      <c r="J37">
        <f t="shared" si="4"/>
        <v>2</v>
      </c>
    </row>
    <row r="38" spans="1:10" ht="16.5" thickBot="1" x14ac:dyDescent="0.3">
      <c r="A38">
        <f>SUMIFS($G$14:$G$19,$E$14:$E$19,"*PO 11*")</f>
        <v>15</v>
      </c>
      <c r="B38">
        <f t="shared" si="0"/>
        <v>45</v>
      </c>
      <c r="C38" s="35">
        <f t="shared" si="1"/>
        <v>33.333333333333329</v>
      </c>
      <c r="D38" s="52" t="str">
        <f>A38&amp;" of "&amp;B38&amp; " ( "&amp;ROUND(C38,0)&amp;" % ) Sessions are devoted to "&amp;O52</f>
        <v>15 of 45 ( 33 % ) Sessions are devoted to PO11</v>
      </c>
      <c r="E38" s="255" t="str">
        <f t="shared" si="2"/>
        <v>Mapping strength is 2</v>
      </c>
      <c r="F38">
        <f t="shared" si="3"/>
        <v>2</v>
      </c>
      <c r="I38" s="36" t="s">
        <v>816</v>
      </c>
      <c r="J38">
        <f t="shared" si="4"/>
        <v>2</v>
      </c>
    </row>
    <row r="39" spans="1:10" ht="16.5" thickBot="1" x14ac:dyDescent="0.3">
      <c r="A39">
        <f>SUMIFS($G$14:$G$19,$E$14:$E$19,"*PO 12*")</f>
        <v>4</v>
      </c>
      <c r="B39">
        <f t="shared" si="0"/>
        <v>45</v>
      </c>
      <c r="C39" s="35">
        <f t="shared" si="1"/>
        <v>8.8888888888888893</v>
      </c>
      <c r="D39" s="52" t="str">
        <f>A39&amp;" of "&amp;B39&amp; " ( "&amp;ROUND(C39,0)&amp;" % ) Sessions are devoted to "&amp;P52</f>
        <v>4 of 45 ( 9 % ) Sessions are devoted to PO12</v>
      </c>
      <c r="E39" s="255" t="str">
        <f t="shared" si="2"/>
        <v>Mapping strength is 1</v>
      </c>
      <c r="F39">
        <f t="shared" si="3"/>
        <v>1</v>
      </c>
      <c r="I39" s="36" t="s">
        <v>817</v>
      </c>
      <c r="J39">
        <f t="shared" si="4"/>
        <v>1</v>
      </c>
    </row>
    <row r="42" spans="1:10" x14ac:dyDescent="0.2">
      <c r="C42" s="1" t="s">
        <v>835</v>
      </c>
    </row>
    <row r="45" spans="1:10" ht="15.75" x14ac:dyDescent="0.25">
      <c r="D45" s="37" t="s">
        <v>836</v>
      </c>
      <c r="E45" s="257" t="s">
        <v>831</v>
      </c>
    </row>
    <row r="46" spans="1:10" ht="16.5" thickBot="1" x14ac:dyDescent="0.3">
      <c r="A46">
        <f>SUMIFS($G$14:$G$19,$E$14:$E$19,"*PSO1*")</f>
        <v>18</v>
      </c>
      <c r="B46">
        <v>45</v>
      </c>
      <c r="C46" s="35">
        <f>(A46/B46)*100</f>
        <v>40</v>
      </c>
      <c r="D46" s="52" t="str">
        <f>A46&amp;" of "&amp;B46&amp; " ( "&amp;ROUND(C46,0)&amp;" % ) Sessions are devoted to "&amp;Q52</f>
        <v>18 of 45 ( 40 % ) Sessions are devoted to PSO1</v>
      </c>
      <c r="E46" s="255" t="str">
        <f xml:space="preserve">   IF(C46&gt;=45,"Mapping strength is 3",IF((AND(C46&gt;=25, C46&lt;45)), "Mapping strength is 2",IF((AND(C46&gt;=5, C46&lt;25)), "Mapping strength is 1"," 0 ")))</f>
        <v>Mapping strength is 2</v>
      </c>
      <c r="F46">
        <f xml:space="preserve">   IF(C46&gt;=45,3,IF((AND(C46&gt;=25, C46&lt;45)), 2,IF((AND(C46&gt;=5, C46&lt;25)), 1,0)))</f>
        <v>2</v>
      </c>
      <c r="I46" s="36" t="s">
        <v>818</v>
      </c>
      <c r="J46">
        <f>F46</f>
        <v>2</v>
      </c>
    </row>
    <row r="47" spans="1:10" ht="16.5" thickBot="1" x14ac:dyDescent="0.3">
      <c r="A47">
        <f>SUMIFS($G$14:$G$19,$E$14:$E$19,"*PSO2*")</f>
        <v>33</v>
      </c>
      <c r="B47">
        <v>45</v>
      </c>
      <c r="C47" s="35">
        <f>(A47/B47)*100</f>
        <v>73.333333333333329</v>
      </c>
      <c r="D47" s="52" t="str">
        <f>A47&amp;" of "&amp;B47&amp; " ( "&amp;ROUND(C47,0)&amp;" % ) Sessions are devoted to "&amp;R52</f>
        <v>33 of 45 ( 73 % ) Sessions are devoted to PSO2</v>
      </c>
      <c r="E47" s="257" t="str">
        <f>IF(C47&gt;45,"Mapping strength is 3",IF(C47&lt;=40,"Mapping strength is 2",IF(C47&lt;=25,"Mapping strength is 1"," Not-Addressed")))</f>
        <v>Mapping strength is 3</v>
      </c>
      <c r="F47">
        <f xml:space="preserve">   IF(C47&gt;=45,3,IF((AND(C47&gt;=25, C47&lt;45)), 2,IF((AND(C47&gt;=5, C47&lt;25)), 1,0)))</f>
        <v>3</v>
      </c>
      <c r="I47" s="36" t="s">
        <v>819</v>
      </c>
      <c r="J47">
        <f>F47</f>
        <v>3</v>
      </c>
    </row>
    <row r="48" spans="1:10" ht="16.5" thickBot="1" x14ac:dyDescent="0.3">
      <c r="A48">
        <f>SUMIFS($G$14:$G$19,$E$14:$E$19,"*PSO3*")</f>
        <v>18</v>
      </c>
      <c r="B48">
        <v>45</v>
      </c>
      <c r="C48" s="35">
        <f>(A48/B48)*100</f>
        <v>40</v>
      </c>
      <c r="D48" s="52" t="str">
        <f>A48&amp;" of "&amp;B48&amp; " ( "&amp;ROUND(C48,0)&amp;" % ) Sessions are devoted to "&amp;S52</f>
        <v>18 of 45 ( 40 % ) Sessions are devoted to PSO3</v>
      </c>
      <c r="E48" s="257" t="str">
        <f>IF(C48&gt;45,"Mapping strength is 3",IF(C48&lt;=40,"Mapping strength is 2",IF(C48&lt;=25,"Mapping strength is 1"," Not-Addressed")))</f>
        <v>Mapping strength is 2</v>
      </c>
      <c r="F48">
        <f xml:space="preserve">   IF(C48&gt;=45,3,IF((AND(C48&gt;=25, C48&lt;45)), 2,IF((AND(C48&gt;=5, C48&lt;25)), 1,0)))</f>
        <v>2</v>
      </c>
      <c r="I48" s="36" t="s">
        <v>820</v>
      </c>
      <c r="J48">
        <f>F48</f>
        <v>2</v>
      </c>
    </row>
    <row r="49" spans="4:19" ht="15.75" x14ac:dyDescent="0.25">
      <c r="D49" s="82"/>
      <c r="E49" s="256"/>
    </row>
    <row r="50" spans="4:19" ht="15.75" x14ac:dyDescent="0.25">
      <c r="D50" s="82"/>
      <c r="E50" s="256"/>
    </row>
    <row r="51" spans="4:19" ht="15.75" x14ac:dyDescent="0.25">
      <c r="D51" s="82"/>
      <c r="E51" s="256"/>
    </row>
    <row r="52" spans="4:19" ht="15.75" x14ac:dyDescent="0.25">
      <c r="D52" s="260" t="s">
        <v>837</v>
      </c>
      <c r="E52" s="260" t="s">
        <v>804</v>
      </c>
      <c r="F52" s="260" t="s">
        <v>806</v>
      </c>
      <c r="G52" s="260" t="s">
        <v>807</v>
      </c>
      <c r="H52" s="260" t="s">
        <v>808</v>
      </c>
      <c r="I52" s="260" t="s">
        <v>809</v>
      </c>
      <c r="J52" s="260" t="s">
        <v>810</v>
      </c>
      <c r="K52" s="260" t="s">
        <v>811</v>
      </c>
      <c r="L52" s="260" t="s">
        <v>812</v>
      </c>
      <c r="M52" s="260" t="s">
        <v>813</v>
      </c>
      <c r="N52" s="260" t="s">
        <v>814</v>
      </c>
      <c r="O52" s="260" t="s">
        <v>816</v>
      </c>
      <c r="P52" s="260" t="s">
        <v>817</v>
      </c>
      <c r="Q52" s="259" t="s">
        <v>818</v>
      </c>
      <c r="R52" s="259" t="s">
        <v>819</v>
      </c>
      <c r="S52" s="259" t="s">
        <v>820</v>
      </c>
    </row>
    <row r="53" spans="4:19" s="1" customFormat="1" ht="15.75" x14ac:dyDescent="0.25">
      <c r="D53" s="260" t="s">
        <v>433</v>
      </c>
      <c r="E53" s="262">
        <f>IFERROR($J$28," - " )</f>
        <v>3</v>
      </c>
      <c r="F53" s="262">
        <f>IFERROR($J$29," - " )</f>
        <v>3</v>
      </c>
      <c r="G53" s="262">
        <f>IFERROR($J$30," - " )</f>
        <v>2</v>
      </c>
      <c r="H53" s="262">
        <f>IFERROR($J$31," - " )</f>
        <v>3</v>
      </c>
      <c r="I53" s="262">
        <f>IFERROR($J$32," - " )</f>
        <v>3</v>
      </c>
      <c r="J53" s="262">
        <f>IFERROR($J$33," - " )</f>
        <v>2</v>
      </c>
      <c r="K53" s="262">
        <f>IFERROR($J$34," - " )</f>
        <v>3</v>
      </c>
      <c r="L53" s="262">
        <f>IFERROR($J$35," - " )</f>
        <v>2</v>
      </c>
      <c r="M53" s="262">
        <f>IFERROR($J$36," - " )</f>
        <v>0</v>
      </c>
      <c r="N53" s="262">
        <f>IFERROR($J$37," - " )</f>
        <v>2</v>
      </c>
      <c r="O53" s="262">
        <f>IFERROR($J$38," - " )</f>
        <v>2</v>
      </c>
      <c r="P53" s="262">
        <f>IFERROR($J$39," - " )</f>
        <v>1</v>
      </c>
      <c r="Q53" s="262">
        <f>IFERROR($J$46," - " )</f>
        <v>2</v>
      </c>
      <c r="R53" s="262">
        <f>IFERROR($J$47," - " )</f>
        <v>3</v>
      </c>
      <c r="S53" s="262">
        <f>IFERROR($J$48," - " )</f>
        <v>2</v>
      </c>
    </row>
  </sheetData>
  <phoneticPr fontId="106" type="noConversion"/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C4:R38"/>
  <sheetViews>
    <sheetView tabSelected="1" workbookViewId="0">
      <selection activeCell="D10" sqref="D10"/>
    </sheetView>
  </sheetViews>
  <sheetFormatPr defaultRowHeight="12.75" x14ac:dyDescent="0.2"/>
  <cols>
    <col min="2" max="2" width="7" customWidth="1"/>
    <col min="3" max="3" width="13" style="213" customWidth="1"/>
    <col min="4" max="4" width="40.42578125" customWidth="1"/>
    <col min="5" max="5" width="33" style="267" customWidth="1"/>
  </cols>
  <sheetData>
    <row r="4" spans="3:10" ht="15.75" x14ac:dyDescent="0.2">
      <c r="C4" s="263" t="s">
        <v>838</v>
      </c>
    </row>
    <row r="8" spans="3:10" ht="13.5" thickBot="1" x14ac:dyDescent="0.25"/>
    <row r="9" spans="3:10" ht="24.95" customHeight="1" thickBot="1" x14ac:dyDescent="0.3">
      <c r="C9" s="264" t="s">
        <v>569</v>
      </c>
      <c r="D9" s="258" t="s">
        <v>841</v>
      </c>
      <c r="E9" s="268" t="s">
        <v>840</v>
      </c>
    </row>
    <row r="10" spans="3:10" ht="36" customHeight="1" thickBot="1" x14ac:dyDescent="0.3">
      <c r="C10" s="265" t="s">
        <v>309</v>
      </c>
      <c r="D10" s="261" t="str">
        <f>'CO-PO-PSO Map'!E14</f>
        <v>PO1 , PO2 , PO4 , PO7 , PO 10 , PO8 , PSO1</v>
      </c>
      <c r="E10" s="269">
        <f ca="1">'CPO Gap'!F12</f>
        <v>76.336000000000013</v>
      </c>
      <c r="J10" s="210"/>
    </row>
    <row r="11" spans="3:10" ht="42.75" customHeight="1" thickBot="1" x14ac:dyDescent="0.3">
      <c r="C11" s="265" t="s">
        <v>305</v>
      </c>
      <c r="D11" s="261" t="str">
        <f>'CO-PO-PSO Map'!E15</f>
        <v>PO1 , PO2 , PO7 , PO4 , PO6 ,  PO 11  , PSO2 , PSO1</v>
      </c>
      <c r="E11" s="269">
        <f>'CPO Gap'!F13</f>
        <v>74.14800000000001</v>
      </c>
    </row>
    <row r="12" spans="3:10" ht="36.75" customHeight="1" thickBot="1" x14ac:dyDescent="0.3">
      <c r="C12" s="265" t="s">
        <v>306</v>
      </c>
      <c r="D12" s="261" t="str">
        <f>'CO-PO-PSO Map'!E16</f>
        <v>PO3 , PO4 , PO7 , PO8 , PO 10 , PSO2 , PSO3</v>
      </c>
      <c r="E12" s="269">
        <f>'CPO Gap'!F14</f>
        <v>71.594000000000008</v>
      </c>
    </row>
    <row r="13" spans="3:10" ht="24.95" customHeight="1" thickBot="1" x14ac:dyDescent="0.3">
      <c r="C13" s="265" t="s">
        <v>307</v>
      </c>
      <c r="D13" s="261" t="str">
        <f>'CO-PO-PSO Map'!E17</f>
        <v>PO3 , PO4 , PO5 , PO6 , PO 11 , PSO2</v>
      </c>
      <c r="E13" s="269">
        <f>'CPO Gap'!F15</f>
        <v>70.318000000000012</v>
      </c>
    </row>
    <row r="14" spans="3:10" ht="24.95" customHeight="1" thickBot="1" x14ac:dyDescent="0.3">
      <c r="C14" s="265" t="s">
        <v>308</v>
      </c>
      <c r="D14" s="261" t="str">
        <f>'CO-PO-PSO Map'!E18</f>
        <v>PO1 ,  PO2 , PO5 , PO7 , PSO2 , PSO3</v>
      </c>
      <c r="E14" s="269">
        <f>'CPO Gap'!F16</f>
        <v>74.396000000000001</v>
      </c>
    </row>
    <row r="15" spans="3:10" ht="24.95" customHeight="1" thickBot="1" x14ac:dyDescent="0.3">
      <c r="C15" s="265" t="s">
        <v>570</v>
      </c>
      <c r="D15" s="261" t="str">
        <f>'CO-PO-PSO Map'!E19</f>
        <v>PO2 , PO4 , PO5 , PO 12 , PSO1</v>
      </c>
      <c r="E15" s="269">
        <f>'CPO Gap'!F17</f>
        <v>70.17</v>
      </c>
    </row>
    <row r="20" spans="3:18" ht="15.75" x14ac:dyDescent="0.2">
      <c r="C20" s="266" t="s">
        <v>842</v>
      </c>
    </row>
    <row r="22" spans="3:18" s="1" customFormat="1" ht="15.75" x14ac:dyDescent="0.25">
      <c r="C22" s="66" t="s">
        <v>843</v>
      </c>
      <c r="D22" s="22" t="s">
        <v>844</v>
      </c>
      <c r="E22" s="270"/>
    </row>
    <row r="23" spans="3:18" x14ac:dyDescent="0.2">
      <c r="O23" t="str">
        <f>IFERROR(L29,"-")</f>
        <v xml:space="preserve"> - </v>
      </c>
    </row>
    <row r="28" spans="3:18" x14ac:dyDescent="0.2">
      <c r="C28" s="75" t="s">
        <v>839</v>
      </c>
      <c r="D28" s="75" t="s">
        <v>804</v>
      </c>
      <c r="E28" s="75" t="s">
        <v>806</v>
      </c>
      <c r="F28" s="75" t="s">
        <v>807</v>
      </c>
      <c r="G28" s="75" t="s">
        <v>808</v>
      </c>
      <c r="H28" s="75" t="s">
        <v>809</v>
      </c>
      <c r="I28" s="75" t="s">
        <v>810</v>
      </c>
      <c r="J28" s="75" t="s">
        <v>811</v>
      </c>
      <c r="K28" s="75" t="s">
        <v>812</v>
      </c>
      <c r="L28" s="75" t="s">
        <v>813</v>
      </c>
      <c r="M28" s="75" t="s">
        <v>814</v>
      </c>
      <c r="N28" s="75" t="s">
        <v>816</v>
      </c>
      <c r="O28" s="75" t="s">
        <v>817</v>
      </c>
      <c r="P28" s="75" t="s">
        <v>818</v>
      </c>
      <c r="Q28" s="75" t="s">
        <v>819</v>
      </c>
      <c r="R28" s="75" t="s">
        <v>820</v>
      </c>
    </row>
    <row r="29" spans="3:18" ht="33" customHeight="1" x14ac:dyDescent="0.2">
      <c r="C29" s="219" t="s">
        <v>845</v>
      </c>
      <c r="D29" s="271">
        <f ca="1">('CO-PO-PSO Map'!E53/3)*(D30/100)</f>
        <v>0.74960000000000027</v>
      </c>
      <c r="E29" s="271">
        <f ca="1">('CO-PO-PSO Map'!F53/3)*(E30/100)</f>
        <v>0.7376250000000002</v>
      </c>
      <c r="F29" s="271">
        <f>IFERROR(('CO-PO-PSO Map'!G53/3)*(F30/100)," - ")</f>
        <v>0.47304000000000013</v>
      </c>
      <c r="G29" s="271">
        <f ca="1">IFERROR(('CO-PO-PSO Map'!H53/3)*(G30/100)," - ")</f>
        <v>0.72513200000000011</v>
      </c>
      <c r="H29" s="271">
        <f>IFERROR(('CO-PO-PSO Map'!I53/3)*(H30/100)," - ")</f>
        <v>0.71628000000000003</v>
      </c>
      <c r="I29" s="271">
        <f>IFERROR(('CO-PO-PSO Map'!J53/3)*(I30/100)," - ")</f>
        <v>0.48155333333333333</v>
      </c>
      <c r="J29" s="271">
        <f ca="1">IFERROR(('CO-PO-PSO Map'!K53/3)*(J30/100)," - ")</f>
        <v>0.74118500000000009</v>
      </c>
      <c r="K29" s="271">
        <f ca="1">IFERROR(('CO-PO-PSO Map'!L53/3)*(K30/100)," - ")</f>
        <v>0.49309999999999998</v>
      </c>
      <c r="L29" s="271" t="str">
        <f>IFERROR(('CO-PO-PSO Map'!M53/3)*(L30/100)," - ")</f>
        <v xml:space="preserve"> - </v>
      </c>
      <c r="M29" s="271">
        <f ca="1">IFERROR(('CO-PO-PSO Map'!N53/3)*(M30/100)," - ")</f>
        <v>0.49309999999999998</v>
      </c>
      <c r="N29" s="271">
        <f>IFERROR(('CO-PO-PSO Map'!O53/3)*(N30/100)," - ")</f>
        <v>0.48155333333333333</v>
      </c>
      <c r="O29" s="271">
        <f>IFERROR(('CO-PO-PSO Map'!P53/3)*(O30/100)," - ")</f>
        <v>0.2339</v>
      </c>
      <c r="P29" s="271">
        <f ca="1">IFERROR(('CO-PO-PSO Map'!Q53/3)*(P30/100)," - ")</f>
        <v>0.49034222222222229</v>
      </c>
      <c r="Q29" s="271">
        <f>IFERROR(('CO-PO-PSO Map'!R53/3)*(Q30/100)," - ")</f>
        <v>0.72614000000000001</v>
      </c>
      <c r="R29" s="271">
        <f>IFERROR(('CO-PO-PSO Map'!S53/3)*(R30/100)," - ")</f>
        <v>0.48663333333333336</v>
      </c>
    </row>
    <row r="30" spans="3:18" ht="38.25" x14ac:dyDescent="0.2">
      <c r="C30" s="219" t="s">
        <v>847</v>
      </c>
      <c r="D30" s="271">
        <f ca="1">IFERROR(AVERAGEIFS($E$10:$E$15,$D$10:$D$15,"*PO1*")," - ")</f>
        <v>74.960000000000022</v>
      </c>
      <c r="E30" s="271">
        <f ca="1">IFERROR(AVERAGEIFS($E$10:$E$15,$D$10:$D$15,"*PO2*")," - ")</f>
        <v>73.762500000000017</v>
      </c>
      <c r="F30" s="271">
        <f>IFERROR(AVERAGEIFS($E$10:$E$15,$D$10:$D$15,"*PO3*")," - ")</f>
        <v>70.956000000000017</v>
      </c>
      <c r="G30" s="271">
        <f ca="1">IFERROR(AVERAGEIFS($E$10:$E$15,$D$10:$D$15,"*PO4*")," - ")</f>
        <v>72.513200000000012</v>
      </c>
      <c r="H30" s="271">
        <f>IFERROR(AVERAGEIFS($E$10:$E$15,$D$10:$D$15,"*PO5*")," - ")</f>
        <v>71.628</v>
      </c>
      <c r="I30" s="271">
        <f>IFERROR(AVERAGEIFS($E$10:$E$15,$D$10:$D$15,"*PO6*")," - ")</f>
        <v>72.233000000000004</v>
      </c>
      <c r="J30" s="271">
        <f ca="1">IFERROR(AVERAGEIFS($E$10:$E$15,$D$10:$D$15,"*PO7*")," - ")</f>
        <v>74.118500000000012</v>
      </c>
      <c r="K30" s="271">
        <f ca="1">IFERROR(AVERAGEIFS($E$10:$E$15,$D$10:$D$15,"*PO8*")," - ")</f>
        <v>73.965000000000003</v>
      </c>
      <c r="L30" s="271" t="str">
        <f>IFERROR(AVERAGEIFS($E$10:$E$15,$D$10:$D$15,"*PO9*")," - ")</f>
        <v xml:space="preserve"> - </v>
      </c>
      <c r="M30" s="271">
        <f ca="1">IFERROR(AVERAGEIFS($E$10:$E$15,$D$10:$D$15,"*PO 10*")," - ")</f>
        <v>73.965000000000003</v>
      </c>
      <c r="N30" s="271">
        <f>IFERROR(AVERAGEIFS($E$10:$E$15,$D$10:$D$15,"*PO 11*")," - ")</f>
        <v>72.233000000000004</v>
      </c>
      <c r="O30" s="271">
        <f>IFERROR(AVERAGEIFS($E$10:$E$15,$D$10:$D$15,"*PO 12*")," - ")</f>
        <v>70.17</v>
      </c>
      <c r="P30" s="271">
        <f ca="1">IFERROR(AVERAGEIFS($E$10:$E$15,$D$10:$D$15,"*PSO1*")," - ")</f>
        <v>73.551333333333346</v>
      </c>
      <c r="Q30" s="271">
        <f>IFERROR(AVERAGEIFS($E$10:$E$15,$D$10:$D$15,"*PSO2*")," - ")</f>
        <v>72.614000000000004</v>
      </c>
      <c r="R30" s="271">
        <f>IFERROR(AVERAGEIFS($E$10:$E$15,$D$10:$D$15,"*PSO3*")," - ")</f>
        <v>72.995000000000005</v>
      </c>
    </row>
    <row r="34" spans="3:18" ht="15.75" x14ac:dyDescent="0.2">
      <c r="C34" s="225" t="s">
        <v>837</v>
      </c>
      <c r="D34" s="225" t="s">
        <v>804</v>
      </c>
      <c r="E34" s="225" t="s">
        <v>806</v>
      </c>
      <c r="F34" s="225" t="s">
        <v>807</v>
      </c>
      <c r="G34" s="225" t="s">
        <v>808</v>
      </c>
      <c r="H34" s="225" t="s">
        <v>809</v>
      </c>
      <c r="I34" s="225" t="s">
        <v>810</v>
      </c>
      <c r="J34" s="225" t="s">
        <v>811</v>
      </c>
      <c r="K34" s="225" t="s">
        <v>812</v>
      </c>
      <c r="L34" s="225" t="s">
        <v>813</v>
      </c>
      <c r="M34" s="225" t="s">
        <v>814</v>
      </c>
      <c r="N34" s="225" t="s">
        <v>816</v>
      </c>
      <c r="O34" s="225" t="s">
        <v>817</v>
      </c>
      <c r="P34" s="259" t="s">
        <v>818</v>
      </c>
      <c r="Q34" s="259" t="s">
        <v>819</v>
      </c>
      <c r="R34" s="259" t="s">
        <v>820</v>
      </c>
    </row>
    <row r="35" spans="3:18" ht="31.5" x14ac:dyDescent="0.2">
      <c r="C35" s="224" t="str">
        <f>'CO-PO-PSO Map'!D53</f>
        <v>Mobile Computing</v>
      </c>
      <c r="D35" s="272">
        <f>'CO-PO-PSO Map'!E53</f>
        <v>3</v>
      </c>
      <c r="E35" s="272">
        <f>'CO-PO-PSO Map'!F53</f>
        <v>3</v>
      </c>
      <c r="F35" s="272">
        <f>'CO-PO-PSO Map'!G53</f>
        <v>2</v>
      </c>
      <c r="G35" s="272">
        <f>'CO-PO-PSO Map'!H53</f>
        <v>3</v>
      </c>
      <c r="H35" s="272">
        <f>'CO-PO-PSO Map'!I53</f>
        <v>3</v>
      </c>
      <c r="I35" s="272">
        <f>'CO-PO-PSO Map'!J53</f>
        <v>2</v>
      </c>
      <c r="J35" s="272">
        <f>'CO-PO-PSO Map'!K53</f>
        <v>3</v>
      </c>
      <c r="K35" s="272">
        <f>'CO-PO-PSO Map'!L53</f>
        <v>2</v>
      </c>
      <c r="L35" s="272">
        <f>'CO-PO-PSO Map'!M53</f>
        <v>0</v>
      </c>
      <c r="M35" s="272">
        <f>'CO-PO-PSO Map'!N53</f>
        <v>2</v>
      </c>
      <c r="N35" s="272">
        <f>'CO-PO-PSO Map'!O53</f>
        <v>2</v>
      </c>
      <c r="O35" s="272">
        <f>'CO-PO-PSO Map'!P53</f>
        <v>1</v>
      </c>
      <c r="P35" s="272">
        <f>'CO-PO-PSO Map'!Q53</f>
        <v>2</v>
      </c>
      <c r="Q35" s="272">
        <f>'CO-PO-PSO Map'!R53</f>
        <v>3</v>
      </c>
      <c r="R35" s="272">
        <f>'CO-PO-PSO Map'!S53</f>
        <v>2</v>
      </c>
    </row>
    <row r="36" spans="3:18" ht="15.75" x14ac:dyDescent="0.2">
      <c r="C36" s="225" t="s">
        <v>846</v>
      </c>
      <c r="D36" s="226">
        <f ca="1">D29</f>
        <v>0.74960000000000027</v>
      </c>
      <c r="E36" s="226">
        <f t="shared" ref="E36:R36" ca="1" si="0">E29</f>
        <v>0.7376250000000002</v>
      </c>
      <c r="F36" s="226">
        <f t="shared" si="0"/>
        <v>0.47304000000000013</v>
      </c>
      <c r="G36" s="226">
        <f t="shared" ca="1" si="0"/>
        <v>0.72513200000000011</v>
      </c>
      <c r="H36" s="226">
        <f t="shared" si="0"/>
        <v>0.71628000000000003</v>
      </c>
      <c r="I36" s="226">
        <f t="shared" si="0"/>
        <v>0.48155333333333333</v>
      </c>
      <c r="J36" s="226">
        <f t="shared" ca="1" si="0"/>
        <v>0.74118500000000009</v>
      </c>
      <c r="K36" s="226">
        <f t="shared" ca="1" si="0"/>
        <v>0.49309999999999998</v>
      </c>
      <c r="L36" s="226" t="str">
        <f t="shared" si="0"/>
        <v xml:space="preserve"> - </v>
      </c>
      <c r="M36" s="226">
        <f t="shared" ca="1" si="0"/>
        <v>0.49309999999999998</v>
      </c>
      <c r="N36" s="226">
        <f t="shared" si="0"/>
        <v>0.48155333333333333</v>
      </c>
      <c r="O36" s="226">
        <f t="shared" si="0"/>
        <v>0.2339</v>
      </c>
      <c r="P36" s="226">
        <f t="shared" ca="1" si="0"/>
        <v>0.49034222222222229</v>
      </c>
      <c r="Q36" s="226">
        <f t="shared" si="0"/>
        <v>0.72614000000000001</v>
      </c>
      <c r="R36" s="226">
        <f t="shared" si="0"/>
        <v>0.48663333333333336</v>
      </c>
    </row>
    <row r="38" spans="3:18" x14ac:dyDescent="0.2">
      <c r="C38" s="235" t="s">
        <v>860</v>
      </c>
      <c r="D38" s="210">
        <f ca="1">D36*100</f>
        <v>74.960000000000022</v>
      </c>
      <c r="E38" s="210">
        <f t="shared" ref="E38:R38" ca="1" si="1">E36*100</f>
        <v>73.762500000000017</v>
      </c>
      <c r="F38" s="210">
        <f t="shared" si="1"/>
        <v>47.304000000000016</v>
      </c>
      <c r="G38" s="210">
        <f t="shared" ca="1" si="1"/>
        <v>72.513200000000012</v>
      </c>
      <c r="H38" s="210">
        <f t="shared" si="1"/>
        <v>71.628</v>
      </c>
      <c r="I38" s="210">
        <f t="shared" si="1"/>
        <v>48.155333333333331</v>
      </c>
      <c r="J38" s="210">
        <f t="shared" ca="1" si="1"/>
        <v>74.118500000000012</v>
      </c>
      <c r="K38" s="210">
        <f t="shared" ca="1" si="1"/>
        <v>49.309999999999995</v>
      </c>
      <c r="L38" s="210" t="e">
        <f t="shared" si="1"/>
        <v>#VALUE!</v>
      </c>
      <c r="M38" s="210">
        <f t="shared" ca="1" si="1"/>
        <v>49.309999999999995</v>
      </c>
      <c r="N38" s="210">
        <f t="shared" si="1"/>
        <v>48.155333333333331</v>
      </c>
      <c r="O38" s="210">
        <f t="shared" si="1"/>
        <v>23.39</v>
      </c>
      <c r="P38" s="210">
        <f t="shared" ca="1" si="1"/>
        <v>49.034222222222226</v>
      </c>
      <c r="Q38" s="210">
        <f t="shared" si="1"/>
        <v>72.614000000000004</v>
      </c>
      <c r="R38" s="210">
        <f t="shared" si="1"/>
        <v>48.663333333333334</v>
      </c>
    </row>
  </sheetData>
  <phoneticPr fontId="106" type="noConversion"/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4:W23"/>
  <sheetViews>
    <sheetView workbookViewId="0">
      <selection activeCell="J6" sqref="J6"/>
    </sheetView>
  </sheetViews>
  <sheetFormatPr defaultRowHeight="12.75" x14ac:dyDescent="0.2"/>
  <cols>
    <col min="10" max="10" width="20.42578125" customWidth="1"/>
    <col min="11" max="11" width="66.85546875" customWidth="1"/>
  </cols>
  <sheetData>
    <row r="4" spans="1:23" ht="15.75" x14ac:dyDescent="0.2">
      <c r="A4" s="3" t="s">
        <v>317</v>
      </c>
      <c r="B4" s="3"/>
      <c r="C4" s="3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x14ac:dyDescent="0.2"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</row>
    <row r="6" spans="1:23" ht="15.75" x14ac:dyDescent="0.25">
      <c r="A6" s="4"/>
      <c r="B6" s="4"/>
      <c r="C6" s="4"/>
      <c r="D6" s="4"/>
      <c r="E6" s="4"/>
      <c r="F6" s="4"/>
      <c r="G6" s="4"/>
      <c r="H6" s="4"/>
      <c r="I6" s="236"/>
      <c r="J6" s="236"/>
      <c r="K6" s="236"/>
      <c r="L6" s="236"/>
      <c r="M6" s="236"/>
      <c r="N6" s="236"/>
      <c r="O6" s="236"/>
      <c r="P6" s="236"/>
      <c r="Q6" s="236"/>
      <c r="R6" s="236"/>
      <c r="S6" s="236"/>
      <c r="T6" s="236"/>
      <c r="U6" s="236"/>
      <c r="V6" s="236"/>
      <c r="W6" s="236"/>
    </row>
    <row r="7" spans="1:23" ht="15.75" x14ac:dyDescent="0.25">
      <c r="A7" s="4"/>
      <c r="B7" s="4"/>
      <c r="C7" s="4"/>
      <c r="D7" s="4"/>
      <c r="E7" s="4"/>
      <c r="F7" s="4"/>
      <c r="G7" s="4"/>
      <c r="H7" s="4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236"/>
      <c r="T7" s="236"/>
      <c r="U7" s="236"/>
      <c r="V7" s="236"/>
      <c r="W7" s="236"/>
    </row>
    <row r="8" spans="1:23" ht="15.75" x14ac:dyDescent="0.25">
      <c r="A8" s="4"/>
      <c r="B8" s="4"/>
      <c r="C8" s="4"/>
      <c r="D8" s="4"/>
      <c r="E8" s="4"/>
      <c r="F8" s="4"/>
      <c r="G8" s="4"/>
      <c r="H8" s="4"/>
      <c r="I8" s="236"/>
      <c r="L8" s="797"/>
      <c r="M8" s="798"/>
      <c r="N8" s="236"/>
      <c r="O8" s="236"/>
      <c r="P8" s="236"/>
      <c r="Q8" s="236"/>
      <c r="R8" s="236"/>
      <c r="S8" s="236"/>
      <c r="T8" s="236"/>
      <c r="U8" s="236"/>
      <c r="V8" s="236"/>
      <c r="W8" s="236"/>
    </row>
    <row r="9" spans="1:23" ht="15.75" x14ac:dyDescent="0.25">
      <c r="A9" s="4"/>
      <c r="B9" s="4"/>
      <c r="C9" s="4"/>
      <c r="D9" s="4"/>
      <c r="E9" s="4"/>
      <c r="F9" s="4"/>
      <c r="G9" s="4"/>
      <c r="H9" s="4"/>
      <c r="I9" s="236"/>
      <c r="L9" s="237"/>
      <c r="M9" s="238"/>
      <c r="N9" s="236"/>
      <c r="O9" s="236"/>
      <c r="P9" s="236"/>
      <c r="Q9" s="236"/>
      <c r="R9" s="236"/>
      <c r="S9" s="236"/>
      <c r="T9" s="236"/>
      <c r="U9" s="236"/>
      <c r="V9" s="236"/>
      <c r="W9" s="236"/>
    </row>
    <row r="10" spans="1:23" ht="15.75" x14ac:dyDescent="0.25">
      <c r="A10" s="4"/>
      <c r="B10" s="4"/>
      <c r="C10" s="4"/>
      <c r="D10" s="4"/>
      <c r="E10" s="4"/>
      <c r="F10" s="4"/>
      <c r="G10" s="4"/>
      <c r="H10" s="4"/>
      <c r="I10" s="236"/>
      <c r="L10" s="239"/>
      <c r="M10" s="238"/>
      <c r="N10" s="236"/>
      <c r="O10" s="236"/>
      <c r="P10" s="236"/>
      <c r="Q10" s="236"/>
      <c r="R10" s="236"/>
      <c r="S10" s="236"/>
      <c r="T10" s="236"/>
      <c r="U10" s="236"/>
      <c r="V10" s="236"/>
      <c r="W10" s="236"/>
    </row>
    <row r="11" spans="1:23" ht="15.75" x14ac:dyDescent="0.25">
      <c r="A11" s="4"/>
      <c r="B11" s="4"/>
      <c r="C11" s="4"/>
      <c r="D11" s="4"/>
      <c r="E11" s="4"/>
      <c r="F11" s="4"/>
      <c r="G11" s="4"/>
      <c r="H11" s="4"/>
      <c r="I11" s="236"/>
      <c r="L11" s="239"/>
      <c r="M11" s="238"/>
      <c r="N11" s="236"/>
      <c r="O11" s="236"/>
      <c r="P11" s="236"/>
      <c r="Q11" s="236"/>
      <c r="R11" s="236"/>
      <c r="S11" s="236"/>
      <c r="T11" s="236"/>
      <c r="U11" s="236"/>
      <c r="V11" s="236"/>
      <c r="W11" s="236"/>
    </row>
    <row r="12" spans="1:23" ht="15.75" x14ac:dyDescent="0.25">
      <c r="A12" s="4"/>
      <c r="B12" s="4"/>
      <c r="C12" s="4"/>
      <c r="D12" s="4"/>
      <c r="E12" s="4"/>
      <c r="F12" s="4"/>
      <c r="G12" s="4"/>
      <c r="H12" s="4"/>
      <c r="I12" s="236"/>
      <c r="L12" s="239"/>
      <c r="M12" s="238"/>
      <c r="N12" s="236"/>
      <c r="O12" s="236"/>
      <c r="P12" s="236"/>
      <c r="Q12" s="236"/>
      <c r="R12" s="236"/>
      <c r="S12" s="236"/>
      <c r="T12" s="236"/>
      <c r="U12" s="236"/>
      <c r="V12" s="236"/>
      <c r="W12" s="236"/>
    </row>
    <row r="13" spans="1:23" ht="15.75" x14ac:dyDescent="0.25">
      <c r="A13" s="4"/>
      <c r="B13" s="4"/>
      <c r="C13" s="4"/>
      <c r="D13" s="4"/>
      <c r="E13" s="4"/>
      <c r="F13" s="4"/>
      <c r="G13" s="4"/>
      <c r="H13" s="4"/>
      <c r="I13" s="236"/>
      <c r="L13" s="239"/>
      <c r="M13" s="238"/>
      <c r="N13" s="236"/>
      <c r="O13" s="236"/>
      <c r="P13" s="236"/>
      <c r="Q13" s="236"/>
      <c r="R13" s="236"/>
      <c r="S13" s="236"/>
      <c r="T13" s="236"/>
      <c r="U13" s="236"/>
      <c r="V13" s="236"/>
      <c r="W13" s="236"/>
    </row>
    <row r="14" spans="1:23" ht="15.75" x14ac:dyDescent="0.25">
      <c r="A14" s="4"/>
      <c r="B14" s="4"/>
      <c r="C14" s="4"/>
      <c r="D14" s="4"/>
      <c r="E14" s="4"/>
      <c r="F14" s="4"/>
      <c r="G14" s="4"/>
      <c r="H14" s="4"/>
      <c r="I14" s="236"/>
      <c r="L14" s="239"/>
      <c r="M14" s="238"/>
      <c r="N14" s="236"/>
      <c r="O14" s="236"/>
      <c r="P14" s="236"/>
      <c r="Q14" s="236"/>
      <c r="R14" s="236"/>
      <c r="S14" s="236"/>
      <c r="T14" s="236"/>
      <c r="U14" s="236"/>
      <c r="V14" s="236"/>
      <c r="W14" s="236"/>
    </row>
    <row r="15" spans="1:23" ht="15.75" x14ac:dyDescent="0.25">
      <c r="A15" s="4"/>
      <c r="B15" s="4"/>
      <c r="C15" s="4"/>
      <c r="D15" s="4"/>
      <c r="E15" s="4"/>
      <c r="F15" s="4"/>
      <c r="G15" s="4"/>
      <c r="H15" s="4"/>
      <c r="I15" s="236"/>
      <c r="L15" s="239"/>
      <c r="M15" s="238"/>
      <c r="N15" s="236"/>
      <c r="O15" s="236"/>
      <c r="P15" s="236"/>
      <c r="Q15" s="236"/>
      <c r="R15" s="236"/>
      <c r="S15" s="236"/>
      <c r="T15" s="236"/>
      <c r="U15" s="236"/>
      <c r="V15" s="236"/>
      <c r="W15" s="236"/>
    </row>
    <row r="16" spans="1:23" ht="15.75" x14ac:dyDescent="0.25">
      <c r="A16" s="4"/>
      <c r="B16" s="4"/>
      <c r="C16" s="4"/>
      <c r="D16" s="4"/>
      <c r="E16" s="4"/>
      <c r="F16" s="4"/>
      <c r="G16" s="4"/>
      <c r="H16" s="4"/>
      <c r="I16" s="236"/>
      <c r="L16" s="239"/>
      <c r="M16" s="238"/>
      <c r="N16" s="236"/>
      <c r="O16" s="236"/>
      <c r="P16" s="236"/>
      <c r="Q16" s="236"/>
      <c r="R16" s="236"/>
      <c r="S16" s="236"/>
      <c r="T16" s="236"/>
      <c r="U16" s="236"/>
      <c r="V16" s="236"/>
      <c r="W16" s="236"/>
    </row>
    <row r="17" spans="1:23" ht="15.75" x14ac:dyDescent="0.25">
      <c r="A17" s="4"/>
      <c r="B17" s="4"/>
      <c r="C17" s="4"/>
      <c r="D17" s="4"/>
      <c r="E17" s="4"/>
      <c r="F17" s="4"/>
      <c r="G17" s="4"/>
      <c r="H17" s="4"/>
      <c r="I17" s="236"/>
      <c r="L17" s="239"/>
      <c r="M17" s="238"/>
      <c r="N17" s="236"/>
      <c r="O17" s="236"/>
      <c r="P17" s="236"/>
      <c r="Q17" s="236"/>
      <c r="R17" s="236"/>
      <c r="S17" s="236"/>
      <c r="T17" s="236"/>
      <c r="U17" s="236"/>
      <c r="V17" s="236"/>
      <c r="W17" s="236"/>
    </row>
    <row r="18" spans="1:23" x14ac:dyDescent="0.2">
      <c r="I18" s="214"/>
      <c r="L18" s="239"/>
      <c r="M18" s="238"/>
      <c r="N18" s="214"/>
      <c r="O18" s="214"/>
      <c r="P18" s="214"/>
      <c r="Q18" s="214"/>
      <c r="R18" s="214"/>
      <c r="S18" s="214"/>
      <c r="T18" s="214"/>
      <c r="U18" s="214"/>
      <c r="V18" s="214"/>
      <c r="W18" s="214"/>
    </row>
    <row r="19" spans="1:23" x14ac:dyDescent="0.2">
      <c r="I19" s="214"/>
      <c r="L19" s="239"/>
      <c r="M19" s="238"/>
      <c r="N19" s="214"/>
      <c r="O19" s="214"/>
      <c r="P19" s="214"/>
      <c r="Q19" s="214"/>
      <c r="R19" s="214"/>
      <c r="S19" s="214"/>
      <c r="T19" s="214"/>
      <c r="U19" s="214"/>
      <c r="V19" s="214"/>
      <c r="W19" s="214"/>
    </row>
    <row r="20" spans="1:23" x14ac:dyDescent="0.2">
      <c r="I20" s="214"/>
      <c r="L20" s="239"/>
      <c r="M20" s="238"/>
      <c r="N20" s="214"/>
      <c r="O20" s="214"/>
      <c r="P20" s="214"/>
      <c r="Q20" s="214"/>
      <c r="R20" s="214"/>
      <c r="S20" s="214"/>
      <c r="T20" s="214"/>
      <c r="U20" s="214"/>
      <c r="V20" s="214"/>
      <c r="W20" s="214"/>
    </row>
    <row r="21" spans="1:23" x14ac:dyDescent="0.2">
      <c r="L21" s="239"/>
      <c r="M21" s="238"/>
    </row>
    <row r="22" spans="1:23" x14ac:dyDescent="0.2">
      <c r="L22" s="239"/>
      <c r="M22" s="238"/>
    </row>
    <row r="23" spans="1:23" x14ac:dyDescent="0.2">
      <c r="L23" s="240"/>
      <c r="M23" s="241"/>
    </row>
  </sheetData>
  <mergeCells count="1">
    <mergeCell ref="L8:M8"/>
  </mergeCells>
  <phoneticPr fontId="106" type="noConversion"/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7:W55"/>
  <sheetViews>
    <sheetView topLeftCell="A4" workbookViewId="0">
      <selection activeCell="D55" sqref="D55"/>
    </sheetView>
  </sheetViews>
  <sheetFormatPr defaultRowHeight="12.75" x14ac:dyDescent="0.2"/>
  <cols>
    <col min="3" max="3" width="34.140625" customWidth="1"/>
  </cols>
  <sheetData>
    <row r="7" spans="1:23" ht="15.75" x14ac:dyDescent="0.2">
      <c r="A7" s="3" t="s">
        <v>329</v>
      </c>
      <c r="B7" s="3"/>
      <c r="C7" s="3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55" spans="3:4" x14ac:dyDescent="0.2">
      <c r="C55" s="36" t="s">
        <v>967</v>
      </c>
      <c r="D55" s="339">
        <v>0.6</v>
      </c>
    </row>
  </sheetData>
  <phoneticPr fontId="106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Q59"/>
  <sheetViews>
    <sheetView topLeftCell="D1" workbookViewId="0">
      <selection activeCell="E26" sqref="E26"/>
    </sheetView>
  </sheetViews>
  <sheetFormatPr defaultRowHeight="12.75" x14ac:dyDescent="0.2"/>
  <cols>
    <col min="4" max="4" width="80.28515625" customWidth="1"/>
    <col min="5" max="5" width="29.140625" customWidth="1"/>
    <col min="6" max="6" width="25.28515625" customWidth="1"/>
    <col min="7" max="7" width="10.85546875" customWidth="1"/>
    <col min="8" max="8" width="13.28515625" customWidth="1"/>
    <col min="9" max="9" width="15.7109375" customWidth="1"/>
    <col min="10" max="10" width="14.140625" customWidth="1"/>
    <col min="11" max="11" width="14.7109375" customWidth="1"/>
    <col min="12" max="12" width="13.7109375" customWidth="1"/>
    <col min="13" max="13" width="14.85546875" customWidth="1"/>
    <col min="14" max="14" width="16.85546875" customWidth="1"/>
    <col min="15" max="15" width="17.42578125" customWidth="1"/>
    <col min="16" max="16" width="19.85546875" customWidth="1"/>
    <col min="17" max="17" width="12" customWidth="1"/>
  </cols>
  <sheetData>
    <row r="3" spans="6:17" x14ac:dyDescent="0.2"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</row>
    <row r="4" spans="6:17" x14ac:dyDescent="0.2">
      <c r="F4" s="243"/>
      <c r="G4" s="243"/>
      <c r="H4" s="244"/>
      <c r="I4" s="242"/>
      <c r="J4" s="243"/>
      <c r="K4" s="243"/>
      <c r="L4" s="244"/>
      <c r="M4" s="242"/>
      <c r="N4" s="242"/>
      <c r="O4" s="242"/>
      <c r="P4" s="242"/>
      <c r="Q4" s="243"/>
    </row>
    <row r="5" spans="6:17" x14ac:dyDescent="0.2">
      <c r="F5" s="243"/>
      <c r="G5" s="243"/>
      <c r="H5" s="244"/>
      <c r="I5" s="242"/>
      <c r="J5" s="243"/>
      <c r="K5" s="243"/>
      <c r="L5" s="244"/>
      <c r="M5" s="243"/>
      <c r="N5" s="242"/>
      <c r="O5" s="243"/>
      <c r="P5" s="242"/>
      <c r="Q5" s="243"/>
    </row>
    <row r="6" spans="6:17" x14ac:dyDescent="0.2">
      <c r="F6" s="243"/>
      <c r="G6" s="243"/>
      <c r="H6" s="243"/>
      <c r="I6" s="242"/>
      <c r="J6" s="243"/>
      <c r="K6" s="244"/>
      <c r="L6" s="244"/>
      <c r="M6" s="243"/>
      <c r="N6" s="243"/>
      <c r="O6" s="243"/>
      <c r="P6" s="242"/>
    </row>
    <row r="7" spans="6:17" x14ac:dyDescent="0.2">
      <c r="F7" s="243"/>
      <c r="G7" s="243"/>
      <c r="H7" s="243"/>
      <c r="I7" s="243"/>
      <c r="J7" s="243"/>
      <c r="K7" s="244"/>
      <c r="L7" s="243"/>
      <c r="M7" s="243"/>
      <c r="N7" s="243"/>
      <c r="O7" s="243"/>
      <c r="P7" s="243"/>
    </row>
    <row r="8" spans="6:17" x14ac:dyDescent="0.2">
      <c r="F8" s="243"/>
      <c r="G8" s="243"/>
      <c r="H8" s="243"/>
      <c r="I8" s="243"/>
      <c r="J8" s="243"/>
      <c r="K8" s="244"/>
      <c r="L8" s="243"/>
      <c r="M8" s="243"/>
      <c r="N8" s="243"/>
      <c r="O8" s="243"/>
      <c r="P8" s="243"/>
    </row>
    <row r="9" spans="6:17" x14ac:dyDescent="0.2">
      <c r="F9" s="243"/>
      <c r="G9" s="243"/>
      <c r="H9" s="244"/>
      <c r="I9" s="243"/>
      <c r="J9" s="243"/>
      <c r="K9" s="244"/>
      <c r="N9" s="243"/>
      <c r="O9" s="243"/>
      <c r="P9" s="243"/>
    </row>
    <row r="10" spans="6:17" x14ac:dyDescent="0.2">
      <c r="F10" s="243"/>
      <c r="G10" s="243"/>
      <c r="H10" s="243"/>
      <c r="I10" s="243"/>
      <c r="J10" s="243"/>
      <c r="K10" s="244"/>
      <c r="N10" s="243"/>
      <c r="O10" s="243"/>
      <c r="P10" s="243"/>
    </row>
    <row r="11" spans="6:17" x14ac:dyDescent="0.2">
      <c r="G11" s="242"/>
      <c r="H11" s="243"/>
      <c r="I11" s="243"/>
      <c r="J11" s="243"/>
      <c r="K11" s="243"/>
      <c r="O11" s="243"/>
      <c r="P11" s="243"/>
    </row>
    <row r="12" spans="6:17" x14ac:dyDescent="0.2">
      <c r="H12" s="243"/>
      <c r="I12" s="243"/>
      <c r="J12" s="243"/>
      <c r="K12" s="243"/>
      <c r="O12" s="243"/>
      <c r="P12" s="243"/>
    </row>
    <row r="13" spans="6:17" x14ac:dyDescent="0.2">
      <c r="H13" s="243"/>
      <c r="I13" s="243"/>
      <c r="J13" s="243"/>
      <c r="O13" s="243"/>
      <c r="P13" s="243"/>
    </row>
    <row r="14" spans="6:17" x14ac:dyDescent="0.2">
      <c r="H14" s="243"/>
      <c r="I14" s="243"/>
      <c r="J14" s="243"/>
      <c r="O14" s="243"/>
      <c r="P14" s="243"/>
    </row>
    <row r="15" spans="6:17" x14ac:dyDescent="0.2">
      <c r="H15" s="243"/>
      <c r="J15" s="243"/>
      <c r="O15" s="243"/>
      <c r="P15" s="243"/>
    </row>
    <row r="16" spans="6:17" x14ac:dyDescent="0.2">
      <c r="J16" s="243"/>
      <c r="O16" s="243"/>
      <c r="P16" s="243"/>
    </row>
    <row r="19" spans="2:10" ht="13.5" thickBot="1" x14ac:dyDescent="0.25"/>
    <row r="20" spans="2:10" ht="15" customHeight="1" thickBot="1" x14ac:dyDescent="0.3">
      <c r="D20" s="43"/>
    </row>
    <row r="21" spans="2:10" ht="15" customHeight="1" thickBot="1" x14ac:dyDescent="0.3">
      <c r="D21" s="44"/>
    </row>
    <row r="22" spans="2:10" ht="15" customHeight="1" thickBot="1" x14ac:dyDescent="0.3">
      <c r="D22" s="44"/>
    </row>
    <row r="23" spans="2:10" ht="16.5" thickBot="1" x14ac:dyDescent="0.3">
      <c r="D23" s="44"/>
    </row>
    <row r="29" spans="2:10" ht="15.75" x14ac:dyDescent="0.25">
      <c r="E29" s="41" t="s">
        <v>410</v>
      </c>
      <c r="F29" s="41" t="s">
        <v>340</v>
      </c>
      <c r="G29" s="41" t="s">
        <v>341</v>
      </c>
      <c r="H29" s="41" t="s">
        <v>342</v>
      </c>
      <c r="I29" s="41" t="s">
        <v>343</v>
      </c>
      <c r="J29" s="41" t="s">
        <v>344</v>
      </c>
    </row>
    <row r="31" spans="2:10" ht="15.75" x14ac:dyDescent="0.25">
      <c r="E31" s="282" t="s">
        <v>891</v>
      </c>
      <c r="F31" s="46" t="s">
        <v>890</v>
      </c>
      <c r="G31" s="46" t="s">
        <v>889</v>
      </c>
      <c r="H31" s="46" t="s">
        <v>368</v>
      </c>
      <c r="I31" s="22" t="s">
        <v>375</v>
      </c>
      <c r="J31" s="46" t="s">
        <v>395</v>
      </c>
    </row>
    <row r="32" spans="2:10" ht="15.75" x14ac:dyDescent="0.25">
      <c r="B32" s="45"/>
      <c r="E32" s="282" t="s">
        <v>345</v>
      </c>
      <c r="F32" s="46" t="s">
        <v>892</v>
      </c>
      <c r="G32" s="46" t="s">
        <v>359</v>
      </c>
      <c r="H32" s="46" t="s">
        <v>342</v>
      </c>
      <c r="I32" s="22" t="s">
        <v>376</v>
      </c>
      <c r="J32" s="46" t="s">
        <v>396</v>
      </c>
    </row>
    <row r="33" spans="2:10" ht="15.75" x14ac:dyDescent="0.25">
      <c r="B33" s="45"/>
      <c r="E33" s="282" t="s">
        <v>346</v>
      </c>
      <c r="F33" s="46" t="s">
        <v>429</v>
      </c>
      <c r="G33" s="46" t="s">
        <v>360</v>
      </c>
      <c r="H33" s="46" t="s">
        <v>368</v>
      </c>
      <c r="I33" s="22" t="s">
        <v>377</v>
      </c>
      <c r="J33" s="46" t="s">
        <v>397</v>
      </c>
    </row>
    <row r="34" spans="2:10" ht="15.75" x14ac:dyDescent="0.25">
      <c r="B34" s="45"/>
      <c r="E34" s="282" t="s">
        <v>347</v>
      </c>
      <c r="F34" s="46" t="s">
        <v>893</v>
      </c>
      <c r="G34" s="46" t="s">
        <v>361</v>
      </c>
      <c r="H34" s="46" t="s">
        <v>369</v>
      </c>
      <c r="I34" s="22" t="s">
        <v>1092</v>
      </c>
      <c r="J34" s="46" t="s">
        <v>398</v>
      </c>
    </row>
    <row r="35" spans="2:10" ht="15.75" x14ac:dyDescent="0.25">
      <c r="B35" s="45"/>
      <c r="E35" s="282" t="s">
        <v>348</v>
      </c>
      <c r="F35" s="22" t="s">
        <v>921</v>
      </c>
      <c r="G35" s="46" t="s">
        <v>362</v>
      </c>
      <c r="H35" s="46" t="s">
        <v>1098</v>
      </c>
      <c r="I35" s="22" t="s">
        <v>378</v>
      </c>
      <c r="J35" s="46" t="s">
        <v>399</v>
      </c>
    </row>
    <row r="36" spans="2:10" ht="15.75" x14ac:dyDescent="0.25">
      <c r="B36" s="45"/>
      <c r="E36" s="282" t="s">
        <v>349</v>
      </c>
      <c r="F36" s="46" t="s">
        <v>354</v>
      </c>
      <c r="G36" s="46" t="s">
        <v>363</v>
      </c>
      <c r="H36" s="46" t="s">
        <v>370</v>
      </c>
      <c r="I36" s="47" t="s">
        <v>379</v>
      </c>
      <c r="J36" s="46" t="s">
        <v>400</v>
      </c>
    </row>
    <row r="37" spans="2:10" ht="15.75" x14ac:dyDescent="0.25">
      <c r="E37" s="282" t="s">
        <v>350</v>
      </c>
      <c r="F37" s="46" t="s">
        <v>355</v>
      </c>
      <c r="G37" s="46" t="s">
        <v>364</v>
      </c>
      <c r="H37" s="46" t="s">
        <v>888</v>
      </c>
      <c r="I37" s="47" t="s">
        <v>874</v>
      </c>
      <c r="J37" s="46" t="s">
        <v>401</v>
      </c>
    </row>
    <row r="38" spans="2:10" ht="15.75" x14ac:dyDescent="0.25">
      <c r="E38" s="282" t="s">
        <v>351</v>
      </c>
      <c r="F38" s="46" t="s">
        <v>356</v>
      </c>
      <c r="G38" s="46" t="s">
        <v>349</v>
      </c>
      <c r="H38" s="46" t="s">
        <v>371</v>
      </c>
      <c r="I38" s="22" t="s">
        <v>380</v>
      </c>
      <c r="J38" s="46" t="s">
        <v>402</v>
      </c>
    </row>
    <row r="39" spans="2:10" ht="15.75" x14ac:dyDescent="0.25">
      <c r="E39" s="282" t="s">
        <v>352</v>
      </c>
      <c r="F39" s="46" t="s">
        <v>894</v>
      </c>
      <c r="G39" s="46" t="s">
        <v>365</v>
      </c>
      <c r="H39" s="46" t="s">
        <v>367</v>
      </c>
      <c r="I39" s="22" t="s">
        <v>381</v>
      </c>
      <c r="J39" s="317" t="s">
        <v>403</v>
      </c>
    </row>
    <row r="40" spans="2:10" ht="15.75" x14ac:dyDescent="0.25">
      <c r="E40" s="282" t="s">
        <v>353</v>
      </c>
      <c r="F40" s="317" t="s">
        <v>1094</v>
      </c>
      <c r="G40" s="46" t="s">
        <v>366</v>
      </c>
      <c r="H40" s="46" t="s">
        <v>372</v>
      </c>
      <c r="I40" s="22" t="s">
        <v>382</v>
      </c>
      <c r="J40" s="46" t="s">
        <v>404</v>
      </c>
    </row>
    <row r="41" spans="2:10" ht="15.75" x14ac:dyDescent="0.25">
      <c r="E41" s="282" t="s">
        <v>625</v>
      </c>
      <c r="F41" s="46" t="s">
        <v>898</v>
      </c>
      <c r="G41" s="46" t="s">
        <v>880</v>
      </c>
      <c r="H41" s="46" t="s">
        <v>373</v>
      </c>
      <c r="I41" s="22" t="s">
        <v>907</v>
      </c>
      <c r="J41" s="46" t="s">
        <v>405</v>
      </c>
    </row>
    <row r="42" spans="2:10" ht="15.75" x14ac:dyDescent="0.25">
      <c r="E42" s="67" t="s">
        <v>574</v>
      </c>
      <c r="F42" s="46" t="s">
        <v>895</v>
      </c>
      <c r="G42" s="46" t="s">
        <v>881</v>
      </c>
      <c r="H42" s="46" t="s">
        <v>374</v>
      </c>
      <c r="I42" s="22" t="s">
        <v>383</v>
      </c>
      <c r="J42" s="46" t="s">
        <v>406</v>
      </c>
    </row>
    <row r="43" spans="2:10" ht="15.75" x14ac:dyDescent="0.25">
      <c r="E43" s="282" t="s">
        <v>868</v>
      </c>
      <c r="F43" s="46" t="s">
        <v>899</v>
      </c>
      <c r="G43" s="1" t="s">
        <v>882</v>
      </c>
      <c r="H43" s="317" t="s">
        <v>1093</v>
      </c>
      <c r="I43" s="22" t="s">
        <v>384</v>
      </c>
      <c r="J43" s="46" t="s">
        <v>407</v>
      </c>
    </row>
    <row r="44" spans="2:10" ht="17.25" x14ac:dyDescent="0.25">
      <c r="E44" s="283" t="s">
        <v>1091</v>
      </c>
      <c r="F44" s="46" t="s">
        <v>357</v>
      </c>
      <c r="G44" s="1" t="s">
        <v>925</v>
      </c>
      <c r="H44" s="46" t="s">
        <v>580</v>
      </c>
      <c r="I44" s="22" t="s">
        <v>385</v>
      </c>
      <c r="J44" s="46" t="s">
        <v>612</v>
      </c>
    </row>
    <row r="45" spans="2:10" ht="15.75" x14ac:dyDescent="0.25">
      <c r="E45" s="282" t="s">
        <v>869</v>
      </c>
      <c r="F45" s="46" t="s">
        <v>896</v>
      </c>
      <c r="G45" s="1" t="s">
        <v>883</v>
      </c>
      <c r="H45" s="46" t="s">
        <v>629</v>
      </c>
      <c r="I45" s="22" t="s">
        <v>386</v>
      </c>
      <c r="J45" s="46" t="s">
        <v>408</v>
      </c>
    </row>
    <row r="46" spans="2:10" ht="15.75" x14ac:dyDescent="0.25">
      <c r="E46" s="282" t="s">
        <v>1095</v>
      </c>
      <c r="F46" s="46" t="s">
        <v>358</v>
      </c>
      <c r="G46" s="46"/>
      <c r="H46" s="46" t="s">
        <v>630</v>
      </c>
      <c r="I46" s="22" t="s">
        <v>387</v>
      </c>
      <c r="J46" s="46" t="s">
        <v>409</v>
      </c>
    </row>
    <row r="47" spans="2:10" ht="15.75" x14ac:dyDescent="0.25">
      <c r="E47" s="282" t="s">
        <v>1095</v>
      </c>
      <c r="F47" s="46" t="s">
        <v>897</v>
      </c>
      <c r="G47" s="46"/>
      <c r="H47" s="46"/>
      <c r="I47" s="22" t="s">
        <v>343</v>
      </c>
      <c r="J47" s="46" t="s">
        <v>624</v>
      </c>
    </row>
    <row r="48" spans="2:10" ht="15.75" x14ac:dyDescent="0.25">
      <c r="E48" s="282" t="s">
        <v>1096</v>
      </c>
      <c r="F48" s="22" t="s">
        <v>627</v>
      </c>
      <c r="G48" s="46"/>
      <c r="H48" s="46"/>
      <c r="I48" s="22" t="s">
        <v>388</v>
      </c>
      <c r="J48" s="22" t="s">
        <v>876</v>
      </c>
    </row>
    <row r="49" spans="5:10" ht="15.75" x14ac:dyDescent="0.25">
      <c r="E49" s="282" t="s">
        <v>870</v>
      </c>
      <c r="F49" s="46"/>
      <c r="H49" s="46"/>
      <c r="I49" s="22" t="s">
        <v>389</v>
      </c>
      <c r="J49" s="22" t="s">
        <v>877</v>
      </c>
    </row>
    <row r="50" spans="5:10" ht="15.75" x14ac:dyDescent="0.25">
      <c r="E50" s="282" t="s">
        <v>871</v>
      </c>
      <c r="F50" s="46"/>
      <c r="H50" s="46"/>
      <c r="I50" s="22" t="s">
        <v>390</v>
      </c>
      <c r="J50" s="22" t="s">
        <v>878</v>
      </c>
    </row>
    <row r="51" spans="5:10" ht="15.75" x14ac:dyDescent="0.25">
      <c r="E51" s="282" t="s">
        <v>872</v>
      </c>
      <c r="F51" s="46"/>
      <c r="H51" s="46"/>
      <c r="I51" s="22" t="s">
        <v>391</v>
      </c>
      <c r="J51" s="22" t="s">
        <v>879</v>
      </c>
    </row>
    <row r="52" spans="5:10" ht="15.75" x14ac:dyDescent="0.25">
      <c r="E52" s="282" t="s">
        <v>873</v>
      </c>
      <c r="F52" s="46"/>
      <c r="H52" s="46"/>
      <c r="I52" s="22" t="s">
        <v>392</v>
      </c>
      <c r="J52" s="22" t="s">
        <v>933</v>
      </c>
    </row>
    <row r="53" spans="5:10" ht="17.25" x14ac:dyDescent="0.25">
      <c r="E53" s="283" t="s">
        <v>884</v>
      </c>
      <c r="I53" s="22" t="s">
        <v>393</v>
      </c>
    </row>
    <row r="54" spans="5:10" ht="15.75" x14ac:dyDescent="0.25">
      <c r="I54" s="22" t="s">
        <v>394</v>
      </c>
    </row>
    <row r="55" spans="5:10" ht="15.75" x14ac:dyDescent="0.25">
      <c r="E55" s="282"/>
      <c r="I55" s="22" t="s">
        <v>631</v>
      </c>
    </row>
    <row r="56" spans="5:10" ht="15.75" x14ac:dyDescent="0.25">
      <c r="I56" s="22" t="s">
        <v>875</v>
      </c>
    </row>
    <row r="57" spans="5:10" ht="15.75" x14ac:dyDescent="0.25">
      <c r="I57" s="22"/>
    </row>
    <row r="58" spans="5:10" ht="15.75" x14ac:dyDescent="0.25">
      <c r="I58" s="22"/>
    </row>
    <row r="59" spans="5:10" ht="15.75" x14ac:dyDescent="0.25">
      <c r="I59" s="22"/>
    </row>
  </sheetData>
  <phoneticPr fontId="106" type="noConversion"/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2:D207"/>
  <sheetViews>
    <sheetView workbookViewId="0">
      <selection activeCell="E13" sqref="E13"/>
    </sheetView>
  </sheetViews>
  <sheetFormatPr defaultRowHeight="12.75" x14ac:dyDescent="0.2"/>
  <cols>
    <col min="1" max="1" width="37.85546875" customWidth="1"/>
    <col min="2" max="3" width="17" customWidth="1"/>
    <col min="4" max="4" width="35.5703125" customWidth="1"/>
  </cols>
  <sheetData>
    <row r="2" spans="1:4" ht="15.75" x14ac:dyDescent="0.25">
      <c r="A2" s="26" t="s">
        <v>10</v>
      </c>
      <c r="B2" s="743" t="s">
        <v>320</v>
      </c>
      <c r="C2" s="744"/>
    </row>
    <row r="3" spans="1:4" ht="18" x14ac:dyDescent="0.25">
      <c r="A3" s="26" t="s">
        <v>11</v>
      </c>
      <c r="B3" s="749" t="s">
        <v>319</v>
      </c>
      <c r="C3" s="750"/>
    </row>
    <row r="4" spans="1:4" ht="15.75" x14ac:dyDescent="0.25">
      <c r="A4" s="26" t="s">
        <v>1048</v>
      </c>
      <c r="B4" s="743" t="s">
        <v>1049</v>
      </c>
      <c r="C4" s="744"/>
    </row>
    <row r="5" spans="1:4" ht="15.75" x14ac:dyDescent="0.25">
      <c r="A5" s="26" t="s">
        <v>1047</v>
      </c>
      <c r="B5" s="743" t="s">
        <v>1050</v>
      </c>
      <c r="C5" s="744"/>
    </row>
    <row r="6" spans="1:4" ht="15.75" x14ac:dyDescent="0.25">
      <c r="A6" s="27" t="s">
        <v>289</v>
      </c>
      <c r="B6" s="743" t="str">
        <f>'Course Assessment'!B6</f>
        <v>Mr.K.Sridharan</v>
      </c>
      <c r="C6" s="744"/>
    </row>
    <row r="7" spans="1:4" ht="15.75" x14ac:dyDescent="0.2">
      <c r="A7" s="287" t="s">
        <v>939</v>
      </c>
      <c r="B7">
        <v>129</v>
      </c>
    </row>
    <row r="13" spans="1:4" ht="15.75" x14ac:dyDescent="0.2">
      <c r="B13" s="19" t="s">
        <v>1051</v>
      </c>
      <c r="C13" s="19" t="s">
        <v>866</v>
      </c>
      <c r="D13" s="19" t="s">
        <v>2</v>
      </c>
    </row>
    <row r="14" spans="1:4" ht="15.75" x14ac:dyDescent="0.2">
      <c r="B14" s="23">
        <v>1</v>
      </c>
      <c r="C14" s="344">
        <v>211413205001</v>
      </c>
      <c r="D14" s="345" t="s">
        <v>440</v>
      </c>
    </row>
    <row r="15" spans="1:4" ht="15.75" x14ac:dyDescent="0.2">
      <c r="B15" s="23">
        <v>2</v>
      </c>
      <c r="C15" s="344">
        <v>211413205002</v>
      </c>
      <c r="D15" s="345" t="s">
        <v>441</v>
      </c>
    </row>
    <row r="16" spans="1:4" ht="15.75" x14ac:dyDescent="0.2">
      <c r="B16" s="23">
        <v>3</v>
      </c>
      <c r="C16" s="344">
        <v>211413205003</v>
      </c>
      <c r="D16" s="345" t="s">
        <v>442</v>
      </c>
    </row>
    <row r="17" spans="2:4" ht="15.75" x14ac:dyDescent="0.2">
      <c r="B17" s="23">
        <v>4</v>
      </c>
      <c r="C17" s="344">
        <v>211413205004</v>
      </c>
      <c r="D17" s="345" t="s">
        <v>443</v>
      </c>
    </row>
    <row r="18" spans="2:4" ht="15.75" x14ac:dyDescent="0.2">
      <c r="B18" s="23">
        <v>5</v>
      </c>
      <c r="C18" s="344">
        <v>211413205005</v>
      </c>
      <c r="D18" s="345" t="s">
        <v>444</v>
      </c>
    </row>
    <row r="19" spans="2:4" ht="15.75" x14ac:dyDescent="0.2">
      <c r="B19" s="23">
        <v>6</v>
      </c>
      <c r="C19" s="344">
        <v>211413205006</v>
      </c>
      <c r="D19" s="345" t="s">
        <v>445</v>
      </c>
    </row>
    <row r="20" spans="2:4" ht="15.75" x14ac:dyDescent="0.2">
      <c r="B20" s="23">
        <v>7</v>
      </c>
      <c r="C20" s="344">
        <v>211413205007</v>
      </c>
      <c r="D20" s="345" t="s">
        <v>446</v>
      </c>
    </row>
    <row r="21" spans="2:4" ht="15.75" x14ac:dyDescent="0.2">
      <c r="B21" s="23">
        <v>8</v>
      </c>
      <c r="C21" s="344">
        <v>211413205008</v>
      </c>
      <c r="D21" s="345" t="s">
        <v>447</v>
      </c>
    </row>
    <row r="22" spans="2:4" ht="15.75" x14ac:dyDescent="0.2">
      <c r="B22" s="23">
        <v>9</v>
      </c>
      <c r="C22" s="344">
        <v>211413205009</v>
      </c>
      <c r="D22" s="345" t="s">
        <v>448</v>
      </c>
    </row>
    <row r="23" spans="2:4" ht="15.75" x14ac:dyDescent="0.2">
      <c r="B23" s="23">
        <v>10</v>
      </c>
      <c r="C23" s="344">
        <v>211413205010</v>
      </c>
      <c r="D23" s="345" t="s">
        <v>449</v>
      </c>
    </row>
    <row r="24" spans="2:4" ht="15.75" x14ac:dyDescent="0.2">
      <c r="B24" s="23">
        <v>11</v>
      </c>
      <c r="C24" s="344">
        <v>211413205011</v>
      </c>
      <c r="D24" s="345" t="s">
        <v>450</v>
      </c>
    </row>
    <row r="25" spans="2:4" ht="15.75" x14ac:dyDescent="0.2">
      <c r="B25" s="23">
        <v>12</v>
      </c>
      <c r="C25" s="344">
        <v>211413205012</v>
      </c>
      <c r="D25" s="345" t="s">
        <v>451</v>
      </c>
    </row>
    <row r="26" spans="2:4" ht="15.75" x14ac:dyDescent="0.2">
      <c r="B26" s="23">
        <v>13</v>
      </c>
      <c r="C26" s="344">
        <v>211413205013</v>
      </c>
      <c r="D26" s="345" t="s">
        <v>452</v>
      </c>
    </row>
    <row r="27" spans="2:4" ht="15.75" x14ac:dyDescent="0.2">
      <c r="B27" s="23">
        <v>14</v>
      </c>
      <c r="C27" s="344">
        <v>211413205014</v>
      </c>
      <c r="D27" s="345" t="s">
        <v>453</v>
      </c>
    </row>
    <row r="28" spans="2:4" ht="15.75" x14ac:dyDescent="0.2">
      <c r="B28" s="23">
        <v>15</v>
      </c>
      <c r="C28" s="344">
        <v>211413205015</v>
      </c>
      <c r="D28" s="345" t="s">
        <v>454</v>
      </c>
    </row>
    <row r="29" spans="2:4" ht="15.75" x14ac:dyDescent="0.2">
      <c r="B29" s="23">
        <v>16</v>
      </c>
      <c r="C29" s="344">
        <v>211413205016</v>
      </c>
      <c r="D29" s="345" t="s">
        <v>455</v>
      </c>
    </row>
    <row r="30" spans="2:4" ht="15.75" x14ac:dyDescent="0.2">
      <c r="B30" s="23">
        <v>17</v>
      </c>
      <c r="C30" s="344">
        <v>211413205017</v>
      </c>
      <c r="D30" s="345" t="s">
        <v>456</v>
      </c>
    </row>
    <row r="31" spans="2:4" ht="15.75" x14ac:dyDescent="0.2">
      <c r="B31" s="23">
        <v>18</v>
      </c>
      <c r="C31" s="344">
        <v>211413205018</v>
      </c>
      <c r="D31" s="345" t="s">
        <v>457</v>
      </c>
    </row>
    <row r="32" spans="2:4" ht="15.75" x14ac:dyDescent="0.2">
      <c r="B32" s="23">
        <v>19</v>
      </c>
      <c r="C32" s="344">
        <v>211413205019</v>
      </c>
      <c r="D32" s="345" t="s">
        <v>458</v>
      </c>
    </row>
    <row r="33" spans="2:4" ht="15.75" x14ac:dyDescent="0.2">
      <c r="B33" s="23">
        <v>20</v>
      </c>
      <c r="C33" s="344">
        <v>211413205020</v>
      </c>
      <c r="D33" s="345" t="s">
        <v>459</v>
      </c>
    </row>
    <row r="34" spans="2:4" ht="15.75" x14ac:dyDescent="0.2">
      <c r="B34" s="23">
        <v>21</v>
      </c>
      <c r="C34" s="344">
        <v>211413205021</v>
      </c>
      <c r="D34" s="345" t="s">
        <v>460</v>
      </c>
    </row>
    <row r="35" spans="2:4" ht="15.75" x14ac:dyDescent="0.2">
      <c r="B35" s="23">
        <v>22</v>
      </c>
      <c r="C35" s="344">
        <v>211413205022</v>
      </c>
      <c r="D35" s="345" t="s">
        <v>461</v>
      </c>
    </row>
    <row r="36" spans="2:4" ht="15.75" x14ac:dyDescent="0.2">
      <c r="B36" s="23">
        <v>23</v>
      </c>
      <c r="C36" s="344">
        <v>211413205023</v>
      </c>
      <c r="D36" s="345" t="s">
        <v>462</v>
      </c>
    </row>
    <row r="37" spans="2:4" ht="15.75" x14ac:dyDescent="0.2">
      <c r="B37" s="23">
        <v>24</v>
      </c>
      <c r="C37" s="344">
        <v>211413205024</v>
      </c>
      <c r="D37" s="345" t="s">
        <v>463</v>
      </c>
    </row>
    <row r="38" spans="2:4" ht="15.75" x14ac:dyDescent="0.2">
      <c r="B38" s="23">
        <v>25</v>
      </c>
      <c r="C38" s="344">
        <v>211413205025</v>
      </c>
      <c r="D38" s="345" t="s">
        <v>464</v>
      </c>
    </row>
    <row r="39" spans="2:4" ht="15.75" x14ac:dyDescent="0.2">
      <c r="B39" s="23">
        <v>26</v>
      </c>
      <c r="C39" s="344">
        <v>211413205026</v>
      </c>
      <c r="D39" s="345" t="s">
        <v>465</v>
      </c>
    </row>
    <row r="40" spans="2:4" ht="15.75" x14ac:dyDescent="0.2">
      <c r="B40" s="23">
        <v>27</v>
      </c>
      <c r="C40" s="344">
        <v>211413205027</v>
      </c>
      <c r="D40" s="345" t="s">
        <v>466</v>
      </c>
    </row>
    <row r="41" spans="2:4" ht="15.75" x14ac:dyDescent="0.2">
      <c r="B41" s="23">
        <v>28</v>
      </c>
      <c r="C41" s="344">
        <v>211413205028</v>
      </c>
      <c r="D41" s="345" t="s">
        <v>467</v>
      </c>
    </row>
    <row r="42" spans="2:4" ht="15.75" x14ac:dyDescent="0.2">
      <c r="B42" s="23">
        <v>29</v>
      </c>
      <c r="C42" s="344">
        <v>211413205029</v>
      </c>
      <c r="D42" s="345" t="s">
        <v>468</v>
      </c>
    </row>
    <row r="43" spans="2:4" ht="15.75" x14ac:dyDescent="0.2">
      <c r="B43" s="23">
        <v>30</v>
      </c>
      <c r="C43" s="344">
        <v>211413205030</v>
      </c>
      <c r="D43" s="345" t="s">
        <v>469</v>
      </c>
    </row>
    <row r="44" spans="2:4" ht="15.75" x14ac:dyDescent="0.2">
      <c r="B44" s="23">
        <v>31</v>
      </c>
      <c r="C44" s="344">
        <v>211413205031</v>
      </c>
      <c r="D44" s="345" t="s">
        <v>470</v>
      </c>
    </row>
    <row r="45" spans="2:4" ht="15.75" x14ac:dyDescent="0.2">
      <c r="B45" s="23">
        <v>32</v>
      </c>
      <c r="C45" s="344">
        <v>211413205032</v>
      </c>
      <c r="D45" s="345" t="s">
        <v>471</v>
      </c>
    </row>
    <row r="46" spans="2:4" ht="15.75" x14ac:dyDescent="0.2">
      <c r="B46" s="23">
        <v>33</v>
      </c>
      <c r="C46" s="344">
        <v>211413205033</v>
      </c>
      <c r="D46" s="345" t="s">
        <v>472</v>
      </c>
    </row>
    <row r="47" spans="2:4" ht="15.75" x14ac:dyDescent="0.2">
      <c r="B47" s="23">
        <v>34</v>
      </c>
      <c r="C47" s="344">
        <v>211413205034</v>
      </c>
      <c r="D47" s="345" t="s">
        <v>473</v>
      </c>
    </row>
    <row r="48" spans="2:4" ht="15.75" x14ac:dyDescent="0.2">
      <c r="B48" s="23">
        <v>35</v>
      </c>
      <c r="C48" s="344">
        <v>211413205035</v>
      </c>
      <c r="D48" s="345" t="s">
        <v>474</v>
      </c>
    </row>
    <row r="49" spans="2:4" ht="15.75" x14ac:dyDescent="0.2">
      <c r="B49" s="23">
        <v>36</v>
      </c>
      <c r="C49" s="344">
        <v>211413205036</v>
      </c>
      <c r="D49" s="345" t="s">
        <v>475</v>
      </c>
    </row>
    <row r="50" spans="2:4" ht="15.75" x14ac:dyDescent="0.2">
      <c r="B50" s="23">
        <v>37</v>
      </c>
      <c r="C50" s="344">
        <v>211413205037</v>
      </c>
      <c r="D50" s="345" t="s">
        <v>476</v>
      </c>
    </row>
    <row r="51" spans="2:4" ht="15.75" x14ac:dyDescent="0.2">
      <c r="B51" s="23">
        <v>38</v>
      </c>
      <c r="C51" s="344">
        <v>211413205039</v>
      </c>
      <c r="D51" s="345" t="s">
        <v>477</v>
      </c>
    </row>
    <row r="52" spans="2:4" ht="15.75" x14ac:dyDescent="0.2">
      <c r="B52" s="23">
        <v>39</v>
      </c>
      <c r="C52" s="344">
        <v>211413205040</v>
      </c>
      <c r="D52" s="345" t="s">
        <v>478</v>
      </c>
    </row>
    <row r="53" spans="2:4" ht="15.75" x14ac:dyDescent="0.2">
      <c r="B53" s="23">
        <v>40</v>
      </c>
      <c r="C53" s="344">
        <v>211413205041</v>
      </c>
      <c r="D53" s="345" t="s">
        <v>479</v>
      </c>
    </row>
    <row r="54" spans="2:4" ht="15.75" x14ac:dyDescent="0.2">
      <c r="B54" s="23">
        <v>41</v>
      </c>
      <c r="C54" s="344">
        <v>211413205042</v>
      </c>
      <c r="D54" s="345" t="s">
        <v>480</v>
      </c>
    </row>
    <row r="55" spans="2:4" ht="15.75" x14ac:dyDescent="0.2">
      <c r="B55" s="23">
        <v>42</v>
      </c>
      <c r="C55" s="344">
        <v>211413205043</v>
      </c>
      <c r="D55" s="345" t="s">
        <v>481</v>
      </c>
    </row>
    <row r="56" spans="2:4" ht="15.75" x14ac:dyDescent="0.2">
      <c r="B56" s="23">
        <v>43</v>
      </c>
      <c r="C56" s="344">
        <v>211413205044</v>
      </c>
      <c r="D56" s="345" t="s">
        <v>482</v>
      </c>
    </row>
    <row r="57" spans="2:4" ht="15.75" x14ac:dyDescent="0.2">
      <c r="B57" s="23">
        <v>44</v>
      </c>
      <c r="C57" s="344">
        <v>211413205045</v>
      </c>
      <c r="D57" s="345" t="s">
        <v>483</v>
      </c>
    </row>
    <row r="58" spans="2:4" ht="15.75" x14ac:dyDescent="0.2">
      <c r="B58" s="23">
        <v>45</v>
      </c>
      <c r="C58" s="344">
        <v>211413205046</v>
      </c>
      <c r="D58" s="345" t="s">
        <v>484</v>
      </c>
    </row>
    <row r="59" spans="2:4" ht="15.75" x14ac:dyDescent="0.2">
      <c r="B59" s="23">
        <v>46</v>
      </c>
      <c r="C59" s="344">
        <v>211413205047</v>
      </c>
      <c r="D59" s="345" t="s">
        <v>485</v>
      </c>
    </row>
    <row r="60" spans="2:4" ht="15.75" x14ac:dyDescent="0.2">
      <c r="B60" s="23">
        <v>47</v>
      </c>
      <c r="C60" s="344">
        <v>211413205048</v>
      </c>
      <c r="D60" s="345" t="s">
        <v>486</v>
      </c>
    </row>
    <row r="61" spans="2:4" ht="15.75" x14ac:dyDescent="0.2">
      <c r="B61" s="23">
        <v>48</v>
      </c>
      <c r="C61" s="344">
        <v>211413205049</v>
      </c>
      <c r="D61" s="345" t="s">
        <v>487</v>
      </c>
    </row>
    <row r="62" spans="2:4" ht="15.75" x14ac:dyDescent="0.2">
      <c r="B62" s="23">
        <v>49</v>
      </c>
      <c r="C62" s="344">
        <v>211413205050</v>
      </c>
      <c r="D62" s="345" t="s">
        <v>488</v>
      </c>
    </row>
    <row r="63" spans="2:4" ht="15.75" x14ac:dyDescent="0.2">
      <c r="B63" s="23">
        <v>50</v>
      </c>
      <c r="C63" s="344">
        <v>211413205051</v>
      </c>
      <c r="D63" s="345" t="s">
        <v>489</v>
      </c>
    </row>
    <row r="64" spans="2:4" ht="15.75" x14ac:dyDescent="0.2">
      <c r="B64" s="23">
        <v>51</v>
      </c>
      <c r="C64" s="344">
        <v>211413205052</v>
      </c>
      <c r="D64" s="345" t="s">
        <v>490</v>
      </c>
    </row>
    <row r="65" spans="2:4" ht="15.75" x14ac:dyDescent="0.2">
      <c r="B65" s="23">
        <v>52</v>
      </c>
      <c r="C65" s="344">
        <v>211413205053</v>
      </c>
      <c r="D65" s="345" t="s">
        <v>491</v>
      </c>
    </row>
    <row r="66" spans="2:4" ht="15.75" x14ac:dyDescent="0.2">
      <c r="B66" s="23">
        <v>53</v>
      </c>
      <c r="C66" s="344">
        <v>211413205054</v>
      </c>
      <c r="D66" s="345" t="s">
        <v>492</v>
      </c>
    </row>
    <row r="67" spans="2:4" ht="15.75" x14ac:dyDescent="0.2">
      <c r="B67" s="23">
        <v>54</v>
      </c>
      <c r="C67" s="344">
        <v>211413205055</v>
      </c>
      <c r="D67" s="345" t="s">
        <v>493</v>
      </c>
    </row>
    <row r="68" spans="2:4" ht="15.75" x14ac:dyDescent="0.2">
      <c r="B68" s="23">
        <v>55</v>
      </c>
      <c r="C68" s="344">
        <v>211413205056</v>
      </c>
      <c r="D68" s="345" t="s">
        <v>494</v>
      </c>
    </row>
    <row r="69" spans="2:4" ht="15.75" x14ac:dyDescent="0.2">
      <c r="B69" s="23">
        <v>56</v>
      </c>
      <c r="C69" s="344">
        <v>211413205058</v>
      </c>
      <c r="D69" s="345" t="s">
        <v>495</v>
      </c>
    </row>
    <row r="70" spans="2:4" ht="15.75" x14ac:dyDescent="0.2">
      <c r="B70" s="23">
        <v>57</v>
      </c>
      <c r="C70" s="344">
        <v>211413205059</v>
      </c>
      <c r="D70" s="345" t="s">
        <v>496</v>
      </c>
    </row>
    <row r="71" spans="2:4" ht="15.75" x14ac:dyDescent="0.2">
      <c r="B71" s="23">
        <v>58</v>
      </c>
      <c r="C71" s="344">
        <v>211413205060</v>
      </c>
      <c r="D71" s="345" t="s">
        <v>497</v>
      </c>
    </row>
    <row r="72" spans="2:4" ht="15.75" x14ac:dyDescent="0.2">
      <c r="B72" s="23">
        <v>59</v>
      </c>
      <c r="C72" s="344">
        <v>211413205061</v>
      </c>
      <c r="D72" s="345" t="s">
        <v>498</v>
      </c>
    </row>
    <row r="73" spans="2:4" ht="15.75" x14ac:dyDescent="0.2">
      <c r="B73" s="23">
        <v>60</v>
      </c>
      <c r="C73" s="344">
        <v>211413205062</v>
      </c>
      <c r="D73" s="345" t="s">
        <v>499</v>
      </c>
    </row>
    <row r="74" spans="2:4" ht="15.75" x14ac:dyDescent="0.2">
      <c r="B74" s="23">
        <v>61</v>
      </c>
      <c r="C74" s="344">
        <v>211413205063</v>
      </c>
      <c r="D74" s="345" t="s">
        <v>500</v>
      </c>
    </row>
    <row r="75" spans="2:4" ht="15.75" x14ac:dyDescent="0.2">
      <c r="B75" s="23">
        <v>62</v>
      </c>
      <c r="C75" s="344">
        <v>211413205064</v>
      </c>
      <c r="D75" s="345" t="s">
        <v>501</v>
      </c>
    </row>
    <row r="76" spans="2:4" ht="15.75" x14ac:dyDescent="0.2">
      <c r="B76" s="23">
        <v>63</v>
      </c>
      <c r="C76" s="344">
        <v>211413205065</v>
      </c>
      <c r="D76" s="345" t="s">
        <v>502</v>
      </c>
    </row>
    <row r="77" spans="2:4" ht="15.75" x14ac:dyDescent="0.2">
      <c r="B77" s="23">
        <v>64</v>
      </c>
      <c r="C77" s="344">
        <v>211413205066</v>
      </c>
      <c r="D77" s="345" t="s">
        <v>503</v>
      </c>
    </row>
    <row r="78" spans="2:4" ht="15.75" x14ac:dyDescent="0.2">
      <c r="B78" s="23">
        <v>65</v>
      </c>
      <c r="C78" s="344">
        <v>211413205067</v>
      </c>
      <c r="D78" s="345" t="s">
        <v>504</v>
      </c>
    </row>
    <row r="79" spans="2:4" ht="15.75" x14ac:dyDescent="0.2">
      <c r="B79" s="23">
        <v>66</v>
      </c>
      <c r="C79" s="344">
        <v>211413205068</v>
      </c>
      <c r="D79" s="345" t="s">
        <v>505</v>
      </c>
    </row>
    <row r="80" spans="2:4" ht="15.75" x14ac:dyDescent="0.2">
      <c r="B80" s="23">
        <v>67</v>
      </c>
      <c r="C80" s="344">
        <v>211413205069</v>
      </c>
      <c r="D80" s="345" t="s">
        <v>506</v>
      </c>
    </row>
    <row r="81" spans="2:4" ht="15.75" x14ac:dyDescent="0.2">
      <c r="B81" s="23">
        <v>68</v>
      </c>
      <c r="C81" s="344">
        <v>211413205070</v>
      </c>
      <c r="D81" s="345" t="s">
        <v>507</v>
      </c>
    </row>
    <row r="82" spans="2:4" ht="15.75" x14ac:dyDescent="0.2">
      <c r="B82" s="23">
        <v>69</v>
      </c>
      <c r="C82" s="344">
        <v>211413205071</v>
      </c>
      <c r="D82" s="345" t="s">
        <v>508</v>
      </c>
    </row>
    <row r="83" spans="2:4" ht="15.75" x14ac:dyDescent="0.2">
      <c r="B83" s="23">
        <v>70</v>
      </c>
      <c r="C83" s="344">
        <v>211413205072</v>
      </c>
      <c r="D83" s="345" t="s">
        <v>509</v>
      </c>
    </row>
    <row r="84" spans="2:4" ht="15.75" x14ac:dyDescent="0.2">
      <c r="B84" s="23">
        <v>71</v>
      </c>
      <c r="C84" s="344">
        <v>211413205073</v>
      </c>
      <c r="D84" s="345" t="s">
        <v>510</v>
      </c>
    </row>
    <row r="85" spans="2:4" ht="15.75" x14ac:dyDescent="0.2">
      <c r="B85" s="23">
        <v>72</v>
      </c>
      <c r="C85" s="344">
        <v>211413205074</v>
      </c>
      <c r="D85" s="345" t="s">
        <v>511</v>
      </c>
    </row>
    <row r="86" spans="2:4" ht="15.75" x14ac:dyDescent="0.2">
      <c r="B86" s="23">
        <v>73</v>
      </c>
      <c r="C86" s="344">
        <v>211413205075</v>
      </c>
      <c r="D86" s="345" t="s">
        <v>512</v>
      </c>
    </row>
    <row r="87" spans="2:4" ht="15.75" x14ac:dyDescent="0.2">
      <c r="B87" s="23">
        <v>74</v>
      </c>
      <c r="C87" s="344">
        <v>211413205076</v>
      </c>
      <c r="D87" s="345" t="s">
        <v>513</v>
      </c>
    </row>
    <row r="88" spans="2:4" ht="15.75" x14ac:dyDescent="0.2">
      <c r="B88" s="23">
        <v>75</v>
      </c>
      <c r="C88" s="344">
        <v>211413205077</v>
      </c>
      <c r="D88" s="345" t="s">
        <v>514</v>
      </c>
    </row>
    <row r="89" spans="2:4" ht="15.75" x14ac:dyDescent="0.2">
      <c r="B89" s="23">
        <v>76</v>
      </c>
      <c r="C89" s="344">
        <v>211413205078</v>
      </c>
      <c r="D89" s="345" t="s">
        <v>515</v>
      </c>
    </row>
    <row r="90" spans="2:4" ht="15.75" x14ac:dyDescent="0.2">
      <c r="B90" s="23">
        <v>77</v>
      </c>
      <c r="C90" s="344">
        <v>211413205079</v>
      </c>
      <c r="D90" s="345" t="s">
        <v>516</v>
      </c>
    </row>
    <row r="91" spans="2:4" ht="15.75" x14ac:dyDescent="0.2">
      <c r="B91" s="23">
        <v>78</v>
      </c>
      <c r="C91" s="344">
        <v>211413205080</v>
      </c>
      <c r="D91" s="345" t="s">
        <v>517</v>
      </c>
    </row>
    <row r="92" spans="2:4" ht="15.75" x14ac:dyDescent="0.2">
      <c r="B92" s="23">
        <v>79</v>
      </c>
      <c r="C92" s="344">
        <v>211413205081</v>
      </c>
      <c r="D92" s="345" t="s">
        <v>518</v>
      </c>
    </row>
    <row r="93" spans="2:4" ht="15.75" x14ac:dyDescent="0.2">
      <c r="B93" s="23">
        <v>80</v>
      </c>
      <c r="C93" s="344">
        <v>211413205082</v>
      </c>
      <c r="D93" s="345" t="s">
        <v>519</v>
      </c>
    </row>
    <row r="94" spans="2:4" ht="15.75" x14ac:dyDescent="0.2">
      <c r="B94" s="23">
        <v>81</v>
      </c>
      <c r="C94" s="344">
        <v>211413205083</v>
      </c>
      <c r="D94" s="345" t="s">
        <v>520</v>
      </c>
    </row>
    <row r="95" spans="2:4" ht="15.75" x14ac:dyDescent="0.2">
      <c r="B95" s="23">
        <v>82</v>
      </c>
      <c r="C95" s="344">
        <v>211413205084</v>
      </c>
      <c r="D95" s="345" t="s">
        <v>521</v>
      </c>
    </row>
    <row r="96" spans="2:4" ht="15.75" x14ac:dyDescent="0.2">
      <c r="B96" s="23">
        <v>83</v>
      </c>
      <c r="C96" s="344">
        <v>211413205085</v>
      </c>
      <c r="D96" s="345" t="s">
        <v>522</v>
      </c>
    </row>
    <row r="97" spans="2:4" ht="15.75" x14ac:dyDescent="0.2">
      <c r="B97" s="23">
        <v>84</v>
      </c>
      <c r="C97" s="344">
        <v>211413205086</v>
      </c>
      <c r="D97" s="345" t="s">
        <v>523</v>
      </c>
    </row>
    <row r="98" spans="2:4" ht="15.75" x14ac:dyDescent="0.2">
      <c r="B98" s="23">
        <v>85</v>
      </c>
      <c r="C98" s="344">
        <v>211413205087</v>
      </c>
      <c r="D98" s="345" t="s">
        <v>524</v>
      </c>
    </row>
    <row r="99" spans="2:4" ht="15.75" x14ac:dyDescent="0.2">
      <c r="B99" s="23">
        <v>86</v>
      </c>
      <c r="C99" s="344">
        <v>211413205088</v>
      </c>
      <c r="D99" s="345" t="s">
        <v>525</v>
      </c>
    </row>
    <row r="100" spans="2:4" ht="15.75" x14ac:dyDescent="0.2">
      <c r="B100" s="23">
        <v>87</v>
      </c>
      <c r="C100" s="344">
        <v>211413205089</v>
      </c>
      <c r="D100" s="345" t="s">
        <v>526</v>
      </c>
    </row>
    <row r="101" spans="2:4" ht="15.75" x14ac:dyDescent="0.2">
      <c r="B101" s="23">
        <v>88</v>
      </c>
      <c r="C101" s="344">
        <v>211413205090</v>
      </c>
      <c r="D101" s="345" t="s">
        <v>527</v>
      </c>
    </row>
    <row r="102" spans="2:4" ht="15.75" x14ac:dyDescent="0.2">
      <c r="B102" s="23">
        <v>89</v>
      </c>
      <c r="C102" s="344">
        <v>211413205091</v>
      </c>
      <c r="D102" s="345" t="s">
        <v>528</v>
      </c>
    </row>
    <row r="103" spans="2:4" ht="15.75" x14ac:dyDescent="0.2">
      <c r="B103" s="23">
        <v>90</v>
      </c>
      <c r="C103" s="344">
        <v>211413205092</v>
      </c>
      <c r="D103" s="345" t="s">
        <v>529</v>
      </c>
    </row>
    <row r="104" spans="2:4" ht="15.75" x14ac:dyDescent="0.2">
      <c r="B104" s="23">
        <v>91</v>
      </c>
      <c r="C104" s="344">
        <v>211413205093</v>
      </c>
      <c r="D104" s="345" t="s">
        <v>530</v>
      </c>
    </row>
    <row r="105" spans="2:4" ht="15.75" x14ac:dyDescent="0.2">
      <c r="B105" s="23">
        <v>92</v>
      </c>
      <c r="C105" s="344">
        <v>211413205095</v>
      </c>
      <c r="D105" s="345" t="s">
        <v>531</v>
      </c>
    </row>
    <row r="106" spans="2:4" ht="15.75" x14ac:dyDescent="0.2">
      <c r="B106" s="23">
        <v>93</v>
      </c>
      <c r="C106" s="344">
        <v>211413205096</v>
      </c>
      <c r="D106" s="345" t="s">
        <v>532</v>
      </c>
    </row>
    <row r="107" spans="2:4" ht="15.75" x14ac:dyDescent="0.2">
      <c r="B107" s="23">
        <v>94</v>
      </c>
      <c r="C107" s="344">
        <v>211413205097</v>
      </c>
      <c r="D107" s="345" t="s">
        <v>533</v>
      </c>
    </row>
    <row r="108" spans="2:4" ht="15.75" x14ac:dyDescent="0.2">
      <c r="B108" s="23">
        <v>95</v>
      </c>
      <c r="C108" s="344">
        <v>211413205098</v>
      </c>
      <c r="D108" s="345" t="s">
        <v>534</v>
      </c>
    </row>
    <row r="109" spans="2:4" ht="15.75" x14ac:dyDescent="0.2">
      <c r="B109" s="23">
        <v>96</v>
      </c>
      <c r="C109" s="344">
        <v>211413205099</v>
      </c>
      <c r="D109" s="345" t="s">
        <v>535</v>
      </c>
    </row>
    <row r="110" spans="2:4" ht="15.75" x14ac:dyDescent="0.2">
      <c r="B110" s="23">
        <v>97</v>
      </c>
      <c r="C110" s="344">
        <v>211413205100</v>
      </c>
      <c r="D110" s="345" t="s">
        <v>536</v>
      </c>
    </row>
    <row r="111" spans="2:4" ht="15.75" x14ac:dyDescent="0.2">
      <c r="B111" s="23">
        <v>98</v>
      </c>
      <c r="C111" s="344">
        <v>211413205101</v>
      </c>
      <c r="D111" s="345" t="s">
        <v>537</v>
      </c>
    </row>
    <row r="112" spans="2:4" ht="15.75" x14ac:dyDescent="0.2">
      <c r="B112" s="23">
        <v>99</v>
      </c>
      <c r="C112" s="344">
        <v>211413205102</v>
      </c>
      <c r="D112" s="345" t="s">
        <v>538</v>
      </c>
    </row>
    <row r="113" spans="2:4" ht="15.75" x14ac:dyDescent="0.2">
      <c r="B113" s="23">
        <v>100</v>
      </c>
      <c r="C113" s="344">
        <v>211413205103</v>
      </c>
      <c r="D113" s="345" t="s">
        <v>539</v>
      </c>
    </row>
    <row r="114" spans="2:4" ht="15.75" x14ac:dyDescent="0.2">
      <c r="B114" s="23">
        <v>101</v>
      </c>
      <c r="C114" s="344">
        <v>211413205104</v>
      </c>
      <c r="D114" s="345" t="s">
        <v>540</v>
      </c>
    </row>
    <row r="115" spans="2:4" ht="15.75" x14ac:dyDescent="0.2">
      <c r="B115" s="23">
        <v>102</v>
      </c>
      <c r="C115" s="344">
        <v>211413205105</v>
      </c>
      <c r="D115" s="345" t="s">
        <v>541</v>
      </c>
    </row>
    <row r="116" spans="2:4" ht="15.75" x14ac:dyDescent="0.2">
      <c r="B116" s="23">
        <v>103</v>
      </c>
      <c r="C116" s="344">
        <v>211413205106</v>
      </c>
      <c r="D116" s="345" t="s">
        <v>542</v>
      </c>
    </row>
    <row r="117" spans="2:4" ht="15.75" x14ac:dyDescent="0.2">
      <c r="B117" s="23">
        <v>104</v>
      </c>
      <c r="C117" s="344">
        <v>211413205107</v>
      </c>
      <c r="D117" s="345" t="s">
        <v>543</v>
      </c>
    </row>
    <row r="118" spans="2:4" ht="15.75" x14ac:dyDescent="0.2">
      <c r="B118" s="23">
        <v>105</v>
      </c>
      <c r="C118" s="344">
        <v>211413205108</v>
      </c>
      <c r="D118" s="345" t="s">
        <v>544</v>
      </c>
    </row>
    <row r="119" spans="2:4" ht="15.75" x14ac:dyDescent="0.2">
      <c r="B119" s="23">
        <v>106</v>
      </c>
      <c r="C119" s="344">
        <v>211413205109</v>
      </c>
      <c r="D119" s="345" t="s">
        <v>545</v>
      </c>
    </row>
    <row r="120" spans="2:4" ht="15.75" x14ac:dyDescent="0.2">
      <c r="B120" s="23">
        <v>107</v>
      </c>
      <c r="C120" s="344">
        <v>211413205110</v>
      </c>
      <c r="D120" s="345" t="s">
        <v>546</v>
      </c>
    </row>
    <row r="121" spans="2:4" ht="15.75" x14ac:dyDescent="0.2">
      <c r="B121" s="23">
        <v>108</v>
      </c>
      <c r="C121" s="344">
        <v>211413205111</v>
      </c>
      <c r="D121" s="345" t="s">
        <v>547</v>
      </c>
    </row>
    <row r="122" spans="2:4" ht="15.75" x14ac:dyDescent="0.2">
      <c r="B122" s="23">
        <v>109</v>
      </c>
      <c r="C122" s="344">
        <v>211413205112</v>
      </c>
      <c r="D122" s="345" t="s">
        <v>548</v>
      </c>
    </row>
    <row r="123" spans="2:4" ht="15.75" x14ac:dyDescent="0.2">
      <c r="B123" s="23">
        <v>110</v>
      </c>
      <c r="C123" s="344">
        <v>211413205113</v>
      </c>
      <c r="D123" s="345" t="s">
        <v>549</v>
      </c>
    </row>
    <row r="124" spans="2:4" ht="15.75" x14ac:dyDescent="0.2">
      <c r="B124" s="23">
        <v>111</v>
      </c>
      <c r="C124" s="344">
        <v>211413205114</v>
      </c>
      <c r="D124" s="345" t="s">
        <v>550</v>
      </c>
    </row>
    <row r="125" spans="2:4" ht="15.75" x14ac:dyDescent="0.2">
      <c r="B125" s="23">
        <v>112</v>
      </c>
      <c r="C125" s="344">
        <v>211413205116</v>
      </c>
      <c r="D125" s="345" t="s">
        <v>551</v>
      </c>
    </row>
    <row r="126" spans="2:4" ht="15.75" x14ac:dyDescent="0.2">
      <c r="B126" s="23">
        <v>113</v>
      </c>
      <c r="C126" s="344">
        <v>211413205117</v>
      </c>
      <c r="D126" s="345" t="s">
        <v>552</v>
      </c>
    </row>
    <row r="127" spans="2:4" ht="15.75" x14ac:dyDescent="0.2">
      <c r="B127" s="23">
        <v>114</v>
      </c>
      <c r="C127" s="344">
        <v>211413205118</v>
      </c>
      <c r="D127" s="345" t="s">
        <v>553</v>
      </c>
    </row>
    <row r="128" spans="2:4" ht="15.75" x14ac:dyDescent="0.2">
      <c r="B128" s="23">
        <v>115</v>
      </c>
      <c r="C128" s="344">
        <v>211413205119</v>
      </c>
      <c r="D128" s="345" t="s">
        <v>554</v>
      </c>
    </row>
    <row r="129" spans="2:4" ht="15.75" x14ac:dyDescent="0.2">
      <c r="B129" s="23">
        <v>116</v>
      </c>
      <c r="C129" s="344">
        <v>211413205120</v>
      </c>
      <c r="D129" s="345" t="s">
        <v>555</v>
      </c>
    </row>
    <row r="130" spans="2:4" ht="15.75" x14ac:dyDescent="0.2">
      <c r="B130" s="23">
        <v>117</v>
      </c>
      <c r="C130" s="344">
        <v>211413205121</v>
      </c>
      <c r="D130" s="345" t="s">
        <v>556</v>
      </c>
    </row>
    <row r="131" spans="2:4" ht="15.75" x14ac:dyDescent="0.2">
      <c r="B131" s="23">
        <v>118</v>
      </c>
      <c r="C131" s="344">
        <v>211413205122</v>
      </c>
      <c r="D131" s="345" t="s">
        <v>557</v>
      </c>
    </row>
    <row r="132" spans="2:4" ht="15.75" x14ac:dyDescent="0.2">
      <c r="B132" s="23">
        <v>119</v>
      </c>
      <c r="C132" s="344">
        <v>211413205123</v>
      </c>
      <c r="D132" s="345" t="s">
        <v>558</v>
      </c>
    </row>
    <row r="133" spans="2:4" ht="15.75" x14ac:dyDescent="0.2">
      <c r="B133" s="23">
        <v>120</v>
      </c>
      <c r="C133" s="344">
        <v>211413205125</v>
      </c>
      <c r="D133" s="345" t="s">
        <v>559</v>
      </c>
    </row>
    <row r="134" spans="2:4" ht="15.75" x14ac:dyDescent="0.2">
      <c r="B134" s="23">
        <v>121</v>
      </c>
      <c r="C134" s="344">
        <v>211413205126</v>
      </c>
      <c r="D134" s="345" t="s">
        <v>560</v>
      </c>
    </row>
    <row r="135" spans="2:4" ht="15.75" x14ac:dyDescent="0.2">
      <c r="B135" s="23">
        <v>122</v>
      </c>
      <c r="C135" s="344">
        <v>211413205301</v>
      </c>
      <c r="D135" s="345" t="s">
        <v>561</v>
      </c>
    </row>
    <row r="136" spans="2:4" ht="15.75" x14ac:dyDescent="0.2">
      <c r="B136" s="23">
        <v>123</v>
      </c>
      <c r="C136" s="344">
        <v>211413205302</v>
      </c>
      <c r="D136" s="345" t="s">
        <v>562</v>
      </c>
    </row>
    <row r="137" spans="2:4" ht="15.75" x14ac:dyDescent="0.2">
      <c r="B137" s="23">
        <v>124</v>
      </c>
      <c r="C137" s="344">
        <v>211413205303</v>
      </c>
      <c r="D137" s="345" t="s">
        <v>563</v>
      </c>
    </row>
    <row r="138" spans="2:4" ht="15.75" x14ac:dyDescent="0.2">
      <c r="B138" s="23">
        <v>125</v>
      </c>
      <c r="C138" s="344">
        <v>211413205304</v>
      </c>
      <c r="D138" s="345" t="s">
        <v>564</v>
      </c>
    </row>
    <row r="139" spans="2:4" ht="15.75" x14ac:dyDescent="0.2">
      <c r="B139" s="23">
        <v>126</v>
      </c>
      <c r="C139" s="344">
        <v>211413205305</v>
      </c>
      <c r="D139" s="345" t="s">
        <v>565</v>
      </c>
    </row>
    <row r="140" spans="2:4" ht="15.75" x14ac:dyDescent="0.2">
      <c r="B140" s="23">
        <v>127</v>
      </c>
      <c r="C140" s="344">
        <v>211413205306</v>
      </c>
      <c r="D140" s="345" t="s">
        <v>566</v>
      </c>
    </row>
    <row r="141" spans="2:4" ht="15.75" x14ac:dyDescent="0.2">
      <c r="B141" s="23">
        <v>128</v>
      </c>
      <c r="C141" s="344">
        <v>211413205307</v>
      </c>
      <c r="D141" s="345" t="s">
        <v>567</v>
      </c>
    </row>
    <row r="142" spans="2:4" ht="15.75" x14ac:dyDescent="0.2">
      <c r="B142" s="23">
        <v>129</v>
      </c>
      <c r="C142" s="344">
        <v>211413205308</v>
      </c>
      <c r="D142" s="345" t="s">
        <v>568</v>
      </c>
    </row>
    <row r="143" spans="2:4" x14ac:dyDescent="0.2">
      <c r="B143" s="23">
        <v>130</v>
      </c>
    </row>
    <row r="144" spans="2:4" x14ac:dyDescent="0.2">
      <c r="B144" s="23">
        <v>131</v>
      </c>
    </row>
    <row r="145" spans="2:2" x14ac:dyDescent="0.2">
      <c r="B145" s="23">
        <v>132</v>
      </c>
    </row>
    <row r="146" spans="2:2" x14ac:dyDescent="0.2">
      <c r="B146" s="23">
        <v>133</v>
      </c>
    </row>
    <row r="147" spans="2:2" x14ac:dyDescent="0.2">
      <c r="B147" s="23">
        <v>134</v>
      </c>
    </row>
    <row r="148" spans="2:2" x14ac:dyDescent="0.2">
      <c r="B148" s="23">
        <v>135</v>
      </c>
    </row>
    <row r="149" spans="2:2" x14ac:dyDescent="0.2">
      <c r="B149" s="23">
        <v>136</v>
      </c>
    </row>
    <row r="150" spans="2:2" x14ac:dyDescent="0.2">
      <c r="B150" s="23">
        <v>137</v>
      </c>
    </row>
    <row r="151" spans="2:2" x14ac:dyDescent="0.2">
      <c r="B151" s="23">
        <v>138</v>
      </c>
    </row>
    <row r="152" spans="2:2" x14ac:dyDescent="0.2">
      <c r="B152" s="23">
        <v>139</v>
      </c>
    </row>
    <row r="153" spans="2:2" x14ac:dyDescent="0.2">
      <c r="B153" s="23">
        <v>140</v>
      </c>
    </row>
    <row r="154" spans="2:2" x14ac:dyDescent="0.2">
      <c r="B154" s="23">
        <v>141</v>
      </c>
    </row>
    <row r="155" spans="2:2" x14ac:dyDescent="0.2">
      <c r="B155" s="23">
        <v>142</v>
      </c>
    </row>
    <row r="156" spans="2:2" x14ac:dyDescent="0.2">
      <c r="B156" s="23">
        <v>143</v>
      </c>
    </row>
    <row r="157" spans="2:2" x14ac:dyDescent="0.2">
      <c r="B157" s="23">
        <v>144</v>
      </c>
    </row>
    <row r="158" spans="2:2" x14ac:dyDescent="0.2">
      <c r="B158" s="23">
        <v>145</v>
      </c>
    </row>
    <row r="159" spans="2:2" x14ac:dyDescent="0.2">
      <c r="B159" s="23">
        <v>146</v>
      </c>
    </row>
    <row r="160" spans="2:2" x14ac:dyDescent="0.2">
      <c r="B160" s="23">
        <v>147</v>
      </c>
    </row>
    <row r="161" spans="2:2" x14ac:dyDescent="0.2">
      <c r="B161" s="23">
        <v>148</v>
      </c>
    </row>
    <row r="162" spans="2:2" x14ac:dyDescent="0.2">
      <c r="B162" s="23">
        <v>149</v>
      </c>
    </row>
    <row r="163" spans="2:2" x14ac:dyDescent="0.2">
      <c r="B163" s="23">
        <v>150</v>
      </c>
    </row>
    <row r="164" spans="2:2" x14ac:dyDescent="0.2">
      <c r="B164" s="23">
        <v>151</v>
      </c>
    </row>
    <row r="165" spans="2:2" x14ac:dyDescent="0.2">
      <c r="B165" s="23">
        <v>152</v>
      </c>
    </row>
    <row r="166" spans="2:2" x14ac:dyDescent="0.2">
      <c r="B166" s="23">
        <v>153</v>
      </c>
    </row>
    <row r="167" spans="2:2" x14ac:dyDescent="0.2">
      <c r="B167" s="23">
        <v>154</v>
      </c>
    </row>
    <row r="168" spans="2:2" x14ac:dyDescent="0.2">
      <c r="B168" s="23">
        <v>155</v>
      </c>
    </row>
    <row r="169" spans="2:2" x14ac:dyDescent="0.2">
      <c r="B169" s="23">
        <v>156</v>
      </c>
    </row>
    <row r="170" spans="2:2" x14ac:dyDescent="0.2">
      <c r="B170" s="23">
        <v>157</v>
      </c>
    </row>
    <row r="171" spans="2:2" x14ac:dyDescent="0.2">
      <c r="B171" s="23">
        <v>158</v>
      </c>
    </row>
    <row r="172" spans="2:2" x14ac:dyDescent="0.2">
      <c r="B172" s="23">
        <v>159</v>
      </c>
    </row>
    <row r="173" spans="2:2" x14ac:dyDescent="0.2">
      <c r="B173" s="23">
        <v>160</v>
      </c>
    </row>
    <row r="174" spans="2:2" x14ac:dyDescent="0.2">
      <c r="B174" s="23">
        <v>161</v>
      </c>
    </row>
    <row r="175" spans="2:2" x14ac:dyDescent="0.2">
      <c r="B175" s="23">
        <v>162</v>
      </c>
    </row>
    <row r="176" spans="2:2" x14ac:dyDescent="0.2">
      <c r="B176" s="23">
        <v>163</v>
      </c>
    </row>
    <row r="177" spans="2:2" x14ac:dyDescent="0.2">
      <c r="B177" s="23">
        <v>164</v>
      </c>
    </row>
    <row r="178" spans="2:2" x14ac:dyDescent="0.2">
      <c r="B178" s="23">
        <v>165</v>
      </c>
    </row>
    <row r="179" spans="2:2" x14ac:dyDescent="0.2">
      <c r="B179" s="23">
        <v>166</v>
      </c>
    </row>
    <row r="180" spans="2:2" x14ac:dyDescent="0.2">
      <c r="B180" s="23">
        <v>167</v>
      </c>
    </row>
    <row r="181" spans="2:2" x14ac:dyDescent="0.2">
      <c r="B181" s="23">
        <v>168</v>
      </c>
    </row>
    <row r="182" spans="2:2" x14ac:dyDescent="0.2">
      <c r="B182" s="23">
        <v>169</v>
      </c>
    </row>
    <row r="183" spans="2:2" x14ac:dyDescent="0.2">
      <c r="B183" s="23">
        <v>170</v>
      </c>
    </row>
    <row r="184" spans="2:2" x14ac:dyDescent="0.2">
      <c r="B184" s="23">
        <v>171</v>
      </c>
    </row>
    <row r="185" spans="2:2" x14ac:dyDescent="0.2">
      <c r="B185" s="23">
        <v>172</v>
      </c>
    </row>
    <row r="186" spans="2:2" x14ac:dyDescent="0.2">
      <c r="B186" s="23">
        <v>173</v>
      </c>
    </row>
    <row r="187" spans="2:2" x14ac:dyDescent="0.2">
      <c r="B187" s="23">
        <v>174</v>
      </c>
    </row>
    <row r="188" spans="2:2" x14ac:dyDescent="0.2">
      <c r="B188" s="23">
        <v>175</v>
      </c>
    </row>
    <row r="189" spans="2:2" x14ac:dyDescent="0.2">
      <c r="B189" s="23">
        <v>176</v>
      </c>
    </row>
    <row r="190" spans="2:2" x14ac:dyDescent="0.2">
      <c r="B190" s="23">
        <v>177</v>
      </c>
    </row>
    <row r="191" spans="2:2" x14ac:dyDescent="0.2">
      <c r="B191" s="23">
        <v>178</v>
      </c>
    </row>
    <row r="192" spans="2:2" x14ac:dyDescent="0.2">
      <c r="B192" s="23">
        <v>179</v>
      </c>
    </row>
    <row r="193" spans="2:2" x14ac:dyDescent="0.2">
      <c r="B193" s="23">
        <v>180</v>
      </c>
    </row>
    <row r="194" spans="2:2" x14ac:dyDescent="0.2">
      <c r="B194" s="23">
        <v>181</v>
      </c>
    </row>
    <row r="195" spans="2:2" x14ac:dyDescent="0.2">
      <c r="B195" s="23">
        <v>182</v>
      </c>
    </row>
    <row r="196" spans="2:2" x14ac:dyDescent="0.2">
      <c r="B196" s="23">
        <v>183</v>
      </c>
    </row>
    <row r="197" spans="2:2" x14ac:dyDescent="0.2">
      <c r="B197" s="23">
        <v>184</v>
      </c>
    </row>
    <row r="198" spans="2:2" x14ac:dyDescent="0.2">
      <c r="B198" s="23">
        <v>185</v>
      </c>
    </row>
    <row r="199" spans="2:2" x14ac:dyDescent="0.2">
      <c r="B199" s="23">
        <v>186</v>
      </c>
    </row>
    <row r="200" spans="2:2" x14ac:dyDescent="0.2">
      <c r="B200" s="23"/>
    </row>
    <row r="201" spans="2:2" x14ac:dyDescent="0.2">
      <c r="B201" s="23"/>
    </row>
    <row r="202" spans="2:2" x14ac:dyDescent="0.2">
      <c r="B202" s="23"/>
    </row>
    <row r="203" spans="2:2" x14ac:dyDescent="0.2">
      <c r="B203" s="23"/>
    </row>
    <row r="204" spans="2:2" x14ac:dyDescent="0.2">
      <c r="B204" s="23"/>
    </row>
    <row r="205" spans="2:2" x14ac:dyDescent="0.2">
      <c r="B205" s="23"/>
    </row>
    <row r="206" spans="2:2" x14ac:dyDescent="0.2">
      <c r="B206" s="23"/>
    </row>
    <row r="207" spans="2:2" x14ac:dyDescent="0.2">
      <c r="B207" s="23"/>
    </row>
  </sheetData>
  <mergeCells count="5">
    <mergeCell ref="B2:C2"/>
    <mergeCell ref="B3:C3"/>
    <mergeCell ref="B4:C4"/>
    <mergeCell ref="B5:C5"/>
    <mergeCell ref="B6:C6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C2:X144"/>
  <sheetViews>
    <sheetView topLeftCell="D1" workbookViewId="0">
      <selection activeCell="F30" sqref="F30"/>
    </sheetView>
  </sheetViews>
  <sheetFormatPr defaultRowHeight="12.75" x14ac:dyDescent="0.2"/>
  <cols>
    <col min="1" max="2" width="9.140625" style="307"/>
    <col min="3" max="3" width="3.85546875" style="307" customWidth="1"/>
    <col min="4" max="4" width="17.85546875" style="307" customWidth="1"/>
    <col min="5" max="5" width="27.28515625" style="307" customWidth="1"/>
    <col min="6" max="16384" width="9.140625" style="307"/>
  </cols>
  <sheetData>
    <row r="2" spans="3:20" x14ac:dyDescent="0.2">
      <c r="F2" s="318" t="s">
        <v>992</v>
      </c>
      <c r="G2" s="318" t="s">
        <v>993</v>
      </c>
      <c r="H2" s="318" t="s">
        <v>994</v>
      </c>
      <c r="I2" s="319" t="s">
        <v>995</v>
      </c>
      <c r="J2" s="319" t="s">
        <v>996</v>
      </c>
    </row>
    <row r="3" spans="3:20" x14ac:dyDescent="0.2">
      <c r="E3" s="320" t="s">
        <v>997</v>
      </c>
      <c r="F3" s="307">
        <v>120</v>
      </c>
      <c r="G3" s="307">
        <v>50</v>
      </c>
      <c r="H3" s="307">
        <v>30</v>
      </c>
      <c r="I3" s="321">
        <v>20</v>
      </c>
      <c r="J3" s="321">
        <v>15</v>
      </c>
    </row>
    <row r="4" spans="3:20" x14ac:dyDescent="0.2">
      <c r="E4" s="320"/>
      <c r="I4" s="321"/>
      <c r="J4" s="321"/>
    </row>
    <row r="5" spans="3:20" ht="15.75" x14ac:dyDescent="0.2">
      <c r="E5" s="322" t="s">
        <v>998</v>
      </c>
      <c r="F5" s="323">
        <f>G31</f>
        <v>3</v>
      </c>
      <c r="G5" s="323">
        <f>G55</f>
        <v>3</v>
      </c>
      <c r="H5" s="323">
        <f>G80</f>
        <v>3</v>
      </c>
      <c r="I5" s="321">
        <v>0</v>
      </c>
      <c r="J5" s="324">
        <f>G109</f>
        <v>3</v>
      </c>
    </row>
    <row r="6" spans="3:20" x14ac:dyDescent="0.2">
      <c r="E6" s="320"/>
      <c r="I6" s="321"/>
      <c r="J6" s="321"/>
    </row>
    <row r="7" spans="3:20" x14ac:dyDescent="0.2">
      <c r="E7" s="320" t="s">
        <v>999</v>
      </c>
      <c r="F7" s="307">
        <f>SUM(F5:J5)/4</f>
        <v>3</v>
      </c>
      <c r="I7" s="321"/>
      <c r="J7" s="321"/>
    </row>
    <row r="8" spans="3:20" x14ac:dyDescent="0.2">
      <c r="E8" s="325" t="s">
        <v>999</v>
      </c>
      <c r="F8" s="325">
        <f>IF(F7&gt;=2.5,3,IF((AND(F7&gt;=1.5,F7&lt;2.5)),2,IF((AND(F7&gt;0,F7&lt;1.5)),1,0)))</f>
        <v>3</v>
      </c>
    </row>
    <row r="9" spans="3:20" ht="15.75" x14ac:dyDescent="0.25">
      <c r="C9" s="326"/>
      <c r="D9" s="327"/>
      <c r="E9" s="327"/>
    </row>
    <row r="10" spans="3:20" ht="15.75" x14ac:dyDescent="0.2">
      <c r="C10" s="328"/>
      <c r="D10" s="329"/>
      <c r="E10" s="330"/>
      <c r="F10" s="214"/>
      <c r="G10" s="214"/>
      <c r="H10" s="301" t="s">
        <v>1000</v>
      </c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</row>
    <row r="11" spans="3:20" ht="15.75" x14ac:dyDescent="0.2">
      <c r="C11" s="328"/>
      <c r="D11" s="329"/>
      <c r="E11" s="330"/>
      <c r="F11" s="796" t="s">
        <v>1001</v>
      </c>
      <c r="G11" s="796"/>
      <c r="H11" s="796"/>
      <c r="I11" s="796"/>
      <c r="J11" s="796"/>
      <c r="K11" s="796"/>
      <c r="L11" s="796"/>
      <c r="M11" s="796"/>
      <c r="N11" s="796"/>
      <c r="O11" s="796"/>
      <c r="P11" s="796"/>
      <c r="Q11" s="796"/>
      <c r="R11" s="796"/>
      <c r="S11" s="214"/>
      <c r="T11" s="214"/>
    </row>
    <row r="12" spans="3:20" ht="15.75" x14ac:dyDescent="0.2">
      <c r="C12" s="328"/>
      <c r="D12" s="329"/>
      <c r="E12" s="330" t="s">
        <v>854</v>
      </c>
      <c r="F12" s="330" t="s">
        <v>942</v>
      </c>
      <c r="G12" s="330" t="s">
        <v>943</v>
      </c>
      <c r="H12" s="330" t="s">
        <v>944</v>
      </c>
      <c r="I12" s="330" t="s">
        <v>945</v>
      </c>
      <c r="J12" s="330" t="s">
        <v>946</v>
      </c>
      <c r="K12" s="330" t="s">
        <v>947</v>
      </c>
      <c r="L12" s="330" t="s">
        <v>948</v>
      </c>
      <c r="M12" s="330" t="s">
        <v>949</v>
      </c>
      <c r="N12" s="330" t="s">
        <v>950</v>
      </c>
      <c r="O12" s="330" t="s">
        <v>951</v>
      </c>
      <c r="P12" s="330" t="s">
        <v>1002</v>
      </c>
      <c r="Q12" s="330" t="s">
        <v>1003</v>
      </c>
      <c r="R12" s="330" t="s">
        <v>1004</v>
      </c>
      <c r="S12" s="298"/>
      <c r="T12" s="330" t="s">
        <v>1005</v>
      </c>
    </row>
    <row r="13" spans="3:20" ht="15.75" x14ac:dyDescent="0.2">
      <c r="C13" s="328"/>
      <c r="D13" s="329" t="s">
        <v>1006</v>
      </c>
      <c r="E13" s="331" t="s">
        <v>1007</v>
      </c>
      <c r="F13" s="298">
        <v>100</v>
      </c>
      <c r="G13" s="298">
        <v>101</v>
      </c>
      <c r="H13" s="298">
        <v>102</v>
      </c>
      <c r="I13" s="298">
        <v>100</v>
      </c>
      <c r="J13" s="298">
        <v>103</v>
      </c>
      <c r="K13" s="298">
        <v>110</v>
      </c>
      <c r="L13" s="298">
        <v>119</v>
      </c>
      <c r="M13" s="298">
        <v>110</v>
      </c>
      <c r="N13" s="298">
        <v>110</v>
      </c>
      <c r="O13" s="298">
        <v>115</v>
      </c>
      <c r="P13" s="298">
        <v>110</v>
      </c>
      <c r="Q13" s="298">
        <v>100</v>
      </c>
      <c r="R13" s="298">
        <v>120</v>
      </c>
      <c r="S13" s="298"/>
      <c r="T13" s="298"/>
    </row>
    <row r="14" spans="3:20" ht="15.75" x14ac:dyDescent="0.2">
      <c r="C14" s="328"/>
      <c r="D14" s="329"/>
      <c r="E14" s="331">
        <v>5</v>
      </c>
      <c r="F14" s="332">
        <f>($F$13/$F$3)*100</f>
        <v>83.333333333333343</v>
      </c>
      <c r="G14" s="332">
        <f>($G$13/$F$3)*100</f>
        <v>84.166666666666671</v>
      </c>
      <c r="H14" s="332">
        <f>($H$13/$F$3)*100</f>
        <v>85</v>
      </c>
      <c r="I14" s="332">
        <f>($I$13/$F$3)*100</f>
        <v>83.333333333333343</v>
      </c>
      <c r="J14" s="332">
        <f>($J$13/$F$3)*100</f>
        <v>85.833333333333329</v>
      </c>
      <c r="K14" s="332">
        <f>($K$13/$F$3)*100</f>
        <v>91.666666666666657</v>
      </c>
      <c r="L14" s="332">
        <f>($L$13/$F$3)*100</f>
        <v>99.166666666666671</v>
      </c>
      <c r="M14" s="332">
        <f>($M$13/$F$3)*100</f>
        <v>91.666666666666657</v>
      </c>
      <c r="N14" s="332">
        <f>($N$13/$F$3)*100</f>
        <v>91.666666666666657</v>
      </c>
      <c r="O14" s="332">
        <f>($O$13/$F$3)*100</f>
        <v>95.833333333333343</v>
      </c>
      <c r="P14" s="332">
        <f>($P$13/$F$3)*100</f>
        <v>91.666666666666657</v>
      </c>
      <c r="Q14" s="332">
        <f>($Q$13/$F$3)*100</f>
        <v>83.333333333333343</v>
      </c>
      <c r="R14" s="332">
        <f>($R$13/$F$3)*100</f>
        <v>100</v>
      </c>
      <c r="S14" s="298"/>
      <c r="T14" s="332">
        <f>AVERAGE((F14:R14))</f>
        <v>89.743589743589737</v>
      </c>
    </row>
    <row r="15" spans="3:20" ht="15.75" x14ac:dyDescent="0.2">
      <c r="C15" s="328"/>
      <c r="D15" s="329"/>
      <c r="E15" s="331" t="s">
        <v>1008</v>
      </c>
      <c r="F15" s="298">
        <v>16</v>
      </c>
      <c r="G15" s="298">
        <v>12</v>
      </c>
      <c r="H15" s="298">
        <v>18</v>
      </c>
      <c r="I15" s="298">
        <v>14</v>
      </c>
      <c r="J15" s="298">
        <v>12</v>
      </c>
      <c r="K15" s="298">
        <v>10</v>
      </c>
      <c r="L15" s="298">
        <v>1</v>
      </c>
      <c r="M15" s="298">
        <v>10</v>
      </c>
      <c r="N15" s="298">
        <v>8</v>
      </c>
      <c r="O15" s="298">
        <v>5</v>
      </c>
      <c r="P15" s="298">
        <v>10</v>
      </c>
      <c r="Q15" s="298">
        <v>18</v>
      </c>
      <c r="R15" s="298">
        <v>0</v>
      </c>
      <c r="S15" s="298"/>
      <c r="T15" s="298"/>
    </row>
    <row r="16" spans="3:20" ht="15.75" x14ac:dyDescent="0.2">
      <c r="C16" s="328"/>
      <c r="D16" s="329"/>
      <c r="E16" s="331">
        <v>4</v>
      </c>
      <c r="F16" s="332">
        <f>($F$15/$F$3)*100</f>
        <v>13.333333333333334</v>
      </c>
      <c r="G16" s="332">
        <f>($G$15/$F$3)*100</f>
        <v>10</v>
      </c>
      <c r="H16" s="332">
        <f>($H$15/$F$3)*100</f>
        <v>15</v>
      </c>
      <c r="I16" s="332">
        <f>($I$15/$F$3)*100</f>
        <v>11.666666666666666</v>
      </c>
      <c r="J16" s="332">
        <f>($J$15/$F$3)*100</f>
        <v>10</v>
      </c>
      <c r="K16" s="332">
        <f>($K$15/$F$3)*100</f>
        <v>8.3333333333333321</v>
      </c>
      <c r="L16" s="332">
        <f>($L$15/$F$3)*100</f>
        <v>0.83333333333333337</v>
      </c>
      <c r="M16" s="332">
        <f>($M$15/$F$3)*100</f>
        <v>8.3333333333333321</v>
      </c>
      <c r="N16" s="332">
        <f>($N$15/$F$3)*100</f>
        <v>6.666666666666667</v>
      </c>
      <c r="O16" s="332">
        <f>($O$15/$F$3)*100</f>
        <v>4.1666666666666661</v>
      </c>
      <c r="P16" s="332">
        <f>($P$15/$F$3)*100</f>
        <v>8.3333333333333321</v>
      </c>
      <c r="Q16" s="332">
        <f>($Q$15/$F$3)*100</f>
        <v>15</v>
      </c>
      <c r="R16" s="332">
        <f>($R$15/$F$3)*100</f>
        <v>0</v>
      </c>
      <c r="S16" s="298"/>
      <c r="T16" s="332">
        <f>AVERAGE((F16:R16))</f>
        <v>8.5897435897435894</v>
      </c>
    </row>
    <row r="17" spans="3:24" ht="15.75" x14ac:dyDescent="0.2">
      <c r="C17" s="328"/>
      <c r="D17" s="329"/>
      <c r="E17" s="331" t="s">
        <v>1009</v>
      </c>
      <c r="F17" s="298">
        <v>0</v>
      </c>
      <c r="G17" s="298">
        <v>5</v>
      </c>
      <c r="H17" s="298">
        <v>0</v>
      </c>
      <c r="I17" s="298">
        <v>5</v>
      </c>
      <c r="J17" s="298">
        <v>2</v>
      </c>
      <c r="K17" s="298">
        <v>0</v>
      </c>
      <c r="L17" s="298">
        <v>0</v>
      </c>
      <c r="M17" s="298">
        <v>0</v>
      </c>
      <c r="N17" s="298">
        <v>2</v>
      </c>
      <c r="O17" s="298">
        <v>0</v>
      </c>
      <c r="P17" s="298">
        <v>0</v>
      </c>
      <c r="Q17" s="298">
        <v>2</v>
      </c>
      <c r="R17" s="298">
        <v>0</v>
      </c>
      <c r="S17" s="298"/>
      <c r="T17" s="298"/>
      <c r="V17" s="307" t="s">
        <v>1010</v>
      </c>
      <c r="W17" s="307" t="s">
        <v>1011</v>
      </c>
      <c r="X17" s="307" t="s">
        <v>1012</v>
      </c>
    </row>
    <row r="18" spans="3:24" ht="15.75" x14ac:dyDescent="0.2">
      <c r="C18" s="328"/>
      <c r="D18" s="329"/>
      <c r="E18" s="331">
        <v>3</v>
      </c>
      <c r="F18" s="332">
        <f>($F$17/$F$3)*100</f>
        <v>0</v>
      </c>
      <c r="G18" s="332">
        <f>($G$17/$F$3)*100</f>
        <v>4.1666666666666661</v>
      </c>
      <c r="H18" s="332">
        <f>($H$17/$F$3)*100</f>
        <v>0</v>
      </c>
      <c r="I18" s="332">
        <f>($I$17/$F$3)*100</f>
        <v>4.1666666666666661</v>
      </c>
      <c r="J18" s="332">
        <f>($J$17/$F$3)*100</f>
        <v>1.6666666666666667</v>
      </c>
      <c r="K18" s="332">
        <f>($K$17/$F$3)*100</f>
        <v>0</v>
      </c>
      <c r="L18" s="332">
        <f>($L$17/$F$3)*100</f>
        <v>0</v>
      </c>
      <c r="M18" s="332">
        <f>($M$17/$F$3)*100</f>
        <v>0</v>
      </c>
      <c r="N18" s="332">
        <f>($N$17/$F$3)*100</f>
        <v>1.6666666666666667</v>
      </c>
      <c r="O18" s="332">
        <f>($O$17/$F$3)*100</f>
        <v>0</v>
      </c>
      <c r="P18" s="332">
        <f>($P$17/$F$3)*100</f>
        <v>0</v>
      </c>
      <c r="Q18" s="332">
        <f>($Q$17/$F$3)*100</f>
        <v>1.6666666666666667</v>
      </c>
      <c r="R18" s="332">
        <f>($R$17/$F$3)*100</f>
        <v>0</v>
      </c>
      <c r="S18" s="298"/>
      <c r="T18" s="332">
        <f>AVERAGE((F18:R18))</f>
        <v>1.0256410256410253</v>
      </c>
      <c r="V18" s="307" t="s">
        <v>1013</v>
      </c>
      <c r="W18" s="307" t="s">
        <v>1014</v>
      </c>
      <c r="X18" s="307" t="s">
        <v>1015</v>
      </c>
    </row>
    <row r="19" spans="3:24" ht="15.75" x14ac:dyDescent="0.2">
      <c r="C19" s="328"/>
      <c r="D19" s="329"/>
      <c r="E19" s="331" t="s">
        <v>1016</v>
      </c>
      <c r="F19" s="298">
        <v>3</v>
      </c>
      <c r="G19" s="298">
        <v>2</v>
      </c>
      <c r="H19" s="298">
        <v>0</v>
      </c>
      <c r="I19" s="298">
        <v>1</v>
      </c>
      <c r="J19" s="298">
        <v>2</v>
      </c>
      <c r="K19" s="298">
        <v>0</v>
      </c>
      <c r="L19" s="298">
        <v>0</v>
      </c>
      <c r="M19" s="298">
        <v>0</v>
      </c>
      <c r="N19" s="298">
        <v>0</v>
      </c>
      <c r="O19" s="298">
        <v>0</v>
      </c>
      <c r="P19" s="298">
        <v>0</v>
      </c>
      <c r="Q19" s="298">
        <v>0</v>
      </c>
      <c r="R19" s="298">
        <v>0</v>
      </c>
      <c r="S19" s="298"/>
      <c r="T19" s="298"/>
    </row>
    <row r="20" spans="3:24" ht="15.75" x14ac:dyDescent="0.2">
      <c r="C20" s="328"/>
      <c r="D20" s="329"/>
      <c r="E20" s="331">
        <v>2</v>
      </c>
      <c r="F20" s="332">
        <f>($F$19/$F$3)*100</f>
        <v>2.5</v>
      </c>
      <c r="G20" s="332">
        <f>($G$19/$F$3)*100</f>
        <v>1.6666666666666667</v>
      </c>
      <c r="H20" s="332">
        <f>($H$19/$F$3)*100</f>
        <v>0</v>
      </c>
      <c r="I20" s="332">
        <f>($I$19/$F$3)*100</f>
        <v>0.83333333333333337</v>
      </c>
      <c r="J20" s="332">
        <f>($J$19/$F$3)*100</f>
        <v>1.6666666666666667</v>
      </c>
      <c r="K20" s="332">
        <f>($K$19/$F$3)*100</f>
        <v>0</v>
      </c>
      <c r="L20" s="332">
        <f>($L$19/$F$3)*100</f>
        <v>0</v>
      </c>
      <c r="M20" s="332">
        <f>($M$19/$F$3)*100</f>
        <v>0</v>
      </c>
      <c r="N20" s="332">
        <f>($N$19/$F$3)*100</f>
        <v>0</v>
      </c>
      <c r="O20" s="332">
        <f>($O$19/$F$3)*100</f>
        <v>0</v>
      </c>
      <c r="P20" s="332">
        <f>($P$19/$F$3)*100</f>
        <v>0</v>
      </c>
      <c r="Q20" s="332">
        <f>($Q$19/$F$3)*100</f>
        <v>0</v>
      </c>
      <c r="R20" s="332">
        <f>($R$19/$F$3)*100</f>
        <v>0</v>
      </c>
      <c r="S20" s="298"/>
      <c r="T20" s="332">
        <f>AVERAGE((F20:R20))</f>
        <v>0.51282051282051289</v>
      </c>
    </row>
    <row r="21" spans="3:24" ht="15.75" x14ac:dyDescent="0.2">
      <c r="C21" s="328"/>
      <c r="D21" s="329"/>
      <c r="E21" s="331" t="s">
        <v>1017</v>
      </c>
      <c r="F21" s="298">
        <v>1</v>
      </c>
      <c r="G21" s="298">
        <v>0</v>
      </c>
      <c r="H21" s="298">
        <v>0</v>
      </c>
      <c r="I21" s="298">
        <v>0</v>
      </c>
      <c r="J21" s="298">
        <v>1</v>
      </c>
      <c r="K21" s="298">
        <v>0</v>
      </c>
      <c r="L21" s="298">
        <v>0</v>
      </c>
      <c r="M21" s="298">
        <v>0</v>
      </c>
      <c r="N21" s="298">
        <v>0</v>
      </c>
      <c r="O21" s="298">
        <v>0</v>
      </c>
      <c r="P21" s="298">
        <v>0</v>
      </c>
      <c r="Q21" s="298">
        <v>0</v>
      </c>
      <c r="R21" s="298">
        <v>0</v>
      </c>
      <c r="S21" s="298"/>
      <c r="T21" s="298"/>
    </row>
    <row r="22" spans="3:24" ht="15.75" x14ac:dyDescent="0.2">
      <c r="C22" s="328"/>
      <c r="D22" s="329"/>
      <c r="E22" s="331">
        <v>1</v>
      </c>
      <c r="F22" s="332">
        <f>($F$21/$F$3)*100</f>
        <v>0.83333333333333337</v>
      </c>
      <c r="G22" s="332">
        <f>($G$21/$F$3)*100</f>
        <v>0</v>
      </c>
      <c r="H22" s="332">
        <f>($H$21/$F$3)*100</f>
        <v>0</v>
      </c>
      <c r="I22" s="332">
        <f>($I$21/$F$3)*100</f>
        <v>0</v>
      </c>
      <c r="J22" s="332">
        <f>($J$21/$F$3)*100</f>
        <v>0.83333333333333337</v>
      </c>
      <c r="K22" s="332">
        <f>($K$21/$F$3)*100</f>
        <v>0</v>
      </c>
      <c r="L22" s="332">
        <f>($L$21/$F$3)*100</f>
        <v>0</v>
      </c>
      <c r="M22" s="332">
        <f>($M$21/$F$3)*100</f>
        <v>0</v>
      </c>
      <c r="N22" s="332">
        <f>($N$21/$F$3)*100</f>
        <v>0</v>
      </c>
      <c r="O22" s="332">
        <f>($O$21/$F$3)*100</f>
        <v>0</v>
      </c>
      <c r="P22" s="332">
        <f>($P$21/$F$3)*100</f>
        <v>0</v>
      </c>
      <c r="Q22" s="332">
        <f>($Q$21/$F$3)*100</f>
        <v>0</v>
      </c>
      <c r="R22" s="332">
        <f>($R$21/$F$3)*100</f>
        <v>0</v>
      </c>
      <c r="S22" s="298"/>
      <c r="T22" s="332">
        <f>AVERAGE((F22:R22))</f>
        <v>0.12820512820512822</v>
      </c>
    </row>
    <row r="23" spans="3:24" ht="15.75" x14ac:dyDescent="0.2">
      <c r="C23" s="328"/>
      <c r="D23" s="329"/>
      <c r="E23" s="330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298"/>
      <c r="T23" s="298"/>
    </row>
    <row r="24" spans="3:24" ht="15.75" x14ac:dyDescent="0.2">
      <c r="C24" s="328"/>
      <c r="D24" s="329"/>
      <c r="E24" s="330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333">
        <f>SUM(T14:T22)</f>
        <v>99.999999999999986</v>
      </c>
    </row>
    <row r="25" spans="3:24" ht="15.75" x14ac:dyDescent="0.2">
      <c r="C25" s="328"/>
      <c r="D25" s="329"/>
      <c r="E25" s="330" t="s">
        <v>1018</v>
      </c>
      <c r="F25" s="333">
        <f>(F13*$E$14)/$F$3</f>
        <v>4.166666666666667</v>
      </c>
      <c r="G25" s="333">
        <f t="shared" ref="G25:R25" si="0">(G13*$E$14)/$F$3</f>
        <v>4.208333333333333</v>
      </c>
      <c r="H25" s="333">
        <f t="shared" si="0"/>
        <v>4.25</v>
      </c>
      <c r="I25" s="333">
        <f t="shared" si="0"/>
        <v>4.166666666666667</v>
      </c>
      <c r="J25" s="333">
        <f t="shared" si="0"/>
        <v>4.291666666666667</v>
      </c>
      <c r="K25" s="333">
        <f t="shared" si="0"/>
        <v>4.583333333333333</v>
      </c>
      <c r="L25" s="333">
        <f t="shared" si="0"/>
        <v>4.958333333333333</v>
      </c>
      <c r="M25" s="333">
        <f t="shared" si="0"/>
        <v>4.583333333333333</v>
      </c>
      <c r="N25" s="333">
        <f t="shared" si="0"/>
        <v>4.583333333333333</v>
      </c>
      <c r="O25" s="333">
        <f t="shared" si="0"/>
        <v>4.791666666666667</v>
      </c>
      <c r="P25" s="333">
        <f t="shared" si="0"/>
        <v>4.583333333333333</v>
      </c>
      <c r="Q25" s="333">
        <f t="shared" si="0"/>
        <v>4.166666666666667</v>
      </c>
      <c r="R25" s="333">
        <f t="shared" si="0"/>
        <v>5</v>
      </c>
      <c r="S25" s="214"/>
      <c r="T25" s="323">
        <f>AVERAGE(F25:R25)</f>
        <v>4.4871794871794872</v>
      </c>
    </row>
    <row r="26" spans="3:24" ht="15.75" x14ac:dyDescent="0.2">
      <c r="C26" s="328"/>
      <c r="D26" s="334"/>
      <c r="E26" s="330" t="s">
        <v>1019</v>
      </c>
      <c r="F26" s="323">
        <f>(F15*$E$16)/$F$3</f>
        <v>0.53333333333333333</v>
      </c>
      <c r="G26" s="323">
        <f t="shared" ref="G26:R26" si="1">(G15*$E$16)/$F$3</f>
        <v>0.4</v>
      </c>
      <c r="H26" s="323">
        <f t="shared" si="1"/>
        <v>0.6</v>
      </c>
      <c r="I26" s="323">
        <f t="shared" si="1"/>
        <v>0.46666666666666667</v>
      </c>
      <c r="J26" s="323">
        <f t="shared" si="1"/>
        <v>0.4</v>
      </c>
      <c r="K26" s="323">
        <f t="shared" si="1"/>
        <v>0.33333333333333331</v>
      </c>
      <c r="L26" s="323">
        <f t="shared" si="1"/>
        <v>3.3333333333333333E-2</v>
      </c>
      <c r="M26" s="323">
        <f t="shared" si="1"/>
        <v>0.33333333333333331</v>
      </c>
      <c r="N26" s="323">
        <f t="shared" si="1"/>
        <v>0.26666666666666666</v>
      </c>
      <c r="O26" s="323">
        <f t="shared" si="1"/>
        <v>0.16666666666666666</v>
      </c>
      <c r="P26" s="323">
        <f t="shared" si="1"/>
        <v>0.33333333333333331</v>
      </c>
      <c r="Q26" s="323">
        <f t="shared" si="1"/>
        <v>0.6</v>
      </c>
      <c r="R26" s="323">
        <f t="shared" si="1"/>
        <v>0</v>
      </c>
      <c r="T26" s="323">
        <f>AVERAGE(F26:R26)</f>
        <v>0.34358974358974359</v>
      </c>
    </row>
    <row r="27" spans="3:24" ht="15.75" x14ac:dyDescent="0.2">
      <c r="C27" s="328"/>
      <c r="D27" s="334"/>
      <c r="E27" s="330" t="s">
        <v>1020</v>
      </c>
      <c r="F27" s="323">
        <f>(F17*$E$18)/$F$3</f>
        <v>0</v>
      </c>
      <c r="G27" s="323">
        <f t="shared" ref="G27:R27" si="2">(G17*$E$18)/$F$3</f>
        <v>0.125</v>
      </c>
      <c r="H27" s="323">
        <f t="shared" si="2"/>
        <v>0</v>
      </c>
      <c r="I27" s="323">
        <f t="shared" si="2"/>
        <v>0.125</v>
      </c>
      <c r="J27" s="323">
        <f t="shared" si="2"/>
        <v>0.05</v>
      </c>
      <c r="K27" s="323">
        <f t="shared" si="2"/>
        <v>0</v>
      </c>
      <c r="L27" s="323">
        <f t="shared" si="2"/>
        <v>0</v>
      </c>
      <c r="M27" s="323">
        <f t="shared" si="2"/>
        <v>0</v>
      </c>
      <c r="N27" s="323">
        <f t="shared" si="2"/>
        <v>0.05</v>
      </c>
      <c r="O27" s="323">
        <f t="shared" si="2"/>
        <v>0</v>
      </c>
      <c r="P27" s="323">
        <f t="shared" si="2"/>
        <v>0</v>
      </c>
      <c r="Q27" s="323">
        <f t="shared" si="2"/>
        <v>0.05</v>
      </c>
      <c r="R27" s="323">
        <f t="shared" si="2"/>
        <v>0</v>
      </c>
      <c r="T27" s="323">
        <f>AVERAGE(F27:R27)</f>
        <v>3.0769230769230767E-2</v>
      </c>
    </row>
    <row r="28" spans="3:24" ht="15.75" x14ac:dyDescent="0.2">
      <c r="C28" s="328"/>
      <c r="D28" s="334"/>
      <c r="E28" s="330" t="s">
        <v>1021</v>
      </c>
      <c r="F28" s="323">
        <f>(F19*$E$20)/$F$3</f>
        <v>0.05</v>
      </c>
      <c r="G28" s="323">
        <f t="shared" ref="G28:R28" si="3">(G19*$E$20)/$F$3</f>
        <v>3.3333333333333333E-2</v>
      </c>
      <c r="H28" s="323">
        <f t="shared" si="3"/>
        <v>0</v>
      </c>
      <c r="I28" s="323">
        <f t="shared" si="3"/>
        <v>1.6666666666666666E-2</v>
      </c>
      <c r="J28" s="323">
        <f t="shared" si="3"/>
        <v>3.3333333333333333E-2</v>
      </c>
      <c r="K28" s="323">
        <f t="shared" si="3"/>
        <v>0</v>
      </c>
      <c r="L28" s="323">
        <f t="shared" si="3"/>
        <v>0</v>
      </c>
      <c r="M28" s="323">
        <f t="shared" si="3"/>
        <v>0</v>
      </c>
      <c r="N28" s="323">
        <f t="shared" si="3"/>
        <v>0</v>
      </c>
      <c r="O28" s="323">
        <f t="shared" si="3"/>
        <v>0</v>
      </c>
      <c r="P28" s="323">
        <f t="shared" si="3"/>
        <v>0</v>
      </c>
      <c r="Q28" s="323">
        <f t="shared" si="3"/>
        <v>0</v>
      </c>
      <c r="R28" s="323">
        <f t="shared" si="3"/>
        <v>0</v>
      </c>
      <c r="T28" s="323">
        <f>AVERAGE(F28:R28)</f>
        <v>1.0256410256410256E-2</v>
      </c>
    </row>
    <row r="29" spans="3:24" ht="15.75" x14ac:dyDescent="0.2">
      <c r="C29" s="328"/>
      <c r="D29" s="334"/>
      <c r="E29" s="330" t="s">
        <v>1022</v>
      </c>
      <c r="F29" s="323">
        <f>(F21*$E$22)/$F3</f>
        <v>8.3333333333333332E-3</v>
      </c>
      <c r="G29" s="323">
        <f t="shared" ref="G29:R29" si="4">(G21*$E$22)/$F3</f>
        <v>0</v>
      </c>
      <c r="H29" s="323">
        <f t="shared" si="4"/>
        <v>0</v>
      </c>
      <c r="I29" s="323">
        <f t="shared" si="4"/>
        <v>0</v>
      </c>
      <c r="J29" s="323">
        <f t="shared" si="4"/>
        <v>8.3333333333333332E-3</v>
      </c>
      <c r="K29" s="323">
        <f t="shared" si="4"/>
        <v>0</v>
      </c>
      <c r="L29" s="323">
        <f t="shared" si="4"/>
        <v>0</v>
      </c>
      <c r="M29" s="323">
        <f t="shared" si="4"/>
        <v>0</v>
      </c>
      <c r="N29" s="323">
        <f t="shared" si="4"/>
        <v>0</v>
      </c>
      <c r="O29" s="323">
        <f t="shared" si="4"/>
        <v>0</v>
      </c>
      <c r="P29" s="323">
        <f t="shared" si="4"/>
        <v>0</v>
      </c>
      <c r="Q29" s="323">
        <f t="shared" si="4"/>
        <v>0</v>
      </c>
      <c r="R29" s="323">
        <f t="shared" si="4"/>
        <v>0</v>
      </c>
      <c r="T29" s="323">
        <f>AVERAGE(F29:R29)</f>
        <v>1.2820512820512821E-3</v>
      </c>
    </row>
    <row r="30" spans="3:24" ht="15.75" x14ac:dyDescent="0.2">
      <c r="C30" s="328"/>
      <c r="D30" s="334"/>
      <c r="E30" s="322"/>
      <c r="F30" s="323"/>
      <c r="G30" s="323"/>
      <c r="H30" s="323"/>
      <c r="I30" s="323"/>
      <c r="J30" s="323"/>
      <c r="K30" s="323"/>
      <c r="L30" s="323"/>
      <c r="M30" s="323"/>
      <c r="N30" s="323"/>
      <c r="O30" s="323"/>
      <c r="P30" s="323"/>
      <c r="Q30" s="323"/>
      <c r="R30" s="323"/>
    </row>
    <row r="31" spans="3:24" ht="18.75" x14ac:dyDescent="0.3">
      <c r="C31" s="328"/>
      <c r="D31" s="334"/>
      <c r="E31" s="322" t="s">
        <v>998</v>
      </c>
      <c r="F31" s="323"/>
      <c r="G31" s="335">
        <f>IF(T31&gt;=4,3,IF((AND(T31&gt;=3,T31&lt;4)),2,IF((AND(T31&lt;3,T31&lt;3)),1,0)))</f>
        <v>3</v>
      </c>
      <c r="H31" s="323"/>
      <c r="I31" s="323"/>
      <c r="J31" s="323"/>
      <c r="K31" s="323"/>
      <c r="L31" s="323"/>
      <c r="M31" s="323"/>
      <c r="N31" s="323"/>
      <c r="O31" s="323"/>
      <c r="P31" s="323"/>
      <c r="Q31" s="323"/>
      <c r="R31" s="323"/>
      <c r="T31" s="323">
        <f>SUM(T25:T29)</f>
        <v>4.8730769230769226</v>
      </c>
    </row>
    <row r="32" spans="3:24" ht="15.75" x14ac:dyDescent="0.2">
      <c r="C32" s="328"/>
      <c r="D32" s="334"/>
      <c r="E32" s="322"/>
    </row>
    <row r="33" spans="3:20" ht="15.75" x14ac:dyDescent="0.2">
      <c r="C33" s="328"/>
      <c r="D33" s="329"/>
      <c r="E33" s="330"/>
      <c r="F33" s="214"/>
      <c r="G33" s="214"/>
      <c r="H33" s="301" t="s">
        <v>1023</v>
      </c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</row>
    <row r="34" spans="3:20" ht="15.75" x14ac:dyDescent="0.2">
      <c r="C34" s="328"/>
      <c r="D34" s="329"/>
      <c r="E34" s="330"/>
      <c r="F34" s="796" t="s">
        <v>1024</v>
      </c>
      <c r="G34" s="796"/>
      <c r="H34" s="796"/>
      <c r="I34" s="796"/>
      <c r="J34" s="796"/>
      <c r="K34" s="796"/>
      <c r="L34" s="796"/>
      <c r="M34" s="796"/>
      <c r="N34" s="796"/>
      <c r="O34" s="796"/>
      <c r="P34" s="796"/>
      <c r="Q34" s="796"/>
      <c r="R34" s="796"/>
      <c r="S34" s="214"/>
      <c r="T34" s="214"/>
    </row>
    <row r="35" spans="3:20" ht="15.75" x14ac:dyDescent="0.2">
      <c r="C35" s="328"/>
      <c r="D35" s="329"/>
      <c r="E35" s="330" t="s">
        <v>854</v>
      </c>
      <c r="F35" s="330" t="s">
        <v>942</v>
      </c>
      <c r="G35" s="330" t="s">
        <v>943</v>
      </c>
      <c r="H35" s="330" t="s">
        <v>944</v>
      </c>
      <c r="I35" s="330" t="s">
        <v>945</v>
      </c>
      <c r="J35" s="330" t="s">
        <v>946</v>
      </c>
      <c r="K35" s="330" t="s">
        <v>947</v>
      </c>
      <c r="L35" s="330" t="s">
        <v>948</v>
      </c>
      <c r="M35" s="330" t="s">
        <v>949</v>
      </c>
      <c r="N35" s="330" t="s">
        <v>950</v>
      </c>
      <c r="O35" s="330" t="s">
        <v>951</v>
      </c>
      <c r="P35" s="330" t="s">
        <v>1002</v>
      </c>
      <c r="Q35" s="330" t="s">
        <v>1003</v>
      </c>
      <c r="R35" s="330" t="s">
        <v>1004</v>
      </c>
      <c r="S35" s="298"/>
      <c r="T35" s="330" t="s">
        <v>1005</v>
      </c>
    </row>
    <row r="36" spans="3:20" ht="15.75" x14ac:dyDescent="0.2">
      <c r="C36" s="328"/>
      <c r="D36" s="329" t="s">
        <v>1006</v>
      </c>
      <c r="E36" s="331" t="s">
        <v>1007</v>
      </c>
      <c r="F36" s="298">
        <v>45</v>
      </c>
      <c r="G36" s="298">
        <v>40</v>
      </c>
      <c r="H36" s="298">
        <v>39</v>
      </c>
      <c r="I36" s="298">
        <v>42</v>
      </c>
      <c r="J36" s="298">
        <v>5</v>
      </c>
      <c r="K36" s="298">
        <v>36</v>
      </c>
      <c r="L36" s="298">
        <v>38</v>
      </c>
      <c r="M36" s="298">
        <v>46</v>
      </c>
      <c r="N36" s="298">
        <v>48</v>
      </c>
      <c r="O36" s="298">
        <v>41</v>
      </c>
      <c r="P36" s="298">
        <v>42</v>
      </c>
      <c r="Q36" s="298">
        <v>42</v>
      </c>
      <c r="R36" s="298">
        <v>43</v>
      </c>
      <c r="S36" s="298"/>
      <c r="T36" s="298"/>
    </row>
    <row r="37" spans="3:20" ht="15.75" x14ac:dyDescent="0.2">
      <c r="C37" s="328"/>
      <c r="D37" s="329"/>
      <c r="E37" s="331">
        <v>5</v>
      </c>
      <c r="F37" s="332">
        <f>(F36/$G$3)*100</f>
        <v>90</v>
      </c>
      <c r="G37" s="332">
        <f t="shared" ref="G37:R37" si="5">(G36/$G$3)*100</f>
        <v>80</v>
      </c>
      <c r="H37" s="332">
        <f t="shared" si="5"/>
        <v>78</v>
      </c>
      <c r="I37" s="332">
        <f t="shared" si="5"/>
        <v>84</v>
      </c>
      <c r="J37" s="332">
        <f t="shared" si="5"/>
        <v>10</v>
      </c>
      <c r="K37" s="332">
        <f t="shared" si="5"/>
        <v>72</v>
      </c>
      <c r="L37" s="332">
        <f t="shared" si="5"/>
        <v>76</v>
      </c>
      <c r="M37" s="332">
        <f t="shared" si="5"/>
        <v>92</v>
      </c>
      <c r="N37" s="332">
        <f t="shared" si="5"/>
        <v>96</v>
      </c>
      <c r="O37" s="332">
        <f t="shared" si="5"/>
        <v>82</v>
      </c>
      <c r="P37" s="332">
        <f t="shared" si="5"/>
        <v>84</v>
      </c>
      <c r="Q37" s="332">
        <f t="shared" si="5"/>
        <v>84</v>
      </c>
      <c r="R37" s="332">
        <f t="shared" si="5"/>
        <v>86</v>
      </c>
      <c r="S37" s="298"/>
      <c r="T37" s="332">
        <f>AVERAGE((F37:R37))</f>
        <v>78</v>
      </c>
    </row>
    <row r="38" spans="3:20" ht="15.75" x14ac:dyDescent="0.2">
      <c r="C38" s="328"/>
      <c r="D38" s="329"/>
      <c r="E38" s="331" t="s">
        <v>1008</v>
      </c>
      <c r="F38" s="298">
        <v>5</v>
      </c>
      <c r="G38" s="298">
        <v>8</v>
      </c>
      <c r="H38" s="298">
        <v>10</v>
      </c>
      <c r="I38" s="298">
        <v>6</v>
      </c>
      <c r="J38" s="298">
        <v>20</v>
      </c>
      <c r="K38" s="298">
        <v>13</v>
      </c>
      <c r="L38" s="298">
        <v>10</v>
      </c>
      <c r="M38" s="298">
        <v>4</v>
      </c>
      <c r="N38" s="298">
        <v>2</v>
      </c>
      <c r="O38" s="298">
        <v>5</v>
      </c>
      <c r="P38" s="298">
        <v>5</v>
      </c>
      <c r="Q38" s="298">
        <v>7</v>
      </c>
      <c r="R38" s="298">
        <v>6</v>
      </c>
      <c r="S38" s="298"/>
      <c r="T38" s="298"/>
    </row>
    <row r="39" spans="3:20" ht="15.75" x14ac:dyDescent="0.2">
      <c r="C39" s="328"/>
      <c r="D39" s="329"/>
      <c r="E39" s="331">
        <v>4</v>
      </c>
      <c r="F39" s="332">
        <f>(F38/$G$3)*100</f>
        <v>10</v>
      </c>
      <c r="G39" s="332">
        <f t="shared" ref="G39:R39" si="6">(G38/$G$3)*100</f>
        <v>16</v>
      </c>
      <c r="H39" s="332">
        <f t="shared" si="6"/>
        <v>20</v>
      </c>
      <c r="I39" s="332">
        <f t="shared" si="6"/>
        <v>12</v>
      </c>
      <c r="J39" s="332">
        <f t="shared" si="6"/>
        <v>40</v>
      </c>
      <c r="K39" s="332">
        <f t="shared" si="6"/>
        <v>26</v>
      </c>
      <c r="L39" s="332">
        <f t="shared" si="6"/>
        <v>20</v>
      </c>
      <c r="M39" s="332">
        <f t="shared" si="6"/>
        <v>8</v>
      </c>
      <c r="N39" s="332">
        <f t="shared" si="6"/>
        <v>4</v>
      </c>
      <c r="O39" s="332">
        <f t="shared" si="6"/>
        <v>10</v>
      </c>
      <c r="P39" s="332">
        <f t="shared" si="6"/>
        <v>10</v>
      </c>
      <c r="Q39" s="332">
        <f t="shared" si="6"/>
        <v>14.000000000000002</v>
      </c>
      <c r="R39" s="332">
        <f t="shared" si="6"/>
        <v>12</v>
      </c>
      <c r="S39" s="298"/>
      <c r="T39" s="332">
        <f>AVERAGE((F39:R39))</f>
        <v>15.538461538461538</v>
      </c>
    </row>
    <row r="40" spans="3:20" ht="15.75" x14ac:dyDescent="0.2">
      <c r="C40" s="328"/>
      <c r="D40" s="329"/>
      <c r="E40" s="331" t="s">
        <v>1009</v>
      </c>
      <c r="F40" s="298">
        <v>0</v>
      </c>
      <c r="G40" s="298">
        <v>0</v>
      </c>
      <c r="H40" s="298">
        <v>1</v>
      </c>
      <c r="I40" s="298">
        <v>2</v>
      </c>
      <c r="J40" s="298">
        <v>25</v>
      </c>
      <c r="K40" s="298">
        <v>1</v>
      </c>
      <c r="L40" s="298">
        <v>2</v>
      </c>
      <c r="M40" s="298">
        <v>0</v>
      </c>
      <c r="N40" s="298">
        <v>0</v>
      </c>
      <c r="O40" s="298">
        <v>1</v>
      </c>
      <c r="P40" s="298">
        <v>1</v>
      </c>
      <c r="Q40" s="298">
        <v>1</v>
      </c>
      <c r="R40" s="298">
        <v>1</v>
      </c>
      <c r="S40" s="298"/>
      <c r="T40" s="298"/>
    </row>
    <row r="41" spans="3:20" ht="15.75" x14ac:dyDescent="0.2">
      <c r="C41" s="328"/>
      <c r="D41" s="329"/>
      <c r="E41" s="331">
        <v>3</v>
      </c>
      <c r="F41" s="332">
        <f>(F40/$G$3)*100</f>
        <v>0</v>
      </c>
      <c r="G41" s="332">
        <f t="shared" ref="G41:R41" si="7">(G40/$G$3)*100</f>
        <v>0</v>
      </c>
      <c r="H41" s="332">
        <f t="shared" si="7"/>
        <v>2</v>
      </c>
      <c r="I41" s="332">
        <f t="shared" si="7"/>
        <v>4</v>
      </c>
      <c r="J41" s="332">
        <f t="shared" si="7"/>
        <v>50</v>
      </c>
      <c r="K41" s="332">
        <f t="shared" si="7"/>
        <v>2</v>
      </c>
      <c r="L41" s="332">
        <f t="shared" si="7"/>
        <v>4</v>
      </c>
      <c r="M41" s="332">
        <f t="shared" si="7"/>
        <v>0</v>
      </c>
      <c r="N41" s="332">
        <f t="shared" si="7"/>
        <v>0</v>
      </c>
      <c r="O41" s="332">
        <f t="shared" si="7"/>
        <v>2</v>
      </c>
      <c r="P41" s="332">
        <f t="shared" si="7"/>
        <v>2</v>
      </c>
      <c r="Q41" s="332">
        <f t="shared" si="7"/>
        <v>2</v>
      </c>
      <c r="R41" s="332">
        <f t="shared" si="7"/>
        <v>2</v>
      </c>
      <c r="S41" s="298"/>
      <c r="T41" s="332">
        <f>AVERAGE((F41:R41))</f>
        <v>5.384615384615385</v>
      </c>
    </row>
    <row r="42" spans="3:20" ht="15.75" x14ac:dyDescent="0.2">
      <c r="C42" s="328"/>
      <c r="D42" s="329"/>
      <c r="E42" s="331" t="s">
        <v>1016</v>
      </c>
      <c r="F42" s="298">
        <v>0</v>
      </c>
      <c r="G42" s="298">
        <v>1</v>
      </c>
      <c r="H42" s="298">
        <v>0</v>
      </c>
      <c r="I42" s="298">
        <v>0</v>
      </c>
      <c r="J42" s="298">
        <v>0</v>
      </c>
      <c r="K42" s="298">
        <v>0</v>
      </c>
      <c r="L42" s="298">
        <v>0</v>
      </c>
      <c r="M42" s="298">
        <v>0</v>
      </c>
      <c r="N42" s="298">
        <v>0</v>
      </c>
      <c r="O42" s="298">
        <v>2</v>
      </c>
      <c r="P42" s="298">
        <v>1</v>
      </c>
      <c r="Q42" s="298">
        <v>0</v>
      </c>
      <c r="R42" s="298">
        <v>0</v>
      </c>
      <c r="S42" s="298"/>
      <c r="T42" s="298"/>
    </row>
    <row r="43" spans="3:20" ht="15.75" x14ac:dyDescent="0.2">
      <c r="C43" s="328"/>
      <c r="D43" s="329"/>
      <c r="E43" s="331">
        <v>2</v>
      </c>
      <c r="F43" s="332">
        <f>(F42/$G$3)*100</f>
        <v>0</v>
      </c>
      <c r="G43" s="332">
        <f t="shared" ref="G43:R43" si="8">(G42/$G$3)*100</f>
        <v>2</v>
      </c>
      <c r="H43" s="332">
        <f t="shared" si="8"/>
        <v>0</v>
      </c>
      <c r="I43" s="332">
        <f t="shared" si="8"/>
        <v>0</v>
      </c>
      <c r="J43" s="332">
        <f t="shared" si="8"/>
        <v>0</v>
      </c>
      <c r="K43" s="332">
        <f t="shared" si="8"/>
        <v>0</v>
      </c>
      <c r="L43" s="332">
        <f t="shared" si="8"/>
        <v>0</v>
      </c>
      <c r="M43" s="332">
        <f t="shared" si="8"/>
        <v>0</v>
      </c>
      <c r="N43" s="332">
        <f t="shared" si="8"/>
        <v>0</v>
      </c>
      <c r="O43" s="332">
        <f t="shared" si="8"/>
        <v>4</v>
      </c>
      <c r="P43" s="332">
        <f t="shared" si="8"/>
        <v>2</v>
      </c>
      <c r="Q43" s="332">
        <f t="shared" si="8"/>
        <v>0</v>
      </c>
      <c r="R43" s="332">
        <f t="shared" si="8"/>
        <v>0</v>
      </c>
      <c r="S43" s="298"/>
      <c r="T43" s="332">
        <f>AVERAGE((F43:R43))</f>
        <v>0.61538461538461542</v>
      </c>
    </row>
    <row r="44" spans="3:20" ht="15.75" x14ac:dyDescent="0.2">
      <c r="C44" s="328"/>
      <c r="D44" s="329"/>
      <c r="E44" s="331" t="s">
        <v>1017</v>
      </c>
      <c r="F44" s="298">
        <v>0</v>
      </c>
      <c r="G44" s="298">
        <v>1</v>
      </c>
      <c r="H44" s="298">
        <v>0</v>
      </c>
      <c r="I44" s="298">
        <v>0</v>
      </c>
      <c r="J44" s="298">
        <v>0</v>
      </c>
      <c r="K44" s="298">
        <v>0</v>
      </c>
      <c r="L44" s="298">
        <v>0</v>
      </c>
      <c r="M44" s="298">
        <v>0</v>
      </c>
      <c r="N44" s="298">
        <v>0</v>
      </c>
      <c r="O44" s="298">
        <v>1</v>
      </c>
      <c r="P44" s="298">
        <v>1</v>
      </c>
      <c r="Q44" s="298">
        <v>0</v>
      </c>
      <c r="R44" s="298">
        <v>0</v>
      </c>
      <c r="S44" s="298"/>
      <c r="T44" s="298"/>
    </row>
    <row r="45" spans="3:20" ht="15.75" x14ac:dyDescent="0.2">
      <c r="C45" s="328"/>
      <c r="D45" s="329"/>
      <c r="E45" s="331">
        <v>1</v>
      </c>
      <c r="F45" s="332">
        <f>(F44/$G$3)*100</f>
        <v>0</v>
      </c>
      <c r="G45" s="332">
        <f t="shared" ref="G45:R45" si="9">(G44/$G$3)*100</f>
        <v>2</v>
      </c>
      <c r="H45" s="332">
        <f t="shared" si="9"/>
        <v>0</v>
      </c>
      <c r="I45" s="332">
        <f t="shared" si="9"/>
        <v>0</v>
      </c>
      <c r="J45" s="332">
        <f t="shared" si="9"/>
        <v>0</v>
      </c>
      <c r="K45" s="332">
        <f t="shared" si="9"/>
        <v>0</v>
      </c>
      <c r="L45" s="332">
        <f t="shared" si="9"/>
        <v>0</v>
      </c>
      <c r="M45" s="332">
        <f t="shared" si="9"/>
        <v>0</v>
      </c>
      <c r="N45" s="332">
        <f t="shared" si="9"/>
        <v>0</v>
      </c>
      <c r="O45" s="332">
        <f t="shared" si="9"/>
        <v>2</v>
      </c>
      <c r="P45" s="332">
        <f t="shared" si="9"/>
        <v>2</v>
      </c>
      <c r="Q45" s="332">
        <f t="shared" si="9"/>
        <v>0</v>
      </c>
      <c r="R45" s="332">
        <f t="shared" si="9"/>
        <v>0</v>
      </c>
      <c r="S45" s="298"/>
      <c r="T45" s="332">
        <f>AVERAGE((F45:R45))</f>
        <v>0.46153846153846156</v>
      </c>
    </row>
    <row r="46" spans="3:20" ht="15.75" x14ac:dyDescent="0.2">
      <c r="C46" s="328"/>
      <c r="D46" s="329"/>
      <c r="E46" s="330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8"/>
      <c r="T46" s="298"/>
    </row>
    <row r="47" spans="3:20" ht="15.75" x14ac:dyDescent="0.2">
      <c r="C47" s="328"/>
      <c r="D47" s="329"/>
      <c r="E47" s="330" t="s">
        <v>1025</v>
      </c>
      <c r="F47" s="298">
        <f>SUM(F36,F38,F40,F42,F44)</f>
        <v>50</v>
      </c>
      <c r="G47" s="298">
        <f t="shared" ref="G47:R47" si="10">SUM(G36,G38,G40,G42,G44)</f>
        <v>50</v>
      </c>
      <c r="H47" s="298">
        <f t="shared" si="10"/>
        <v>50</v>
      </c>
      <c r="I47" s="298">
        <f t="shared" si="10"/>
        <v>50</v>
      </c>
      <c r="J47" s="298">
        <f t="shared" si="10"/>
        <v>50</v>
      </c>
      <c r="K47" s="298">
        <f t="shared" si="10"/>
        <v>50</v>
      </c>
      <c r="L47" s="298">
        <f t="shared" si="10"/>
        <v>50</v>
      </c>
      <c r="M47" s="298">
        <f t="shared" si="10"/>
        <v>50</v>
      </c>
      <c r="N47" s="298">
        <f t="shared" si="10"/>
        <v>50</v>
      </c>
      <c r="O47" s="298">
        <f t="shared" si="10"/>
        <v>50</v>
      </c>
      <c r="P47" s="298">
        <f t="shared" si="10"/>
        <v>50</v>
      </c>
      <c r="Q47" s="298">
        <f t="shared" si="10"/>
        <v>50</v>
      </c>
      <c r="R47" s="298">
        <f t="shared" si="10"/>
        <v>50</v>
      </c>
      <c r="S47" s="298"/>
      <c r="T47" s="298"/>
    </row>
    <row r="48" spans="3:20" ht="15.75" x14ac:dyDescent="0.2">
      <c r="C48" s="328"/>
      <c r="D48" s="329"/>
      <c r="E48" s="330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333">
        <f>SUM(T37:T45)</f>
        <v>100</v>
      </c>
    </row>
    <row r="49" spans="3:20" ht="15.75" x14ac:dyDescent="0.2">
      <c r="C49" s="328"/>
      <c r="D49" s="334"/>
      <c r="E49" s="322" t="s">
        <v>1026</v>
      </c>
      <c r="F49" s="307">
        <f>(F36*$E$37)/$G$3</f>
        <v>4.5</v>
      </c>
      <c r="G49" s="307">
        <f t="shared" ref="G49:R49" si="11">(G36*$E$37)/$G$3</f>
        <v>4</v>
      </c>
      <c r="H49" s="307">
        <f t="shared" si="11"/>
        <v>3.9</v>
      </c>
      <c r="I49" s="307">
        <f t="shared" si="11"/>
        <v>4.2</v>
      </c>
      <c r="J49" s="307">
        <f t="shared" si="11"/>
        <v>0.5</v>
      </c>
      <c r="K49" s="307">
        <f t="shared" si="11"/>
        <v>3.6</v>
      </c>
      <c r="L49" s="307">
        <f t="shared" si="11"/>
        <v>3.8</v>
      </c>
      <c r="M49" s="307">
        <f t="shared" si="11"/>
        <v>4.5999999999999996</v>
      </c>
      <c r="N49" s="307">
        <f t="shared" si="11"/>
        <v>4.8</v>
      </c>
      <c r="O49" s="307">
        <f t="shared" si="11"/>
        <v>4.0999999999999996</v>
      </c>
      <c r="P49" s="307">
        <f t="shared" si="11"/>
        <v>4.2</v>
      </c>
      <c r="Q49" s="307">
        <f t="shared" si="11"/>
        <v>4.2</v>
      </c>
      <c r="R49" s="307">
        <f t="shared" si="11"/>
        <v>4.3</v>
      </c>
      <c r="T49" s="324">
        <f>AVERAGE(F49:R49)</f>
        <v>3.9000000000000004</v>
      </c>
    </row>
    <row r="50" spans="3:20" ht="15.75" x14ac:dyDescent="0.2">
      <c r="C50" s="328"/>
      <c r="D50" s="334"/>
      <c r="E50" s="322" t="s">
        <v>1027</v>
      </c>
      <c r="F50" s="307">
        <f>(F38*$E$39)/$G$3</f>
        <v>0.4</v>
      </c>
      <c r="G50" s="307">
        <f t="shared" ref="G50:R50" si="12">(G38*$E$39)/$G$3</f>
        <v>0.64</v>
      </c>
      <c r="H50" s="307">
        <f t="shared" si="12"/>
        <v>0.8</v>
      </c>
      <c r="I50" s="307">
        <f t="shared" si="12"/>
        <v>0.48</v>
      </c>
      <c r="J50" s="307">
        <f t="shared" si="12"/>
        <v>1.6</v>
      </c>
      <c r="K50" s="307">
        <f t="shared" si="12"/>
        <v>1.04</v>
      </c>
      <c r="L50" s="307">
        <f t="shared" si="12"/>
        <v>0.8</v>
      </c>
      <c r="M50" s="307">
        <f t="shared" si="12"/>
        <v>0.32</v>
      </c>
      <c r="N50" s="307">
        <f t="shared" si="12"/>
        <v>0.16</v>
      </c>
      <c r="O50" s="307">
        <f t="shared" si="12"/>
        <v>0.4</v>
      </c>
      <c r="P50" s="307">
        <f t="shared" si="12"/>
        <v>0.4</v>
      </c>
      <c r="Q50" s="307">
        <f t="shared" si="12"/>
        <v>0.56000000000000005</v>
      </c>
      <c r="R50" s="307">
        <f t="shared" si="12"/>
        <v>0.48</v>
      </c>
      <c r="T50" s="324">
        <f>AVERAGE(F50:R50)</f>
        <v>0.62153846153846171</v>
      </c>
    </row>
    <row r="51" spans="3:20" ht="15.75" x14ac:dyDescent="0.2">
      <c r="C51" s="328"/>
      <c r="D51" s="334"/>
      <c r="E51" s="322" t="s">
        <v>1028</v>
      </c>
      <c r="F51" s="307">
        <f>(F40*$E$41)/$G$3</f>
        <v>0</v>
      </c>
      <c r="G51" s="307">
        <f t="shared" ref="G51:R51" si="13">(G40*$E$41)/$G$3</f>
        <v>0</v>
      </c>
      <c r="H51" s="307">
        <f t="shared" si="13"/>
        <v>0.06</v>
      </c>
      <c r="I51" s="307">
        <f t="shared" si="13"/>
        <v>0.12</v>
      </c>
      <c r="J51" s="307">
        <f t="shared" si="13"/>
        <v>1.5</v>
      </c>
      <c r="K51" s="307">
        <f t="shared" si="13"/>
        <v>0.06</v>
      </c>
      <c r="L51" s="307">
        <f t="shared" si="13"/>
        <v>0.12</v>
      </c>
      <c r="M51" s="307">
        <f t="shared" si="13"/>
        <v>0</v>
      </c>
      <c r="N51" s="307">
        <f t="shared" si="13"/>
        <v>0</v>
      </c>
      <c r="O51" s="307">
        <f t="shared" si="13"/>
        <v>0.06</v>
      </c>
      <c r="P51" s="307">
        <f t="shared" si="13"/>
        <v>0.06</v>
      </c>
      <c r="Q51" s="307">
        <f t="shared" si="13"/>
        <v>0.06</v>
      </c>
      <c r="R51" s="307">
        <f t="shared" si="13"/>
        <v>0.06</v>
      </c>
      <c r="T51" s="324">
        <f>AVERAGE(F51:R51)</f>
        <v>0.16153846153846155</v>
      </c>
    </row>
    <row r="52" spans="3:20" ht="15.75" x14ac:dyDescent="0.2">
      <c r="C52" s="328"/>
      <c r="D52" s="334"/>
      <c r="E52" s="322" t="s">
        <v>1029</v>
      </c>
      <c r="F52" s="307">
        <f>(F42*$E$43)/$G$3</f>
        <v>0</v>
      </c>
      <c r="G52" s="307">
        <f t="shared" ref="G52:R52" si="14">(G42*$E$43)/$G$3</f>
        <v>0.04</v>
      </c>
      <c r="H52" s="307">
        <f t="shared" si="14"/>
        <v>0</v>
      </c>
      <c r="I52" s="307">
        <f t="shared" si="14"/>
        <v>0</v>
      </c>
      <c r="J52" s="307">
        <f t="shared" si="14"/>
        <v>0</v>
      </c>
      <c r="K52" s="307">
        <f t="shared" si="14"/>
        <v>0</v>
      </c>
      <c r="L52" s="307">
        <f t="shared" si="14"/>
        <v>0</v>
      </c>
      <c r="M52" s="307">
        <f t="shared" si="14"/>
        <v>0</v>
      </c>
      <c r="N52" s="307">
        <f t="shared" si="14"/>
        <v>0</v>
      </c>
      <c r="O52" s="307">
        <f t="shared" si="14"/>
        <v>0.08</v>
      </c>
      <c r="P52" s="307">
        <f t="shared" si="14"/>
        <v>0.04</v>
      </c>
      <c r="Q52" s="307">
        <f t="shared" si="14"/>
        <v>0</v>
      </c>
      <c r="R52" s="307">
        <f t="shared" si="14"/>
        <v>0</v>
      </c>
      <c r="T52" s="324">
        <f>AVERAGE(F52:R52)</f>
        <v>1.2307692307692308E-2</v>
      </c>
    </row>
    <row r="53" spans="3:20" ht="15.75" x14ac:dyDescent="0.2">
      <c r="C53" s="328"/>
      <c r="D53" s="334"/>
      <c r="E53" s="322" t="s">
        <v>1030</v>
      </c>
      <c r="F53" s="307">
        <f>(F44*$E$45)/$G$3</f>
        <v>0</v>
      </c>
      <c r="G53" s="307">
        <f t="shared" ref="G53:R53" si="15">(G44*$E$45)/$G$3</f>
        <v>0.02</v>
      </c>
      <c r="H53" s="307">
        <f t="shared" si="15"/>
        <v>0</v>
      </c>
      <c r="I53" s="307">
        <f t="shared" si="15"/>
        <v>0</v>
      </c>
      <c r="J53" s="307">
        <f t="shared" si="15"/>
        <v>0</v>
      </c>
      <c r="K53" s="307">
        <f t="shared" si="15"/>
        <v>0</v>
      </c>
      <c r="L53" s="307">
        <f t="shared" si="15"/>
        <v>0</v>
      </c>
      <c r="M53" s="307">
        <f t="shared" si="15"/>
        <v>0</v>
      </c>
      <c r="N53" s="307">
        <f t="shared" si="15"/>
        <v>0</v>
      </c>
      <c r="O53" s="307">
        <f t="shared" si="15"/>
        <v>0.02</v>
      </c>
      <c r="P53" s="307">
        <f t="shared" si="15"/>
        <v>0.02</v>
      </c>
      <c r="Q53" s="307">
        <f t="shared" si="15"/>
        <v>0</v>
      </c>
      <c r="R53" s="307">
        <f t="shared" si="15"/>
        <v>0</v>
      </c>
      <c r="T53" s="324">
        <f>AVERAGE(F53:R53)</f>
        <v>4.6153846153846149E-3</v>
      </c>
    </row>
    <row r="54" spans="3:20" ht="15.75" x14ac:dyDescent="0.2">
      <c r="C54" s="328"/>
      <c r="D54" s="334"/>
      <c r="E54" s="322"/>
      <c r="T54" s="324"/>
    </row>
    <row r="55" spans="3:20" ht="18.75" x14ac:dyDescent="0.3">
      <c r="C55" s="328"/>
      <c r="D55" s="334"/>
      <c r="E55" s="322" t="s">
        <v>998</v>
      </c>
      <c r="F55" s="323"/>
      <c r="G55" s="335">
        <f>IF(T55&gt;=4,3,IF((AND(T55&gt;=3,T55&lt;4)),2,IF((AND(T55&lt;3,T55&lt;3)),1,0)))</f>
        <v>3</v>
      </c>
      <c r="T55" s="323">
        <f>SUM(T49:T53)</f>
        <v>4.7</v>
      </c>
    </row>
    <row r="56" spans="3:20" ht="15.75" x14ac:dyDescent="0.2">
      <c r="C56" s="328"/>
      <c r="D56" s="334"/>
      <c r="E56" s="322"/>
    </row>
    <row r="57" spans="3:20" ht="15.75" x14ac:dyDescent="0.2">
      <c r="C57" s="328"/>
      <c r="D57" s="329"/>
      <c r="E57" s="330"/>
      <c r="F57" s="214"/>
      <c r="G57" s="214"/>
      <c r="H57" s="301" t="s">
        <v>1031</v>
      </c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</row>
    <row r="58" spans="3:20" ht="15.75" x14ac:dyDescent="0.2">
      <c r="C58" s="328"/>
      <c r="D58" s="329"/>
      <c r="E58" s="330"/>
      <c r="F58" s="796" t="s">
        <v>1032</v>
      </c>
      <c r="G58" s="796"/>
      <c r="H58" s="796"/>
      <c r="I58" s="796"/>
      <c r="J58" s="796"/>
      <c r="K58" s="796"/>
      <c r="L58" s="796"/>
      <c r="M58" s="796"/>
      <c r="N58" s="796"/>
      <c r="O58" s="796"/>
      <c r="P58" s="796"/>
      <c r="Q58" s="796"/>
      <c r="R58" s="796"/>
      <c r="S58" s="214"/>
      <c r="T58" s="214"/>
    </row>
    <row r="59" spans="3:20" ht="15.75" x14ac:dyDescent="0.2">
      <c r="C59" s="328"/>
      <c r="D59" s="329"/>
      <c r="E59" s="330" t="s">
        <v>854</v>
      </c>
      <c r="F59" s="330" t="s">
        <v>942</v>
      </c>
      <c r="G59" s="330" t="s">
        <v>943</v>
      </c>
      <c r="H59" s="330" t="s">
        <v>944</v>
      </c>
      <c r="I59" s="330" t="s">
        <v>945</v>
      </c>
      <c r="J59" s="330" t="s">
        <v>946</v>
      </c>
      <c r="K59" s="330" t="s">
        <v>947</v>
      </c>
      <c r="L59" s="330" t="s">
        <v>948</v>
      </c>
      <c r="M59" s="330" t="s">
        <v>949</v>
      </c>
      <c r="N59" s="330" t="s">
        <v>950</v>
      </c>
      <c r="O59" s="330" t="s">
        <v>951</v>
      </c>
      <c r="P59" s="330" t="s">
        <v>1002</v>
      </c>
      <c r="Q59" s="330" t="s">
        <v>1003</v>
      </c>
      <c r="R59" s="330" t="s">
        <v>1004</v>
      </c>
      <c r="S59" s="298"/>
      <c r="T59" s="330" t="s">
        <v>1005</v>
      </c>
    </row>
    <row r="60" spans="3:20" ht="15.75" x14ac:dyDescent="0.2">
      <c r="C60" s="328"/>
      <c r="D60" s="329" t="s">
        <v>1006</v>
      </c>
      <c r="E60" s="331" t="s">
        <v>1007</v>
      </c>
      <c r="F60" s="298">
        <v>28</v>
      </c>
      <c r="G60" s="298">
        <v>27</v>
      </c>
      <c r="H60" s="298">
        <v>26</v>
      </c>
      <c r="I60" s="298">
        <v>25</v>
      </c>
      <c r="J60" s="298">
        <v>24</v>
      </c>
      <c r="K60" s="298">
        <v>23</v>
      </c>
      <c r="L60" s="298">
        <v>28</v>
      </c>
      <c r="M60" s="298">
        <v>25</v>
      </c>
      <c r="N60" s="298">
        <v>25</v>
      </c>
      <c r="O60" s="298">
        <v>23</v>
      </c>
      <c r="P60" s="298">
        <v>28</v>
      </c>
      <c r="Q60" s="298">
        <v>29</v>
      </c>
      <c r="R60" s="298">
        <v>23</v>
      </c>
      <c r="S60" s="298"/>
      <c r="T60" s="298"/>
    </row>
    <row r="61" spans="3:20" ht="15.75" x14ac:dyDescent="0.2">
      <c r="C61" s="328"/>
      <c r="D61" s="329"/>
      <c r="E61" s="331">
        <v>5</v>
      </c>
      <c r="F61" s="332">
        <f>(F60/$H$3)*100</f>
        <v>93.333333333333329</v>
      </c>
      <c r="G61" s="332">
        <f t="shared" ref="G61:R61" si="16">(G60/$H$3)*100</f>
        <v>90</v>
      </c>
      <c r="H61" s="332">
        <f t="shared" si="16"/>
        <v>86.666666666666671</v>
      </c>
      <c r="I61" s="332">
        <f t="shared" si="16"/>
        <v>83.333333333333343</v>
      </c>
      <c r="J61" s="332">
        <f t="shared" si="16"/>
        <v>80</v>
      </c>
      <c r="K61" s="332">
        <f t="shared" si="16"/>
        <v>76.666666666666671</v>
      </c>
      <c r="L61" s="332">
        <f t="shared" si="16"/>
        <v>93.333333333333329</v>
      </c>
      <c r="M61" s="332">
        <f t="shared" si="16"/>
        <v>83.333333333333343</v>
      </c>
      <c r="N61" s="332">
        <f t="shared" si="16"/>
        <v>83.333333333333343</v>
      </c>
      <c r="O61" s="332">
        <f t="shared" si="16"/>
        <v>76.666666666666671</v>
      </c>
      <c r="P61" s="332">
        <f t="shared" si="16"/>
        <v>93.333333333333329</v>
      </c>
      <c r="Q61" s="332">
        <f t="shared" si="16"/>
        <v>96.666666666666671</v>
      </c>
      <c r="R61" s="332">
        <f t="shared" si="16"/>
        <v>76.666666666666671</v>
      </c>
      <c r="S61" s="298"/>
      <c r="T61" s="332">
        <f>AVERAGE((F61:R61))</f>
        <v>85.641025641025649</v>
      </c>
    </row>
    <row r="62" spans="3:20" ht="15.75" x14ac:dyDescent="0.2">
      <c r="C62" s="328"/>
      <c r="D62" s="329"/>
      <c r="E62" s="331" t="s">
        <v>1008</v>
      </c>
      <c r="F62" s="298">
        <v>2</v>
      </c>
      <c r="G62" s="298">
        <v>2</v>
      </c>
      <c r="H62" s="298">
        <v>3</v>
      </c>
      <c r="I62" s="298">
        <v>4</v>
      </c>
      <c r="J62" s="298">
        <v>5</v>
      </c>
      <c r="K62" s="298">
        <v>6</v>
      </c>
      <c r="L62" s="298">
        <v>2</v>
      </c>
      <c r="M62" s="298">
        <v>5</v>
      </c>
      <c r="N62" s="298">
        <v>4</v>
      </c>
      <c r="O62" s="298">
        <v>4</v>
      </c>
      <c r="P62" s="298">
        <v>2</v>
      </c>
      <c r="Q62" s="298">
        <v>0</v>
      </c>
      <c r="R62" s="298">
        <v>6</v>
      </c>
      <c r="S62" s="298"/>
      <c r="T62" s="298"/>
    </row>
    <row r="63" spans="3:20" ht="15.75" x14ac:dyDescent="0.2">
      <c r="C63" s="328"/>
      <c r="D63" s="329"/>
      <c r="E63" s="331">
        <v>4</v>
      </c>
      <c r="F63" s="332">
        <f>(F62/$H$3)*100</f>
        <v>6.666666666666667</v>
      </c>
      <c r="G63" s="332">
        <f t="shared" ref="G63:R63" si="17">(G62/$H$3)*100</f>
        <v>6.666666666666667</v>
      </c>
      <c r="H63" s="332">
        <f t="shared" si="17"/>
        <v>10</v>
      </c>
      <c r="I63" s="332">
        <f t="shared" si="17"/>
        <v>13.333333333333334</v>
      </c>
      <c r="J63" s="332">
        <f t="shared" si="17"/>
        <v>16.666666666666664</v>
      </c>
      <c r="K63" s="332">
        <f t="shared" si="17"/>
        <v>20</v>
      </c>
      <c r="L63" s="332">
        <f t="shared" si="17"/>
        <v>6.666666666666667</v>
      </c>
      <c r="M63" s="332">
        <f t="shared" si="17"/>
        <v>16.666666666666664</v>
      </c>
      <c r="N63" s="332">
        <f t="shared" si="17"/>
        <v>13.333333333333334</v>
      </c>
      <c r="O63" s="332">
        <f t="shared" si="17"/>
        <v>13.333333333333334</v>
      </c>
      <c r="P63" s="332">
        <f t="shared" si="17"/>
        <v>6.666666666666667</v>
      </c>
      <c r="Q63" s="332">
        <f t="shared" si="17"/>
        <v>0</v>
      </c>
      <c r="R63" s="332">
        <f t="shared" si="17"/>
        <v>20</v>
      </c>
      <c r="S63" s="298"/>
      <c r="T63" s="332">
        <f>AVERAGE((F63:R63))</f>
        <v>11.538461538461538</v>
      </c>
    </row>
    <row r="64" spans="3:20" ht="15.75" x14ac:dyDescent="0.2">
      <c r="C64" s="328"/>
      <c r="D64" s="329"/>
      <c r="E64" s="331" t="s">
        <v>1009</v>
      </c>
      <c r="F64" s="298">
        <v>0</v>
      </c>
      <c r="G64" s="298">
        <v>0</v>
      </c>
      <c r="H64" s="298">
        <v>1</v>
      </c>
      <c r="I64" s="298">
        <v>1</v>
      </c>
      <c r="J64" s="298">
        <v>1</v>
      </c>
      <c r="K64" s="298">
        <v>1</v>
      </c>
      <c r="L64" s="298">
        <v>0</v>
      </c>
      <c r="M64" s="298">
        <v>0</v>
      </c>
      <c r="N64" s="298">
        <v>1</v>
      </c>
      <c r="O64" s="298">
        <v>2</v>
      </c>
      <c r="P64" s="298">
        <v>0</v>
      </c>
      <c r="Q64" s="298">
        <v>1</v>
      </c>
      <c r="R64" s="298">
        <v>1</v>
      </c>
      <c r="S64" s="298"/>
      <c r="T64" s="298"/>
    </row>
    <row r="65" spans="3:20" ht="15.75" x14ac:dyDescent="0.2">
      <c r="C65" s="328"/>
      <c r="D65" s="329"/>
      <c r="E65" s="331">
        <v>3</v>
      </c>
      <c r="F65" s="332">
        <f>(F64/$H$3)*100</f>
        <v>0</v>
      </c>
      <c r="G65" s="332">
        <f t="shared" ref="G65:R65" si="18">(G64/$H$3)*100</f>
        <v>0</v>
      </c>
      <c r="H65" s="332">
        <f t="shared" si="18"/>
        <v>3.3333333333333335</v>
      </c>
      <c r="I65" s="332">
        <f t="shared" si="18"/>
        <v>3.3333333333333335</v>
      </c>
      <c r="J65" s="332">
        <f t="shared" si="18"/>
        <v>3.3333333333333335</v>
      </c>
      <c r="K65" s="332">
        <f t="shared" si="18"/>
        <v>3.3333333333333335</v>
      </c>
      <c r="L65" s="332">
        <f t="shared" si="18"/>
        <v>0</v>
      </c>
      <c r="M65" s="332">
        <f t="shared" si="18"/>
        <v>0</v>
      </c>
      <c r="N65" s="332">
        <f t="shared" si="18"/>
        <v>3.3333333333333335</v>
      </c>
      <c r="O65" s="332">
        <f t="shared" si="18"/>
        <v>6.666666666666667</v>
      </c>
      <c r="P65" s="332">
        <f t="shared" si="18"/>
        <v>0</v>
      </c>
      <c r="Q65" s="332">
        <f t="shared" si="18"/>
        <v>3.3333333333333335</v>
      </c>
      <c r="R65" s="332">
        <f t="shared" si="18"/>
        <v>3.3333333333333335</v>
      </c>
      <c r="S65" s="298"/>
      <c r="T65" s="332">
        <f>AVERAGE((F65:R65))</f>
        <v>2.3076923076923075</v>
      </c>
    </row>
    <row r="66" spans="3:20" ht="15.75" x14ac:dyDescent="0.2">
      <c r="C66" s="328"/>
      <c r="D66" s="329"/>
      <c r="E66" s="331" t="s">
        <v>1016</v>
      </c>
      <c r="F66" s="298">
        <v>0</v>
      </c>
      <c r="G66" s="298">
        <v>0</v>
      </c>
      <c r="H66" s="298">
        <v>0</v>
      </c>
      <c r="I66" s="298">
        <v>0</v>
      </c>
      <c r="J66" s="298">
        <v>0</v>
      </c>
      <c r="K66" s="298">
        <v>0</v>
      </c>
      <c r="L66" s="298">
        <v>0</v>
      </c>
      <c r="M66" s="298">
        <v>0</v>
      </c>
      <c r="N66" s="298">
        <v>0</v>
      </c>
      <c r="O66" s="298">
        <v>0</v>
      </c>
      <c r="P66" s="298">
        <v>0</v>
      </c>
      <c r="Q66" s="298">
        <v>0</v>
      </c>
      <c r="R66" s="298">
        <v>0</v>
      </c>
      <c r="S66" s="298"/>
      <c r="T66" s="298"/>
    </row>
    <row r="67" spans="3:20" ht="15.75" x14ac:dyDescent="0.2">
      <c r="C67" s="328"/>
      <c r="D67" s="329"/>
      <c r="E67" s="331">
        <v>2</v>
      </c>
      <c r="F67" s="332">
        <f>(F66/$H$3)*100</f>
        <v>0</v>
      </c>
      <c r="G67" s="332">
        <f t="shared" ref="G67:R67" si="19">(G66/$H$3)*100</f>
        <v>0</v>
      </c>
      <c r="H67" s="332">
        <f t="shared" si="19"/>
        <v>0</v>
      </c>
      <c r="I67" s="332">
        <f t="shared" si="19"/>
        <v>0</v>
      </c>
      <c r="J67" s="332">
        <f t="shared" si="19"/>
        <v>0</v>
      </c>
      <c r="K67" s="332">
        <f t="shared" si="19"/>
        <v>0</v>
      </c>
      <c r="L67" s="332">
        <f t="shared" si="19"/>
        <v>0</v>
      </c>
      <c r="M67" s="332">
        <f t="shared" si="19"/>
        <v>0</v>
      </c>
      <c r="N67" s="332">
        <f t="shared" si="19"/>
        <v>0</v>
      </c>
      <c r="O67" s="332">
        <f t="shared" si="19"/>
        <v>0</v>
      </c>
      <c r="P67" s="332">
        <f t="shared" si="19"/>
        <v>0</v>
      </c>
      <c r="Q67" s="332">
        <f t="shared" si="19"/>
        <v>0</v>
      </c>
      <c r="R67" s="332">
        <f t="shared" si="19"/>
        <v>0</v>
      </c>
      <c r="S67" s="298"/>
      <c r="T67" s="332">
        <f>AVERAGE((F67:R67))</f>
        <v>0</v>
      </c>
    </row>
    <row r="68" spans="3:20" ht="15.75" x14ac:dyDescent="0.2">
      <c r="C68" s="328"/>
      <c r="D68" s="329"/>
      <c r="E68" s="331" t="s">
        <v>1017</v>
      </c>
      <c r="F68" s="298">
        <v>0</v>
      </c>
      <c r="G68" s="298">
        <v>1</v>
      </c>
      <c r="H68" s="298">
        <v>0</v>
      </c>
      <c r="I68" s="298">
        <v>0</v>
      </c>
      <c r="J68" s="298">
        <v>0</v>
      </c>
      <c r="K68" s="298">
        <v>0</v>
      </c>
      <c r="L68" s="298">
        <v>0</v>
      </c>
      <c r="M68" s="298">
        <v>0</v>
      </c>
      <c r="N68" s="298">
        <v>0</v>
      </c>
      <c r="O68" s="298">
        <v>1</v>
      </c>
      <c r="P68" s="298">
        <v>0</v>
      </c>
      <c r="Q68" s="298">
        <v>0</v>
      </c>
      <c r="R68" s="298">
        <v>0</v>
      </c>
      <c r="S68" s="298"/>
      <c r="T68" s="298"/>
    </row>
    <row r="69" spans="3:20" ht="15.75" x14ac:dyDescent="0.2">
      <c r="C69" s="328"/>
      <c r="D69" s="329"/>
      <c r="E69" s="331">
        <v>1</v>
      </c>
      <c r="F69" s="332">
        <f>(F68/$H$3)*100</f>
        <v>0</v>
      </c>
      <c r="G69" s="332">
        <f t="shared" ref="G69:R69" si="20">(G68/$H$3)*100</f>
        <v>3.3333333333333335</v>
      </c>
      <c r="H69" s="332">
        <f t="shared" si="20"/>
        <v>0</v>
      </c>
      <c r="I69" s="332">
        <f t="shared" si="20"/>
        <v>0</v>
      </c>
      <c r="J69" s="332">
        <f t="shared" si="20"/>
        <v>0</v>
      </c>
      <c r="K69" s="332">
        <f t="shared" si="20"/>
        <v>0</v>
      </c>
      <c r="L69" s="332">
        <f t="shared" si="20"/>
        <v>0</v>
      </c>
      <c r="M69" s="332">
        <f t="shared" si="20"/>
        <v>0</v>
      </c>
      <c r="N69" s="332">
        <f t="shared" si="20"/>
        <v>0</v>
      </c>
      <c r="O69" s="332">
        <f t="shared" si="20"/>
        <v>3.3333333333333335</v>
      </c>
      <c r="P69" s="332">
        <f t="shared" si="20"/>
        <v>0</v>
      </c>
      <c r="Q69" s="332">
        <f t="shared" si="20"/>
        <v>0</v>
      </c>
      <c r="R69" s="332">
        <f t="shared" si="20"/>
        <v>0</v>
      </c>
      <c r="S69" s="298"/>
      <c r="T69" s="332">
        <f>AVERAGE((F69:R69))</f>
        <v>0.51282051282051289</v>
      </c>
    </row>
    <row r="70" spans="3:20" ht="15.75" x14ac:dyDescent="0.2">
      <c r="C70" s="328"/>
      <c r="D70" s="329"/>
      <c r="E70" s="330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298"/>
      <c r="T70" s="298"/>
    </row>
    <row r="71" spans="3:20" ht="15.75" x14ac:dyDescent="0.2">
      <c r="C71" s="328"/>
      <c r="D71" s="329"/>
      <c r="E71" s="330" t="s">
        <v>1025</v>
      </c>
      <c r="F71" s="298">
        <f>SUM(F60,F62,F64,F66,F68)</f>
        <v>30</v>
      </c>
      <c r="G71" s="298">
        <f t="shared" ref="G71:R71" si="21">SUM(G60,G62,G64,G66,G68)</f>
        <v>30</v>
      </c>
      <c r="H71" s="298">
        <f t="shared" si="21"/>
        <v>30</v>
      </c>
      <c r="I71" s="298">
        <f t="shared" si="21"/>
        <v>30</v>
      </c>
      <c r="J71" s="298">
        <f t="shared" si="21"/>
        <v>30</v>
      </c>
      <c r="K71" s="298">
        <f t="shared" si="21"/>
        <v>30</v>
      </c>
      <c r="L71" s="298">
        <f t="shared" si="21"/>
        <v>30</v>
      </c>
      <c r="M71" s="298">
        <f t="shared" si="21"/>
        <v>30</v>
      </c>
      <c r="N71" s="298">
        <f t="shared" si="21"/>
        <v>30</v>
      </c>
      <c r="O71" s="298">
        <f t="shared" si="21"/>
        <v>30</v>
      </c>
      <c r="P71" s="298">
        <f t="shared" si="21"/>
        <v>30</v>
      </c>
      <c r="Q71" s="298">
        <f t="shared" si="21"/>
        <v>30</v>
      </c>
      <c r="R71" s="298">
        <f t="shared" si="21"/>
        <v>30</v>
      </c>
      <c r="S71" s="298"/>
      <c r="T71" s="298"/>
    </row>
    <row r="72" spans="3:20" ht="15.75" x14ac:dyDescent="0.2">
      <c r="C72" s="328"/>
      <c r="D72" s="329"/>
      <c r="E72" s="330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333">
        <f>SUM(T61:T69)</f>
        <v>100</v>
      </c>
    </row>
    <row r="73" spans="3:20" ht="15.75" x14ac:dyDescent="0.2">
      <c r="C73" s="328"/>
      <c r="D73" s="334"/>
      <c r="E73" s="322"/>
      <c r="T73" s="323"/>
    </row>
    <row r="74" spans="3:20" ht="15.75" x14ac:dyDescent="0.2">
      <c r="C74" s="328"/>
      <c r="D74" s="334"/>
      <c r="E74" s="322" t="s">
        <v>1026</v>
      </c>
      <c r="F74" s="323">
        <f>(F60*$E$61)/$H$3</f>
        <v>4.666666666666667</v>
      </c>
      <c r="G74" s="323">
        <f t="shared" ref="G74:R74" si="22">(G60*$E$61)/$H$3</f>
        <v>4.5</v>
      </c>
      <c r="H74" s="323">
        <f t="shared" si="22"/>
        <v>4.333333333333333</v>
      </c>
      <c r="I74" s="323">
        <f t="shared" si="22"/>
        <v>4.166666666666667</v>
      </c>
      <c r="J74" s="323">
        <f t="shared" si="22"/>
        <v>4</v>
      </c>
      <c r="K74" s="323">
        <f t="shared" si="22"/>
        <v>3.8333333333333335</v>
      </c>
      <c r="L74" s="323">
        <f t="shared" si="22"/>
        <v>4.666666666666667</v>
      </c>
      <c r="M74" s="323">
        <f t="shared" si="22"/>
        <v>4.166666666666667</v>
      </c>
      <c r="N74" s="323">
        <f t="shared" si="22"/>
        <v>4.166666666666667</v>
      </c>
      <c r="O74" s="323">
        <f t="shared" si="22"/>
        <v>3.8333333333333335</v>
      </c>
      <c r="P74" s="323">
        <f t="shared" si="22"/>
        <v>4.666666666666667</v>
      </c>
      <c r="Q74" s="323">
        <f t="shared" si="22"/>
        <v>4.833333333333333</v>
      </c>
      <c r="R74" s="323">
        <f t="shared" si="22"/>
        <v>3.8333333333333335</v>
      </c>
      <c r="T74" s="324">
        <f>AVERAGE(F74:R74)</f>
        <v>4.2820512820512828</v>
      </c>
    </row>
    <row r="75" spans="3:20" ht="15.75" x14ac:dyDescent="0.2">
      <c r="C75" s="328"/>
      <c r="D75" s="334"/>
      <c r="E75" s="322" t="s">
        <v>1027</v>
      </c>
      <c r="F75" s="323">
        <f>(F62*$E$63)/$H$3</f>
        <v>0.26666666666666666</v>
      </c>
      <c r="G75" s="323">
        <f t="shared" ref="G75:R75" si="23">(G62*$E$63)/$H$3</f>
        <v>0.26666666666666666</v>
      </c>
      <c r="H75" s="323">
        <f t="shared" si="23"/>
        <v>0.4</v>
      </c>
      <c r="I75" s="323">
        <f t="shared" si="23"/>
        <v>0.53333333333333333</v>
      </c>
      <c r="J75" s="323">
        <f t="shared" si="23"/>
        <v>0.66666666666666663</v>
      </c>
      <c r="K75" s="323">
        <f t="shared" si="23"/>
        <v>0.8</v>
      </c>
      <c r="L75" s="323">
        <f t="shared" si="23"/>
        <v>0.26666666666666666</v>
      </c>
      <c r="M75" s="323">
        <f t="shared" si="23"/>
        <v>0.66666666666666663</v>
      </c>
      <c r="N75" s="323">
        <f t="shared" si="23"/>
        <v>0.53333333333333333</v>
      </c>
      <c r="O75" s="323">
        <f t="shared" si="23"/>
        <v>0.53333333333333333</v>
      </c>
      <c r="P75" s="323">
        <f t="shared" si="23"/>
        <v>0.26666666666666666</v>
      </c>
      <c r="Q75" s="323">
        <f t="shared" si="23"/>
        <v>0</v>
      </c>
      <c r="R75" s="323">
        <f t="shared" si="23"/>
        <v>0.8</v>
      </c>
      <c r="T75" s="324">
        <f>AVERAGE(F75:R75)</f>
        <v>0.46153846153846156</v>
      </c>
    </row>
    <row r="76" spans="3:20" ht="15.75" x14ac:dyDescent="0.2">
      <c r="C76" s="328"/>
      <c r="D76" s="334"/>
      <c r="E76" s="322" t="s">
        <v>1028</v>
      </c>
      <c r="F76" s="323">
        <f>(F64*$E$65)/$H$3</f>
        <v>0</v>
      </c>
      <c r="G76" s="323">
        <f t="shared" ref="G76:R76" si="24">(G64*$E$65)/$H$3</f>
        <v>0</v>
      </c>
      <c r="H76" s="323">
        <f t="shared" si="24"/>
        <v>0.1</v>
      </c>
      <c r="I76" s="323">
        <f t="shared" si="24"/>
        <v>0.1</v>
      </c>
      <c r="J76" s="323">
        <f t="shared" si="24"/>
        <v>0.1</v>
      </c>
      <c r="K76" s="323">
        <f t="shared" si="24"/>
        <v>0.1</v>
      </c>
      <c r="L76" s="323">
        <f t="shared" si="24"/>
        <v>0</v>
      </c>
      <c r="M76" s="323">
        <f t="shared" si="24"/>
        <v>0</v>
      </c>
      <c r="N76" s="323">
        <f t="shared" si="24"/>
        <v>0.1</v>
      </c>
      <c r="O76" s="323">
        <f t="shared" si="24"/>
        <v>0.2</v>
      </c>
      <c r="P76" s="323">
        <f t="shared" si="24"/>
        <v>0</v>
      </c>
      <c r="Q76" s="323">
        <f t="shared" si="24"/>
        <v>0.1</v>
      </c>
      <c r="R76" s="323">
        <f t="shared" si="24"/>
        <v>0.1</v>
      </c>
      <c r="T76" s="324">
        <f>AVERAGE(F76:R76)</f>
        <v>6.9230769230769221E-2</v>
      </c>
    </row>
    <row r="77" spans="3:20" ht="15.75" x14ac:dyDescent="0.2">
      <c r="C77" s="328"/>
      <c r="D77" s="334"/>
      <c r="E77" s="322" t="s">
        <v>1029</v>
      </c>
      <c r="F77" s="323">
        <f>(F66*$E$67)/$H$3</f>
        <v>0</v>
      </c>
      <c r="G77" s="323">
        <f t="shared" ref="G77:R77" si="25">(G66*$E$67)/$H$3</f>
        <v>0</v>
      </c>
      <c r="H77" s="323">
        <f t="shared" si="25"/>
        <v>0</v>
      </c>
      <c r="I77" s="323">
        <f t="shared" si="25"/>
        <v>0</v>
      </c>
      <c r="J77" s="323">
        <f t="shared" si="25"/>
        <v>0</v>
      </c>
      <c r="K77" s="323">
        <f t="shared" si="25"/>
        <v>0</v>
      </c>
      <c r="L77" s="323">
        <f t="shared" si="25"/>
        <v>0</v>
      </c>
      <c r="M77" s="323">
        <f t="shared" si="25"/>
        <v>0</v>
      </c>
      <c r="N77" s="323">
        <f t="shared" si="25"/>
        <v>0</v>
      </c>
      <c r="O77" s="323">
        <f t="shared" si="25"/>
        <v>0</v>
      </c>
      <c r="P77" s="323">
        <f t="shared" si="25"/>
        <v>0</v>
      </c>
      <c r="Q77" s="323">
        <f t="shared" si="25"/>
        <v>0</v>
      </c>
      <c r="R77" s="323">
        <f t="shared" si="25"/>
        <v>0</v>
      </c>
      <c r="T77" s="324">
        <f>AVERAGE(F77:R77)</f>
        <v>0</v>
      </c>
    </row>
    <row r="78" spans="3:20" ht="15.75" x14ac:dyDescent="0.2">
      <c r="C78" s="328"/>
      <c r="D78" s="334"/>
      <c r="E78" s="322" t="s">
        <v>1030</v>
      </c>
      <c r="F78" s="323">
        <f>(F68*$E$69)/$H$3</f>
        <v>0</v>
      </c>
      <c r="G78" s="323">
        <f t="shared" ref="G78:R78" si="26">(G68*$E$69)/$H$3</f>
        <v>3.3333333333333333E-2</v>
      </c>
      <c r="H78" s="323">
        <f t="shared" si="26"/>
        <v>0</v>
      </c>
      <c r="I78" s="323">
        <f t="shared" si="26"/>
        <v>0</v>
      </c>
      <c r="J78" s="323">
        <f t="shared" si="26"/>
        <v>0</v>
      </c>
      <c r="K78" s="323">
        <f t="shared" si="26"/>
        <v>0</v>
      </c>
      <c r="L78" s="323">
        <f t="shared" si="26"/>
        <v>0</v>
      </c>
      <c r="M78" s="323">
        <f t="shared" si="26"/>
        <v>0</v>
      </c>
      <c r="N78" s="323">
        <f t="shared" si="26"/>
        <v>0</v>
      </c>
      <c r="O78" s="323">
        <f t="shared" si="26"/>
        <v>3.3333333333333333E-2</v>
      </c>
      <c r="P78" s="323">
        <f t="shared" si="26"/>
        <v>0</v>
      </c>
      <c r="Q78" s="323">
        <f t="shared" si="26"/>
        <v>0</v>
      </c>
      <c r="R78" s="323">
        <f t="shared" si="26"/>
        <v>0</v>
      </c>
      <c r="T78" s="324">
        <f>AVERAGE(F78:R78)</f>
        <v>5.1282051282051282E-3</v>
      </c>
    </row>
    <row r="79" spans="3:20" ht="15.75" x14ac:dyDescent="0.2">
      <c r="C79" s="328"/>
      <c r="D79" s="334"/>
      <c r="E79" s="322"/>
      <c r="T79" s="324"/>
    </row>
    <row r="80" spans="3:20" ht="18.75" x14ac:dyDescent="0.3">
      <c r="C80" s="328"/>
      <c r="D80" s="334"/>
      <c r="E80" s="322" t="s">
        <v>998</v>
      </c>
      <c r="F80" s="323"/>
      <c r="G80" s="335">
        <f>IF(T80&gt;=4,3,IF((AND(T80&gt;=3,T80&lt;4)),2,IF((AND(T80&lt;3,T80&lt;3)),1,0)))</f>
        <v>3</v>
      </c>
      <c r="T80" s="323">
        <f>SUM(T74:T78)</f>
        <v>4.8179487179487186</v>
      </c>
    </row>
    <row r="81" spans="3:19" ht="15.75" x14ac:dyDescent="0.2">
      <c r="C81" s="328"/>
      <c r="D81" s="334"/>
      <c r="E81" s="322"/>
    </row>
    <row r="82" spans="3:19" ht="15.75" x14ac:dyDescent="0.2">
      <c r="C82" s="328"/>
      <c r="D82" s="334"/>
      <c r="E82" s="322"/>
    </row>
    <row r="83" spans="3:19" ht="15.75" x14ac:dyDescent="0.2">
      <c r="C83" s="328"/>
      <c r="D83" s="334"/>
      <c r="E83" s="322"/>
    </row>
    <row r="84" spans="3:19" ht="15.75" x14ac:dyDescent="0.2">
      <c r="C84" s="328"/>
      <c r="D84" s="334"/>
      <c r="E84" s="322"/>
    </row>
    <row r="85" spans="3:19" ht="15.75" x14ac:dyDescent="0.2">
      <c r="C85" s="328"/>
      <c r="D85" s="330"/>
      <c r="E85" s="214"/>
      <c r="F85" s="214"/>
      <c r="G85" s="301" t="s">
        <v>1033</v>
      </c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</row>
    <row r="86" spans="3:19" ht="15.75" x14ac:dyDescent="0.2">
      <c r="C86" s="328"/>
      <c r="D86" s="330"/>
      <c r="E86" s="796" t="s">
        <v>1034</v>
      </c>
      <c r="F86" s="796"/>
      <c r="G86" s="796"/>
      <c r="H86" s="796"/>
      <c r="I86" s="796"/>
      <c r="J86" s="796"/>
      <c r="K86" s="796"/>
      <c r="L86" s="796"/>
      <c r="M86" s="796"/>
      <c r="N86" s="796"/>
      <c r="O86" s="796"/>
      <c r="P86" s="796"/>
      <c r="Q86" s="796"/>
      <c r="R86" s="214"/>
      <c r="S86" s="214"/>
    </row>
    <row r="87" spans="3:19" ht="15.75" x14ac:dyDescent="0.2">
      <c r="C87" s="328"/>
      <c r="D87" s="330" t="s">
        <v>854</v>
      </c>
      <c r="E87" s="330" t="s">
        <v>942</v>
      </c>
      <c r="F87" s="330" t="s">
        <v>943</v>
      </c>
      <c r="G87" s="330" t="s">
        <v>944</v>
      </c>
      <c r="H87" s="330" t="s">
        <v>945</v>
      </c>
      <c r="I87" s="330" t="s">
        <v>946</v>
      </c>
      <c r="J87" s="330" t="s">
        <v>947</v>
      </c>
      <c r="K87" s="330" t="s">
        <v>948</v>
      </c>
      <c r="L87" s="330" t="s">
        <v>949</v>
      </c>
      <c r="M87" s="330" t="s">
        <v>950</v>
      </c>
      <c r="N87" s="330" t="s">
        <v>951</v>
      </c>
      <c r="O87" s="330" t="s">
        <v>1002</v>
      </c>
      <c r="P87" s="330" t="s">
        <v>1003</v>
      </c>
      <c r="Q87" s="330" t="s">
        <v>1004</v>
      </c>
      <c r="R87" s="298"/>
      <c r="S87" s="330" t="s">
        <v>1005</v>
      </c>
    </row>
    <row r="88" spans="3:19" ht="15.75" x14ac:dyDescent="0.2">
      <c r="C88" s="328"/>
      <c r="D88" s="331" t="s">
        <v>1007</v>
      </c>
      <c r="E88" s="298">
        <v>13</v>
      </c>
      <c r="F88" s="298">
        <v>12</v>
      </c>
      <c r="G88" s="298">
        <v>14</v>
      </c>
      <c r="H88" s="298">
        <v>12</v>
      </c>
      <c r="I88" s="298">
        <v>15</v>
      </c>
      <c r="J88" s="298">
        <v>14</v>
      </c>
      <c r="K88" s="298">
        <v>10</v>
      </c>
      <c r="L88" s="298">
        <v>12</v>
      </c>
      <c r="M88" s="298">
        <v>13</v>
      </c>
      <c r="N88" s="298">
        <v>10</v>
      </c>
      <c r="O88" s="298">
        <v>12</v>
      </c>
      <c r="P88" s="298">
        <v>15</v>
      </c>
      <c r="Q88" s="298">
        <v>14</v>
      </c>
      <c r="R88" s="298"/>
      <c r="S88" s="298"/>
    </row>
    <row r="89" spans="3:19" ht="15.75" x14ac:dyDescent="0.2">
      <c r="C89" s="328"/>
      <c r="D89" s="331">
        <v>5</v>
      </c>
      <c r="E89" s="332">
        <f>(E88/$J$3)*100</f>
        <v>86.666666666666671</v>
      </c>
      <c r="F89" s="332">
        <f t="shared" ref="F89:Q89" si="27">(F88/$J$3)*100</f>
        <v>80</v>
      </c>
      <c r="G89" s="332">
        <f t="shared" si="27"/>
        <v>93.333333333333329</v>
      </c>
      <c r="H89" s="332">
        <f t="shared" si="27"/>
        <v>80</v>
      </c>
      <c r="I89" s="332">
        <f t="shared" si="27"/>
        <v>100</v>
      </c>
      <c r="J89" s="332">
        <f t="shared" si="27"/>
        <v>93.333333333333329</v>
      </c>
      <c r="K89" s="332">
        <f t="shared" si="27"/>
        <v>66.666666666666657</v>
      </c>
      <c r="L89" s="332">
        <f t="shared" si="27"/>
        <v>80</v>
      </c>
      <c r="M89" s="332">
        <f t="shared" si="27"/>
        <v>86.666666666666671</v>
      </c>
      <c r="N89" s="332">
        <f t="shared" si="27"/>
        <v>66.666666666666657</v>
      </c>
      <c r="O89" s="332">
        <f t="shared" si="27"/>
        <v>80</v>
      </c>
      <c r="P89" s="332">
        <f t="shared" si="27"/>
        <v>100</v>
      </c>
      <c r="Q89" s="332">
        <f t="shared" si="27"/>
        <v>93.333333333333329</v>
      </c>
      <c r="R89" s="298"/>
      <c r="S89" s="332">
        <f>AVERAGE((E89:Q89))</f>
        <v>85.12820512820511</v>
      </c>
    </row>
    <row r="90" spans="3:19" ht="15.75" x14ac:dyDescent="0.2">
      <c r="C90" s="328"/>
      <c r="D90" s="331" t="s">
        <v>1008</v>
      </c>
      <c r="E90" s="298">
        <v>2</v>
      </c>
      <c r="F90" s="298">
        <v>2</v>
      </c>
      <c r="G90" s="298">
        <v>1</v>
      </c>
      <c r="H90" s="298">
        <v>2</v>
      </c>
      <c r="I90" s="298">
        <v>0</v>
      </c>
      <c r="J90" s="298">
        <v>1</v>
      </c>
      <c r="K90" s="298">
        <v>4</v>
      </c>
      <c r="L90" s="298">
        <v>3</v>
      </c>
      <c r="M90" s="298">
        <v>2</v>
      </c>
      <c r="N90" s="298">
        <v>2</v>
      </c>
      <c r="O90" s="298">
        <v>2</v>
      </c>
      <c r="P90" s="298">
        <v>0</v>
      </c>
      <c r="Q90" s="298">
        <v>1</v>
      </c>
      <c r="R90" s="298"/>
      <c r="S90" s="298"/>
    </row>
    <row r="91" spans="3:19" ht="15.75" x14ac:dyDescent="0.2">
      <c r="C91" s="328"/>
      <c r="D91" s="331">
        <v>4</v>
      </c>
      <c r="E91" s="332">
        <f>(E90/$J$3)*100</f>
        <v>13.333333333333334</v>
      </c>
      <c r="F91" s="332">
        <f t="shared" ref="F91:Q91" si="28">(F90/$J$3)*100</f>
        <v>13.333333333333334</v>
      </c>
      <c r="G91" s="332">
        <f t="shared" si="28"/>
        <v>6.666666666666667</v>
      </c>
      <c r="H91" s="332">
        <f t="shared" si="28"/>
        <v>13.333333333333334</v>
      </c>
      <c r="I91" s="332">
        <f t="shared" si="28"/>
        <v>0</v>
      </c>
      <c r="J91" s="332">
        <f t="shared" si="28"/>
        <v>6.666666666666667</v>
      </c>
      <c r="K91" s="332">
        <f t="shared" si="28"/>
        <v>26.666666666666668</v>
      </c>
      <c r="L91" s="332">
        <f t="shared" si="28"/>
        <v>20</v>
      </c>
      <c r="M91" s="332">
        <f t="shared" si="28"/>
        <v>13.333333333333334</v>
      </c>
      <c r="N91" s="332">
        <f t="shared" si="28"/>
        <v>13.333333333333334</v>
      </c>
      <c r="O91" s="332">
        <f t="shared" si="28"/>
        <v>13.333333333333334</v>
      </c>
      <c r="P91" s="332">
        <f t="shared" si="28"/>
        <v>0</v>
      </c>
      <c r="Q91" s="332">
        <f t="shared" si="28"/>
        <v>6.666666666666667</v>
      </c>
      <c r="R91" s="298"/>
      <c r="S91" s="332">
        <f>AVERAGE((E91:Q91))</f>
        <v>11.282051282051281</v>
      </c>
    </row>
    <row r="92" spans="3:19" ht="15.75" x14ac:dyDescent="0.2">
      <c r="C92" s="328"/>
      <c r="D92" s="331" t="s">
        <v>1009</v>
      </c>
      <c r="E92" s="298">
        <v>0</v>
      </c>
      <c r="F92" s="298">
        <v>0</v>
      </c>
      <c r="G92" s="298">
        <v>0</v>
      </c>
      <c r="H92" s="298">
        <v>1</v>
      </c>
      <c r="I92" s="298">
        <v>0</v>
      </c>
      <c r="J92" s="298">
        <v>0</v>
      </c>
      <c r="K92" s="298">
        <v>1</v>
      </c>
      <c r="L92" s="298">
        <v>0</v>
      </c>
      <c r="M92" s="298">
        <v>0</v>
      </c>
      <c r="N92" s="298">
        <v>2</v>
      </c>
      <c r="O92" s="298">
        <v>1</v>
      </c>
      <c r="P92" s="298">
        <v>0</v>
      </c>
      <c r="Q92" s="298">
        <v>0</v>
      </c>
      <c r="R92" s="298"/>
      <c r="S92" s="298"/>
    </row>
    <row r="93" spans="3:19" ht="15.75" x14ac:dyDescent="0.2">
      <c r="C93" s="328"/>
      <c r="D93" s="331">
        <v>3</v>
      </c>
      <c r="E93" s="332">
        <f>(E92/$J$3)*100</f>
        <v>0</v>
      </c>
      <c r="F93" s="332">
        <f t="shared" ref="F93:Q93" si="29">(F92/$J$3)*100</f>
        <v>0</v>
      </c>
      <c r="G93" s="332">
        <f t="shared" si="29"/>
        <v>0</v>
      </c>
      <c r="H93" s="332">
        <f t="shared" si="29"/>
        <v>6.666666666666667</v>
      </c>
      <c r="I93" s="332">
        <f t="shared" si="29"/>
        <v>0</v>
      </c>
      <c r="J93" s="332">
        <f t="shared" si="29"/>
        <v>0</v>
      </c>
      <c r="K93" s="332">
        <f t="shared" si="29"/>
        <v>6.666666666666667</v>
      </c>
      <c r="L93" s="332">
        <f t="shared" si="29"/>
        <v>0</v>
      </c>
      <c r="M93" s="332">
        <f t="shared" si="29"/>
        <v>0</v>
      </c>
      <c r="N93" s="332">
        <f t="shared" si="29"/>
        <v>13.333333333333334</v>
      </c>
      <c r="O93" s="332">
        <f t="shared" si="29"/>
        <v>6.666666666666667</v>
      </c>
      <c r="P93" s="332">
        <f t="shared" si="29"/>
        <v>0</v>
      </c>
      <c r="Q93" s="332">
        <f t="shared" si="29"/>
        <v>0</v>
      </c>
      <c r="R93" s="298"/>
      <c r="S93" s="332">
        <f>AVERAGE((E93:Q93))</f>
        <v>2.5641025641025643</v>
      </c>
    </row>
    <row r="94" spans="3:19" ht="15.75" x14ac:dyDescent="0.2">
      <c r="C94" s="328"/>
      <c r="D94" s="331" t="s">
        <v>1016</v>
      </c>
      <c r="E94" s="298">
        <v>0</v>
      </c>
      <c r="F94" s="298">
        <v>0</v>
      </c>
      <c r="G94" s="298">
        <v>0</v>
      </c>
      <c r="H94" s="298">
        <v>0</v>
      </c>
      <c r="I94" s="298">
        <v>0</v>
      </c>
      <c r="J94" s="298">
        <v>0</v>
      </c>
      <c r="K94" s="298">
        <v>0</v>
      </c>
      <c r="L94" s="298">
        <v>0</v>
      </c>
      <c r="M94" s="298">
        <v>0</v>
      </c>
      <c r="N94" s="298">
        <v>0</v>
      </c>
      <c r="O94" s="298">
        <v>0</v>
      </c>
      <c r="P94" s="298">
        <v>0</v>
      </c>
      <c r="Q94" s="298">
        <v>0</v>
      </c>
      <c r="R94" s="298"/>
      <c r="S94" s="298"/>
    </row>
    <row r="95" spans="3:19" ht="15.75" x14ac:dyDescent="0.2">
      <c r="C95" s="328"/>
      <c r="D95" s="331">
        <v>2</v>
      </c>
      <c r="E95" s="332">
        <f>(E94/$J$3)*100</f>
        <v>0</v>
      </c>
      <c r="F95" s="332">
        <f t="shared" ref="F95:Q95" si="30">(F94/$J$3)*100</f>
        <v>0</v>
      </c>
      <c r="G95" s="332">
        <f t="shared" si="30"/>
        <v>0</v>
      </c>
      <c r="H95" s="332">
        <f t="shared" si="30"/>
        <v>0</v>
      </c>
      <c r="I95" s="332">
        <f t="shared" si="30"/>
        <v>0</v>
      </c>
      <c r="J95" s="332">
        <f t="shared" si="30"/>
        <v>0</v>
      </c>
      <c r="K95" s="332">
        <f t="shared" si="30"/>
        <v>0</v>
      </c>
      <c r="L95" s="332">
        <f t="shared" si="30"/>
        <v>0</v>
      </c>
      <c r="M95" s="332">
        <f t="shared" si="30"/>
        <v>0</v>
      </c>
      <c r="N95" s="332">
        <f t="shared" si="30"/>
        <v>0</v>
      </c>
      <c r="O95" s="332">
        <f t="shared" si="30"/>
        <v>0</v>
      </c>
      <c r="P95" s="332">
        <f t="shared" si="30"/>
        <v>0</v>
      </c>
      <c r="Q95" s="332">
        <f t="shared" si="30"/>
        <v>0</v>
      </c>
      <c r="R95" s="298"/>
      <c r="S95" s="332">
        <f>AVERAGE((E95:Q95))</f>
        <v>0</v>
      </c>
    </row>
    <row r="96" spans="3:19" ht="15.75" x14ac:dyDescent="0.2">
      <c r="C96" s="328"/>
      <c r="D96" s="331" t="s">
        <v>1017</v>
      </c>
      <c r="E96" s="298">
        <v>0</v>
      </c>
      <c r="F96" s="298">
        <v>1</v>
      </c>
      <c r="G96" s="298">
        <v>0</v>
      </c>
      <c r="H96" s="298">
        <v>0</v>
      </c>
      <c r="I96" s="298">
        <v>0</v>
      </c>
      <c r="J96" s="298">
        <v>0</v>
      </c>
      <c r="K96" s="298">
        <v>0</v>
      </c>
      <c r="L96" s="298">
        <v>0</v>
      </c>
      <c r="M96" s="298">
        <v>0</v>
      </c>
      <c r="N96" s="298">
        <v>1</v>
      </c>
      <c r="O96" s="298">
        <v>0</v>
      </c>
      <c r="P96" s="298">
        <v>0</v>
      </c>
      <c r="Q96" s="298">
        <v>0</v>
      </c>
      <c r="R96" s="298"/>
      <c r="S96" s="298"/>
    </row>
    <row r="97" spans="3:19" ht="15.75" x14ac:dyDescent="0.2">
      <c r="C97" s="328"/>
      <c r="D97" s="331">
        <v>1</v>
      </c>
      <c r="E97" s="332">
        <f>(E96/$J$3)*100</f>
        <v>0</v>
      </c>
      <c r="F97" s="332">
        <f t="shared" ref="F97:Q97" si="31">(F96/$J$3)*100</f>
        <v>6.666666666666667</v>
      </c>
      <c r="G97" s="332">
        <f t="shared" si="31"/>
        <v>0</v>
      </c>
      <c r="H97" s="332">
        <f t="shared" si="31"/>
        <v>0</v>
      </c>
      <c r="I97" s="332">
        <f t="shared" si="31"/>
        <v>0</v>
      </c>
      <c r="J97" s="332">
        <f t="shared" si="31"/>
        <v>0</v>
      </c>
      <c r="K97" s="332">
        <f t="shared" si="31"/>
        <v>0</v>
      </c>
      <c r="L97" s="332">
        <f t="shared" si="31"/>
        <v>0</v>
      </c>
      <c r="M97" s="332">
        <f t="shared" si="31"/>
        <v>0</v>
      </c>
      <c r="N97" s="332">
        <f t="shared" si="31"/>
        <v>6.666666666666667</v>
      </c>
      <c r="O97" s="332">
        <f t="shared" si="31"/>
        <v>0</v>
      </c>
      <c r="P97" s="332">
        <f t="shared" si="31"/>
        <v>0</v>
      </c>
      <c r="Q97" s="332">
        <f t="shared" si="31"/>
        <v>0</v>
      </c>
      <c r="R97" s="298"/>
      <c r="S97" s="332">
        <f>AVERAGE((E97:Q97))</f>
        <v>1.0256410256410258</v>
      </c>
    </row>
    <row r="98" spans="3:19" ht="15.75" x14ac:dyDescent="0.2">
      <c r="C98" s="328"/>
      <c r="D98" s="330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298"/>
    </row>
    <row r="99" spans="3:19" ht="15.75" x14ac:dyDescent="0.2">
      <c r="C99" s="328"/>
      <c r="D99" s="330" t="s">
        <v>1025</v>
      </c>
      <c r="E99" s="298">
        <f>SUM(E88,E90,E92,E94,E96)</f>
        <v>15</v>
      </c>
      <c r="F99" s="298">
        <f t="shared" ref="F99:Q99" si="32">SUM(F88,F90,F92,F94,F96)</f>
        <v>15</v>
      </c>
      <c r="G99" s="298">
        <f t="shared" si="32"/>
        <v>15</v>
      </c>
      <c r="H99" s="298">
        <f t="shared" si="32"/>
        <v>15</v>
      </c>
      <c r="I99" s="298">
        <f t="shared" si="32"/>
        <v>15</v>
      </c>
      <c r="J99" s="298">
        <f t="shared" si="32"/>
        <v>15</v>
      </c>
      <c r="K99" s="298">
        <f t="shared" si="32"/>
        <v>15</v>
      </c>
      <c r="L99" s="298">
        <f t="shared" si="32"/>
        <v>15</v>
      </c>
      <c r="M99" s="298">
        <f t="shared" si="32"/>
        <v>15</v>
      </c>
      <c r="N99" s="298">
        <f t="shared" si="32"/>
        <v>15</v>
      </c>
      <c r="O99" s="298">
        <f t="shared" si="32"/>
        <v>15</v>
      </c>
      <c r="P99" s="298">
        <f t="shared" si="32"/>
        <v>15</v>
      </c>
      <c r="Q99" s="298">
        <f t="shared" si="32"/>
        <v>15</v>
      </c>
      <c r="R99" s="298"/>
      <c r="S99" s="298"/>
    </row>
    <row r="100" spans="3:19" ht="15.75" x14ac:dyDescent="0.2">
      <c r="C100" s="328"/>
      <c r="D100" s="330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333">
        <f>SUM(S89:S97)</f>
        <v>99.999999999999986</v>
      </c>
    </row>
    <row r="101" spans="3:19" ht="15.75" x14ac:dyDescent="0.2">
      <c r="C101" s="328"/>
      <c r="D101" s="334"/>
      <c r="E101" s="322"/>
    </row>
    <row r="102" spans="3:19" ht="15.75" x14ac:dyDescent="0.2">
      <c r="C102" s="328"/>
      <c r="D102" s="334"/>
      <c r="E102" s="336">
        <f>(E88*$D$89)/$J$3</f>
        <v>4.333333333333333</v>
      </c>
      <c r="F102" s="336">
        <f t="shared" ref="F102:Q102" si="33">(F88*$D$89)/$J$3</f>
        <v>4</v>
      </c>
      <c r="G102" s="336">
        <f t="shared" si="33"/>
        <v>4.666666666666667</v>
      </c>
      <c r="H102" s="336">
        <f t="shared" si="33"/>
        <v>4</v>
      </c>
      <c r="I102" s="336">
        <f t="shared" si="33"/>
        <v>5</v>
      </c>
      <c r="J102" s="336">
        <f t="shared" si="33"/>
        <v>4.666666666666667</v>
      </c>
      <c r="K102" s="336">
        <f t="shared" si="33"/>
        <v>3.3333333333333335</v>
      </c>
      <c r="L102" s="336">
        <f t="shared" si="33"/>
        <v>4</v>
      </c>
      <c r="M102" s="336">
        <f t="shared" si="33"/>
        <v>4.333333333333333</v>
      </c>
      <c r="N102" s="336">
        <f t="shared" si="33"/>
        <v>3.3333333333333335</v>
      </c>
      <c r="O102" s="336">
        <f t="shared" si="33"/>
        <v>4</v>
      </c>
      <c r="P102" s="336">
        <f t="shared" si="33"/>
        <v>5</v>
      </c>
      <c r="Q102" s="336">
        <f t="shared" si="33"/>
        <v>4.666666666666667</v>
      </c>
      <c r="S102" s="323">
        <f>AVERAGE(E102:Q102)</f>
        <v>4.2564102564102564</v>
      </c>
    </row>
    <row r="103" spans="3:19" ht="15.75" x14ac:dyDescent="0.2">
      <c r="C103" s="328"/>
      <c r="D103" s="334"/>
      <c r="E103" s="336">
        <f>(E90*$D$91)/$J$3</f>
        <v>0.53333333333333333</v>
      </c>
      <c r="F103" s="336">
        <f t="shared" ref="F103:Q103" si="34">(F90*$D$91)/$J$3</f>
        <v>0.53333333333333333</v>
      </c>
      <c r="G103" s="336">
        <f t="shared" si="34"/>
        <v>0.26666666666666666</v>
      </c>
      <c r="H103" s="336">
        <f t="shared" si="34"/>
        <v>0.53333333333333333</v>
      </c>
      <c r="I103" s="336">
        <f t="shared" si="34"/>
        <v>0</v>
      </c>
      <c r="J103" s="336">
        <f t="shared" si="34"/>
        <v>0.26666666666666666</v>
      </c>
      <c r="K103" s="336">
        <f t="shared" si="34"/>
        <v>1.0666666666666667</v>
      </c>
      <c r="L103" s="336">
        <f t="shared" si="34"/>
        <v>0.8</v>
      </c>
      <c r="M103" s="336">
        <f t="shared" si="34"/>
        <v>0.53333333333333333</v>
      </c>
      <c r="N103" s="336">
        <f t="shared" si="34"/>
        <v>0.53333333333333333</v>
      </c>
      <c r="O103" s="336">
        <f t="shared" si="34"/>
        <v>0.53333333333333333</v>
      </c>
      <c r="P103" s="336">
        <f t="shared" si="34"/>
        <v>0</v>
      </c>
      <c r="Q103" s="336">
        <f t="shared" si="34"/>
        <v>0.26666666666666666</v>
      </c>
      <c r="S103" s="323">
        <f>AVERAGE(E103:Q103)</f>
        <v>0.45128205128205123</v>
      </c>
    </row>
    <row r="104" spans="3:19" ht="15.75" x14ac:dyDescent="0.2">
      <c r="C104" s="328"/>
      <c r="D104" s="334"/>
      <c r="E104" s="336">
        <f>(E92*$D$93)/$J$3</f>
        <v>0</v>
      </c>
      <c r="F104" s="336">
        <f t="shared" ref="F104:Q104" si="35">(F92*$D$93)/$J$3</f>
        <v>0</v>
      </c>
      <c r="G104" s="336">
        <f t="shared" si="35"/>
        <v>0</v>
      </c>
      <c r="H104" s="336">
        <f t="shared" si="35"/>
        <v>0.2</v>
      </c>
      <c r="I104" s="336">
        <f t="shared" si="35"/>
        <v>0</v>
      </c>
      <c r="J104" s="336">
        <f t="shared" si="35"/>
        <v>0</v>
      </c>
      <c r="K104" s="336">
        <f t="shared" si="35"/>
        <v>0.2</v>
      </c>
      <c r="L104" s="336">
        <f t="shared" si="35"/>
        <v>0</v>
      </c>
      <c r="M104" s="336">
        <f t="shared" si="35"/>
        <v>0</v>
      </c>
      <c r="N104" s="336">
        <f t="shared" si="35"/>
        <v>0.4</v>
      </c>
      <c r="O104" s="336">
        <f t="shared" si="35"/>
        <v>0.2</v>
      </c>
      <c r="P104" s="336">
        <f t="shared" si="35"/>
        <v>0</v>
      </c>
      <c r="Q104" s="336">
        <f t="shared" si="35"/>
        <v>0</v>
      </c>
      <c r="S104" s="323">
        <f>AVERAGE(E104:Q104)</f>
        <v>7.6923076923076927E-2</v>
      </c>
    </row>
    <row r="105" spans="3:19" ht="15.75" x14ac:dyDescent="0.2">
      <c r="C105" s="328"/>
      <c r="D105" s="334"/>
      <c r="E105" s="336">
        <f>(E94*$D$95)/$J$3</f>
        <v>0</v>
      </c>
      <c r="F105" s="336">
        <f t="shared" ref="F105:Q105" si="36">(F94*$D$95)/$J$3</f>
        <v>0</v>
      </c>
      <c r="G105" s="336">
        <f t="shared" si="36"/>
        <v>0</v>
      </c>
      <c r="H105" s="336">
        <f t="shared" si="36"/>
        <v>0</v>
      </c>
      <c r="I105" s="336">
        <f t="shared" si="36"/>
        <v>0</v>
      </c>
      <c r="J105" s="336">
        <f t="shared" si="36"/>
        <v>0</v>
      </c>
      <c r="K105" s="336">
        <f t="shared" si="36"/>
        <v>0</v>
      </c>
      <c r="L105" s="336">
        <f t="shared" si="36"/>
        <v>0</v>
      </c>
      <c r="M105" s="336">
        <f t="shared" si="36"/>
        <v>0</v>
      </c>
      <c r="N105" s="336">
        <f t="shared" si="36"/>
        <v>0</v>
      </c>
      <c r="O105" s="336">
        <f t="shared" si="36"/>
        <v>0</v>
      </c>
      <c r="P105" s="336">
        <f t="shared" si="36"/>
        <v>0</v>
      </c>
      <c r="Q105" s="336">
        <f t="shared" si="36"/>
        <v>0</v>
      </c>
      <c r="S105" s="323">
        <f>AVERAGE(E105:Q105)</f>
        <v>0</v>
      </c>
    </row>
    <row r="106" spans="3:19" ht="15.75" x14ac:dyDescent="0.2">
      <c r="C106" s="328"/>
      <c r="D106" s="334"/>
      <c r="E106" s="336">
        <f>(E96*$D$97)/$J$3</f>
        <v>0</v>
      </c>
      <c r="F106" s="336">
        <f t="shared" ref="F106:Q106" si="37">(F96*$D$97)/$J$3</f>
        <v>6.6666666666666666E-2</v>
      </c>
      <c r="G106" s="336">
        <f t="shared" si="37"/>
        <v>0</v>
      </c>
      <c r="H106" s="336">
        <f t="shared" si="37"/>
        <v>0</v>
      </c>
      <c r="I106" s="336">
        <f t="shared" si="37"/>
        <v>0</v>
      </c>
      <c r="J106" s="336">
        <f t="shared" si="37"/>
        <v>0</v>
      </c>
      <c r="K106" s="336">
        <f t="shared" si="37"/>
        <v>0</v>
      </c>
      <c r="L106" s="336">
        <f t="shared" si="37"/>
        <v>0</v>
      </c>
      <c r="M106" s="336">
        <f t="shared" si="37"/>
        <v>0</v>
      </c>
      <c r="N106" s="336">
        <f t="shared" si="37"/>
        <v>6.6666666666666666E-2</v>
      </c>
      <c r="O106" s="336">
        <f t="shared" si="37"/>
        <v>0</v>
      </c>
      <c r="P106" s="336">
        <f t="shared" si="37"/>
        <v>0</v>
      </c>
      <c r="Q106" s="336">
        <f t="shared" si="37"/>
        <v>0</v>
      </c>
      <c r="S106" s="323">
        <f>AVERAGE(E106:Q106)</f>
        <v>1.0256410256410256E-2</v>
      </c>
    </row>
    <row r="107" spans="3:19" ht="15.75" x14ac:dyDescent="0.2">
      <c r="C107" s="328"/>
      <c r="D107" s="334"/>
      <c r="E107" s="322"/>
    </row>
    <row r="108" spans="3:19" ht="15.75" x14ac:dyDescent="0.2">
      <c r="C108" s="328"/>
      <c r="D108" s="334"/>
      <c r="E108" s="322"/>
      <c r="S108" s="323">
        <f>SUM(S102:S106)</f>
        <v>4.7948717948717947</v>
      </c>
    </row>
    <row r="109" spans="3:19" ht="18.75" x14ac:dyDescent="0.3">
      <c r="C109" s="328"/>
      <c r="D109" s="334"/>
      <c r="E109" s="322" t="s">
        <v>998</v>
      </c>
      <c r="F109" s="323"/>
      <c r="G109" s="335">
        <f>IF(S108&gt;=4,3,IF((AND(S108&gt;=3,S108&lt;4)),2,IF((AND(S108&lt;3,S108&lt;3)),1,0)))</f>
        <v>3</v>
      </c>
    </row>
    <row r="110" spans="3:19" ht="15.75" x14ac:dyDescent="0.2">
      <c r="C110" s="328"/>
      <c r="D110" s="334"/>
      <c r="E110" s="322"/>
    </row>
    <row r="111" spans="3:19" ht="15.75" x14ac:dyDescent="0.2">
      <c r="C111" s="328"/>
      <c r="D111" s="334"/>
      <c r="E111" s="322"/>
    </row>
    <row r="112" spans="3:19" ht="15.75" x14ac:dyDescent="0.2">
      <c r="C112" s="328"/>
      <c r="D112" s="334"/>
      <c r="E112" s="322"/>
    </row>
    <row r="113" spans="3:5" ht="15.75" x14ac:dyDescent="0.2">
      <c r="C113" s="328"/>
      <c r="D113" s="334"/>
      <c r="E113" s="322"/>
    </row>
    <row r="114" spans="3:5" ht="15.75" x14ac:dyDescent="0.2">
      <c r="C114" s="328"/>
      <c r="D114" s="334"/>
      <c r="E114" s="322"/>
    </row>
    <row r="115" spans="3:5" ht="15.75" x14ac:dyDescent="0.2">
      <c r="C115" s="328"/>
      <c r="D115" s="334"/>
      <c r="E115" s="322"/>
    </row>
    <row r="116" spans="3:5" ht="15.75" x14ac:dyDescent="0.2">
      <c r="C116" s="328"/>
      <c r="D116" s="334"/>
      <c r="E116" s="322"/>
    </row>
    <row r="117" spans="3:5" ht="15.75" x14ac:dyDescent="0.2">
      <c r="C117" s="328"/>
      <c r="D117" s="334"/>
      <c r="E117" s="322"/>
    </row>
    <row r="118" spans="3:5" ht="15.75" x14ac:dyDescent="0.2">
      <c r="C118" s="328"/>
      <c r="D118" s="334"/>
      <c r="E118" s="322"/>
    </row>
    <row r="119" spans="3:5" ht="15.75" x14ac:dyDescent="0.2">
      <c r="C119" s="328"/>
      <c r="D119" s="334"/>
      <c r="E119" s="322"/>
    </row>
    <row r="120" spans="3:5" ht="15.75" x14ac:dyDescent="0.2">
      <c r="C120" s="328"/>
      <c r="D120" s="334"/>
      <c r="E120" s="322"/>
    </row>
    <row r="121" spans="3:5" ht="15.75" x14ac:dyDescent="0.2">
      <c r="C121" s="328"/>
      <c r="D121" s="334"/>
      <c r="E121" s="322"/>
    </row>
    <row r="122" spans="3:5" ht="15.75" x14ac:dyDescent="0.2">
      <c r="C122" s="328"/>
      <c r="D122" s="334"/>
      <c r="E122" s="322"/>
    </row>
    <row r="123" spans="3:5" ht="15.75" x14ac:dyDescent="0.2">
      <c r="C123" s="328"/>
      <c r="D123" s="334"/>
      <c r="E123" s="322"/>
    </row>
    <row r="124" spans="3:5" ht="15.75" x14ac:dyDescent="0.2">
      <c r="C124" s="328"/>
      <c r="D124" s="334"/>
      <c r="E124" s="322"/>
    </row>
    <row r="125" spans="3:5" ht="15.75" x14ac:dyDescent="0.2">
      <c r="C125" s="328"/>
      <c r="D125" s="334"/>
      <c r="E125" s="322"/>
    </row>
    <row r="126" spans="3:5" ht="15.75" x14ac:dyDescent="0.2">
      <c r="C126" s="328"/>
      <c r="D126" s="334"/>
      <c r="E126" s="322"/>
    </row>
    <row r="127" spans="3:5" ht="15.75" x14ac:dyDescent="0.2">
      <c r="C127" s="328"/>
      <c r="D127" s="334"/>
      <c r="E127" s="322"/>
    </row>
    <row r="128" spans="3:5" ht="15.75" x14ac:dyDescent="0.2">
      <c r="C128" s="328"/>
      <c r="D128" s="334"/>
      <c r="E128" s="322"/>
    </row>
    <row r="129" spans="3:5" ht="15.75" x14ac:dyDescent="0.2">
      <c r="C129" s="328"/>
      <c r="D129" s="334"/>
      <c r="E129" s="322"/>
    </row>
    <row r="130" spans="3:5" ht="15.75" x14ac:dyDescent="0.2">
      <c r="C130" s="328"/>
      <c r="D130" s="334"/>
      <c r="E130" s="322"/>
    </row>
    <row r="131" spans="3:5" ht="15.75" x14ac:dyDescent="0.2">
      <c r="C131" s="328"/>
      <c r="D131" s="334"/>
      <c r="E131" s="322"/>
    </row>
    <row r="132" spans="3:5" ht="15.75" x14ac:dyDescent="0.2">
      <c r="C132" s="328"/>
      <c r="D132" s="334"/>
      <c r="E132" s="322"/>
    </row>
    <row r="133" spans="3:5" ht="15.75" x14ac:dyDescent="0.2">
      <c r="C133" s="328"/>
      <c r="D133" s="334"/>
      <c r="E133" s="322"/>
    </row>
    <row r="134" spans="3:5" ht="15.75" x14ac:dyDescent="0.2">
      <c r="C134" s="328"/>
      <c r="D134" s="334"/>
      <c r="E134" s="322"/>
    </row>
    <row r="135" spans="3:5" ht="15.75" x14ac:dyDescent="0.2">
      <c r="C135" s="328"/>
      <c r="D135" s="334"/>
      <c r="E135" s="322"/>
    </row>
    <row r="136" spans="3:5" ht="15.75" x14ac:dyDescent="0.2">
      <c r="C136" s="328"/>
      <c r="D136" s="334"/>
      <c r="E136" s="322"/>
    </row>
    <row r="137" spans="3:5" ht="15.75" x14ac:dyDescent="0.2">
      <c r="C137" s="328"/>
      <c r="D137" s="334"/>
      <c r="E137" s="322"/>
    </row>
    <row r="138" spans="3:5" ht="15.75" x14ac:dyDescent="0.2">
      <c r="C138" s="328"/>
      <c r="D138" s="334"/>
      <c r="E138" s="322"/>
    </row>
    <row r="139" spans="3:5" ht="15.75" x14ac:dyDescent="0.2">
      <c r="C139" s="328"/>
      <c r="D139" s="334"/>
      <c r="E139" s="322"/>
    </row>
    <row r="140" spans="3:5" ht="15.75" x14ac:dyDescent="0.2">
      <c r="C140" s="328"/>
      <c r="D140" s="334"/>
      <c r="E140" s="322"/>
    </row>
    <row r="141" spans="3:5" ht="15.75" x14ac:dyDescent="0.2">
      <c r="C141" s="328"/>
      <c r="D141" s="334"/>
      <c r="E141" s="322"/>
    </row>
    <row r="142" spans="3:5" ht="15.75" x14ac:dyDescent="0.2">
      <c r="C142" s="328"/>
      <c r="D142" s="334"/>
      <c r="E142" s="322"/>
    </row>
    <row r="143" spans="3:5" ht="15.75" x14ac:dyDescent="0.2">
      <c r="C143" s="328"/>
      <c r="D143" s="334"/>
      <c r="E143" s="322"/>
    </row>
    <row r="144" spans="3:5" ht="15.75" x14ac:dyDescent="0.2">
      <c r="C144" s="328"/>
      <c r="D144" s="334"/>
      <c r="E144" s="322"/>
    </row>
  </sheetData>
  <mergeCells count="4">
    <mergeCell ref="F11:R11"/>
    <mergeCell ref="F34:R34"/>
    <mergeCell ref="F58:R58"/>
    <mergeCell ref="E86:Q86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6:O51"/>
  <sheetViews>
    <sheetView workbookViewId="0">
      <selection activeCell="B8" sqref="B8"/>
    </sheetView>
  </sheetViews>
  <sheetFormatPr defaultRowHeight="12.75" x14ac:dyDescent="0.2"/>
  <cols>
    <col min="1" max="1" width="14.140625" customWidth="1"/>
    <col min="2" max="2" width="142.7109375" customWidth="1"/>
    <col min="3" max="3" width="15.42578125" customWidth="1"/>
    <col min="5" max="5" width="9.140625" style="66"/>
    <col min="6" max="6" width="9.140625" style="23"/>
    <col min="10" max="10" width="15.85546875" customWidth="1"/>
    <col min="12" max="12" width="20" customWidth="1"/>
    <col min="14" max="14" width="17" customWidth="1"/>
  </cols>
  <sheetData>
    <row r="6" spans="1:15" ht="20.25" x14ac:dyDescent="0.3">
      <c r="B6" s="64" t="s">
        <v>571</v>
      </c>
    </row>
    <row r="10" spans="1:15" x14ac:dyDescent="0.2">
      <c r="B10" s="77" t="s">
        <v>577</v>
      </c>
    </row>
    <row r="11" spans="1:15" ht="13.5" thickBot="1" x14ac:dyDescent="0.25">
      <c r="B11" s="66"/>
    </row>
    <row r="12" spans="1:15" s="55" customFormat="1" ht="15.95" customHeight="1" x14ac:dyDescent="0.25">
      <c r="A12" s="53" t="s">
        <v>863</v>
      </c>
      <c r="B12" s="40" t="s">
        <v>411</v>
      </c>
      <c r="C12" s="40" t="s">
        <v>412</v>
      </c>
      <c r="D12" s="70" t="s">
        <v>428</v>
      </c>
      <c r="E12" s="71" t="s">
        <v>569</v>
      </c>
      <c r="F12" s="79" t="s">
        <v>862</v>
      </c>
      <c r="J12" s="799" t="s">
        <v>337</v>
      </c>
      <c r="K12" s="57" t="s">
        <v>428</v>
      </c>
      <c r="L12" s="799" t="s">
        <v>338</v>
      </c>
      <c r="M12" s="57" t="s">
        <v>428</v>
      </c>
      <c r="N12" s="799" t="s">
        <v>339</v>
      </c>
      <c r="O12" s="57" t="s">
        <v>428</v>
      </c>
    </row>
    <row r="13" spans="1:15" ht="15.95" customHeight="1" thickBot="1" x14ac:dyDescent="0.3">
      <c r="A13" s="50" t="s">
        <v>584</v>
      </c>
      <c r="B13" s="69" t="s">
        <v>575</v>
      </c>
      <c r="C13" s="51" t="str">
        <f>IF(SUMPRODUCT(--ISNUMBER(SEARCH(Keywords!E31:E46,B13)))&gt;0,Keywords!E29,IF(SUMPRODUCT(--ISNUMBER(SEARCH(Keywords!F31:F51,B13)))&gt;0,Keywords!F29,IF(SUMPRODUCT(--ISNUMBER(SEARCH(Keywords!G31:G47,B13)))&gt;0,Keywords!G29,IF(SUMPRODUCT(--ISNUMBER(SEARCH(Keywords!H31:H48,B13)))&gt;0,Keywords!H29,IF(SUMPRODUCT(--ISNUMBER(SEARCH(Keywords!I31:I59,B13)))&gt;0,Keywords!I29," None ")))))</f>
        <v>Remember</v>
      </c>
      <c r="D13" s="37">
        <v>2</v>
      </c>
      <c r="E13" s="72" t="s">
        <v>309</v>
      </c>
      <c r="F13" s="23">
        <v>2</v>
      </c>
      <c r="J13" s="800"/>
      <c r="K13" s="58">
        <v>100</v>
      </c>
      <c r="L13" s="800"/>
      <c r="M13" s="58">
        <v>100</v>
      </c>
      <c r="N13" s="800"/>
      <c r="O13" s="58">
        <v>100</v>
      </c>
    </row>
    <row r="14" spans="1:15" ht="15.95" customHeight="1" thickBot="1" x14ac:dyDescent="0.3">
      <c r="A14" s="50" t="s">
        <v>585</v>
      </c>
      <c r="B14" s="73" t="s">
        <v>573</v>
      </c>
      <c r="C14" s="51" t="str">
        <f>IF(SUMPRODUCT(--ISNUMBER(SEARCH(Keywords!E31:E41,B14)))&gt;0,Keywords!E29,IF(SUMPRODUCT(--ISNUMBER(SEARCH(Keywords!F31:F47,B14)))&gt;0,Keywords!F29,IF(SUMPRODUCT(--ISNUMBER(SEARCH(Keywords!G31:G40,B14)))&gt;0,Keywords!G29,IF(SUMPRODUCT(--ISNUMBER(SEARCH(Keywords!H31:H43,B14)))&gt;0,Keywords!H29,IF(SUMPRODUCT(--ISNUMBER(SEARCH(Keywords!I31:I54,B14)))&gt;0,Keywords!I29," None ")))))</f>
        <v>Analyze</v>
      </c>
      <c r="D14" s="37">
        <v>12</v>
      </c>
      <c r="E14" s="72" t="s">
        <v>305</v>
      </c>
      <c r="F14" s="23">
        <v>28</v>
      </c>
      <c r="J14" s="59" t="s">
        <v>333</v>
      </c>
      <c r="K14" s="60"/>
      <c r="L14" s="59" t="s">
        <v>333</v>
      </c>
      <c r="M14" s="60"/>
      <c r="N14" s="59" t="s">
        <v>333</v>
      </c>
      <c r="O14" s="60"/>
    </row>
    <row r="15" spans="1:15" ht="15.95" customHeight="1" thickBot="1" x14ac:dyDescent="0.3">
      <c r="A15" s="50" t="s">
        <v>586</v>
      </c>
      <c r="B15" s="73" t="s">
        <v>576</v>
      </c>
      <c r="C15" s="51" t="str">
        <f>IF(SUMPRODUCT(--ISNUMBER(SEARCH(Keywords!E31:E41,B15)))&gt;0,Keywords!E29,IF(SUMPRODUCT(--ISNUMBER(SEARCH(Keywords!F31:F47,B15)))&gt;0,Keywords!F29,IF(SUMPRODUCT(--ISNUMBER(SEARCH(Keywords!G31:G40,B15)))&gt;0,Keywords!G29,IF(SUMPRODUCT(--ISNUMBER(SEARCH(Keywords!H31:H43,B15)))&gt;0,Keywords!H29,IF(SUMPRODUCT(--ISNUMBER(SEARCH(Keywords!I31:I54,B15)))&gt;0,Keywords!I29," None ")))))</f>
        <v>Evaluate</v>
      </c>
      <c r="D15" s="37">
        <v>16</v>
      </c>
      <c r="E15" s="72" t="s">
        <v>306</v>
      </c>
      <c r="F15" s="23">
        <v>24</v>
      </c>
      <c r="J15" s="61" t="s">
        <v>410</v>
      </c>
      <c r="K15" s="60">
        <v>2</v>
      </c>
      <c r="L15" s="61" t="s">
        <v>410</v>
      </c>
      <c r="M15" s="60">
        <v>24</v>
      </c>
      <c r="N15" s="61" t="s">
        <v>410</v>
      </c>
      <c r="O15" s="60">
        <v>2</v>
      </c>
    </row>
    <row r="16" spans="1:15" ht="15.95" customHeight="1" thickBot="1" x14ac:dyDescent="0.3">
      <c r="A16" s="50" t="s">
        <v>587</v>
      </c>
      <c r="B16" s="73" t="s">
        <v>582</v>
      </c>
      <c r="C16" s="51" t="str">
        <f>IF(SUMPRODUCT(--ISNUMBER(SEARCH(Keywords!E31:E41,B16)))&gt;0,Keywords!E29,IF(SUMPRODUCT(--ISNUMBER(SEARCH(Keywords!F31:F47,B16)))&gt;0,Keywords!F29,IF(SUMPRODUCT(--ISNUMBER(SEARCH(Keywords!G31:G40,B16)))&gt;0,Keywords!G29,IF(SUMPRODUCT(--ISNUMBER(SEARCH(Keywords!H31:H43,B16)))&gt;0,Keywords!H29,IF(SUMPRODUCT(--ISNUMBER(SEARCH(Keywords!I31:I54,B16)))&gt;0,Keywords!I29," None ")))))</f>
        <v>Evaluate</v>
      </c>
      <c r="D16" s="37">
        <v>8</v>
      </c>
      <c r="E16" s="72" t="s">
        <v>306</v>
      </c>
      <c r="J16" s="62" t="s">
        <v>340</v>
      </c>
      <c r="K16" s="60">
        <v>4</v>
      </c>
      <c r="L16" s="62" t="s">
        <v>340</v>
      </c>
      <c r="M16" s="60">
        <v>6</v>
      </c>
      <c r="N16" s="62" t="s">
        <v>340</v>
      </c>
      <c r="O16" s="60">
        <v>18</v>
      </c>
    </row>
    <row r="17" spans="1:15" ht="15.95" customHeight="1" thickBot="1" x14ac:dyDescent="0.3">
      <c r="A17" s="50" t="s">
        <v>588</v>
      </c>
      <c r="B17" s="68" t="s">
        <v>581</v>
      </c>
      <c r="C17" s="51" t="str">
        <f>IF(SUMPRODUCT(--ISNUMBER(SEARCH(Keywords!E31:E41,B17)))&gt;0,Keywords!E29,IF(SUMPRODUCT(--ISNUMBER(SEARCH(Keywords!F31:F47,B17)))&gt;0,Keywords!F29,IF(SUMPRODUCT(--ISNUMBER(SEARCH(Keywords!G31:G40,B17)))&gt;0,Keywords!G29,IF(SUMPRODUCT(--ISNUMBER(SEARCH(Keywords!H31:H44,B17)))&gt;0,Keywords!H29,IF(SUMPRODUCT(--ISNUMBER(SEARCH(Keywords!J31:J46,B17)))&gt;0,Keywords!J29," None ")))))</f>
        <v>Analyze</v>
      </c>
      <c r="D17" s="37">
        <v>8</v>
      </c>
      <c r="E17" s="72" t="s">
        <v>305</v>
      </c>
      <c r="J17" s="62" t="s">
        <v>341</v>
      </c>
      <c r="K17" s="60">
        <v>16</v>
      </c>
      <c r="L17" s="62" t="s">
        <v>341</v>
      </c>
      <c r="M17" s="60" t="s">
        <v>430</v>
      </c>
      <c r="N17" s="62" t="s">
        <v>341</v>
      </c>
      <c r="O17" s="60">
        <v>10</v>
      </c>
    </row>
    <row r="18" spans="1:15" ht="15.95" customHeight="1" thickBot="1" x14ac:dyDescent="0.3">
      <c r="A18" s="50" t="s">
        <v>589</v>
      </c>
      <c r="B18" s="69" t="s">
        <v>572</v>
      </c>
      <c r="C18" s="51" t="str">
        <f>IF(SUMPRODUCT(--ISNUMBER(SEARCH(Keywords!E31:E41,B18)))&gt;0,Keywords!E29,IF(SUMPRODUCT(--ISNUMBER(SEARCH(Keywords!F31:F47,B18)))&gt;0,Keywords!F29,IF(SUMPRODUCT(--ISNUMBER(SEARCH(Keywords!G31:G40,B18)))&gt;0,Keywords!G29,IF(SUMPRODUCT(--ISNUMBER(SEARCH(Keywords!H31:H43,B18)))&gt;0,Keywords!H29,IF(SUMPRODUCT(--ISNUMBER(SEARCH(Keywords!J31:J46,B18)))&gt;0,Keywords!J29," None ")))))</f>
        <v>Create</v>
      </c>
      <c r="D18" s="37">
        <v>2</v>
      </c>
      <c r="E18" s="72" t="s">
        <v>309</v>
      </c>
      <c r="F18" s="23">
        <v>2</v>
      </c>
      <c r="J18" s="62" t="s">
        <v>342</v>
      </c>
      <c r="K18" s="60">
        <v>28</v>
      </c>
      <c r="L18" s="62" t="s">
        <v>342</v>
      </c>
      <c r="M18" s="60">
        <v>18</v>
      </c>
      <c r="N18" s="62" t="s">
        <v>342</v>
      </c>
      <c r="O18" s="60">
        <v>20</v>
      </c>
    </row>
    <row r="19" spans="1:15" ht="15.95" customHeight="1" thickBot="1" x14ac:dyDescent="0.3">
      <c r="A19" s="50" t="s">
        <v>590</v>
      </c>
      <c r="B19" s="74" t="s">
        <v>583</v>
      </c>
      <c r="C19" s="51" t="str">
        <f>IF(SUMPRODUCT(--ISNUMBER(SEARCH(Keywords!E31:E41,B19)))&gt;0,Keywords!E29,IF(SUMPRODUCT(--ISNUMBER(SEARCH(Keywords!F31:F47,B19)))&gt;0,Keywords!F29,IF(SUMPRODUCT(--ISNUMBER(SEARCH(Keywords!G31:G40,B19)))&gt;0,Keywords!G29,IF(SUMPRODUCT(--ISNUMBER(SEARCH(Keywords!H31:H43,B19)))&gt;0,Keywords!H29,IF(SUMPRODUCT(--ISNUMBER(SEARCH(Keywords!J31:J46,B19)))&gt;0,Keywords!J29," None ")))))</f>
        <v>Apply</v>
      </c>
      <c r="D19" s="37">
        <v>16</v>
      </c>
      <c r="E19" s="72" t="s">
        <v>309</v>
      </c>
      <c r="F19" s="23">
        <v>16</v>
      </c>
      <c r="J19" s="62" t="s">
        <v>343</v>
      </c>
      <c r="K19" s="60">
        <v>24</v>
      </c>
      <c r="L19" s="62" t="s">
        <v>343</v>
      </c>
      <c r="M19" s="60">
        <v>32</v>
      </c>
      <c r="N19" s="62" t="s">
        <v>343</v>
      </c>
      <c r="O19" s="60">
        <v>8</v>
      </c>
    </row>
    <row r="20" spans="1:15" ht="15.95" customHeight="1" thickBot="1" x14ac:dyDescent="0.3">
      <c r="A20" s="50" t="s">
        <v>592</v>
      </c>
      <c r="B20" s="69" t="s">
        <v>591</v>
      </c>
      <c r="C20" s="51" t="str">
        <f>IF(SUMPRODUCT(--ISNUMBER(SEARCH(Keywords!E31:E41,B20)))&gt;0,Keywords!E29,IF(SUMPRODUCT(--ISNUMBER(SEARCH(Keywords!F31:F47,B20)))&gt;0,Keywords!F29,IF(SUMPRODUCT(--ISNUMBER(SEARCH(Keywords!G31:G40,B20)))&gt;0,Keywords!G29,IF(SUMPRODUCT(--ISNUMBER(SEARCH(Keywords!H31:H43,B20)))&gt;0,Keywords!H29,IF(SUMPRODUCT(--ISNUMBER(SEARCH(Keywords!I31:I54,B20)))&gt;0,Keywords!I29," None ")))))</f>
        <v>Understand</v>
      </c>
      <c r="D20" s="37">
        <v>2</v>
      </c>
      <c r="E20" s="72" t="s">
        <v>309</v>
      </c>
      <c r="F20" s="23">
        <v>4</v>
      </c>
      <c r="J20" s="62" t="s">
        <v>344</v>
      </c>
      <c r="K20" s="63">
        <v>2</v>
      </c>
      <c r="L20" s="62" t="s">
        <v>344</v>
      </c>
      <c r="M20" s="63" t="s">
        <v>430</v>
      </c>
      <c r="N20" s="62" t="s">
        <v>344</v>
      </c>
      <c r="O20" s="63">
        <v>20</v>
      </c>
    </row>
    <row r="21" spans="1:15" ht="15.95" customHeight="1" x14ac:dyDescent="0.25">
      <c r="A21" s="50" t="s">
        <v>593</v>
      </c>
      <c r="B21" s="69" t="s">
        <v>621</v>
      </c>
      <c r="C21" s="51" t="str">
        <f>IF(SUMPRODUCT(--ISNUMBER(SEARCH(Keywords!E31:E41,B21)))&gt;0,Keywords!E29,IF(SUMPRODUCT(--ISNUMBER(SEARCH(Keywords!F31:F47,B21)))&gt;0,Keywords!F29,IF(SUMPRODUCT(--ISNUMBER(SEARCH(Keywords!G31:G40,B21)))&gt;0,Keywords!G29,IF(SUMPRODUCT(--ISNUMBER(SEARCH(Keywords!H31:H43,B21)))&gt;0,Keywords!H29,IF(SUMPRODUCT(--ISNUMBER(SEARCH(Keywords!I31:I54,B21)))&gt;0,Keywords!I29," None ")))))</f>
        <v>Understand</v>
      </c>
      <c r="D21" s="37">
        <v>2</v>
      </c>
      <c r="E21" s="72" t="s">
        <v>309</v>
      </c>
    </row>
    <row r="22" spans="1:15" ht="15.95" customHeight="1" x14ac:dyDescent="0.25">
      <c r="A22" s="50" t="s">
        <v>617</v>
      </c>
      <c r="B22" s="81" t="s">
        <v>620</v>
      </c>
      <c r="C22" s="51" t="str">
        <f>IF(SUMPRODUCT(--ISNUMBER(SEARCH(Keywords!E31:E41,B22)))&gt;0,Keywords!E29,IF(SUMPRODUCT(--ISNUMBER(SEARCH(Keywords!F31:F47,B22)))&gt;0,Keywords!F29,IF(SUMPRODUCT(--ISNUMBER(SEARCH(Keywords!G31:G40,B22)))&gt;0,Keywords!G29,IF(SUMPRODUCT(--ISNUMBER(SEARCH(Keywords!H31:H44,B22)))&gt;0,Keywords!H29,IF(SUMPRODUCT(--ISNUMBER(SEARCH(Keywords!I31:I54,B22)))&gt;0,Keywords!I29," None ")))))</f>
        <v>Analyze</v>
      </c>
      <c r="D22" s="37">
        <v>8</v>
      </c>
      <c r="E22" s="72" t="s">
        <v>309</v>
      </c>
    </row>
    <row r="23" spans="1:15" ht="15.95" customHeight="1" x14ac:dyDescent="0.25">
      <c r="A23" s="50"/>
      <c r="B23" s="275"/>
      <c r="C23" s="51"/>
      <c r="D23" s="37"/>
      <c r="E23" s="72"/>
    </row>
    <row r="24" spans="1:15" ht="15.95" customHeight="1" x14ac:dyDescent="0.25">
      <c r="A24" s="50"/>
      <c r="B24" s="81"/>
      <c r="C24" s="51"/>
      <c r="D24" s="37"/>
      <c r="E24" s="72"/>
    </row>
    <row r="25" spans="1:15" ht="15.95" customHeight="1" x14ac:dyDescent="0.25">
      <c r="A25" s="50"/>
      <c r="B25" s="69"/>
      <c r="C25" s="51"/>
      <c r="D25" s="37"/>
      <c r="E25" s="72"/>
    </row>
    <row r="26" spans="1:15" ht="15.95" customHeight="1" x14ac:dyDescent="0.25">
      <c r="A26" s="50"/>
      <c r="B26" s="78" t="s">
        <v>578</v>
      </c>
      <c r="C26" s="51"/>
      <c r="D26" s="37"/>
      <c r="E26" s="72" t="s">
        <v>430</v>
      </c>
    </row>
    <row r="27" spans="1:15" ht="15.95" customHeight="1" x14ac:dyDescent="0.25">
      <c r="A27" s="50"/>
      <c r="B27" s="49"/>
      <c r="C27" s="51"/>
      <c r="D27" s="37"/>
      <c r="E27" s="75"/>
    </row>
    <row r="28" spans="1:15" ht="15.95" customHeight="1" x14ac:dyDescent="0.25">
      <c r="A28" s="50" t="s">
        <v>632</v>
      </c>
      <c r="B28" s="69" t="s">
        <v>626</v>
      </c>
      <c r="C28" s="51" t="str">
        <f>IF(SUMPRODUCT(--ISNUMBER(SEARCH(Keywords!E31:E41,B28)))&gt;0,Keywords!E29,IF(SUMPRODUCT(--ISNUMBER(SEARCH(Keywords!F31:F47,B28)))&gt;0,Keywords!F29,IF(SUMPRODUCT(--ISNUMBER(SEARCH(Keywords!G31:G40,B28)))&gt;0,Keywords!G29,IF(SUMPRODUCT(--ISNUMBER(SEARCH(Keywords!H31:H43,B28)))&gt;0,Keywords!H29,IF(SUMPRODUCT(--ISNUMBER(SEARCH(Keywords!J31:J46,B28)))&gt;0,Keywords!J29," None ")))))</f>
        <v>Analyze</v>
      </c>
      <c r="D28" s="37">
        <v>16</v>
      </c>
      <c r="E28" s="75" t="s">
        <v>309</v>
      </c>
      <c r="F28" s="23">
        <v>18</v>
      </c>
    </row>
    <row r="29" spans="1:15" ht="15.95" customHeight="1" x14ac:dyDescent="0.25">
      <c r="A29" s="50" t="s">
        <v>633</v>
      </c>
      <c r="B29" s="83" t="s">
        <v>623</v>
      </c>
      <c r="C29" s="51" t="str">
        <f>IF(SUMPRODUCT(--ISNUMBER(SEARCH(Keywords!E31:E41,B29)))&gt;0,Keywords!E29,IF(SUMPRODUCT(--ISNUMBER(SEARCH(Keywords!F31:F47,B29)))&gt;0,Keywords!F29,IF(SUMPRODUCT(--ISNUMBER(SEARCH(Keywords!G31:G40,B29)))&gt;0,Keywords!G29,IF(SUMPRODUCT(--ISNUMBER(SEARCH(Keywords!H31:H43,B29)))&gt;0,Keywords!H29,IF(SUMPRODUCT(--ISNUMBER(SEARCH(Keywords!I31:I54,B29)))&gt;0,Keywords!I29," None ")))))</f>
        <v>Remember</v>
      </c>
      <c r="D29" s="37">
        <v>2</v>
      </c>
      <c r="E29" s="75" t="s">
        <v>307</v>
      </c>
      <c r="F29" s="23">
        <v>24</v>
      </c>
    </row>
    <row r="30" spans="1:15" ht="15.95" customHeight="1" x14ac:dyDescent="0.25">
      <c r="A30" s="50" t="s">
        <v>634</v>
      </c>
      <c r="B30" s="83" t="s">
        <v>618</v>
      </c>
      <c r="C30" s="51" t="str">
        <f>IF(SUMPRODUCT(--ISNUMBER(SEARCH(Keywords!E31:E46,B30)))&gt;0,Keywords!E29,IF(SUMPRODUCT(--ISNUMBER(SEARCH(Keywords!F31:F51,B30)))&gt;0,Keywords!F29,IF(SUMPRODUCT(--ISNUMBER(SEARCH(Keywords!G31:G47,B30)))&gt;0,Keywords!G29,IF(SUMPRODUCT(--ISNUMBER(SEARCH(Keywords!H31:H48,B30)))&gt;0,Keywords!H29,IF(SUMPRODUCT(--ISNUMBER(SEARCH(Keywords!I31:I58,B30)))&gt;0,Keywords!I29," None ")))))</f>
        <v>Remember</v>
      </c>
      <c r="D30" s="37">
        <v>2</v>
      </c>
      <c r="E30" s="75" t="s">
        <v>309</v>
      </c>
    </row>
    <row r="31" spans="1:15" ht="15.95" customHeight="1" x14ac:dyDescent="0.25">
      <c r="A31" s="50" t="s">
        <v>635</v>
      </c>
      <c r="B31" s="69" t="s">
        <v>619</v>
      </c>
      <c r="C31" s="51" t="str">
        <f>IF(SUMPRODUCT(--ISNUMBER(SEARCH(Keywords!E31:E46,B31)))&gt;0,Keywords!E29,IF(SUMPRODUCT(--ISNUMBER(SEARCH(Keywords!F31:F51,B31)))&gt;0,Keywords!F29,IF(SUMPRODUCT(--ISNUMBER(SEARCH(Keywords!G31:G47,B31)))&gt;0,Keywords!G29,IF(SUMPRODUCT(--ISNUMBER(SEARCH(Keywords!H31:H48,B31)))&gt;0,Keywords!H29,IF(SUMPRODUCT(--ISNUMBER(SEARCH(Keywords!I31:I58,B31)))&gt;0,Keywords!I29," None ")))))</f>
        <v>Remember</v>
      </c>
      <c r="D31" s="37">
        <v>2</v>
      </c>
      <c r="E31" s="75" t="s">
        <v>306</v>
      </c>
    </row>
    <row r="32" spans="1:15" ht="15.95" customHeight="1" x14ac:dyDescent="0.25">
      <c r="A32" s="50" t="s">
        <v>636</v>
      </c>
      <c r="B32" s="69" t="s">
        <v>643</v>
      </c>
      <c r="C32" s="51" t="str">
        <f>IF(SUMPRODUCT(--ISNUMBER(SEARCH(Keywords!E31:E41,B32)))&gt;0,Keywords!E29,IF(SUMPRODUCT(--ISNUMBER(SEARCH(Keywords!F31:F50,B32)))&gt;0,Keywords!F29,IF(SUMPRODUCT(--ISNUMBER(SEARCH(Keywords!G31:G40,B32)))&gt;0,Keywords!G29,IF(SUMPRODUCT(--ISNUMBER(SEARCH(Keywords!H31:H43,B32)))&gt;0,Keywords!H29,IF(SUMPRODUCT(--ISNUMBER(SEARCH(Keywords!J31:J46,B32)))&gt;0,Keywords!J29," None ")))))</f>
        <v>Understand</v>
      </c>
      <c r="D32" s="37">
        <v>6</v>
      </c>
      <c r="E32" s="75" t="s">
        <v>307</v>
      </c>
      <c r="F32" s="23">
        <v>6</v>
      </c>
    </row>
    <row r="33" spans="1:6" ht="15.95" customHeight="1" x14ac:dyDescent="0.25">
      <c r="A33" s="50" t="s">
        <v>637</v>
      </c>
      <c r="B33" s="69" t="s">
        <v>628</v>
      </c>
      <c r="C33" s="51" t="str">
        <f>IF(SUMPRODUCT(--ISNUMBER(SEARCH(Keywords!E31:E41,B33)))&gt;0,Keywords!E29,IF(SUMPRODUCT(--ISNUMBER(SEARCH(Keywords!F31:F47,B33)))&gt;0,Keywords!F29,IF(SUMPRODUCT(--ISNUMBER(SEARCH(Keywords!G31:G40,B33)))&gt;0,Keywords!G29,IF(SUMPRODUCT(--ISNUMBER(SEARCH(Keywords!H31:H43,B33)))&gt;0,Keywords!H29,IF(SUMPRODUCT(--ISNUMBER(SEARCH(Keywords!I31:I54,B33)))&gt;0,Keywords!I29," None ")))))</f>
        <v>Evaluate</v>
      </c>
      <c r="D33" s="37">
        <v>16</v>
      </c>
      <c r="E33" s="75" t="s">
        <v>308</v>
      </c>
      <c r="F33" s="23">
        <v>32</v>
      </c>
    </row>
    <row r="34" spans="1:6" ht="15.95" customHeight="1" x14ac:dyDescent="0.25">
      <c r="A34" s="50" t="s">
        <v>638</v>
      </c>
      <c r="B34" s="69" t="s">
        <v>644</v>
      </c>
      <c r="C34" s="51" t="str">
        <f>IF(SUMPRODUCT(--ISNUMBER(SEARCH(Keywords!E31:E41,B34)))&gt;0,Keywords!E29,IF(SUMPRODUCT(--ISNUMBER(SEARCH(Keywords!F31:F47,B34)))&gt;0,Keywords!F29,IF(SUMPRODUCT(--ISNUMBER(SEARCH(Keywords!G31:G40,B34)))&gt;0,Keywords!G29,IF(SUMPRODUCT(--ISNUMBER(SEARCH(Keywords!H31:H43,B34)))&gt;0,Keywords!H29,IF(SUMPRODUCT(--ISNUMBER(SEARCH(Keywords!J31:J46,B34)))&gt;0,Keywords!J29," None ")))))</f>
        <v>Remember</v>
      </c>
      <c r="D34" s="37">
        <v>2</v>
      </c>
      <c r="E34" s="75" t="s">
        <v>570</v>
      </c>
    </row>
    <row r="35" spans="1:6" ht="15.95" customHeight="1" x14ac:dyDescent="0.25">
      <c r="A35" s="50" t="s">
        <v>639</v>
      </c>
      <c r="B35" s="69" t="s">
        <v>645</v>
      </c>
      <c r="C35" s="51" t="str">
        <f>IF(SUMPRODUCT(--ISNUMBER(SEARCH(Keywords!E31:E41,B35)))&gt;0,Keywords!E29,IF(SUMPRODUCT(--ISNUMBER(SEARCH(Keywords!F31:F47,B35)))&gt;0,Keywords!F29,IF(SUMPRODUCT(--ISNUMBER(SEARCH(Keywords!G31:G40,B35)))&gt;0,Keywords!G29,IF(SUMPRODUCT(--ISNUMBER(SEARCH(Keywords!H31:H47,B35)))&gt;0,Keywords!H29,IF(SUMPRODUCT(--ISNUMBER(SEARCH(Keywords!I31:I54,B35)))&gt;0,Keywords!I29," None ")))))</f>
        <v>Analyze</v>
      </c>
      <c r="D35" s="37">
        <v>2</v>
      </c>
      <c r="E35" s="75" t="s">
        <v>305</v>
      </c>
    </row>
    <row r="36" spans="1:6" ht="15.95" customHeight="1" x14ac:dyDescent="0.25">
      <c r="A36" s="50" t="s">
        <v>640</v>
      </c>
      <c r="B36" s="69" t="s">
        <v>646</v>
      </c>
      <c r="C36" s="51" t="str">
        <f>IF(SUMPRODUCT(--ISNUMBER(SEARCH(Keywords!E31:E41,B36)))&gt;0,Keywords!E29,IF(SUMPRODUCT(--ISNUMBER(SEARCH(Keywords!F31:F47,B36)))&gt;0,Keywords!F29,IF(SUMPRODUCT(--ISNUMBER(SEARCH(Keywords!G31:G40,B36)))&gt;0,Keywords!G29,IF(SUMPRODUCT(--ISNUMBER(SEARCH(Keywords!H31:H47,B36)))&gt;0,Keywords!H29,IF(SUMPRODUCT(--ISNUMBER(SEARCH(Keywords!I31:I54,B36)))&gt;0,Keywords!I29," None ")))))</f>
        <v>Remember</v>
      </c>
      <c r="D36" s="37">
        <v>16</v>
      </c>
      <c r="E36" s="75" t="s">
        <v>309</v>
      </c>
    </row>
    <row r="37" spans="1:6" ht="15.95" customHeight="1" x14ac:dyDescent="0.25">
      <c r="A37" s="50" t="s">
        <v>641</v>
      </c>
      <c r="B37" s="69" t="s">
        <v>642</v>
      </c>
      <c r="C37" s="51" t="str">
        <f>IF(SUMPRODUCT(--ISNUMBER(SEARCH(Keywords!E31:E41,B37)))&gt;0,Keywords!E29,IF(SUMPRODUCT(--ISNUMBER(SEARCH(Keywords!F31:F47,B37)))&gt;0,Keywords!F29,IF(SUMPRODUCT(--ISNUMBER(SEARCH(Keywords!G31:G40,B37)))&gt;0,Keywords!G29,IF(SUMPRODUCT(--ISNUMBER(SEARCH(Keywords!H31:H43,B37)))&gt;0,Keywords!H29,IF(SUMPRODUCT(--ISNUMBER(SEARCH(Keywords!I31:I55,B37)))&gt;0,Keywords!I29," None ")))))</f>
        <v>Analyze</v>
      </c>
      <c r="D37" s="37">
        <v>16</v>
      </c>
      <c r="E37" s="75" t="s">
        <v>306</v>
      </c>
    </row>
    <row r="38" spans="1:6" ht="15.95" customHeight="1" x14ac:dyDescent="0.25">
      <c r="A38" s="50"/>
      <c r="B38" s="68"/>
      <c r="C38" s="51"/>
      <c r="D38" s="37"/>
      <c r="E38" s="75"/>
    </row>
    <row r="39" spans="1:6" ht="15.95" customHeight="1" x14ac:dyDescent="0.25">
      <c r="A39" s="50"/>
      <c r="B39" s="49"/>
      <c r="C39" s="51"/>
      <c r="D39" s="37"/>
      <c r="E39" s="75"/>
    </row>
    <row r="40" spans="1:6" ht="15.95" customHeight="1" x14ac:dyDescent="0.25">
      <c r="A40" s="50"/>
      <c r="B40" s="78" t="s">
        <v>579</v>
      </c>
      <c r="C40" s="51"/>
      <c r="D40" s="37"/>
      <c r="E40" s="80" t="s">
        <v>430</v>
      </c>
    </row>
    <row r="41" spans="1:6" ht="15.95" customHeight="1" x14ac:dyDescent="0.25">
      <c r="A41" s="50"/>
      <c r="B41" s="49"/>
      <c r="C41" s="51"/>
      <c r="D41" s="37"/>
      <c r="E41" s="75"/>
    </row>
    <row r="42" spans="1:6" ht="15.95" customHeight="1" x14ac:dyDescent="0.25">
      <c r="A42" s="50" t="s">
        <v>603</v>
      </c>
      <c r="B42" s="73" t="s">
        <v>594</v>
      </c>
      <c r="C42" s="51" t="str">
        <f>IF(SUMPRODUCT(--ISNUMBER(SEARCH(Keywords!E31:E41,B42)))&gt;0,Keywords!E29,IF(SUMPRODUCT(--ISNUMBER(SEARCH(Keywords!F31:F47,B42)))&gt;0,Keywords!F29,IF(SUMPRODUCT(--ISNUMBER(SEARCH(Keywords!G31:G40,B42)))&gt;0,Keywords!G29,IF(SUMPRODUCT(--ISNUMBER(SEARCH(Keywords!H31:H43,B42)))&gt;0,Keywords!H29,IF(SUMPRODUCT(--ISNUMBER(SEARCH(Keywords!I31:I54,B42)))&gt;0,Keywords!I29," None ")))))</f>
        <v>Understand</v>
      </c>
      <c r="D42" s="37">
        <v>2</v>
      </c>
      <c r="E42" s="75" t="s">
        <v>309</v>
      </c>
      <c r="F42" s="23">
        <v>18</v>
      </c>
    </row>
    <row r="43" spans="1:6" ht="15.95" customHeight="1" x14ac:dyDescent="0.25">
      <c r="A43" s="50" t="s">
        <v>604</v>
      </c>
      <c r="B43" s="69" t="s">
        <v>595</v>
      </c>
      <c r="C43" s="51" t="str">
        <f>IF(SUMPRODUCT(--ISNUMBER(SEARCH(Keywords!E31:E42,B13)))&gt;0,Keywords!E29,IF(SUMPRODUCT(--ISNUMBER(SEARCH(Keywords!F31:F47,B42)))&gt;0,Keywords!F29,IF(SUMPRODUCT(--ISNUMBER(SEARCH(Keywords!G31:G40,B42)))&gt;0,Keywords!G29,IF(SUMPRODUCT(--ISNUMBER(SEARCH(Keywords!H31:H43,B42)))&gt;0,Keywords!H29,IF(SUMPRODUCT(--ISNUMBER(SEARCH(Keywords!I31:I54,B42)))&gt;0,Keywords!I29," None ")))))</f>
        <v>Remember</v>
      </c>
      <c r="D43" s="37">
        <v>2</v>
      </c>
      <c r="E43" s="75" t="s">
        <v>309</v>
      </c>
      <c r="F43" s="23">
        <v>2</v>
      </c>
    </row>
    <row r="44" spans="1:6" ht="15.95" customHeight="1" x14ac:dyDescent="0.25">
      <c r="A44" s="50" t="s">
        <v>605</v>
      </c>
      <c r="B44" s="73" t="s">
        <v>598</v>
      </c>
      <c r="C44" s="51" t="str">
        <f>IF(SUMPRODUCT(--ISNUMBER(SEARCH(Keywords!E31:E42,B44)))&gt;0,Keywords!E29,IF(SUMPRODUCT(--ISNUMBER(SEARCH(Keywords!F31:F47,B44)))&gt;0,Keywords!F29,IF(SUMPRODUCT(--ISNUMBER(SEARCH(Keywords!G31:G40,B44)))&gt;0,Keywords!G29,IF(SUMPRODUCT(--ISNUMBER(SEARCH(Keywords!H31:H43,B44)))&gt;0,Keywords!H29,IF(SUMPRODUCT(--ISNUMBER(SEARCH(Keywords!I31:I54,B44)))&gt;0,Keywords!I29," None ")))))</f>
        <v>Analyze</v>
      </c>
      <c r="D44" s="37">
        <v>10</v>
      </c>
      <c r="E44" s="75" t="s">
        <v>305</v>
      </c>
      <c r="F44" s="23">
        <v>20</v>
      </c>
    </row>
    <row r="45" spans="1:6" ht="15.95" customHeight="1" x14ac:dyDescent="0.25">
      <c r="A45" s="50" t="s">
        <v>606</v>
      </c>
      <c r="B45" s="69" t="s">
        <v>596</v>
      </c>
      <c r="C45" s="51" t="str">
        <f>IF(SUMPRODUCT(--ISNUMBER(SEARCH(Keywords!E31:E41,B45)))&gt;0,Keywords!E29,IF(SUMPRODUCT(--ISNUMBER(SEARCH(Keywords!F31:F47,B45)))&gt;0,Keywords!F29,IF(SUMPRODUCT(--ISNUMBER(SEARCH(Keywords!G31:G40,B45)))&gt;0,Keywords!G29,IF(SUMPRODUCT(--ISNUMBER(SEARCH(Keywords!H31:H44,B45)))&gt;0,Keywords!H29,IF(SUMPRODUCT(--ISNUMBER(SEARCH(Keywords!J31:J46,B45)))&gt;0,Keywords!J29," None ")))))</f>
        <v>Analyze</v>
      </c>
      <c r="D45" s="37">
        <v>2</v>
      </c>
      <c r="E45" s="75" t="s">
        <v>570</v>
      </c>
    </row>
    <row r="46" spans="1:6" ht="15.95" customHeight="1" x14ac:dyDescent="0.25">
      <c r="A46" s="50" t="s">
        <v>607</v>
      </c>
      <c r="B46" s="69" t="s">
        <v>597</v>
      </c>
      <c r="C46" s="51" t="str">
        <f>IF(SUMPRODUCT(--ISNUMBER(SEARCH(Keywords!E31:E41,B28)))&gt;0,Keywords!E29,IF(SUMPRODUCT(--ISNUMBER(SEARCH(Keywords!F31:F47,B28)))&gt;0,Keywords!F29,IF(SUMPRODUCT(--ISNUMBER(SEARCH(Keywords!G31:G40,B28)))&gt;0,Keywords!G29,IF(SUMPRODUCT(--ISNUMBER(SEARCH(Keywords!H31:H43,B28)))&gt;0,Keywords!H29,IF(SUMPRODUCT(--ISNUMBER(SEARCH(Keywords!J31:J46,B28)))&gt;0,Keywords!J29," None ")))))</f>
        <v>Analyze</v>
      </c>
      <c r="D46" s="37">
        <v>16</v>
      </c>
      <c r="E46" s="75" t="s">
        <v>307</v>
      </c>
      <c r="F46" s="23">
        <v>20</v>
      </c>
    </row>
    <row r="47" spans="1:6" ht="15.95" customHeight="1" x14ac:dyDescent="0.25">
      <c r="A47" s="50" t="s">
        <v>608</v>
      </c>
      <c r="B47" s="69" t="s">
        <v>602</v>
      </c>
      <c r="C47" s="51" t="str">
        <f>IF(SUMPRODUCT(--ISNUMBER(SEARCH(Keywords!E31:E41,B47)))&gt;0,Keywords!E29,IF(SUMPRODUCT(--ISNUMBER(SEARCH(Keywords!F31:F47,B47)))&gt;0,Keywords!F29,IF(SUMPRODUCT(--ISNUMBER(SEARCH(Keywords!G31:G40,B47)))&gt;0,Keywords!G29,IF(SUMPRODUCT(--ISNUMBER(SEARCH(Keywords!H31:H43,B47)))&gt;0,Keywords!H29,IF(SUMPRODUCT(--ISNUMBER(SEARCH(Keywords!I31:I54,B47)))&gt;0,Keywords!I29," None ")))))</f>
        <v>Understand</v>
      </c>
      <c r="D47" s="37">
        <v>16</v>
      </c>
      <c r="E47" s="75" t="s">
        <v>570</v>
      </c>
    </row>
    <row r="48" spans="1:6" ht="15.95" customHeight="1" x14ac:dyDescent="0.25">
      <c r="A48" s="50" t="s">
        <v>609</v>
      </c>
      <c r="B48" s="73" t="s">
        <v>599</v>
      </c>
      <c r="C48" s="51" t="str">
        <f>IF(SUMPRODUCT(--ISNUMBER(SEARCH(Keywords!E31:E41,B48)))&gt;0,Keywords!E29,IF(SUMPRODUCT(--ISNUMBER(SEARCH(Keywords!F31:F47,B48)))&gt;0,Keywords!F29,IF(SUMPRODUCT(--ISNUMBER(SEARCH(Keywords!G31:G40,B48)))&gt;0,Keywords!G29,IF(SUMPRODUCT(--ISNUMBER(SEARCH(Keywords!H31:H43,B48)))&gt;0,Keywords!H29,IF(SUMPRODUCT(--ISNUMBER(SEARCH(Keywords!I31:I54,B48)))&gt;0,Keywords!I29," None ")))))</f>
        <v>Evaluate</v>
      </c>
      <c r="D48" s="37">
        <v>8</v>
      </c>
      <c r="E48" s="75" t="s">
        <v>308</v>
      </c>
      <c r="F48" s="23">
        <v>8</v>
      </c>
    </row>
    <row r="49" spans="1:6" ht="15.75" x14ac:dyDescent="0.25">
      <c r="A49" s="50" t="s">
        <v>610</v>
      </c>
      <c r="B49" s="73" t="s">
        <v>601</v>
      </c>
      <c r="C49" s="51" t="str">
        <f>IF(SUMPRODUCT(--ISNUMBER(SEARCH(Keywords!E31:E42,B49)))&gt;0,Keywords!E29,IF(SUMPRODUCT(--ISNUMBER(SEARCH(Keywords!F31:F47,B49)))&gt;0,Keywords!F29,IF(SUMPRODUCT(--ISNUMBER(SEARCH(Keywords!G31:G40,B49)))&gt;0,Keywords!G29,IF(SUMPRODUCT(--ISNUMBER(SEARCH(Keywords!H31:H43,B49)))&gt;0,Keywords!H29,IF(SUMPRODUCT(--ISNUMBER(SEARCH(Keywords!I31:I54,B49)))&gt;0,Keywords!I29," None ")))))</f>
        <v>Apply</v>
      </c>
      <c r="D49" s="76">
        <v>10</v>
      </c>
      <c r="E49" s="75" t="s">
        <v>306</v>
      </c>
      <c r="F49" s="23">
        <v>10</v>
      </c>
    </row>
    <row r="50" spans="1:6" ht="15.75" x14ac:dyDescent="0.25">
      <c r="A50" s="50" t="s">
        <v>611</v>
      </c>
      <c r="B50" s="73" t="s">
        <v>600</v>
      </c>
      <c r="C50" s="51" t="str">
        <f>IF(SUMPRODUCT(--ISNUMBER(SEARCH(Keywords!E31:E41,B50)))&gt;0,Keywords!E29,IF(SUMPRODUCT(--ISNUMBER(SEARCH(Keywords!F31:F47,B50)))&gt;0,Keywords!F29,IF(SUMPRODUCT(--ISNUMBER(SEARCH(Keywords!G31:G40,B50)))&gt;0,Keywords!G29,IF(SUMPRODUCT(--ISNUMBER(SEARCH(Keywords!H31:H43,B50)))&gt;0,Keywords!H29,IF(SUMPRODUCT(--ISNUMBER(SEARCH(Keywords!I31:I54,B50)))&gt;0,Keywords!I29," None ")))))</f>
        <v>Analyze</v>
      </c>
      <c r="D50" s="76">
        <v>8</v>
      </c>
      <c r="E50" s="75" t="s">
        <v>309</v>
      </c>
    </row>
    <row r="51" spans="1:6" ht="15.75" x14ac:dyDescent="0.25">
      <c r="A51" s="50" t="s">
        <v>613</v>
      </c>
      <c r="B51" s="50" t="s">
        <v>622</v>
      </c>
      <c r="C51" s="51" t="str">
        <f>IF(SUMPRODUCT(--ISNUMBER(SEARCH(Keywords!E31:E41,B51)))&gt;0,Keywords!E29,IF(SUMPRODUCT(--ISNUMBER(SEARCH(Keywords!F31:F47,B51)))&gt;0,Keywords!F29,IF(SUMPRODUCT(--ISNUMBER(SEARCH(Keywords!G31:G40,B51)))&gt;0,Keywords!G29,IF(SUMPRODUCT(--ISNUMBER(SEARCH(Keywords!H31:H43,B51)))&gt;0,Keywords!H29,IF(SUMPRODUCT(--ISNUMBER(SEARCH(Keywords!J31:J46,B51)))&gt;0,Keywords!J29," None ")))))</f>
        <v>Create</v>
      </c>
      <c r="D51" s="76">
        <v>4</v>
      </c>
      <c r="E51" s="75" t="s">
        <v>308</v>
      </c>
    </row>
  </sheetData>
  <mergeCells count="3">
    <mergeCell ref="J12:J13"/>
    <mergeCell ref="L12:L13"/>
    <mergeCell ref="N12:N13"/>
  </mergeCells>
  <phoneticPr fontId="106" type="noConversion"/>
  <pageMargins left="0.7" right="0.7" top="0.75" bottom="0.75" header="0.3" footer="0.3"/>
  <pageSetup orientation="portrait" horizontalDpi="300" verticalDpi="300" r:id="rId1"/>
  <ignoredErrors>
    <ignoredError sqref="C46 C49:C50" formula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F4:I113"/>
  <sheetViews>
    <sheetView workbookViewId="0">
      <selection activeCell="G12" sqref="G12"/>
    </sheetView>
  </sheetViews>
  <sheetFormatPr defaultRowHeight="12.75" x14ac:dyDescent="0.2"/>
  <cols>
    <col min="6" max="6" width="23.28515625" customWidth="1"/>
    <col min="7" max="8" width="23.7109375" customWidth="1"/>
    <col min="9" max="9" width="47.140625" customWidth="1"/>
  </cols>
  <sheetData>
    <row r="4" spans="6:9" x14ac:dyDescent="0.2">
      <c r="G4" s="445" t="s">
        <v>1219</v>
      </c>
      <c r="H4" s="445"/>
    </row>
    <row r="8" spans="6:9" x14ac:dyDescent="0.2">
      <c r="F8" s="453" t="s">
        <v>1132</v>
      </c>
      <c r="G8" s="453" t="s">
        <v>1220</v>
      </c>
      <c r="H8" s="453" t="s">
        <v>1222</v>
      </c>
      <c r="I8" s="453" t="s">
        <v>1221</v>
      </c>
    </row>
    <row r="9" spans="6:9" x14ac:dyDescent="0.2">
      <c r="F9" s="214"/>
      <c r="G9" s="214"/>
      <c r="H9" s="214"/>
      <c r="I9" s="214"/>
    </row>
    <row r="10" spans="6:9" x14ac:dyDescent="0.2">
      <c r="F10" s="75" t="str">
        <f>'Course Assessment'!A12</f>
        <v>C311.1</v>
      </c>
      <c r="G10" s="451"/>
      <c r="H10" s="451"/>
      <c r="I10" s="451"/>
    </row>
    <row r="11" spans="6:9" x14ac:dyDescent="0.2">
      <c r="F11" s="75" t="str">
        <f>'Course Assessment'!A13</f>
        <v>C311.2</v>
      </c>
      <c r="G11" s="451"/>
      <c r="H11" s="451"/>
      <c r="I11" s="451"/>
    </row>
    <row r="12" spans="6:9" x14ac:dyDescent="0.2">
      <c r="F12" s="75" t="str">
        <f>'Course Assessment'!A14</f>
        <v>C311.3</v>
      </c>
      <c r="G12" s="451"/>
      <c r="H12" s="451"/>
      <c r="I12" s="451"/>
    </row>
    <row r="13" spans="6:9" x14ac:dyDescent="0.2">
      <c r="F13" s="75" t="str">
        <f>'Course Assessment'!A15</f>
        <v>C311.4</v>
      </c>
      <c r="G13" s="451"/>
      <c r="H13" s="451"/>
      <c r="I13" s="451"/>
    </row>
    <row r="14" spans="6:9" x14ac:dyDescent="0.2">
      <c r="F14" s="75" t="str">
        <f>'Course Assessment'!A16</f>
        <v>C311.5</v>
      </c>
      <c r="G14" s="451"/>
      <c r="H14" s="451"/>
      <c r="I14" s="451"/>
    </row>
    <row r="15" spans="6:9" x14ac:dyDescent="0.2">
      <c r="F15" s="75" t="str">
        <f>'Course Assessment'!A17</f>
        <v>C311.6</v>
      </c>
      <c r="G15" s="451"/>
      <c r="H15" s="451"/>
      <c r="I15" s="451"/>
    </row>
    <row r="16" spans="6:9" x14ac:dyDescent="0.2">
      <c r="F16" s="75"/>
      <c r="G16" s="451"/>
      <c r="H16" s="451"/>
      <c r="I16" s="451"/>
    </row>
    <row r="17" spans="6:9" x14ac:dyDescent="0.2">
      <c r="F17" s="451"/>
      <c r="G17" s="451"/>
      <c r="H17" s="451"/>
      <c r="I17" s="451"/>
    </row>
    <row r="18" spans="6:9" x14ac:dyDescent="0.2">
      <c r="F18" s="451"/>
      <c r="G18" s="451"/>
      <c r="H18" s="451"/>
      <c r="I18" s="451"/>
    </row>
    <row r="19" spans="6:9" x14ac:dyDescent="0.2">
      <c r="F19" s="451"/>
      <c r="G19" s="451"/>
      <c r="H19" s="451"/>
      <c r="I19" s="451"/>
    </row>
    <row r="20" spans="6:9" x14ac:dyDescent="0.2">
      <c r="F20" s="451"/>
      <c r="G20" s="451"/>
      <c r="H20" s="451"/>
      <c r="I20" s="451"/>
    </row>
    <row r="21" spans="6:9" x14ac:dyDescent="0.2">
      <c r="F21" s="451"/>
      <c r="G21" s="451"/>
      <c r="H21" s="451"/>
      <c r="I21" s="451"/>
    </row>
    <row r="22" spans="6:9" x14ac:dyDescent="0.2">
      <c r="F22" s="451"/>
      <c r="G22" s="451"/>
      <c r="H22" s="451"/>
      <c r="I22" s="451"/>
    </row>
    <row r="23" spans="6:9" x14ac:dyDescent="0.2">
      <c r="F23" s="451"/>
      <c r="G23" s="451"/>
      <c r="H23" s="451"/>
      <c r="I23" s="451"/>
    </row>
    <row r="24" spans="6:9" x14ac:dyDescent="0.2">
      <c r="F24" s="451"/>
      <c r="G24" s="451"/>
      <c r="H24" s="451"/>
      <c r="I24" s="451"/>
    </row>
    <row r="25" spans="6:9" x14ac:dyDescent="0.2">
      <c r="F25" s="451"/>
      <c r="G25" s="451"/>
      <c r="H25" s="451"/>
      <c r="I25" s="451"/>
    </row>
    <row r="26" spans="6:9" x14ac:dyDescent="0.2">
      <c r="F26" s="451"/>
      <c r="G26" s="451"/>
      <c r="H26" s="451"/>
      <c r="I26" s="451"/>
    </row>
    <row r="27" spans="6:9" x14ac:dyDescent="0.2">
      <c r="F27" s="451"/>
      <c r="G27" s="451"/>
      <c r="H27" s="451"/>
      <c r="I27" s="451"/>
    </row>
    <row r="28" spans="6:9" x14ac:dyDescent="0.2">
      <c r="F28" s="451"/>
      <c r="G28" s="451"/>
      <c r="H28" s="451"/>
      <c r="I28" s="451"/>
    </row>
    <row r="29" spans="6:9" x14ac:dyDescent="0.2">
      <c r="F29" s="451"/>
      <c r="G29" s="451"/>
      <c r="H29" s="451"/>
      <c r="I29" s="451"/>
    </row>
    <row r="30" spans="6:9" x14ac:dyDescent="0.2">
      <c r="F30" s="451"/>
      <c r="G30" s="451"/>
      <c r="H30" s="451"/>
      <c r="I30" s="451"/>
    </row>
    <row r="31" spans="6:9" x14ac:dyDescent="0.2">
      <c r="F31" s="213"/>
      <c r="G31" s="213"/>
      <c r="H31" s="213"/>
      <c r="I31" s="213"/>
    </row>
    <row r="32" spans="6:9" x14ac:dyDescent="0.2">
      <c r="F32" s="213"/>
      <c r="G32" s="213"/>
      <c r="H32" s="213"/>
      <c r="I32" s="213"/>
    </row>
    <row r="33" spans="6:9" x14ac:dyDescent="0.2">
      <c r="F33" s="213"/>
      <c r="G33" s="213"/>
      <c r="H33" s="213"/>
      <c r="I33" s="213"/>
    </row>
    <row r="34" spans="6:9" x14ac:dyDescent="0.2">
      <c r="F34" s="213"/>
      <c r="G34" s="213"/>
      <c r="H34" s="213"/>
      <c r="I34" s="213"/>
    </row>
    <row r="35" spans="6:9" x14ac:dyDescent="0.2">
      <c r="F35" s="213"/>
      <c r="G35" s="213"/>
      <c r="H35" s="213"/>
      <c r="I35" s="213"/>
    </row>
    <row r="36" spans="6:9" x14ac:dyDescent="0.2">
      <c r="F36" s="213"/>
      <c r="G36" s="213"/>
      <c r="H36" s="213"/>
      <c r="I36" s="213"/>
    </row>
    <row r="37" spans="6:9" x14ac:dyDescent="0.2">
      <c r="F37" s="213"/>
      <c r="G37" s="213"/>
      <c r="H37" s="213"/>
      <c r="I37" s="213"/>
    </row>
    <row r="38" spans="6:9" x14ac:dyDescent="0.2">
      <c r="F38" s="213"/>
      <c r="G38" s="213"/>
      <c r="H38" s="213"/>
      <c r="I38" s="213"/>
    </row>
    <row r="39" spans="6:9" x14ac:dyDescent="0.2">
      <c r="F39" s="213"/>
      <c r="G39" s="213"/>
      <c r="H39" s="213"/>
      <c r="I39" s="213"/>
    </row>
    <row r="40" spans="6:9" x14ac:dyDescent="0.2">
      <c r="F40" s="213"/>
      <c r="G40" s="213"/>
      <c r="H40" s="213"/>
      <c r="I40" s="213"/>
    </row>
    <row r="41" spans="6:9" x14ac:dyDescent="0.2">
      <c r="F41" s="213"/>
      <c r="G41" s="213"/>
      <c r="H41" s="213"/>
      <c r="I41" s="213"/>
    </row>
    <row r="42" spans="6:9" x14ac:dyDescent="0.2">
      <c r="F42" s="213"/>
      <c r="G42" s="213"/>
      <c r="H42" s="213"/>
      <c r="I42" s="213"/>
    </row>
    <row r="43" spans="6:9" x14ac:dyDescent="0.2">
      <c r="F43" s="213"/>
      <c r="G43" s="213"/>
      <c r="H43" s="213"/>
      <c r="I43" s="213"/>
    </row>
    <row r="44" spans="6:9" x14ac:dyDescent="0.2">
      <c r="F44" s="213"/>
      <c r="G44" s="213"/>
      <c r="H44" s="213"/>
      <c r="I44" s="213"/>
    </row>
    <row r="45" spans="6:9" x14ac:dyDescent="0.2">
      <c r="F45" s="213"/>
      <c r="G45" s="213"/>
      <c r="H45" s="213"/>
      <c r="I45" s="213"/>
    </row>
    <row r="46" spans="6:9" x14ac:dyDescent="0.2">
      <c r="F46" s="213"/>
      <c r="G46" s="213"/>
      <c r="H46" s="213"/>
      <c r="I46" s="213"/>
    </row>
    <row r="47" spans="6:9" x14ac:dyDescent="0.2">
      <c r="F47" s="213"/>
      <c r="G47" s="213"/>
      <c r="H47" s="213"/>
      <c r="I47" s="213"/>
    </row>
    <row r="48" spans="6:9" x14ac:dyDescent="0.2">
      <c r="F48" s="213"/>
      <c r="G48" s="213"/>
      <c r="H48" s="213"/>
      <c r="I48" s="213"/>
    </row>
    <row r="49" spans="6:9" x14ac:dyDescent="0.2">
      <c r="F49" s="213"/>
      <c r="G49" s="213"/>
      <c r="H49" s="213"/>
      <c r="I49" s="213"/>
    </row>
    <row r="50" spans="6:9" x14ac:dyDescent="0.2">
      <c r="F50" s="213"/>
      <c r="G50" s="213"/>
      <c r="H50" s="213"/>
      <c r="I50" s="213"/>
    </row>
    <row r="51" spans="6:9" x14ac:dyDescent="0.2">
      <c r="F51" s="213"/>
      <c r="G51" s="213"/>
      <c r="H51" s="213"/>
      <c r="I51" s="213"/>
    </row>
    <row r="52" spans="6:9" x14ac:dyDescent="0.2">
      <c r="F52" s="213"/>
      <c r="G52" s="213"/>
      <c r="H52" s="213"/>
      <c r="I52" s="213"/>
    </row>
    <row r="53" spans="6:9" x14ac:dyDescent="0.2">
      <c r="F53" s="213"/>
      <c r="G53" s="213"/>
      <c r="H53" s="213"/>
      <c r="I53" s="213"/>
    </row>
    <row r="54" spans="6:9" x14ac:dyDescent="0.2">
      <c r="F54" s="213"/>
      <c r="G54" s="213"/>
      <c r="H54" s="213"/>
      <c r="I54" s="213"/>
    </row>
    <row r="55" spans="6:9" x14ac:dyDescent="0.2">
      <c r="F55" s="213"/>
      <c r="G55" s="213"/>
      <c r="H55" s="213"/>
      <c r="I55" s="213"/>
    </row>
    <row r="56" spans="6:9" x14ac:dyDescent="0.2">
      <c r="F56" s="213"/>
      <c r="G56" s="213"/>
      <c r="H56" s="213"/>
      <c r="I56" s="213"/>
    </row>
    <row r="57" spans="6:9" x14ac:dyDescent="0.2">
      <c r="F57" s="213"/>
      <c r="G57" s="213"/>
      <c r="H57" s="213"/>
      <c r="I57" s="213"/>
    </row>
    <row r="58" spans="6:9" x14ac:dyDescent="0.2">
      <c r="F58" s="213"/>
      <c r="G58" s="213"/>
      <c r="H58" s="213"/>
      <c r="I58" s="213"/>
    </row>
    <row r="59" spans="6:9" x14ac:dyDescent="0.2">
      <c r="F59" s="213"/>
      <c r="G59" s="213"/>
      <c r="H59" s="213"/>
      <c r="I59" s="213"/>
    </row>
    <row r="60" spans="6:9" x14ac:dyDescent="0.2">
      <c r="F60" s="213"/>
      <c r="G60" s="213"/>
      <c r="H60" s="213"/>
      <c r="I60" s="213"/>
    </row>
    <row r="61" spans="6:9" x14ac:dyDescent="0.2">
      <c r="F61" s="213"/>
      <c r="G61" s="213"/>
      <c r="H61" s="213"/>
      <c r="I61" s="213"/>
    </row>
    <row r="62" spans="6:9" x14ac:dyDescent="0.2">
      <c r="F62" s="213"/>
      <c r="G62" s="213"/>
      <c r="H62" s="213"/>
      <c r="I62" s="213"/>
    </row>
    <row r="63" spans="6:9" x14ac:dyDescent="0.2">
      <c r="F63" s="213"/>
      <c r="G63" s="213"/>
      <c r="H63" s="213"/>
      <c r="I63" s="213"/>
    </row>
    <row r="64" spans="6:9" x14ac:dyDescent="0.2">
      <c r="F64" s="213"/>
      <c r="G64" s="213"/>
      <c r="H64" s="213"/>
      <c r="I64" s="213"/>
    </row>
    <row r="65" spans="6:9" x14ac:dyDescent="0.2">
      <c r="F65" s="213"/>
      <c r="G65" s="213"/>
      <c r="H65" s="213"/>
      <c r="I65" s="213"/>
    </row>
    <row r="66" spans="6:9" x14ac:dyDescent="0.2">
      <c r="F66" s="213"/>
      <c r="G66" s="213"/>
      <c r="H66" s="213"/>
      <c r="I66" s="213"/>
    </row>
    <row r="67" spans="6:9" x14ac:dyDescent="0.2">
      <c r="F67" s="213"/>
      <c r="G67" s="213"/>
      <c r="H67" s="213"/>
      <c r="I67" s="213"/>
    </row>
    <row r="68" spans="6:9" x14ac:dyDescent="0.2">
      <c r="F68" s="213"/>
      <c r="G68" s="213"/>
      <c r="H68" s="213"/>
      <c r="I68" s="213"/>
    </row>
    <row r="69" spans="6:9" x14ac:dyDescent="0.2">
      <c r="F69" s="213"/>
      <c r="G69" s="213"/>
      <c r="H69" s="213"/>
      <c r="I69" s="213"/>
    </row>
    <row r="70" spans="6:9" x14ac:dyDescent="0.2">
      <c r="F70" s="213"/>
      <c r="G70" s="213"/>
      <c r="H70" s="213"/>
      <c r="I70" s="213"/>
    </row>
    <row r="71" spans="6:9" x14ac:dyDescent="0.2">
      <c r="F71" s="213"/>
      <c r="G71" s="213"/>
      <c r="H71" s="213"/>
      <c r="I71" s="213"/>
    </row>
    <row r="72" spans="6:9" x14ac:dyDescent="0.2">
      <c r="F72" s="213"/>
      <c r="G72" s="213"/>
      <c r="H72" s="213"/>
      <c r="I72" s="213"/>
    </row>
    <row r="73" spans="6:9" x14ac:dyDescent="0.2">
      <c r="F73" s="213"/>
      <c r="G73" s="213"/>
      <c r="H73" s="213"/>
      <c r="I73" s="213"/>
    </row>
    <row r="74" spans="6:9" x14ac:dyDescent="0.2">
      <c r="F74" s="213"/>
      <c r="G74" s="213"/>
      <c r="H74" s="213"/>
      <c r="I74" s="213"/>
    </row>
    <row r="75" spans="6:9" x14ac:dyDescent="0.2">
      <c r="F75" s="213"/>
      <c r="G75" s="213"/>
      <c r="H75" s="213"/>
      <c r="I75" s="213"/>
    </row>
    <row r="76" spans="6:9" x14ac:dyDescent="0.2">
      <c r="F76" s="213"/>
      <c r="G76" s="213"/>
      <c r="H76" s="213"/>
      <c r="I76" s="213"/>
    </row>
    <row r="77" spans="6:9" x14ac:dyDescent="0.2">
      <c r="F77" s="213"/>
      <c r="G77" s="213"/>
      <c r="H77" s="213"/>
      <c r="I77" s="213"/>
    </row>
    <row r="78" spans="6:9" x14ac:dyDescent="0.2">
      <c r="F78" s="213"/>
      <c r="G78" s="213"/>
      <c r="H78" s="213"/>
      <c r="I78" s="213"/>
    </row>
    <row r="79" spans="6:9" x14ac:dyDescent="0.2">
      <c r="F79" s="213"/>
      <c r="G79" s="213"/>
      <c r="H79" s="213"/>
      <c r="I79" s="213"/>
    </row>
    <row r="80" spans="6:9" x14ac:dyDescent="0.2">
      <c r="F80" s="213"/>
      <c r="G80" s="213"/>
      <c r="H80" s="213"/>
      <c r="I80" s="213"/>
    </row>
    <row r="81" spans="6:9" x14ac:dyDescent="0.2">
      <c r="F81" s="213"/>
      <c r="G81" s="213"/>
      <c r="H81" s="213"/>
      <c r="I81" s="213"/>
    </row>
    <row r="82" spans="6:9" x14ac:dyDescent="0.2">
      <c r="F82" s="213"/>
      <c r="G82" s="213"/>
      <c r="H82" s="213"/>
      <c r="I82" s="213"/>
    </row>
    <row r="83" spans="6:9" x14ac:dyDescent="0.2">
      <c r="F83" s="213"/>
      <c r="G83" s="213"/>
      <c r="H83" s="213"/>
      <c r="I83" s="213"/>
    </row>
    <row r="84" spans="6:9" x14ac:dyDescent="0.2">
      <c r="F84" s="213"/>
      <c r="G84" s="213"/>
      <c r="H84" s="213"/>
      <c r="I84" s="213"/>
    </row>
    <row r="85" spans="6:9" x14ac:dyDescent="0.2">
      <c r="F85" s="213"/>
      <c r="G85" s="213"/>
      <c r="H85" s="213"/>
      <c r="I85" s="213"/>
    </row>
    <row r="86" spans="6:9" x14ac:dyDescent="0.2">
      <c r="F86" s="213"/>
      <c r="G86" s="213"/>
      <c r="H86" s="213"/>
      <c r="I86" s="213"/>
    </row>
    <row r="87" spans="6:9" x14ac:dyDescent="0.2">
      <c r="F87" s="213"/>
      <c r="G87" s="213"/>
      <c r="H87" s="213"/>
      <c r="I87" s="213"/>
    </row>
    <row r="88" spans="6:9" x14ac:dyDescent="0.2">
      <c r="F88" s="213"/>
      <c r="G88" s="213"/>
      <c r="H88" s="213"/>
      <c r="I88" s="213"/>
    </row>
    <row r="89" spans="6:9" x14ac:dyDescent="0.2">
      <c r="F89" s="213"/>
      <c r="G89" s="213"/>
      <c r="H89" s="213"/>
      <c r="I89" s="213"/>
    </row>
    <row r="90" spans="6:9" x14ac:dyDescent="0.2">
      <c r="F90" s="213"/>
      <c r="G90" s="213"/>
      <c r="H90" s="213"/>
      <c r="I90" s="213"/>
    </row>
    <row r="91" spans="6:9" x14ac:dyDescent="0.2">
      <c r="F91" s="213"/>
      <c r="G91" s="213"/>
      <c r="H91" s="213"/>
      <c r="I91" s="213"/>
    </row>
    <row r="92" spans="6:9" x14ac:dyDescent="0.2">
      <c r="F92" s="213"/>
      <c r="G92" s="213"/>
      <c r="H92" s="213"/>
      <c r="I92" s="213"/>
    </row>
    <row r="93" spans="6:9" x14ac:dyDescent="0.2">
      <c r="F93" s="213"/>
      <c r="G93" s="213"/>
      <c r="H93" s="213"/>
      <c r="I93" s="213"/>
    </row>
    <row r="94" spans="6:9" x14ac:dyDescent="0.2">
      <c r="F94" s="213"/>
      <c r="G94" s="213"/>
      <c r="H94" s="213"/>
      <c r="I94" s="213"/>
    </row>
    <row r="95" spans="6:9" x14ac:dyDescent="0.2">
      <c r="F95" s="213"/>
      <c r="G95" s="213"/>
      <c r="H95" s="213"/>
      <c r="I95" s="213"/>
    </row>
    <row r="96" spans="6:9" x14ac:dyDescent="0.2">
      <c r="F96" s="213"/>
      <c r="G96" s="213"/>
      <c r="H96" s="213"/>
      <c r="I96" s="213"/>
    </row>
    <row r="97" spans="6:9" x14ac:dyDescent="0.2">
      <c r="F97" s="213"/>
      <c r="G97" s="213"/>
      <c r="H97" s="213"/>
      <c r="I97" s="213"/>
    </row>
    <row r="98" spans="6:9" x14ac:dyDescent="0.2">
      <c r="F98" s="213"/>
      <c r="G98" s="213"/>
      <c r="H98" s="213"/>
      <c r="I98" s="213"/>
    </row>
    <row r="99" spans="6:9" x14ac:dyDescent="0.2">
      <c r="F99" s="213"/>
      <c r="G99" s="213"/>
      <c r="H99" s="213"/>
      <c r="I99" s="213"/>
    </row>
    <row r="100" spans="6:9" x14ac:dyDescent="0.2">
      <c r="F100" s="213"/>
      <c r="G100" s="213"/>
      <c r="H100" s="213"/>
      <c r="I100" s="213"/>
    </row>
    <row r="101" spans="6:9" x14ac:dyDescent="0.2">
      <c r="F101" s="213"/>
      <c r="G101" s="213"/>
      <c r="H101" s="213"/>
      <c r="I101" s="213"/>
    </row>
    <row r="102" spans="6:9" x14ac:dyDescent="0.2">
      <c r="F102" s="213"/>
      <c r="G102" s="213"/>
      <c r="H102" s="213"/>
      <c r="I102" s="213"/>
    </row>
    <row r="103" spans="6:9" x14ac:dyDescent="0.2">
      <c r="F103" s="213"/>
      <c r="G103" s="213"/>
      <c r="H103" s="213"/>
      <c r="I103" s="213"/>
    </row>
    <row r="104" spans="6:9" x14ac:dyDescent="0.2">
      <c r="F104" s="213"/>
      <c r="G104" s="213"/>
      <c r="H104" s="213"/>
      <c r="I104" s="213"/>
    </row>
    <row r="105" spans="6:9" x14ac:dyDescent="0.2">
      <c r="F105" s="213"/>
      <c r="G105" s="213"/>
      <c r="H105" s="213"/>
      <c r="I105" s="213"/>
    </row>
    <row r="106" spans="6:9" x14ac:dyDescent="0.2">
      <c r="F106" s="213"/>
      <c r="G106" s="213"/>
      <c r="H106" s="213"/>
      <c r="I106" s="213"/>
    </row>
    <row r="107" spans="6:9" x14ac:dyDescent="0.2">
      <c r="F107" s="213"/>
      <c r="G107" s="213"/>
      <c r="H107" s="213"/>
      <c r="I107" s="213"/>
    </row>
    <row r="108" spans="6:9" x14ac:dyDescent="0.2">
      <c r="F108" s="213"/>
      <c r="G108" s="213"/>
      <c r="H108" s="213"/>
      <c r="I108" s="213"/>
    </row>
    <row r="109" spans="6:9" x14ac:dyDescent="0.2">
      <c r="F109" s="213"/>
      <c r="G109" s="213"/>
      <c r="H109" s="213"/>
      <c r="I109" s="213"/>
    </row>
    <row r="110" spans="6:9" x14ac:dyDescent="0.2">
      <c r="F110" s="213"/>
      <c r="G110" s="213"/>
      <c r="H110" s="213"/>
      <c r="I110" s="213"/>
    </row>
    <row r="111" spans="6:9" x14ac:dyDescent="0.2">
      <c r="F111" s="213"/>
      <c r="G111" s="213"/>
      <c r="H111" s="213"/>
      <c r="I111" s="213"/>
    </row>
    <row r="112" spans="6:9" x14ac:dyDescent="0.2">
      <c r="F112" s="213"/>
      <c r="G112" s="213"/>
      <c r="H112" s="213"/>
      <c r="I112" s="213"/>
    </row>
    <row r="113" spans="6:9" x14ac:dyDescent="0.2">
      <c r="F113" s="213"/>
      <c r="G113" s="213"/>
      <c r="H113" s="213"/>
      <c r="I113" s="21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3:D142"/>
  <sheetViews>
    <sheetView topLeftCell="A28" workbookViewId="0">
      <selection activeCell="D14" sqref="D14"/>
    </sheetView>
  </sheetViews>
  <sheetFormatPr defaultRowHeight="12.75" x14ac:dyDescent="0.2"/>
  <cols>
    <col min="2" max="2" width="18" customWidth="1"/>
    <col min="3" max="3" width="15.85546875" customWidth="1"/>
    <col min="4" max="4" width="25.140625" customWidth="1"/>
  </cols>
  <sheetData>
    <row r="3" spans="2:4" x14ac:dyDescent="0.2">
      <c r="B3" s="355" t="str">
        <f>'Student Entry'!A2</f>
        <v>Subject code</v>
      </c>
      <c r="C3" s="355" t="str">
        <f>'Student Entry'!B2</f>
        <v>IT6601</v>
      </c>
    </row>
    <row r="4" spans="2:4" x14ac:dyDescent="0.2">
      <c r="B4" s="355" t="str">
        <f>'Student Entry'!A3</f>
        <v>Subject Name</v>
      </c>
      <c r="C4" s="355" t="str">
        <f>'Student Entry'!B3</f>
        <v xml:space="preserve">Mobile Computing </v>
      </c>
    </row>
    <row r="5" spans="2:4" x14ac:dyDescent="0.2">
      <c r="B5" s="355" t="str">
        <f>'Student Entry'!A4</f>
        <v>Year &amp; Semester</v>
      </c>
      <c r="C5" s="355" t="str">
        <f>'Student Entry'!B4</f>
        <v>III   Yr.  &amp;  VI Sem.</v>
      </c>
    </row>
    <row r="6" spans="2:4" x14ac:dyDescent="0.2">
      <c r="B6" s="355" t="str">
        <f>'Student Entry'!A5</f>
        <v>Academic  Year</v>
      </c>
      <c r="C6" s="355" t="str">
        <f>'Student Entry'!B5</f>
        <v>2016-2017</v>
      </c>
    </row>
    <row r="7" spans="2:4" x14ac:dyDescent="0.2">
      <c r="B7" s="355" t="str">
        <f>'Student Entry'!A6</f>
        <v>Name of Faculty</v>
      </c>
      <c r="C7" s="355" t="str">
        <f>'Student Entry'!B6</f>
        <v>Mr.K.Sridharan</v>
      </c>
    </row>
    <row r="8" spans="2:4" x14ac:dyDescent="0.2">
      <c r="B8" s="355" t="str">
        <f>'Student Entry'!A7</f>
        <v xml:space="preserve">Total No.of Students </v>
      </c>
      <c r="C8" s="355">
        <f>'Student Entry'!B7</f>
        <v>129</v>
      </c>
    </row>
    <row r="13" spans="2:4" x14ac:dyDescent="0.2">
      <c r="B13" s="66" t="str">
        <f>'Student Entry'!B13</f>
        <v>Sl.NO</v>
      </c>
      <c r="C13" s="66" t="str">
        <f>'Student Entry'!C13</f>
        <v>Register No.</v>
      </c>
      <c r="D13" s="66" t="str">
        <f>'Student Entry'!D13</f>
        <v>Student Name</v>
      </c>
    </row>
    <row r="14" spans="2:4" x14ac:dyDescent="0.2">
      <c r="B14" s="346">
        <f>'Student Entry'!B14</f>
        <v>1</v>
      </c>
      <c r="C14" s="356">
        <f>'Student Entry'!C14</f>
        <v>211413205001</v>
      </c>
      <c r="D14" s="354" t="str">
        <f>'Student Entry'!D14</f>
        <v>ABINAV.M</v>
      </c>
    </row>
    <row r="15" spans="2:4" x14ac:dyDescent="0.2">
      <c r="B15" s="346">
        <f>'Student Entry'!B15</f>
        <v>2</v>
      </c>
      <c r="C15" s="356">
        <f>'Student Entry'!C15</f>
        <v>211413205002</v>
      </c>
      <c r="D15" s="354" t="str">
        <f>'Student Entry'!D15</f>
        <v>ABINAYA.S</v>
      </c>
    </row>
    <row r="16" spans="2:4" x14ac:dyDescent="0.2">
      <c r="B16" s="346">
        <f>'Student Entry'!B16</f>
        <v>3</v>
      </c>
      <c r="C16" s="356">
        <f>'Student Entry'!C16</f>
        <v>211413205003</v>
      </c>
      <c r="D16" s="354" t="str">
        <f>'Student Entry'!D16</f>
        <v>AFSAL.P.P</v>
      </c>
    </row>
    <row r="17" spans="2:4" x14ac:dyDescent="0.2">
      <c r="B17" s="346">
        <f>'Student Entry'!B17</f>
        <v>4</v>
      </c>
      <c r="C17" s="356">
        <f>'Student Entry'!C17</f>
        <v>211413205004</v>
      </c>
      <c r="D17" s="354" t="str">
        <f>'Student Entry'!D17</f>
        <v>AISHWARYA.G</v>
      </c>
    </row>
    <row r="18" spans="2:4" x14ac:dyDescent="0.2">
      <c r="B18" s="346">
        <f>'Student Entry'!B18</f>
        <v>5</v>
      </c>
      <c r="C18" s="356">
        <f>'Student Entry'!C18</f>
        <v>211413205005</v>
      </c>
      <c r="D18" s="354" t="str">
        <f>'Student Entry'!D18</f>
        <v>AKSHAYA.R</v>
      </c>
    </row>
    <row r="19" spans="2:4" x14ac:dyDescent="0.2">
      <c r="B19" s="346">
        <f>'Student Entry'!B19</f>
        <v>6</v>
      </c>
      <c r="C19" s="356">
        <f>'Student Entry'!C19</f>
        <v>211413205006</v>
      </c>
      <c r="D19" s="354" t="str">
        <f>'Student Entry'!D19</f>
        <v>AMBUJASHI.N</v>
      </c>
    </row>
    <row r="20" spans="2:4" x14ac:dyDescent="0.2">
      <c r="B20" s="346">
        <f>'Student Entry'!B20</f>
        <v>7</v>
      </c>
      <c r="C20" s="356">
        <f>'Student Entry'!C20</f>
        <v>211413205007</v>
      </c>
      <c r="D20" s="354" t="str">
        <f>'Student Entry'!D20</f>
        <v>AMUDHUSWAMATHI.M</v>
      </c>
    </row>
    <row r="21" spans="2:4" x14ac:dyDescent="0.2">
      <c r="B21" s="346">
        <f>'Student Entry'!B21</f>
        <v>8</v>
      </c>
      <c r="C21" s="356">
        <f>'Student Entry'!C21</f>
        <v>211413205008</v>
      </c>
      <c r="D21" s="354" t="str">
        <f>'Student Entry'!D21</f>
        <v>ANAND.KM</v>
      </c>
    </row>
    <row r="22" spans="2:4" x14ac:dyDescent="0.2">
      <c r="B22" s="346">
        <f>'Student Entry'!B22</f>
        <v>9</v>
      </c>
      <c r="C22" s="356">
        <f>'Student Entry'!C22</f>
        <v>211413205009</v>
      </c>
      <c r="D22" s="354" t="str">
        <f>'Student Entry'!D22</f>
        <v>ANJANA.K</v>
      </c>
    </row>
    <row r="23" spans="2:4" x14ac:dyDescent="0.2">
      <c r="B23" s="346">
        <f>'Student Entry'!B23</f>
        <v>10</v>
      </c>
      <c r="C23" s="356">
        <f>'Student Entry'!C23</f>
        <v>211413205010</v>
      </c>
      <c r="D23" s="354" t="str">
        <f>'Student Entry'!D23</f>
        <v>ANTO CRESCENTIA.A</v>
      </c>
    </row>
    <row r="24" spans="2:4" x14ac:dyDescent="0.2">
      <c r="B24" s="346">
        <f>'Student Entry'!B24</f>
        <v>11</v>
      </c>
      <c r="C24" s="356">
        <f>'Student Entry'!C24</f>
        <v>211413205011</v>
      </c>
      <c r="D24" s="354" t="str">
        <f>'Student Entry'!D24</f>
        <v>ANUPALLAVI.K</v>
      </c>
    </row>
    <row r="25" spans="2:4" x14ac:dyDescent="0.2">
      <c r="B25" s="346">
        <f>'Student Entry'!B25</f>
        <v>12</v>
      </c>
      <c r="C25" s="356">
        <f>'Student Entry'!C25</f>
        <v>211413205012</v>
      </c>
      <c r="D25" s="354" t="str">
        <f>'Student Entry'!D25</f>
        <v>ARAVIND.PL</v>
      </c>
    </row>
    <row r="26" spans="2:4" x14ac:dyDescent="0.2">
      <c r="B26" s="346">
        <f>'Student Entry'!B26</f>
        <v>13</v>
      </c>
      <c r="C26" s="356">
        <f>'Student Entry'!C26</f>
        <v>211413205013</v>
      </c>
      <c r="D26" s="354" t="str">
        <f>'Student Entry'!D26</f>
        <v>ARAVINDAN.B</v>
      </c>
    </row>
    <row r="27" spans="2:4" x14ac:dyDescent="0.2">
      <c r="B27" s="346">
        <f>'Student Entry'!B27</f>
        <v>14</v>
      </c>
      <c r="C27" s="356">
        <f>'Student Entry'!C27</f>
        <v>211413205014</v>
      </c>
      <c r="D27" s="354" t="str">
        <f>'Student Entry'!D27</f>
        <v>ARCHANA.K</v>
      </c>
    </row>
    <row r="28" spans="2:4" x14ac:dyDescent="0.2">
      <c r="B28" s="346">
        <f>'Student Entry'!B28</f>
        <v>15</v>
      </c>
      <c r="C28" s="356">
        <f>'Student Entry'!C28</f>
        <v>211413205015</v>
      </c>
      <c r="D28" s="354" t="str">
        <f>'Student Entry'!D28</f>
        <v>ASHOK KUMAR.S.D</v>
      </c>
    </row>
    <row r="29" spans="2:4" x14ac:dyDescent="0.2">
      <c r="B29" s="346">
        <f>'Student Entry'!B29</f>
        <v>16</v>
      </c>
      <c r="C29" s="356">
        <f>'Student Entry'!C29</f>
        <v>211413205016</v>
      </c>
      <c r="D29" s="354" t="str">
        <f>'Student Entry'!D29</f>
        <v>ATCHAYA PRABHA.M</v>
      </c>
    </row>
    <row r="30" spans="2:4" x14ac:dyDescent="0.2">
      <c r="B30" s="346">
        <f>'Student Entry'!B30</f>
        <v>17</v>
      </c>
      <c r="C30" s="356">
        <f>'Student Entry'!C30</f>
        <v>211413205017</v>
      </c>
      <c r="D30" s="354" t="str">
        <f>'Student Entry'!D30</f>
        <v>BALASRIMATHI.S</v>
      </c>
    </row>
    <row r="31" spans="2:4" x14ac:dyDescent="0.2">
      <c r="B31" s="346">
        <f>'Student Entry'!B31</f>
        <v>18</v>
      </c>
      <c r="C31" s="356">
        <f>'Student Entry'!C31</f>
        <v>211413205018</v>
      </c>
      <c r="D31" s="354" t="str">
        <f>'Student Entry'!D31</f>
        <v>BERNO RAJ.A</v>
      </c>
    </row>
    <row r="32" spans="2:4" x14ac:dyDescent="0.2">
      <c r="B32" s="346">
        <f>'Student Entry'!B32</f>
        <v>19</v>
      </c>
      <c r="C32" s="356">
        <f>'Student Entry'!C32</f>
        <v>211413205019</v>
      </c>
      <c r="D32" s="354" t="str">
        <f>'Student Entry'!D32</f>
        <v>BHARATH.D.P</v>
      </c>
    </row>
    <row r="33" spans="2:4" x14ac:dyDescent="0.2">
      <c r="B33" s="346">
        <f>'Student Entry'!B33</f>
        <v>20</v>
      </c>
      <c r="C33" s="356">
        <f>'Student Entry'!C33</f>
        <v>211413205020</v>
      </c>
      <c r="D33" s="354" t="str">
        <f>'Student Entry'!D33</f>
        <v>BHAVANI.B</v>
      </c>
    </row>
    <row r="34" spans="2:4" x14ac:dyDescent="0.2">
      <c r="B34" s="346">
        <f>'Student Entry'!B34</f>
        <v>21</v>
      </c>
      <c r="C34" s="356">
        <f>'Student Entry'!C34</f>
        <v>211413205021</v>
      </c>
      <c r="D34" s="354" t="str">
        <f>'Student Entry'!D34</f>
        <v>BINCY IMMACULATE.M</v>
      </c>
    </row>
    <row r="35" spans="2:4" x14ac:dyDescent="0.2">
      <c r="B35" s="346">
        <f>'Student Entry'!B35</f>
        <v>22</v>
      </c>
      <c r="C35" s="356">
        <f>'Student Entry'!C35</f>
        <v>211413205022</v>
      </c>
      <c r="D35" s="354" t="str">
        <f>'Student Entry'!D35</f>
        <v>BOVILLA KRISHNA PRIYA.B</v>
      </c>
    </row>
    <row r="36" spans="2:4" x14ac:dyDescent="0.2">
      <c r="B36" s="346">
        <f>'Student Entry'!B36</f>
        <v>23</v>
      </c>
      <c r="C36" s="356">
        <f>'Student Entry'!C36</f>
        <v>211413205023</v>
      </c>
      <c r="D36" s="354" t="str">
        <f>'Student Entry'!D36</f>
        <v>CHARAN.R</v>
      </c>
    </row>
    <row r="37" spans="2:4" x14ac:dyDescent="0.2">
      <c r="B37" s="346">
        <f>'Student Entry'!B37</f>
        <v>24</v>
      </c>
      <c r="C37" s="356">
        <f>'Student Entry'!C37</f>
        <v>211413205024</v>
      </c>
      <c r="D37" s="354" t="str">
        <f>'Student Entry'!D37</f>
        <v>CHARUPREETHA.L</v>
      </c>
    </row>
    <row r="38" spans="2:4" x14ac:dyDescent="0.2">
      <c r="B38" s="346">
        <f>'Student Entry'!B38</f>
        <v>25</v>
      </c>
      <c r="C38" s="356">
        <f>'Student Entry'!C38</f>
        <v>211413205025</v>
      </c>
      <c r="D38" s="354" t="str">
        <f>'Student Entry'!D38</f>
        <v>CHELLAMMAI.M</v>
      </c>
    </row>
    <row r="39" spans="2:4" x14ac:dyDescent="0.2">
      <c r="B39" s="346">
        <f>'Student Entry'!B39</f>
        <v>26</v>
      </c>
      <c r="C39" s="356">
        <f>'Student Entry'!C39</f>
        <v>211413205026</v>
      </c>
      <c r="D39" s="354" t="str">
        <f>'Student Entry'!D39</f>
        <v>DIVYA.S</v>
      </c>
    </row>
    <row r="40" spans="2:4" x14ac:dyDescent="0.2">
      <c r="B40" s="346">
        <f>'Student Entry'!B40</f>
        <v>27</v>
      </c>
      <c r="C40" s="356">
        <f>'Student Entry'!C40</f>
        <v>211413205027</v>
      </c>
      <c r="D40" s="354" t="str">
        <f>'Student Entry'!D40</f>
        <v>DIVYAKRITI</v>
      </c>
    </row>
    <row r="41" spans="2:4" x14ac:dyDescent="0.2">
      <c r="B41" s="346">
        <f>'Student Entry'!B41</f>
        <v>28</v>
      </c>
      <c r="C41" s="356">
        <f>'Student Entry'!C41</f>
        <v>211413205028</v>
      </c>
      <c r="D41" s="354" t="str">
        <f>'Student Entry'!D41</f>
        <v>ELIZA PAULIN.S</v>
      </c>
    </row>
    <row r="42" spans="2:4" x14ac:dyDescent="0.2">
      <c r="B42" s="346">
        <f>'Student Entry'!B42</f>
        <v>29</v>
      </c>
      <c r="C42" s="356">
        <f>'Student Entry'!C42</f>
        <v>211413205029</v>
      </c>
      <c r="D42" s="354" t="str">
        <f>'Student Entry'!D42</f>
        <v>GANAPATHY.L</v>
      </c>
    </row>
    <row r="43" spans="2:4" x14ac:dyDescent="0.2">
      <c r="B43" s="346">
        <f>'Student Entry'!B43</f>
        <v>30</v>
      </c>
      <c r="C43" s="356">
        <f>'Student Entry'!C43</f>
        <v>211413205030</v>
      </c>
      <c r="D43" s="354" t="str">
        <f>'Student Entry'!D43</f>
        <v>GOBUVIKNESH.J</v>
      </c>
    </row>
    <row r="44" spans="2:4" x14ac:dyDescent="0.2">
      <c r="B44" s="346">
        <f>'Student Entry'!B44</f>
        <v>31</v>
      </c>
      <c r="C44" s="356">
        <f>'Student Entry'!C44</f>
        <v>211413205031</v>
      </c>
      <c r="D44" s="354" t="str">
        <f>'Student Entry'!D44</f>
        <v>GOKULSARATHY.P</v>
      </c>
    </row>
    <row r="45" spans="2:4" x14ac:dyDescent="0.2">
      <c r="B45" s="346">
        <f>'Student Entry'!B45</f>
        <v>32</v>
      </c>
      <c r="C45" s="356">
        <f>'Student Entry'!C45</f>
        <v>211413205032</v>
      </c>
      <c r="D45" s="354" t="str">
        <f>'Student Entry'!D45</f>
        <v>GOPINATH.J</v>
      </c>
    </row>
    <row r="46" spans="2:4" x14ac:dyDescent="0.2">
      <c r="B46" s="346">
        <f>'Student Entry'!B46</f>
        <v>33</v>
      </c>
      <c r="C46" s="356">
        <f>'Student Entry'!C46</f>
        <v>211413205033</v>
      </c>
      <c r="D46" s="354" t="str">
        <f>'Student Entry'!D46</f>
        <v>HARINI.S</v>
      </c>
    </row>
    <row r="47" spans="2:4" x14ac:dyDescent="0.2">
      <c r="B47" s="346">
        <f>'Student Entry'!B47</f>
        <v>34</v>
      </c>
      <c r="C47" s="356">
        <f>'Student Entry'!C47</f>
        <v>211413205034</v>
      </c>
      <c r="D47" s="354" t="str">
        <f>'Student Entry'!D47</f>
        <v>HARITA CHANDINI.B</v>
      </c>
    </row>
    <row r="48" spans="2:4" x14ac:dyDescent="0.2">
      <c r="B48" s="346">
        <f>'Student Entry'!B48</f>
        <v>35</v>
      </c>
      <c r="C48" s="356">
        <f>'Student Entry'!C48</f>
        <v>211413205035</v>
      </c>
      <c r="D48" s="354" t="str">
        <f>'Student Entry'!D48</f>
        <v>HEMALATHA.V</v>
      </c>
    </row>
    <row r="49" spans="2:4" x14ac:dyDescent="0.2">
      <c r="B49" s="346">
        <f>'Student Entry'!B49</f>
        <v>36</v>
      </c>
      <c r="C49" s="356">
        <f>'Student Entry'!C49</f>
        <v>211413205036</v>
      </c>
      <c r="D49" s="354" t="str">
        <f>'Student Entry'!D49</f>
        <v>HEMAMALINI.M</v>
      </c>
    </row>
    <row r="50" spans="2:4" x14ac:dyDescent="0.2">
      <c r="B50" s="346">
        <f>'Student Entry'!B50</f>
        <v>37</v>
      </c>
      <c r="C50" s="356">
        <f>'Student Entry'!C50</f>
        <v>211413205037</v>
      </c>
      <c r="D50" s="354" t="str">
        <f>'Student Entry'!D50</f>
        <v>ILAVARASAN.S</v>
      </c>
    </row>
    <row r="51" spans="2:4" x14ac:dyDescent="0.2">
      <c r="B51" s="346">
        <f>'Student Entry'!B51</f>
        <v>38</v>
      </c>
      <c r="C51" s="356">
        <f>'Student Entry'!C51</f>
        <v>211413205039</v>
      </c>
      <c r="D51" s="354" t="str">
        <f>'Student Entry'!D51</f>
        <v>ISAIPRIYA.R</v>
      </c>
    </row>
    <row r="52" spans="2:4" x14ac:dyDescent="0.2">
      <c r="B52" s="346">
        <f>'Student Entry'!B52</f>
        <v>39</v>
      </c>
      <c r="C52" s="356">
        <f>'Student Entry'!C52</f>
        <v>211413205040</v>
      </c>
      <c r="D52" s="354" t="str">
        <f>'Student Entry'!D52</f>
        <v>JEISEELAN.R</v>
      </c>
    </row>
    <row r="53" spans="2:4" x14ac:dyDescent="0.2">
      <c r="B53" s="346">
        <f>'Student Entry'!B53</f>
        <v>40</v>
      </c>
      <c r="C53" s="356">
        <f>'Student Entry'!C53</f>
        <v>211413205041</v>
      </c>
      <c r="D53" s="354" t="str">
        <f>'Student Entry'!D53</f>
        <v>JENIE MARIAM ZACHARIAH</v>
      </c>
    </row>
    <row r="54" spans="2:4" x14ac:dyDescent="0.2">
      <c r="B54" s="346">
        <f>'Student Entry'!B54</f>
        <v>41</v>
      </c>
      <c r="C54" s="356">
        <f>'Student Entry'!C54</f>
        <v>211413205042</v>
      </c>
      <c r="D54" s="354" t="str">
        <f>'Student Entry'!D54</f>
        <v>JOTHI.P</v>
      </c>
    </row>
    <row r="55" spans="2:4" x14ac:dyDescent="0.2">
      <c r="B55" s="346">
        <f>'Student Entry'!B55</f>
        <v>42</v>
      </c>
      <c r="C55" s="356">
        <f>'Student Entry'!C55</f>
        <v>211413205043</v>
      </c>
      <c r="D55" s="354" t="str">
        <f>'Student Entry'!D55</f>
        <v>KALAIMANI.P</v>
      </c>
    </row>
    <row r="56" spans="2:4" x14ac:dyDescent="0.2">
      <c r="B56" s="346">
        <f>'Student Entry'!B56</f>
        <v>43</v>
      </c>
      <c r="C56" s="356">
        <f>'Student Entry'!C56</f>
        <v>211413205044</v>
      </c>
      <c r="D56" s="354" t="str">
        <f>'Student Entry'!D56</f>
        <v>KALAIVANI.N</v>
      </c>
    </row>
    <row r="57" spans="2:4" x14ac:dyDescent="0.2">
      <c r="B57" s="346">
        <f>'Student Entry'!B57</f>
        <v>44</v>
      </c>
      <c r="C57" s="356">
        <f>'Student Entry'!C57</f>
        <v>211413205045</v>
      </c>
      <c r="D57" s="354" t="str">
        <f>'Student Entry'!D57</f>
        <v>KARTHI.N.G</v>
      </c>
    </row>
    <row r="58" spans="2:4" x14ac:dyDescent="0.2">
      <c r="B58" s="346">
        <f>'Student Entry'!B58</f>
        <v>45</v>
      </c>
      <c r="C58" s="356">
        <f>'Student Entry'!C58</f>
        <v>211413205046</v>
      </c>
      <c r="D58" s="354" t="str">
        <f>'Student Entry'!D58</f>
        <v>KARTHICK .B</v>
      </c>
    </row>
    <row r="59" spans="2:4" x14ac:dyDescent="0.2">
      <c r="B59" s="346">
        <f>'Student Entry'!B59</f>
        <v>46</v>
      </c>
      <c r="C59" s="356">
        <f>'Student Entry'!C59</f>
        <v>211413205047</v>
      </c>
      <c r="D59" s="354" t="str">
        <f>'Student Entry'!D59</f>
        <v>KAVIPRIYA.S</v>
      </c>
    </row>
    <row r="60" spans="2:4" x14ac:dyDescent="0.2">
      <c r="B60" s="346">
        <f>'Student Entry'!B60</f>
        <v>47</v>
      </c>
      <c r="C60" s="356">
        <f>'Student Entry'!C60</f>
        <v>211413205048</v>
      </c>
      <c r="D60" s="354" t="str">
        <f>'Student Entry'!D60</f>
        <v>KEERTHANA BALAJI</v>
      </c>
    </row>
    <row r="61" spans="2:4" x14ac:dyDescent="0.2">
      <c r="B61" s="346">
        <f>'Student Entry'!B61</f>
        <v>48</v>
      </c>
      <c r="C61" s="356">
        <f>'Student Entry'!C61</f>
        <v>211413205049</v>
      </c>
      <c r="D61" s="354" t="str">
        <f>'Student Entry'!D61</f>
        <v>KIRTHANA.R</v>
      </c>
    </row>
    <row r="62" spans="2:4" x14ac:dyDescent="0.2">
      <c r="B62" s="346">
        <f>'Student Entry'!B62</f>
        <v>49</v>
      </c>
      <c r="C62" s="356">
        <f>'Student Entry'!C62</f>
        <v>211413205050</v>
      </c>
      <c r="D62" s="354" t="str">
        <f>'Student Entry'!D62</f>
        <v>KIRUBHAKARAN.S</v>
      </c>
    </row>
    <row r="63" spans="2:4" x14ac:dyDescent="0.2">
      <c r="B63" s="346">
        <f>'Student Entry'!B63</f>
        <v>50</v>
      </c>
      <c r="C63" s="356">
        <f>'Student Entry'!C63</f>
        <v>211413205051</v>
      </c>
      <c r="D63" s="354" t="str">
        <f>'Student Entry'!D63</f>
        <v>LOGESWARI.U</v>
      </c>
    </row>
    <row r="64" spans="2:4" x14ac:dyDescent="0.2">
      <c r="B64" s="346">
        <f>'Student Entry'!B64</f>
        <v>51</v>
      </c>
      <c r="C64" s="356">
        <f>'Student Entry'!C64</f>
        <v>211413205052</v>
      </c>
      <c r="D64" s="354" t="str">
        <f>'Student Entry'!D64</f>
        <v>MAHESH.S</v>
      </c>
    </row>
    <row r="65" spans="2:4" x14ac:dyDescent="0.2">
      <c r="B65" s="346">
        <f>'Student Entry'!B65</f>
        <v>52</v>
      </c>
      <c r="C65" s="356">
        <f>'Student Entry'!C65</f>
        <v>211413205053</v>
      </c>
      <c r="D65" s="354" t="str">
        <f>'Student Entry'!D65</f>
        <v>MANASA.M.S</v>
      </c>
    </row>
    <row r="66" spans="2:4" x14ac:dyDescent="0.2">
      <c r="B66" s="346">
        <f>'Student Entry'!B66</f>
        <v>53</v>
      </c>
      <c r="C66" s="356">
        <f>'Student Entry'!C66</f>
        <v>211413205054</v>
      </c>
      <c r="D66" s="354" t="str">
        <f>'Student Entry'!D66</f>
        <v>MANIKANDARAJ.C.R</v>
      </c>
    </row>
    <row r="67" spans="2:4" x14ac:dyDescent="0.2">
      <c r="B67" s="346">
        <f>'Student Entry'!B67</f>
        <v>54</v>
      </c>
      <c r="C67" s="356">
        <f>'Student Entry'!C67</f>
        <v>211413205055</v>
      </c>
      <c r="D67" s="354" t="str">
        <f>'Student Entry'!D67</f>
        <v>MANJULA.A</v>
      </c>
    </row>
    <row r="68" spans="2:4" x14ac:dyDescent="0.2">
      <c r="B68" s="346">
        <f>'Student Entry'!B68</f>
        <v>55</v>
      </c>
      <c r="C68" s="356">
        <f>'Student Entry'!C68</f>
        <v>211413205056</v>
      </c>
      <c r="D68" s="354" t="str">
        <f>'Student Entry'!D68</f>
        <v>MANOJKUMAR.P</v>
      </c>
    </row>
    <row r="69" spans="2:4" x14ac:dyDescent="0.2">
      <c r="B69" s="346">
        <f>'Student Entry'!B69</f>
        <v>56</v>
      </c>
      <c r="C69" s="356">
        <f>'Student Entry'!C69</f>
        <v>211413205058</v>
      </c>
      <c r="D69" s="354" t="str">
        <f>'Student Entry'!D69</f>
        <v>MATHIVANI.M</v>
      </c>
    </row>
    <row r="70" spans="2:4" x14ac:dyDescent="0.2">
      <c r="B70" s="346">
        <f>'Student Entry'!B70</f>
        <v>57</v>
      </c>
      <c r="C70" s="356">
        <f>'Student Entry'!C70</f>
        <v>211413205059</v>
      </c>
      <c r="D70" s="354" t="str">
        <f>'Student Entry'!D70</f>
        <v>MEENA.A</v>
      </c>
    </row>
    <row r="71" spans="2:4" x14ac:dyDescent="0.2">
      <c r="B71" s="346">
        <f>'Student Entry'!B71</f>
        <v>58</v>
      </c>
      <c r="C71" s="356">
        <f>'Student Entry'!C71</f>
        <v>211413205060</v>
      </c>
      <c r="D71" s="354" t="str">
        <f>'Student Entry'!D71</f>
        <v>MITHILESH.N</v>
      </c>
    </row>
    <row r="72" spans="2:4" x14ac:dyDescent="0.2">
      <c r="B72" s="346">
        <f>'Student Entry'!B72</f>
        <v>59</v>
      </c>
      <c r="C72" s="356">
        <f>'Student Entry'!C72</f>
        <v>211413205061</v>
      </c>
      <c r="D72" s="354" t="str">
        <f>'Student Entry'!D72</f>
        <v>MONICA.M</v>
      </c>
    </row>
    <row r="73" spans="2:4" x14ac:dyDescent="0.2">
      <c r="B73" s="346">
        <f>'Student Entry'!B73</f>
        <v>60</v>
      </c>
      <c r="C73" s="356">
        <f>'Student Entry'!C73</f>
        <v>211413205062</v>
      </c>
      <c r="D73" s="354" t="str">
        <f>'Student Entry'!D73</f>
        <v>MONIKA.S</v>
      </c>
    </row>
    <row r="74" spans="2:4" x14ac:dyDescent="0.2">
      <c r="B74" s="346">
        <f>'Student Entry'!B74</f>
        <v>61</v>
      </c>
      <c r="C74" s="356">
        <f>'Student Entry'!C74</f>
        <v>211413205063</v>
      </c>
      <c r="D74" s="354" t="str">
        <f>'Student Entry'!D74</f>
        <v>MONISHA.B</v>
      </c>
    </row>
    <row r="75" spans="2:4" x14ac:dyDescent="0.2">
      <c r="B75" s="346">
        <f>'Student Entry'!B75</f>
        <v>62</v>
      </c>
      <c r="C75" s="356">
        <f>'Student Entry'!C75</f>
        <v>211413205064</v>
      </c>
      <c r="D75" s="354" t="str">
        <f>'Student Entry'!D75</f>
        <v>MOWNIKA.A</v>
      </c>
    </row>
    <row r="76" spans="2:4" x14ac:dyDescent="0.2">
      <c r="B76" s="346">
        <f>'Student Entry'!B76</f>
        <v>63</v>
      </c>
      <c r="C76" s="356">
        <f>'Student Entry'!C76</f>
        <v>211413205065</v>
      </c>
      <c r="D76" s="354" t="str">
        <f>'Student Entry'!D76</f>
        <v>NANDHIDHA.G</v>
      </c>
    </row>
    <row r="77" spans="2:4" x14ac:dyDescent="0.2">
      <c r="B77" s="346">
        <f>'Student Entry'!B77</f>
        <v>64</v>
      </c>
      <c r="C77" s="356">
        <f>'Student Entry'!C77</f>
        <v>211413205066</v>
      </c>
      <c r="D77" s="354" t="str">
        <f>'Student Entry'!D77</f>
        <v>NARAYANAN.K</v>
      </c>
    </row>
    <row r="78" spans="2:4" x14ac:dyDescent="0.2">
      <c r="B78" s="346">
        <f>'Student Entry'!B78</f>
        <v>65</v>
      </c>
      <c r="C78" s="356">
        <f>'Student Entry'!C78</f>
        <v>211413205067</v>
      </c>
      <c r="D78" s="354" t="str">
        <f>'Student Entry'!D78</f>
        <v>NIRANJANA.K</v>
      </c>
    </row>
    <row r="79" spans="2:4" x14ac:dyDescent="0.2">
      <c r="B79" s="346">
        <f>'Student Entry'!B79</f>
        <v>66</v>
      </c>
      <c r="C79" s="356">
        <f>'Student Entry'!C79</f>
        <v>211413205068</v>
      </c>
      <c r="D79" s="354" t="str">
        <f>'Student Entry'!D79</f>
        <v>NIVEDHA.J.M</v>
      </c>
    </row>
    <row r="80" spans="2:4" x14ac:dyDescent="0.2">
      <c r="B80" s="346">
        <f>'Student Entry'!B80</f>
        <v>67</v>
      </c>
      <c r="C80" s="356">
        <f>'Student Entry'!C80</f>
        <v>211413205069</v>
      </c>
      <c r="D80" s="354" t="str">
        <f>'Student Entry'!D80</f>
        <v>NIVEDITA.N</v>
      </c>
    </row>
    <row r="81" spans="2:4" x14ac:dyDescent="0.2">
      <c r="B81" s="346">
        <f>'Student Entry'!B81</f>
        <v>68</v>
      </c>
      <c r="C81" s="356">
        <f>'Student Entry'!C81</f>
        <v>211413205070</v>
      </c>
      <c r="D81" s="354" t="str">
        <f>'Student Entry'!D81</f>
        <v>NIVETHA.S</v>
      </c>
    </row>
    <row r="82" spans="2:4" x14ac:dyDescent="0.2">
      <c r="B82" s="346">
        <f>'Student Entry'!B82</f>
        <v>69</v>
      </c>
      <c r="C82" s="356">
        <f>'Student Entry'!C82</f>
        <v>211413205071</v>
      </c>
      <c r="D82" s="354" t="str">
        <f>'Student Entry'!D82</f>
        <v>POOJA.G</v>
      </c>
    </row>
    <row r="83" spans="2:4" x14ac:dyDescent="0.2">
      <c r="B83" s="346">
        <f>'Student Entry'!B83</f>
        <v>70</v>
      </c>
      <c r="C83" s="356">
        <f>'Student Entry'!C83</f>
        <v>211413205072</v>
      </c>
      <c r="D83" s="354" t="str">
        <f>'Student Entry'!D83</f>
        <v>POOJA.R</v>
      </c>
    </row>
    <row r="84" spans="2:4" x14ac:dyDescent="0.2">
      <c r="B84" s="346">
        <f>'Student Entry'!B84</f>
        <v>71</v>
      </c>
      <c r="C84" s="356">
        <f>'Student Entry'!C84</f>
        <v>211413205073</v>
      </c>
      <c r="D84" s="354" t="str">
        <f>'Student Entry'!D84</f>
        <v>PRATHIBA.S</v>
      </c>
    </row>
    <row r="85" spans="2:4" x14ac:dyDescent="0.2">
      <c r="B85" s="346">
        <f>'Student Entry'!B85</f>
        <v>72</v>
      </c>
      <c r="C85" s="356">
        <f>'Student Entry'!C85</f>
        <v>211413205074</v>
      </c>
      <c r="D85" s="354" t="str">
        <f>'Student Entry'!D85</f>
        <v>PREETHI.S</v>
      </c>
    </row>
    <row r="86" spans="2:4" x14ac:dyDescent="0.2">
      <c r="B86" s="346">
        <f>'Student Entry'!B86</f>
        <v>73</v>
      </c>
      <c r="C86" s="356">
        <f>'Student Entry'!C86</f>
        <v>211413205075</v>
      </c>
      <c r="D86" s="354" t="str">
        <f>'Student Entry'!D86</f>
        <v>PRIYANGA.N</v>
      </c>
    </row>
    <row r="87" spans="2:4" x14ac:dyDescent="0.2">
      <c r="B87" s="346">
        <f>'Student Entry'!B87</f>
        <v>74</v>
      </c>
      <c r="C87" s="356">
        <f>'Student Entry'!C87</f>
        <v>211413205076</v>
      </c>
      <c r="D87" s="354" t="str">
        <f>'Student Entry'!D87</f>
        <v>PRIYANGA SIVAPRASAD</v>
      </c>
    </row>
    <row r="88" spans="2:4" x14ac:dyDescent="0.2">
      <c r="B88" s="346">
        <f>'Student Entry'!B88</f>
        <v>75</v>
      </c>
      <c r="C88" s="356">
        <f>'Student Entry'!C88</f>
        <v>211413205077</v>
      </c>
      <c r="D88" s="354" t="str">
        <f>'Student Entry'!D88</f>
        <v>PRIYANKA.M</v>
      </c>
    </row>
    <row r="89" spans="2:4" x14ac:dyDescent="0.2">
      <c r="B89" s="346">
        <f>'Student Entry'!B89</f>
        <v>76</v>
      </c>
      <c r="C89" s="356">
        <f>'Student Entry'!C89</f>
        <v>211413205078</v>
      </c>
      <c r="D89" s="354" t="str">
        <f>'Student Entry'!D89</f>
        <v>RAHUL.K.C</v>
      </c>
    </row>
    <row r="90" spans="2:4" x14ac:dyDescent="0.2">
      <c r="B90" s="346">
        <f>'Student Entry'!B90</f>
        <v>77</v>
      </c>
      <c r="C90" s="356">
        <f>'Student Entry'!C90</f>
        <v>211413205079</v>
      </c>
      <c r="D90" s="354" t="str">
        <f>'Student Entry'!D90</f>
        <v>RAJESWARI.M.P</v>
      </c>
    </row>
    <row r="91" spans="2:4" x14ac:dyDescent="0.2">
      <c r="B91" s="346">
        <f>'Student Entry'!B91</f>
        <v>78</v>
      </c>
      <c r="C91" s="356">
        <f>'Student Entry'!C91</f>
        <v>211413205080</v>
      </c>
      <c r="D91" s="354" t="str">
        <f>'Student Entry'!D91</f>
        <v>RAJ MOHAN.D</v>
      </c>
    </row>
    <row r="92" spans="2:4" x14ac:dyDescent="0.2">
      <c r="B92" s="346">
        <f>'Student Entry'!B92</f>
        <v>79</v>
      </c>
      <c r="C92" s="356">
        <f>'Student Entry'!C92</f>
        <v>211413205081</v>
      </c>
      <c r="D92" s="354" t="str">
        <f>'Student Entry'!D92</f>
        <v>RANGEELA.D</v>
      </c>
    </row>
    <row r="93" spans="2:4" x14ac:dyDescent="0.2">
      <c r="B93" s="346">
        <f>'Student Entry'!B93</f>
        <v>80</v>
      </c>
      <c r="C93" s="356">
        <f>'Student Entry'!C93</f>
        <v>211413205082</v>
      </c>
      <c r="D93" s="354" t="str">
        <f>'Student Entry'!D93</f>
        <v>RATHI.J</v>
      </c>
    </row>
    <row r="94" spans="2:4" x14ac:dyDescent="0.2">
      <c r="B94" s="346">
        <f>'Student Entry'!B94</f>
        <v>81</v>
      </c>
      <c r="C94" s="356">
        <f>'Student Entry'!C94</f>
        <v>211413205083</v>
      </c>
      <c r="D94" s="354" t="str">
        <f>'Student Entry'!D94</f>
        <v>REDDY HEMANTH.T</v>
      </c>
    </row>
    <row r="95" spans="2:4" x14ac:dyDescent="0.2">
      <c r="B95" s="346">
        <f>'Student Entry'!B95</f>
        <v>82</v>
      </c>
      <c r="C95" s="356">
        <f>'Student Entry'!C95</f>
        <v>211413205084</v>
      </c>
      <c r="D95" s="354" t="str">
        <f>'Student Entry'!D95</f>
        <v>REJOY JOHN BENJAMIN</v>
      </c>
    </row>
    <row r="96" spans="2:4" x14ac:dyDescent="0.2">
      <c r="B96" s="346">
        <f>'Student Entry'!B96</f>
        <v>83</v>
      </c>
      <c r="C96" s="356">
        <f>'Student Entry'!C96</f>
        <v>211413205085</v>
      </c>
      <c r="D96" s="354" t="str">
        <f>'Student Entry'!D96</f>
        <v>RENUKA.M</v>
      </c>
    </row>
    <row r="97" spans="2:4" x14ac:dyDescent="0.2">
      <c r="B97" s="346">
        <f>'Student Entry'!B97</f>
        <v>84</v>
      </c>
      <c r="C97" s="356">
        <f>'Student Entry'!C97</f>
        <v>211413205086</v>
      </c>
      <c r="D97" s="354" t="str">
        <f>'Student Entry'!D97</f>
        <v>ROSHAN DHARMA</v>
      </c>
    </row>
    <row r="98" spans="2:4" x14ac:dyDescent="0.2">
      <c r="B98" s="346">
        <f>'Student Entry'!B98</f>
        <v>85</v>
      </c>
      <c r="C98" s="356">
        <f>'Student Entry'!C98</f>
        <v>211413205087</v>
      </c>
      <c r="D98" s="354" t="str">
        <f>'Student Entry'!D98</f>
        <v>RUBIKA.K</v>
      </c>
    </row>
    <row r="99" spans="2:4" x14ac:dyDescent="0.2">
      <c r="B99" s="346">
        <f>'Student Entry'!B99</f>
        <v>86</v>
      </c>
      <c r="C99" s="356">
        <f>'Student Entry'!C99</f>
        <v>211413205088</v>
      </c>
      <c r="D99" s="354" t="str">
        <f>'Student Entry'!D99</f>
        <v>SALAI DHAMAYANTHI.M.S</v>
      </c>
    </row>
    <row r="100" spans="2:4" x14ac:dyDescent="0.2">
      <c r="B100" s="346">
        <f>'Student Entry'!B100</f>
        <v>87</v>
      </c>
      <c r="C100" s="356">
        <f>'Student Entry'!C100</f>
        <v>211413205089</v>
      </c>
      <c r="D100" s="354" t="str">
        <f>'Student Entry'!D100</f>
        <v>SAMYUKTHA.R</v>
      </c>
    </row>
    <row r="101" spans="2:4" x14ac:dyDescent="0.2">
      <c r="B101" s="346">
        <f>'Student Entry'!B101</f>
        <v>88</v>
      </c>
      <c r="C101" s="356">
        <f>'Student Entry'!C101</f>
        <v>211413205090</v>
      </c>
      <c r="D101" s="354" t="str">
        <f>'Student Entry'!D101</f>
        <v>SANDHIYA.S</v>
      </c>
    </row>
    <row r="102" spans="2:4" x14ac:dyDescent="0.2">
      <c r="B102" s="346">
        <f>'Student Entry'!B102</f>
        <v>89</v>
      </c>
      <c r="C102" s="356">
        <f>'Student Entry'!C102</f>
        <v>211413205091</v>
      </c>
      <c r="D102" s="354" t="str">
        <f>'Student Entry'!D102</f>
        <v>SATHYA RAJ.P</v>
      </c>
    </row>
    <row r="103" spans="2:4" x14ac:dyDescent="0.2">
      <c r="B103" s="346">
        <f>'Student Entry'!B103</f>
        <v>90</v>
      </c>
      <c r="C103" s="356">
        <f>'Student Entry'!C103</f>
        <v>211413205092</v>
      </c>
      <c r="D103" s="354" t="str">
        <f>'Student Entry'!D103</f>
        <v>SAVITHA.M</v>
      </c>
    </row>
    <row r="104" spans="2:4" x14ac:dyDescent="0.2">
      <c r="B104" s="346">
        <f>'Student Entry'!B104</f>
        <v>91</v>
      </c>
      <c r="C104" s="356">
        <f>'Student Entry'!C104</f>
        <v>211413205093</v>
      </c>
      <c r="D104" s="354" t="str">
        <f>'Student Entry'!D104</f>
        <v>SELVA MARY.D</v>
      </c>
    </row>
    <row r="105" spans="2:4" x14ac:dyDescent="0.2">
      <c r="B105" s="346">
        <f>'Student Entry'!B105</f>
        <v>92</v>
      </c>
      <c r="C105" s="356">
        <f>'Student Entry'!C105</f>
        <v>211413205095</v>
      </c>
      <c r="D105" s="354" t="str">
        <f>'Student Entry'!D105</f>
        <v>SHALIYA.L</v>
      </c>
    </row>
    <row r="106" spans="2:4" x14ac:dyDescent="0.2">
      <c r="B106" s="346">
        <f>'Student Entry'!B106</f>
        <v>93</v>
      </c>
      <c r="C106" s="356">
        <f>'Student Entry'!C106</f>
        <v>211413205096</v>
      </c>
      <c r="D106" s="354" t="str">
        <f>'Student Entry'!D106</f>
        <v>SHANMUGA PRIYA.E</v>
      </c>
    </row>
    <row r="107" spans="2:4" x14ac:dyDescent="0.2">
      <c r="B107" s="346">
        <f>'Student Entry'!B107</f>
        <v>94</v>
      </c>
      <c r="C107" s="356">
        <f>'Student Entry'!C107</f>
        <v>211413205097</v>
      </c>
      <c r="D107" s="354" t="str">
        <f>'Student Entry'!D107</f>
        <v>SHARMILA.A</v>
      </c>
    </row>
    <row r="108" spans="2:4" x14ac:dyDescent="0.2">
      <c r="B108" s="346">
        <f>'Student Entry'!B108</f>
        <v>95</v>
      </c>
      <c r="C108" s="356">
        <f>'Student Entry'!C108</f>
        <v>211413205098</v>
      </c>
      <c r="D108" s="354" t="str">
        <f>'Student Entry'!D108</f>
        <v>SHRUTHAKEERTHI.S</v>
      </c>
    </row>
    <row r="109" spans="2:4" x14ac:dyDescent="0.2">
      <c r="B109" s="346">
        <f>'Student Entry'!B109</f>
        <v>96</v>
      </c>
      <c r="C109" s="356">
        <f>'Student Entry'!C109</f>
        <v>211413205099</v>
      </c>
      <c r="D109" s="354" t="str">
        <f>'Student Entry'!D109</f>
        <v>SICILY SHERIN.M</v>
      </c>
    </row>
    <row r="110" spans="2:4" x14ac:dyDescent="0.2">
      <c r="B110" s="346">
        <f>'Student Entry'!B110</f>
        <v>97</v>
      </c>
      <c r="C110" s="356">
        <f>'Student Entry'!C110</f>
        <v>211413205100</v>
      </c>
      <c r="D110" s="354" t="str">
        <f>'Student Entry'!D110</f>
        <v>SINDHUJA.S</v>
      </c>
    </row>
    <row r="111" spans="2:4" x14ac:dyDescent="0.2">
      <c r="B111" s="346">
        <f>'Student Entry'!B111</f>
        <v>98</v>
      </c>
      <c r="C111" s="356">
        <f>'Student Entry'!C111</f>
        <v>211413205101</v>
      </c>
      <c r="D111" s="354" t="str">
        <f>'Student Entry'!D111</f>
        <v>SNEHA PRIYA.K</v>
      </c>
    </row>
    <row r="112" spans="2:4" x14ac:dyDescent="0.2">
      <c r="B112" s="346">
        <f>'Student Entry'!B112</f>
        <v>99</v>
      </c>
      <c r="C112" s="356">
        <f>'Student Entry'!C112</f>
        <v>211413205102</v>
      </c>
      <c r="D112" s="354" t="str">
        <f>'Student Entry'!D112</f>
        <v>SNEHA VARSA.P.V</v>
      </c>
    </row>
    <row r="113" spans="2:4" x14ac:dyDescent="0.2">
      <c r="B113" s="346">
        <f>'Student Entry'!B113</f>
        <v>100</v>
      </c>
      <c r="C113" s="356">
        <f>'Student Entry'!C113</f>
        <v>211413205103</v>
      </c>
      <c r="D113" s="354" t="str">
        <f>'Student Entry'!D113</f>
        <v>SOWMYA.B</v>
      </c>
    </row>
    <row r="114" spans="2:4" x14ac:dyDescent="0.2">
      <c r="B114" s="346">
        <f>'Student Entry'!B114</f>
        <v>101</v>
      </c>
      <c r="C114" s="356">
        <f>'Student Entry'!C114</f>
        <v>211413205104</v>
      </c>
      <c r="D114" s="354" t="str">
        <f>'Student Entry'!D114</f>
        <v>SRI LEKHA.P</v>
      </c>
    </row>
    <row r="115" spans="2:4" x14ac:dyDescent="0.2">
      <c r="B115" s="346">
        <f>'Student Entry'!B115</f>
        <v>102</v>
      </c>
      <c r="C115" s="356">
        <f>'Student Entry'!C115</f>
        <v>211413205105</v>
      </c>
      <c r="D115" s="354" t="str">
        <f>'Student Entry'!D115</f>
        <v>SUBHAVANI.B</v>
      </c>
    </row>
    <row r="116" spans="2:4" x14ac:dyDescent="0.2">
      <c r="B116" s="346">
        <f>'Student Entry'!B116</f>
        <v>103</v>
      </c>
      <c r="C116" s="356">
        <f>'Student Entry'!C116</f>
        <v>211413205106</v>
      </c>
      <c r="D116" s="354" t="str">
        <f>'Student Entry'!D116</f>
        <v>SUNDARRAJI.U</v>
      </c>
    </row>
    <row r="117" spans="2:4" x14ac:dyDescent="0.2">
      <c r="B117" s="346">
        <f>'Student Entry'!B117</f>
        <v>104</v>
      </c>
      <c r="C117" s="356">
        <f>'Student Entry'!C117</f>
        <v>211413205107</v>
      </c>
      <c r="D117" s="354" t="str">
        <f>'Student Entry'!D117</f>
        <v>SURESH KUMAR.A.B</v>
      </c>
    </row>
    <row r="118" spans="2:4" x14ac:dyDescent="0.2">
      <c r="B118" s="346">
        <f>'Student Entry'!B118</f>
        <v>105</v>
      </c>
      <c r="C118" s="356">
        <f>'Student Entry'!C118</f>
        <v>211413205108</v>
      </c>
      <c r="D118" s="354" t="str">
        <f>'Student Entry'!D118</f>
        <v>SURIYA.G</v>
      </c>
    </row>
    <row r="119" spans="2:4" x14ac:dyDescent="0.2">
      <c r="B119" s="346">
        <f>'Student Entry'!B119</f>
        <v>106</v>
      </c>
      <c r="C119" s="356">
        <f>'Student Entry'!C119</f>
        <v>211413205109</v>
      </c>
      <c r="D119" s="354" t="str">
        <f>'Student Entry'!D119</f>
        <v>SURYA.R</v>
      </c>
    </row>
    <row r="120" spans="2:4" x14ac:dyDescent="0.2">
      <c r="B120" s="346">
        <f>'Student Entry'!B120</f>
        <v>107</v>
      </c>
      <c r="C120" s="356">
        <f>'Student Entry'!C120</f>
        <v>211413205110</v>
      </c>
      <c r="D120" s="354" t="str">
        <f>'Student Entry'!D120</f>
        <v>SUSITHRA.P</v>
      </c>
    </row>
    <row r="121" spans="2:4" x14ac:dyDescent="0.2">
      <c r="B121" s="346">
        <f>'Student Entry'!B121</f>
        <v>108</v>
      </c>
      <c r="C121" s="356">
        <f>'Student Entry'!C121</f>
        <v>211413205111</v>
      </c>
      <c r="D121" s="354" t="str">
        <f>'Student Entry'!D121</f>
        <v>SWATHISWARI.B</v>
      </c>
    </row>
    <row r="122" spans="2:4" x14ac:dyDescent="0.2">
      <c r="B122" s="346">
        <f>'Student Entry'!B122</f>
        <v>109</v>
      </c>
      <c r="C122" s="356">
        <f>'Student Entry'!C122</f>
        <v>211413205112</v>
      </c>
      <c r="D122" s="354" t="str">
        <f>'Student Entry'!D122</f>
        <v>SWETHA.R.V</v>
      </c>
    </row>
    <row r="123" spans="2:4" x14ac:dyDescent="0.2">
      <c r="B123" s="346">
        <f>'Student Entry'!B123</f>
        <v>110</v>
      </c>
      <c r="C123" s="356">
        <f>'Student Entry'!C123</f>
        <v>211413205113</v>
      </c>
      <c r="D123" s="354" t="str">
        <f>'Student Entry'!D123</f>
        <v>TAMILKANAL.S</v>
      </c>
    </row>
    <row r="124" spans="2:4" x14ac:dyDescent="0.2">
      <c r="B124" s="346">
        <f>'Student Entry'!B124</f>
        <v>111</v>
      </c>
      <c r="C124" s="356">
        <f>'Student Entry'!C124</f>
        <v>211413205114</v>
      </c>
      <c r="D124" s="354" t="str">
        <f>'Student Entry'!D124</f>
        <v>TAMIL SELVI.G</v>
      </c>
    </row>
    <row r="125" spans="2:4" x14ac:dyDescent="0.2">
      <c r="B125" s="346">
        <f>'Student Entry'!B125</f>
        <v>112</v>
      </c>
      <c r="C125" s="356">
        <f>'Student Entry'!C125</f>
        <v>211413205116</v>
      </c>
      <c r="D125" s="354" t="str">
        <f>'Student Entry'!D125</f>
        <v>VAJIHA.H</v>
      </c>
    </row>
    <row r="126" spans="2:4" x14ac:dyDescent="0.2">
      <c r="B126" s="346">
        <f>'Student Entry'!B126</f>
        <v>113</v>
      </c>
      <c r="C126" s="356">
        <f>'Student Entry'!C126</f>
        <v>211413205117</v>
      </c>
      <c r="D126" s="354" t="str">
        <f>'Student Entry'!D126</f>
        <v>VARTHINI.R</v>
      </c>
    </row>
    <row r="127" spans="2:4" x14ac:dyDescent="0.2">
      <c r="B127" s="346">
        <f>'Student Entry'!B127</f>
        <v>114</v>
      </c>
      <c r="C127" s="356">
        <f>'Student Entry'!C127</f>
        <v>211413205118</v>
      </c>
      <c r="D127" s="354" t="str">
        <f>'Student Entry'!D127</f>
        <v>VIDHYA.Y</v>
      </c>
    </row>
    <row r="128" spans="2:4" x14ac:dyDescent="0.2">
      <c r="B128" s="346">
        <f>'Student Entry'!B128</f>
        <v>115</v>
      </c>
      <c r="C128" s="356">
        <f>'Student Entry'!C128</f>
        <v>211413205119</v>
      </c>
      <c r="D128" s="354" t="str">
        <f>'Student Entry'!D128</f>
        <v>VIDYA RAMAMOORTHY</v>
      </c>
    </row>
    <row r="129" spans="2:4" x14ac:dyDescent="0.2">
      <c r="B129" s="346">
        <f>'Student Entry'!B129</f>
        <v>116</v>
      </c>
      <c r="C129" s="356">
        <f>'Student Entry'!C129</f>
        <v>211413205120</v>
      </c>
      <c r="D129" s="354" t="str">
        <f>'Student Entry'!D129</f>
        <v>VIGNESH.M.P</v>
      </c>
    </row>
    <row r="130" spans="2:4" x14ac:dyDescent="0.2">
      <c r="B130" s="346">
        <f>'Student Entry'!B130</f>
        <v>117</v>
      </c>
      <c r="C130" s="356">
        <f>'Student Entry'!C130</f>
        <v>211413205121</v>
      </c>
      <c r="D130" s="354" t="str">
        <f>'Student Entry'!D130</f>
        <v>VIGNESH.V.K</v>
      </c>
    </row>
    <row r="131" spans="2:4" x14ac:dyDescent="0.2">
      <c r="B131" s="346">
        <f>'Student Entry'!B131</f>
        <v>118</v>
      </c>
      <c r="C131" s="356">
        <f>'Student Entry'!C131</f>
        <v>211413205122</v>
      </c>
      <c r="D131" s="354" t="str">
        <f>'Student Entry'!D131</f>
        <v>VIJAYASHREE.J</v>
      </c>
    </row>
    <row r="132" spans="2:4" x14ac:dyDescent="0.2">
      <c r="B132" s="346">
        <f>'Student Entry'!B132</f>
        <v>119</v>
      </c>
      <c r="C132" s="356">
        <f>'Student Entry'!C132</f>
        <v>211413205123</v>
      </c>
      <c r="D132" s="354" t="str">
        <f>'Student Entry'!D132</f>
        <v>VIJITHA.K.M</v>
      </c>
    </row>
    <row r="133" spans="2:4" x14ac:dyDescent="0.2">
      <c r="B133" s="346">
        <f>'Student Entry'!B133</f>
        <v>120</v>
      </c>
      <c r="C133" s="356">
        <f>'Student Entry'!C133</f>
        <v>211413205125</v>
      </c>
      <c r="D133" s="354" t="str">
        <f>'Student Entry'!D133</f>
        <v>YASIKA.K</v>
      </c>
    </row>
    <row r="134" spans="2:4" x14ac:dyDescent="0.2">
      <c r="B134" s="346">
        <f>'Student Entry'!B134</f>
        <v>121</v>
      </c>
      <c r="C134" s="356">
        <f>'Student Entry'!C134</f>
        <v>211413205126</v>
      </c>
      <c r="D134" s="354" t="str">
        <f>'Student Entry'!D134</f>
        <v>YUVARAAJ.K.G</v>
      </c>
    </row>
    <row r="135" spans="2:4" x14ac:dyDescent="0.2">
      <c r="B135" s="346">
        <f>'Student Entry'!B135</f>
        <v>122</v>
      </c>
      <c r="C135" s="356">
        <f>'Student Entry'!C135</f>
        <v>211413205301</v>
      </c>
      <c r="D135" s="354" t="str">
        <f>'Student Entry'!D135</f>
        <v>AJITH KUMAR.R</v>
      </c>
    </row>
    <row r="136" spans="2:4" x14ac:dyDescent="0.2">
      <c r="B136" s="346">
        <f>'Student Entry'!B136</f>
        <v>123</v>
      </c>
      <c r="C136" s="356">
        <f>'Student Entry'!C136</f>
        <v>211413205302</v>
      </c>
      <c r="D136" s="354" t="str">
        <f>'Student Entry'!D136</f>
        <v>LALIETH KUMAR .N</v>
      </c>
    </row>
    <row r="137" spans="2:4" x14ac:dyDescent="0.2">
      <c r="B137" s="346">
        <f>'Student Entry'!B137</f>
        <v>124</v>
      </c>
      <c r="C137" s="356">
        <f>'Student Entry'!C137</f>
        <v>211413205303</v>
      </c>
      <c r="D137" s="354" t="str">
        <f>'Student Entry'!D137</f>
        <v>MARTHINI PRASANA .R</v>
      </c>
    </row>
    <row r="138" spans="2:4" x14ac:dyDescent="0.2">
      <c r="B138" s="346">
        <f>'Student Entry'!B138</f>
        <v>125</v>
      </c>
      <c r="C138" s="356">
        <f>'Student Entry'!C138</f>
        <v>211413205304</v>
      </c>
      <c r="D138" s="354" t="str">
        <f>'Student Entry'!D138</f>
        <v>RAJASUNDAR .K</v>
      </c>
    </row>
    <row r="139" spans="2:4" x14ac:dyDescent="0.2">
      <c r="B139" s="346">
        <f>'Student Entry'!B139</f>
        <v>126</v>
      </c>
      <c r="C139" s="356">
        <f>'Student Entry'!C139</f>
        <v>211413205305</v>
      </c>
      <c r="D139" s="354" t="str">
        <f>'Student Entry'!D139</f>
        <v>SOLOMON .D G</v>
      </c>
    </row>
    <row r="140" spans="2:4" x14ac:dyDescent="0.2">
      <c r="B140" s="346">
        <f>'Student Entry'!B140</f>
        <v>127</v>
      </c>
      <c r="C140" s="356">
        <f>'Student Entry'!C140</f>
        <v>211413205306</v>
      </c>
      <c r="D140" s="354" t="str">
        <f>'Student Entry'!D140</f>
        <v>VARUN .G</v>
      </c>
    </row>
    <row r="141" spans="2:4" x14ac:dyDescent="0.2">
      <c r="B141" s="346">
        <f>'Student Entry'!B141</f>
        <v>128</v>
      </c>
      <c r="C141" s="356">
        <f>'Student Entry'!C141</f>
        <v>211413205307</v>
      </c>
      <c r="D141" s="354" t="str">
        <f>'Student Entry'!D141</f>
        <v>VIGNESH.T</v>
      </c>
    </row>
    <row r="142" spans="2:4" x14ac:dyDescent="0.2">
      <c r="B142" s="346">
        <f>'Student Entry'!B142</f>
        <v>129</v>
      </c>
      <c r="C142" s="356">
        <f>'Student Entry'!C142</f>
        <v>211413205308</v>
      </c>
      <c r="D142" s="354" t="str">
        <f>'Student Entry'!D142</f>
        <v>VIJAY .A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</vt:i4>
      </vt:variant>
    </vt:vector>
  </HeadingPairs>
  <TitlesOfParts>
    <vt:vector size="34" baseType="lpstr">
      <vt:lpstr>Formulation </vt:lpstr>
      <vt:lpstr>Course Assessment</vt:lpstr>
      <vt:lpstr>Evaluation worksheet</vt:lpstr>
      <vt:lpstr>Assesment Pattern</vt:lpstr>
      <vt:lpstr>Assignment Q</vt:lpstr>
      <vt:lpstr>Asnmt sum</vt:lpstr>
      <vt:lpstr>Univ Res</vt:lpstr>
      <vt:lpstr>int 1D</vt:lpstr>
      <vt:lpstr>int 2 D </vt:lpstr>
      <vt:lpstr>int 3D </vt:lpstr>
      <vt:lpstr>TestMarks</vt:lpstr>
      <vt:lpstr>Evaluation-N</vt:lpstr>
      <vt:lpstr>Int-I</vt:lpstr>
      <vt:lpstr>Int-II</vt:lpstr>
      <vt:lpstr>Int-III </vt:lpstr>
      <vt:lpstr>Tests</vt:lpstr>
      <vt:lpstr>CPO Format</vt:lpstr>
      <vt:lpstr>MarksUI</vt:lpstr>
      <vt:lpstr>CPO Gap</vt:lpstr>
      <vt:lpstr>CO-PO-PSO Map</vt:lpstr>
      <vt:lpstr>CO Attain</vt:lpstr>
      <vt:lpstr>program outcomes</vt:lpstr>
      <vt:lpstr>Syllabus</vt:lpstr>
      <vt:lpstr>Keywords</vt:lpstr>
      <vt:lpstr>Student Entry</vt:lpstr>
      <vt:lpstr>Survey</vt:lpstr>
      <vt:lpstr>Quiz</vt:lpstr>
      <vt:lpstr>Mini Project</vt:lpstr>
      <vt:lpstr>Seminar</vt:lpstr>
      <vt:lpstr>IAE Q</vt:lpstr>
      <vt:lpstr>CO-PO Justif</vt:lpstr>
      <vt:lpstr>Evaluation </vt:lpstr>
      <vt:lpstr>'Course Assessment'!Print_Area</vt:lpstr>
      <vt:lpstr>'Evaluation worksheet'!Print_Area</vt:lpstr>
    </vt:vector>
  </TitlesOfParts>
  <Company>ECSE RPI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Ishwara Bhat</dc:creator>
  <cp:lastModifiedBy>ksridharan.it</cp:lastModifiedBy>
  <cp:lastPrinted>2016-06-07T05:25:22Z</cp:lastPrinted>
  <dcterms:created xsi:type="dcterms:W3CDTF">2008-09-11T17:28:27Z</dcterms:created>
  <dcterms:modified xsi:type="dcterms:W3CDTF">2024-02-22T05:35:16Z</dcterms:modified>
</cp:coreProperties>
</file>