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esis\Tesis\Experimento 1\"/>
    </mc:Choice>
  </mc:AlternateContent>
  <xr:revisionPtr revIDLastSave="0" documentId="13_ncr:1_{181CFE90-99E4-4616-B1AE-3AC809C09139}" xr6:coauthVersionLast="47" xr6:coauthVersionMax="47" xr10:uidLastSave="{00000000-0000-0000-0000-000000000000}"/>
  <bookViews>
    <workbookView xWindow="-96" yWindow="-96" windowWidth="23232" windowHeight="13152" firstSheet="2" activeTab="2" xr2:uid="{5A7E0C0B-5148-4B65-B510-0D749AC456D7}"/>
  </bookViews>
  <sheets>
    <sheet name="Experimento 1" sheetId="1" r:id="rId1"/>
    <sheet name="Hoja1" sheetId="2" r:id="rId2"/>
    <sheet name="Hoja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5" i="3" l="1"/>
  <c r="E53" i="3"/>
  <c r="E52" i="3"/>
  <c r="E51" i="3"/>
  <c r="E50" i="3"/>
  <c r="E49" i="3"/>
  <c r="E48" i="3"/>
  <c r="E47" i="3"/>
  <c r="E46" i="3"/>
  <c r="E45" i="3"/>
  <c r="D45" i="3"/>
  <c r="D53" i="3"/>
  <c r="D52" i="3"/>
  <c r="D51" i="3"/>
  <c r="D50" i="3"/>
  <c r="F50" i="3" s="1"/>
  <c r="D49" i="3"/>
  <c r="F49" i="3" s="1"/>
  <c r="D48" i="3"/>
  <c r="D47" i="3"/>
  <c r="D46" i="3"/>
  <c r="C53" i="3"/>
  <c r="C52" i="3"/>
  <c r="C51" i="3"/>
  <c r="C50" i="3"/>
  <c r="C49" i="3"/>
  <c r="C48" i="3"/>
  <c r="C47" i="3"/>
  <c r="C46" i="3"/>
  <c r="C45" i="3"/>
  <c r="F52" i="3"/>
  <c r="F53" i="3"/>
  <c r="F51" i="3"/>
  <c r="F48" i="3"/>
  <c r="F47" i="3"/>
  <c r="F46" i="3"/>
  <c r="J25" i="3"/>
  <c r="P41" i="3"/>
  <c r="O41" i="3"/>
  <c r="N41" i="3"/>
  <c r="M41" i="3"/>
  <c r="L41" i="3"/>
  <c r="K41" i="3"/>
  <c r="J41" i="3"/>
  <c r="P39" i="3"/>
  <c r="O39" i="3"/>
  <c r="N39" i="3"/>
  <c r="M39" i="3"/>
  <c r="L39" i="3"/>
  <c r="K39" i="3"/>
  <c r="J39" i="3"/>
  <c r="P37" i="3"/>
  <c r="O37" i="3"/>
  <c r="N37" i="3"/>
  <c r="M37" i="3"/>
  <c r="L37" i="3"/>
  <c r="K37" i="3"/>
  <c r="J37" i="3"/>
  <c r="P35" i="3"/>
  <c r="O35" i="3"/>
  <c r="N35" i="3"/>
  <c r="M35" i="3"/>
  <c r="L35" i="3"/>
  <c r="K35" i="3"/>
  <c r="J35" i="3"/>
  <c r="R2" i="3"/>
  <c r="P33" i="3"/>
  <c r="O33" i="3"/>
  <c r="N33" i="3"/>
  <c r="M33" i="3"/>
  <c r="L33" i="3"/>
  <c r="K33" i="3"/>
  <c r="J33" i="3"/>
  <c r="P31" i="3"/>
  <c r="O31" i="3"/>
  <c r="N31" i="3"/>
  <c r="M31" i="3"/>
  <c r="L31" i="3"/>
  <c r="K31" i="3"/>
  <c r="J31" i="3"/>
  <c r="P29" i="3"/>
  <c r="O29" i="3"/>
  <c r="N29" i="3"/>
  <c r="M29" i="3"/>
  <c r="L29" i="3"/>
  <c r="K29" i="3"/>
  <c r="J29" i="3"/>
  <c r="P27" i="3"/>
  <c r="O27" i="3"/>
  <c r="N27" i="3"/>
  <c r="M27" i="3"/>
  <c r="L27" i="3"/>
  <c r="K27" i="3"/>
  <c r="J27" i="3"/>
  <c r="P25" i="3"/>
  <c r="O25" i="3"/>
  <c r="N25" i="3"/>
  <c r="M25" i="3"/>
  <c r="L25" i="3"/>
  <c r="K25" i="3"/>
  <c r="F18" i="3"/>
  <c r="F19" i="3"/>
  <c r="F20" i="3"/>
  <c r="F21" i="3"/>
  <c r="F17" i="3"/>
  <c r="E17" i="3"/>
  <c r="D17" i="3"/>
  <c r="J11" i="3"/>
  <c r="K11" i="3"/>
  <c r="L11" i="3"/>
  <c r="M11" i="3"/>
  <c r="N11" i="3"/>
  <c r="O11" i="3"/>
  <c r="P11" i="3"/>
  <c r="P7" i="3"/>
  <c r="J5" i="3"/>
  <c r="J3" i="3"/>
  <c r="P9" i="3"/>
  <c r="O9" i="3"/>
  <c r="N9" i="3"/>
  <c r="M9" i="3"/>
  <c r="L9" i="3"/>
  <c r="K9" i="3"/>
  <c r="J9" i="3"/>
  <c r="O7" i="3"/>
  <c r="N7" i="3"/>
  <c r="M7" i="3"/>
  <c r="L7" i="3"/>
  <c r="K7" i="3"/>
  <c r="J7" i="3"/>
  <c r="P5" i="3"/>
  <c r="O5" i="3"/>
  <c r="N5" i="3"/>
  <c r="M5" i="3"/>
  <c r="L5" i="3"/>
  <c r="K5" i="3"/>
  <c r="K3" i="3"/>
  <c r="L3" i="3"/>
  <c r="M3" i="3"/>
  <c r="N3" i="3"/>
  <c r="O3" i="3"/>
  <c r="P3" i="3"/>
  <c r="D21" i="3"/>
  <c r="R10" i="3" s="1"/>
  <c r="D18" i="3"/>
  <c r="R4" i="3" s="1"/>
  <c r="E18" i="3"/>
  <c r="D19" i="3"/>
  <c r="E19" i="3"/>
  <c r="D20" i="3"/>
  <c r="E20" i="3"/>
  <c r="E21" i="3"/>
  <c r="R6" i="3"/>
  <c r="R8" i="3"/>
  <c r="B23" i="1"/>
</calcChain>
</file>

<file path=xl/sharedStrings.xml><?xml version="1.0" encoding="utf-8"?>
<sst xmlns="http://schemas.openxmlformats.org/spreadsheetml/2006/main" count="114" uniqueCount="51">
  <si>
    <t>Grilla 50x50</t>
  </si>
  <si>
    <t>Grilla 20x50</t>
  </si>
  <si>
    <t>Grilla 50x20</t>
  </si>
  <si>
    <t>Grilla 100x100</t>
  </si>
  <si>
    <t>Energía producida [MW]</t>
  </si>
  <si>
    <t>Ruido T2 [dB]</t>
  </si>
  <si>
    <t>Ruido OW T2 [dB]</t>
  </si>
  <si>
    <t>Ruido T1 [dB]</t>
  </si>
  <si>
    <t>Ruido OW T1 [dB]</t>
  </si>
  <si>
    <t>Nº turbinas (N)</t>
  </si>
  <si>
    <t>Receptor con mayor diferencia</t>
  </si>
  <si>
    <t>Diferencia máxima (dB)</t>
  </si>
  <si>
    <t>Diferencia máxima (%)</t>
  </si>
  <si>
    <t>Promedio (dB)</t>
  </si>
  <si>
    <t>Diferencia promedio (%)</t>
  </si>
  <si>
    <t>Receptor 4</t>
  </si>
  <si>
    <t>1.91 dB</t>
  </si>
  <si>
    <t>19.8 / 19.8</t>
  </si>
  <si>
    <t>Receptor 7</t>
  </si>
  <si>
    <t>0.64 dB</t>
  </si>
  <si>
    <t>20.6 / 20.8</t>
  </si>
  <si>
    <t>0.94 dB</t>
  </si>
  <si>
    <t>27.7 / 27.9</t>
  </si>
  <si>
    <t>Receptor 6</t>
  </si>
  <si>
    <t>5.94 dB</t>
  </si>
  <si>
    <t>31.6 / 32.7</t>
  </si>
  <si>
    <t>N max</t>
  </si>
  <si>
    <t>1 [dB]</t>
  </si>
  <si>
    <t>2 [dB]</t>
  </si>
  <si>
    <t>3 [dB]</t>
  </si>
  <si>
    <t>4 [dB]</t>
  </si>
  <si>
    <t>5 [dB]</t>
  </si>
  <si>
    <t>6 [dB]</t>
  </si>
  <si>
    <t>7 [dB]</t>
  </si>
  <si>
    <t>Energía [GWh]</t>
  </si>
  <si>
    <t>5 OW</t>
  </si>
  <si>
    <t>10 OW</t>
  </si>
  <si>
    <t>25 OW</t>
  </si>
  <si>
    <t>30 OW</t>
  </si>
  <si>
    <t>50 OW</t>
  </si>
  <si>
    <t>N turbinas</t>
  </si>
  <si>
    <t>Receptor 5</t>
  </si>
  <si>
    <t>Promedio [dB]</t>
  </si>
  <si>
    <t>Diferencia máxima (modelo-OW) [dB]</t>
  </si>
  <si>
    <t>Promedio OW [dB]</t>
  </si>
  <si>
    <t>Diferencia promedio (modelo-OW) [dB]</t>
  </si>
  <si>
    <t>80 OW</t>
  </si>
  <si>
    <t>100 OW</t>
  </si>
  <si>
    <t>125 OW</t>
  </si>
  <si>
    <t>150 OW</t>
  </si>
  <si>
    <t>Receptor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</si>
</sst>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71" formatCode="0.0%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 tint="0.34998626667073579"/>
      <name val="Aptos Narrow"/>
      <family val="2"/>
      <scheme val="minor"/>
    </font>
    <font>
      <b/>
      <sz val="11"/>
      <color theme="1" tint="0.34998626667073579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2" fillId="2" borderId="0" xfId="0" applyFont="1" applyFill="1" applyAlignment="1">
      <alignment horizontal="center"/>
    </xf>
    <xf numFmtId="0" fontId="0" fillId="2" borderId="0" xfId="0" applyFill="1"/>
    <xf numFmtId="0" fontId="3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2" fontId="4" fillId="3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2" borderId="1" xfId="0" applyFill="1" applyBorder="1"/>
    <xf numFmtId="0" fontId="3" fillId="2" borderId="1" xfId="0" applyFont="1" applyFill="1" applyBorder="1" applyAlignment="1">
      <alignment horizontal="center"/>
    </xf>
    <xf numFmtId="0" fontId="2" fillId="2" borderId="2" xfId="0" applyFont="1" applyFill="1" applyBorder="1"/>
    <xf numFmtId="0" fontId="5" fillId="0" borderId="2" xfId="0" applyFont="1" applyBorder="1" applyAlignment="1">
      <alignment horizontal="center"/>
    </xf>
    <xf numFmtId="164" fontId="5" fillId="0" borderId="2" xfId="1" applyNumberFormat="1" applyFont="1" applyBorder="1" applyAlignment="1">
      <alignment horizontal="center"/>
    </xf>
    <xf numFmtId="0" fontId="2" fillId="2" borderId="3" xfId="0" applyFont="1" applyFill="1" applyBorder="1"/>
    <xf numFmtId="164" fontId="5" fillId="0" borderId="2" xfId="0" applyNumberFormat="1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 wrapText="1"/>
    </xf>
    <xf numFmtId="10" fontId="0" fillId="0" borderId="0" xfId="0" applyNumberFormat="1" applyAlignment="1">
      <alignment vertical="center" wrapText="1"/>
    </xf>
    <xf numFmtId="9" fontId="6" fillId="0" borderId="0" xfId="0" applyNumberFormat="1" applyFont="1" applyAlignment="1">
      <alignment vertical="center" wrapText="1"/>
    </xf>
    <xf numFmtId="10" fontId="6" fillId="0" borderId="0" xfId="0" applyNumberFormat="1" applyFont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9" fontId="0" fillId="0" borderId="0" xfId="2" applyFont="1"/>
    <xf numFmtId="0" fontId="0" fillId="0" borderId="0" xfId="0" applyAlignment="1">
      <alignment horizontal="center"/>
    </xf>
    <xf numFmtId="2" fontId="0" fillId="0" borderId="0" xfId="0" applyNumberFormat="1"/>
    <xf numFmtId="171" fontId="0" fillId="0" borderId="0" xfId="2" applyNumberFormat="1" applyFont="1"/>
    <xf numFmtId="2" fontId="0" fillId="0" borderId="0" xfId="2" applyNumberFormat="1" applyFont="1"/>
    <xf numFmtId="171" fontId="6" fillId="4" borderId="0" xfId="2" applyNumberFormat="1" applyFont="1" applyFill="1"/>
    <xf numFmtId="171" fontId="6" fillId="0" borderId="0" xfId="2" applyNumberFormat="1" applyFont="1"/>
    <xf numFmtId="2" fontId="6" fillId="0" borderId="0" xfId="2" applyNumberFormat="1" applyFont="1"/>
    <xf numFmtId="171" fontId="1" fillId="0" borderId="0" xfId="2" applyNumberFormat="1" applyFont="1"/>
    <xf numFmtId="2" fontId="1" fillId="0" borderId="0" xfId="2" applyNumberFormat="1" applyFont="1"/>
    <xf numFmtId="0" fontId="2" fillId="2" borderId="0" xfId="0" applyFont="1" applyFill="1"/>
    <xf numFmtId="0" fontId="0" fillId="0" borderId="0" xfId="0" applyFont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2F2F2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8A801-3ADE-4A66-9CB1-4DE09F1AA45F}">
  <dimension ref="A1:J23"/>
  <sheetViews>
    <sheetView workbookViewId="0">
      <selection activeCell="B29" sqref="B29"/>
    </sheetView>
  </sheetViews>
  <sheetFormatPr baseColWidth="10" defaultRowHeight="15" x14ac:dyDescent="0.25"/>
  <cols>
    <col min="1" max="1" width="22.7109375" bestFit="1" customWidth="1"/>
    <col min="2" max="2" width="12.85546875" bestFit="1" customWidth="1"/>
    <col min="3" max="3" width="16.7109375" bestFit="1" customWidth="1"/>
    <col min="4" max="4" width="12.85546875" bestFit="1" customWidth="1"/>
    <col min="5" max="5" width="16.7109375" bestFit="1" customWidth="1"/>
    <col min="6" max="6" width="22.7109375" bestFit="1" customWidth="1"/>
    <col min="7" max="7" width="12.85546875" bestFit="1" customWidth="1"/>
    <col min="8" max="8" width="16.7109375" bestFit="1" customWidth="1"/>
    <col min="9" max="9" width="12.85546875" bestFit="1" customWidth="1"/>
    <col min="10" max="10" width="16.7109375" bestFit="1" customWidth="1"/>
  </cols>
  <sheetData>
    <row r="1" spans="1:10" x14ac:dyDescent="0.25">
      <c r="A1" s="2"/>
      <c r="B1" s="15" t="s">
        <v>0</v>
      </c>
      <c r="C1" s="15"/>
      <c r="D1" s="15"/>
      <c r="E1" s="15"/>
      <c r="F1" s="8"/>
      <c r="G1" s="15" t="s">
        <v>1</v>
      </c>
      <c r="H1" s="15"/>
      <c r="I1" s="15"/>
      <c r="J1" s="15"/>
    </row>
    <row r="2" spans="1:10" x14ac:dyDescent="0.25">
      <c r="A2" s="2"/>
      <c r="B2" s="1" t="s">
        <v>7</v>
      </c>
      <c r="C2" s="1" t="s">
        <v>8</v>
      </c>
      <c r="D2" s="1" t="s">
        <v>5</v>
      </c>
      <c r="E2" s="1" t="s">
        <v>6</v>
      </c>
      <c r="F2" s="8"/>
      <c r="G2" s="1" t="s">
        <v>7</v>
      </c>
      <c r="H2" s="1" t="s">
        <v>8</v>
      </c>
      <c r="I2" s="1" t="s">
        <v>5</v>
      </c>
      <c r="J2" s="1" t="s">
        <v>6</v>
      </c>
    </row>
    <row r="3" spans="1:10" x14ac:dyDescent="0.25">
      <c r="A3" s="3">
        <v>1</v>
      </c>
      <c r="B3" s="5">
        <v>31.27</v>
      </c>
      <c r="C3" s="4"/>
      <c r="D3" s="5">
        <v>34.36</v>
      </c>
      <c r="E3" s="4"/>
      <c r="F3" s="9">
        <v>1</v>
      </c>
      <c r="G3" s="5">
        <v>31.07</v>
      </c>
      <c r="H3" s="4"/>
      <c r="I3" s="5">
        <v>33.29</v>
      </c>
      <c r="J3" s="4"/>
    </row>
    <row r="4" spans="1:10" x14ac:dyDescent="0.25">
      <c r="A4" s="3">
        <v>2</v>
      </c>
      <c r="B4" s="7">
        <v>33.520000000000003</v>
      </c>
      <c r="C4" s="6"/>
      <c r="D4" s="7">
        <v>38.96</v>
      </c>
      <c r="E4" s="6"/>
      <c r="F4" s="9">
        <v>2</v>
      </c>
      <c r="G4" s="7">
        <v>33.340000000000003</v>
      </c>
      <c r="H4" s="6"/>
      <c r="I4" s="7">
        <v>34.44</v>
      </c>
      <c r="J4" s="6"/>
    </row>
    <row r="5" spans="1:10" x14ac:dyDescent="0.25">
      <c r="A5" s="3">
        <v>3</v>
      </c>
      <c r="B5" s="5">
        <v>33.17</v>
      </c>
      <c r="C5" s="4"/>
      <c r="D5" s="5">
        <v>39.57</v>
      </c>
      <c r="E5" s="4"/>
      <c r="F5" s="9">
        <v>3</v>
      </c>
      <c r="G5" s="5">
        <v>32.97</v>
      </c>
      <c r="H5" s="4"/>
      <c r="I5" s="5">
        <v>38.69</v>
      </c>
      <c r="J5" s="4"/>
    </row>
    <row r="6" spans="1:10" x14ac:dyDescent="0.25">
      <c r="A6" s="3">
        <v>4</v>
      </c>
      <c r="B6" s="7">
        <v>40</v>
      </c>
      <c r="C6" s="6"/>
      <c r="D6" s="7">
        <v>40</v>
      </c>
      <c r="E6" s="6"/>
      <c r="F6" s="9">
        <v>4</v>
      </c>
      <c r="G6" s="7">
        <v>39.950000000000003</v>
      </c>
      <c r="H6" s="6"/>
      <c r="I6" s="7">
        <v>39.99</v>
      </c>
      <c r="J6" s="6"/>
    </row>
    <row r="7" spans="1:10" x14ac:dyDescent="0.25">
      <c r="A7" s="3">
        <v>5</v>
      </c>
      <c r="B7" s="5">
        <v>39.979999999999997</v>
      </c>
      <c r="C7" s="4"/>
      <c r="D7" s="5">
        <v>28.67</v>
      </c>
      <c r="E7" s="4"/>
      <c r="F7" s="9">
        <v>5</v>
      </c>
      <c r="G7" s="5">
        <v>39.28</v>
      </c>
      <c r="H7" s="4"/>
      <c r="I7" s="5">
        <v>26.97</v>
      </c>
      <c r="J7" s="4"/>
    </row>
    <row r="8" spans="1:10" x14ac:dyDescent="0.25">
      <c r="A8" s="3">
        <v>6</v>
      </c>
      <c r="B8" s="7">
        <v>31.84</v>
      </c>
      <c r="C8" s="6"/>
      <c r="D8" s="7">
        <v>22.03</v>
      </c>
      <c r="E8" s="6"/>
      <c r="F8" s="9">
        <v>6</v>
      </c>
      <c r="G8" s="7">
        <v>29.41</v>
      </c>
      <c r="H8" s="6"/>
      <c r="I8" s="7">
        <v>18.559999999999999</v>
      </c>
      <c r="J8" s="6"/>
    </row>
    <row r="9" spans="1:10" x14ac:dyDescent="0.25">
      <c r="A9" s="3">
        <v>7</v>
      </c>
      <c r="B9" s="5">
        <v>36.42</v>
      </c>
      <c r="C9" s="4"/>
      <c r="D9" s="5">
        <v>21.99</v>
      </c>
      <c r="E9" s="4"/>
      <c r="F9" s="9">
        <v>7</v>
      </c>
      <c r="G9" s="5">
        <v>32.979999999999997</v>
      </c>
      <c r="H9" s="4"/>
      <c r="I9" s="5">
        <v>18.510000000000002</v>
      </c>
      <c r="J9" s="4"/>
    </row>
    <row r="10" spans="1:10" x14ac:dyDescent="0.25">
      <c r="A10" s="10" t="s">
        <v>4</v>
      </c>
      <c r="B10" s="14">
        <v>239924</v>
      </c>
      <c r="C10" s="11"/>
      <c r="D10" s="12">
        <v>238286.2</v>
      </c>
      <c r="E10" s="11"/>
      <c r="F10" s="13" t="s">
        <v>4</v>
      </c>
      <c r="G10" s="14">
        <v>93666</v>
      </c>
      <c r="H10" s="11"/>
      <c r="I10" s="12">
        <v>90969.3</v>
      </c>
      <c r="J10" s="11"/>
    </row>
    <row r="11" spans="1:10" x14ac:dyDescent="0.25">
      <c r="A11" s="2"/>
      <c r="B11" s="15" t="s">
        <v>3</v>
      </c>
      <c r="C11" s="15"/>
      <c r="D11" s="15"/>
      <c r="E11" s="15"/>
      <c r="F11" s="8"/>
      <c r="G11" s="15" t="s">
        <v>2</v>
      </c>
      <c r="H11" s="15"/>
      <c r="I11" s="15"/>
      <c r="J11" s="15"/>
    </row>
    <row r="12" spans="1:10" x14ac:dyDescent="0.25">
      <c r="A12" s="2"/>
      <c r="B12" s="1" t="s">
        <v>7</v>
      </c>
      <c r="C12" s="1" t="s">
        <v>8</v>
      </c>
      <c r="D12" s="1" t="s">
        <v>5</v>
      </c>
      <c r="E12" s="1" t="s">
        <v>6</v>
      </c>
      <c r="F12" s="8"/>
      <c r="G12" s="1" t="s">
        <v>7</v>
      </c>
      <c r="H12" s="1" t="s">
        <v>8</v>
      </c>
      <c r="I12" s="1" t="s">
        <v>5</v>
      </c>
      <c r="J12" s="1" t="s">
        <v>6</v>
      </c>
    </row>
    <row r="13" spans="1:10" x14ac:dyDescent="0.25">
      <c r="A13" s="3">
        <v>1</v>
      </c>
      <c r="B13" s="5">
        <v>34.25</v>
      </c>
      <c r="C13" s="4"/>
      <c r="D13" s="5">
        <v>36.47</v>
      </c>
      <c r="E13" s="4"/>
      <c r="F13" s="9">
        <v>1</v>
      </c>
      <c r="G13" s="5">
        <v>29.29</v>
      </c>
      <c r="H13" s="4"/>
      <c r="I13" s="5">
        <v>32.83</v>
      </c>
      <c r="J13" s="4"/>
    </row>
    <row r="14" spans="1:10" x14ac:dyDescent="0.25">
      <c r="A14" s="3">
        <v>2</v>
      </c>
      <c r="B14" s="7">
        <v>36.71</v>
      </c>
      <c r="C14" s="6"/>
      <c r="D14" s="7">
        <v>40</v>
      </c>
      <c r="E14" s="6"/>
      <c r="F14" s="9">
        <v>2</v>
      </c>
      <c r="G14" s="7">
        <v>31.31</v>
      </c>
      <c r="H14" s="6"/>
      <c r="I14" s="7">
        <v>39.31</v>
      </c>
      <c r="J14" s="6"/>
    </row>
    <row r="15" spans="1:10" x14ac:dyDescent="0.25">
      <c r="A15" s="3">
        <v>3</v>
      </c>
      <c r="B15" s="5">
        <v>36.17</v>
      </c>
      <c r="C15" s="4"/>
      <c r="D15" s="5">
        <v>40</v>
      </c>
      <c r="E15" s="4"/>
      <c r="F15" s="9">
        <v>3</v>
      </c>
      <c r="G15" s="5">
        <v>31.27</v>
      </c>
      <c r="H15" s="4"/>
      <c r="I15" s="5">
        <v>35.46</v>
      </c>
      <c r="J15" s="4"/>
    </row>
    <row r="16" spans="1:10" x14ac:dyDescent="0.25">
      <c r="A16" s="3">
        <v>4</v>
      </c>
      <c r="B16" s="7">
        <v>40</v>
      </c>
      <c r="C16" s="6"/>
      <c r="D16" s="7">
        <v>40</v>
      </c>
      <c r="E16" s="6"/>
      <c r="F16" s="9">
        <v>4</v>
      </c>
      <c r="G16" s="7">
        <v>39.950000000000003</v>
      </c>
      <c r="H16" s="6"/>
      <c r="I16" s="7">
        <v>39.96</v>
      </c>
      <c r="J16" s="6"/>
    </row>
    <row r="17" spans="1:10" x14ac:dyDescent="0.25">
      <c r="A17" s="3">
        <v>5</v>
      </c>
      <c r="B17" s="5">
        <v>40</v>
      </c>
      <c r="C17" s="4"/>
      <c r="D17" s="5">
        <v>32.15</v>
      </c>
      <c r="E17" s="4"/>
      <c r="F17" s="9">
        <v>5</v>
      </c>
      <c r="G17" s="5">
        <v>37.130000000000003</v>
      </c>
      <c r="H17" s="4"/>
      <c r="I17" s="5">
        <v>29.66</v>
      </c>
      <c r="J17" s="4"/>
    </row>
    <row r="18" spans="1:10" x14ac:dyDescent="0.25">
      <c r="A18" s="3">
        <v>6</v>
      </c>
      <c r="B18" s="7">
        <v>34.549999999999997</v>
      </c>
      <c r="C18" s="6"/>
      <c r="D18" s="7">
        <v>27.65</v>
      </c>
      <c r="E18" s="6"/>
      <c r="F18" s="9">
        <v>6</v>
      </c>
      <c r="G18" s="7">
        <v>30.47</v>
      </c>
      <c r="H18" s="6"/>
      <c r="I18" s="7">
        <v>19.760000000000002</v>
      </c>
      <c r="J18" s="6"/>
    </row>
    <row r="19" spans="1:10" x14ac:dyDescent="0.25">
      <c r="A19" s="3">
        <v>7</v>
      </c>
      <c r="B19" s="5">
        <v>39.15</v>
      </c>
      <c r="C19" s="4"/>
      <c r="D19" s="5">
        <v>27.62</v>
      </c>
      <c r="E19" s="4"/>
      <c r="F19" s="9">
        <v>7</v>
      </c>
      <c r="G19" s="5">
        <v>32.97</v>
      </c>
      <c r="H19" s="4"/>
      <c r="I19" s="5">
        <v>19.47</v>
      </c>
      <c r="J19" s="4"/>
    </row>
    <row r="20" spans="1:10" x14ac:dyDescent="0.25">
      <c r="A20" s="10" t="s">
        <v>4</v>
      </c>
      <c r="B20" s="14">
        <v>794540</v>
      </c>
      <c r="C20" s="11"/>
      <c r="D20" s="12">
        <v>939780</v>
      </c>
      <c r="E20" s="11"/>
      <c r="F20" s="13" t="s">
        <v>4</v>
      </c>
      <c r="G20" s="14">
        <v>89085</v>
      </c>
      <c r="H20" s="11"/>
      <c r="I20" s="12">
        <v>86981</v>
      </c>
      <c r="J20" s="11"/>
    </row>
    <row r="23" spans="1:10" x14ac:dyDescent="0.25">
      <c r="B23">
        <f>B10*8766/1000000</f>
        <v>2103.1737840000001</v>
      </c>
    </row>
  </sheetData>
  <mergeCells count="4">
    <mergeCell ref="B1:E1"/>
    <mergeCell ref="B11:E11"/>
    <mergeCell ref="G11:J11"/>
    <mergeCell ref="G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F61C9-6A02-4A86-AD6A-1F4563FA9882}">
  <dimension ref="A1:F5"/>
  <sheetViews>
    <sheetView workbookViewId="0">
      <selection activeCell="A2" sqref="A2:A5"/>
    </sheetView>
  </sheetViews>
  <sheetFormatPr baseColWidth="10" defaultRowHeight="15" x14ac:dyDescent="0.25"/>
  <sheetData>
    <row r="1" spans="1:6" ht="45" x14ac:dyDescent="0.25">
      <c r="A1" s="21" t="s">
        <v>9</v>
      </c>
      <c r="B1" s="21" t="s">
        <v>10</v>
      </c>
      <c r="C1" s="21" t="s">
        <v>11</v>
      </c>
      <c r="D1" s="21" t="s">
        <v>12</v>
      </c>
      <c r="E1" s="21" t="s">
        <v>13</v>
      </c>
      <c r="F1" s="21" t="s">
        <v>14</v>
      </c>
    </row>
    <row r="2" spans="1:6" x14ac:dyDescent="0.25">
      <c r="A2" s="17">
        <v>5</v>
      </c>
      <c r="B2" s="16" t="s">
        <v>15</v>
      </c>
      <c r="C2" s="16" t="s">
        <v>16</v>
      </c>
      <c r="D2" s="18">
        <v>5.0999999999999997E-2</v>
      </c>
      <c r="E2" s="16" t="s">
        <v>17</v>
      </c>
      <c r="F2" s="19">
        <v>0</v>
      </c>
    </row>
    <row r="3" spans="1:6" x14ac:dyDescent="0.25">
      <c r="A3" s="17">
        <v>10</v>
      </c>
      <c r="B3" s="16" t="s">
        <v>18</v>
      </c>
      <c r="C3" s="16" t="s">
        <v>19</v>
      </c>
      <c r="D3" s="18">
        <v>5.1999999999999998E-2</v>
      </c>
      <c r="E3" s="16" t="s">
        <v>20</v>
      </c>
      <c r="F3" s="20">
        <v>0.01</v>
      </c>
    </row>
    <row r="4" spans="1:6" x14ac:dyDescent="0.25">
      <c r="A4" s="17">
        <v>25</v>
      </c>
      <c r="B4" s="16" t="s">
        <v>18</v>
      </c>
      <c r="C4" s="16" t="s">
        <v>21</v>
      </c>
      <c r="D4" s="18">
        <v>0.03</v>
      </c>
      <c r="E4" s="16" t="s">
        <v>22</v>
      </c>
      <c r="F4" s="20">
        <v>7.0000000000000001E-3</v>
      </c>
    </row>
    <row r="5" spans="1:6" x14ac:dyDescent="0.25">
      <c r="A5" s="17">
        <v>50</v>
      </c>
      <c r="B5" s="16" t="s">
        <v>23</v>
      </c>
      <c r="C5" s="16" t="s">
        <v>24</v>
      </c>
      <c r="D5" s="18">
        <v>0.185</v>
      </c>
      <c r="E5" s="16" t="s">
        <v>25</v>
      </c>
      <c r="F5" s="20">
        <v>3.5000000000000003E-2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D4AF4-39A3-425F-953B-AA7B54126631}">
  <dimension ref="A1:R53"/>
  <sheetViews>
    <sheetView tabSelected="1" topLeftCell="A12" workbookViewId="0">
      <selection activeCell="A44" sqref="A44:F53"/>
    </sheetView>
  </sheetViews>
  <sheetFormatPr baseColWidth="10" defaultRowHeight="15" x14ac:dyDescent="0.25"/>
  <cols>
    <col min="2" max="2" width="29" bestFit="1" customWidth="1"/>
    <col min="3" max="3" width="35.28515625" bestFit="1" customWidth="1"/>
    <col min="4" max="4" width="13.42578125" bestFit="1" customWidth="1"/>
    <col min="5" max="5" width="17.7109375" bestFit="1" customWidth="1"/>
    <col min="6" max="6" width="37.140625" bestFit="1" customWidth="1"/>
  </cols>
  <sheetData>
    <row r="1" spans="1:18" x14ac:dyDescent="0.25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s="23" t="s">
        <v>27</v>
      </c>
      <c r="K1" s="23" t="s">
        <v>28</v>
      </c>
      <c r="L1" s="23" t="s">
        <v>29</v>
      </c>
      <c r="M1" s="23" t="s">
        <v>30</v>
      </c>
      <c r="N1" s="23" t="s">
        <v>31</v>
      </c>
      <c r="O1" s="23" t="s">
        <v>32</v>
      </c>
      <c r="P1" s="23" t="s">
        <v>33</v>
      </c>
    </row>
    <row r="2" spans="1:18" x14ac:dyDescent="0.25">
      <c r="A2">
        <v>5</v>
      </c>
      <c r="B2">
        <v>21.58</v>
      </c>
      <c r="C2">
        <v>23.16</v>
      </c>
      <c r="D2">
        <v>23.8</v>
      </c>
      <c r="E2">
        <v>37.770000000000003</v>
      </c>
      <c r="F2">
        <v>19.32</v>
      </c>
      <c r="G2">
        <v>10.53</v>
      </c>
      <c r="H2">
        <v>9.75</v>
      </c>
      <c r="I2">
        <v>80.599999999999994</v>
      </c>
      <c r="J2" s="25"/>
      <c r="K2" s="25"/>
      <c r="L2" s="25"/>
      <c r="M2" s="25"/>
      <c r="N2" s="27"/>
      <c r="O2" s="25"/>
      <c r="P2" s="25"/>
      <c r="R2" s="22">
        <f>(D17-E17)/E17</f>
        <v>4.5125707327555442E-2</v>
      </c>
    </row>
    <row r="3" spans="1:18" x14ac:dyDescent="0.25">
      <c r="A3" t="s">
        <v>35</v>
      </c>
      <c r="B3">
        <v>20.36</v>
      </c>
      <c r="C3">
        <v>22.15</v>
      </c>
      <c r="D3">
        <v>22.65</v>
      </c>
      <c r="E3">
        <v>39.68</v>
      </c>
      <c r="F3">
        <v>16.47</v>
      </c>
      <c r="G3">
        <v>9.4499999999999993</v>
      </c>
      <c r="H3">
        <v>8.85</v>
      </c>
      <c r="I3">
        <v>110.3</v>
      </c>
      <c r="J3" s="26">
        <f>B2-B3</f>
        <v>1.2199999999999989</v>
      </c>
      <c r="K3" s="26">
        <f>C2-C3</f>
        <v>1.0100000000000016</v>
      </c>
      <c r="L3" s="26">
        <f t="shared" ref="K3:P3" si="0">D2-D3</f>
        <v>1.1500000000000021</v>
      </c>
      <c r="M3" s="26">
        <f t="shared" si="0"/>
        <v>-1.9099999999999966</v>
      </c>
      <c r="N3" s="29">
        <f t="shared" si="0"/>
        <v>2.8500000000000014</v>
      </c>
      <c r="O3" s="26">
        <f t="shared" si="0"/>
        <v>1.08</v>
      </c>
      <c r="P3" s="26">
        <f t="shared" si="0"/>
        <v>0.90000000000000036</v>
      </c>
      <c r="R3" s="22"/>
    </row>
    <row r="4" spans="1:18" x14ac:dyDescent="0.25">
      <c r="A4">
        <v>10</v>
      </c>
      <c r="B4">
        <v>24.07</v>
      </c>
      <c r="C4">
        <v>25.08</v>
      </c>
      <c r="D4">
        <v>26.7</v>
      </c>
      <c r="E4">
        <v>38.64</v>
      </c>
      <c r="F4">
        <v>21.26</v>
      </c>
      <c r="G4">
        <v>12.9</v>
      </c>
      <c r="H4">
        <v>12.2</v>
      </c>
      <c r="I4">
        <v>157.30000000000001</v>
      </c>
      <c r="J4" s="30"/>
      <c r="K4" s="25"/>
      <c r="L4" s="25"/>
      <c r="M4" s="28"/>
      <c r="N4" s="25"/>
      <c r="O4" s="25"/>
      <c r="P4" s="25"/>
      <c r="R4" s="22">
        <f>(D18-E18)/E18</f>
        <v>-5.5641421947451863E-3</v>
      </c>
    </row>
    <row r="5" spans="1:18" x14ac:dyDescent="0.25">
      <c r="A5" t="s">
        <v>36</v>
      </c>
      <c r="B5">
        <v>22.78</v>
      </c>
      <c r="C5">
        <v>24.06</v>
      </c>
      <c r="D5">
        <v>25.56</v>
      </c>
      <c r="E5">
        <v>40.46</v>
      </c>
      <c r="F5">
        <v>22.37</v>
      </c>
      <c r="G5">
        <v>13.68</v>
      </c>
      <c r="H5">
        <v>12.84</v>
      </c>
      <c r="I5">
        <v>218.7</v>
      </c>
      <c r="J5" s="31">
        <f>B4-B5</f>
        <v>1.2899999999999991</v>
      </c>
      <c r="K5" s="26">
        <f>C4-C5</f>
        <v>1.0199999999999996</v>
      </c>
      <c r="L5" s="26">
        <f t="shared" ref="L5" si="1">D4-D5</f>
        <v>1.1400000000000006</v>
      </c>
      <c r="M5" s="29">
        <f t="shared" ref="M5" si="2">E4-E5</f>
        <v>-1.8200000000000003</v>
      </c>
      <c r="N5" s="26">
        <f t="shared" ref="N5" si="3">F4-F5</f>
        <v>-1.1099999999999994</v>
      </c>
      <c r="O5" s="26">
        <f t="shared" ref="O5" si="4">G4-G5</f>
        <v>-0.77999999999999936</v>
      </c>
      <c r="P5" s="26">
        <f t="shared" ref="P5" si="5">H4-H5</f>
        <v>-0.64000000000000057</v>
      </c>
      <c r="R5" s="22"/>
    </row>
    <row r="6" spans="1:18" x14ac:dyDescent="0.25">
      <c r="A6">
        <v>25</v>
      </c>
      <c r="B6">
        <v>28.74</v>
      </c>
      <c r="C6">
        <v>30.19</v>
      </c>
      <c r="D6">
        <v>31.77</v>
      </c>
      <c r="E6">
        <v>39.270000000000003</v>
      </c>
      <c r="F6">
        <v>25.47</v>
      </c>
      <c r="G6">
        <v>16.88</v>
      </c>
      <c r="H6">
        <v>16.61</v>
      </c>
      <c r="I6">
        <v>387.5</v>
      </c>
      <c r="J6" s="25"/>
      <c r="K6" s="25"/>
      <c r="L6" s="25"/>
      <c r="M6" s="25"/>
      <c r="N6" s="25"/>
      <c r="O6" s="25"/>
      <c r="P6" s="25"/>
      <c r="R6" s="22">
        <f>(D19-E19)/E19</f>
        <v>-0.18760749914000668</v>
      </c>
    </row>
    <row r="7" spans="1:18" x14ac:dyDescent="0.25">
      <c r="A7" t="s">
        <v>37</v>
      </c>
      <c r="B7">
        <v>29.39</v>
      </c>
      <c r="C7">
        <v>29.46</v>
      </c>
      <c r="D7">
        <v>34.32</v>
      </c>
      <c r="E7">
        <v>40.840000000000003</v>
      </c>
      <c r="F7">
        <v>29.75</v>
      </c>
      <c r="G7">
        <v>28.32</v>
      </c>
      <c r="H7">
        <v>40.479999999999997</v>
      </c>
      <c r="I7">
        <v>533.1</v>
      </c>
      <c r="J7" s="26">
        <f>B6-B7</f>
        <v>-0.65000000000000213</v>
      </c>
      <c r="K7" s="26">
        <f>C6-C7</f>
        <v>0.73000000000000043</v>
      </c>
      <c r="L7" s="31">
        <f t="shared" ref="L7" si="6">D6-D7</f>
        <v>-2.5500000000000007</v>
      </c>
      <c r="M7" s="26">
        <f t="shared" ref="M7" si="7">E6-E7</f>
        <v>-1.5700000000000003</v>
      </c>
      <c r="N7" s="26">
        <f t="shared" ref="N7" si="8">F6-F7</f>
        <v>-4.2800000000000011</v>
      </c>
      <c r="O7" s="26">
        <f t="shared" ref="O7" si="9">G6-G7</f>
        <v>-11.440000000000001</v>
      </c>
      <c r="P7" s="29">
        <f>H6-H7</f>
        <v>-23.869999999999997</v>
      </c>
      <c r="R7" s="22"/>
    </row>
    <row r="8" spans="1:18" x14ac:dyDescent="0.25">
      <c r="A8">
        <v>30</v>
      </c>
      <c r="B8">
        <v>29.11</v>
      </c>
      <c r="C8">
        <v>30.32</v>
      </c>
      <c r="D8">
        <v>32.159999999999997</v>
      </c>
      <c r="E8">
        <v>39.33</v>
      </c>
      <c r="F8">
        <v>25.57</v>
      </c>
      <c r="G8">
        <v>17.3</v>
      </c>
      <c r="H8">
        <v>17.059999999999999</v>
      </c>
      <c r="I8">
        <v>464.2</v>
      </c>
      <c r="J8" s="25"/>
      <c r="K8" s="25"/>
      <c r="L8" s="25"/>
      <c r="M8" s="25"/>
      <c r="N8" s="25"/>
      <c r="O8" s="25"/>
      <c r="P8" s="25"/>
      <c r="R8" s="22">
        <f>(D20-E20)/E20</f>
        <v>-0.19251110640998509</v>
      </c>
    </row>
    <row r="9" spans="1:18" x14ac:dyDescent="0.25">
      <c r="A9" t="s">
        <v>38</v>
      </c>
      <c r="B9">
        <v>29.45</v>
      </c>
      <c r="C9">
        <v>29.57</v>
      </c>
      <c r="D9">
        <v>34.340000000000003</v>
      </c>
      <c r="E9">
        <v>40.89</v>
      </c>
      <c r="F9">
        <v>32.82</v>
      </c>
      <c r="G9">
        <v>28.75</v>
      </c>
      <c r="H9">
        <v>40.53</v>
      </c>
      <c r="I9">
        <v>636.79999999999995</v>
      </c>
      <c r="J9" s="26">
        <f>B8-B9</f>
        <v>-0.33999999999999986</v>
      </c>
      <c r="K9" s="26">
        <f>C8-C9</f>
        <v>0.75</v>
      </c>
      <c r="L9" s="26">
        <f t="shared" ref="L9" si="10">D8-D9</f>
        <v>-2.1800000000000068</v>
      </c>
      <c r="M9" s="26">
        <f t="shared" ref="M9" si="11">E8-E9</f>
        <v>-1.5600000000000023</v>
      </c>
      <c r="N9" s="26">
        <f t="shared" ref="N9" si="12">F8-F9</f>
        <v>-7.25</v>
      </c>
      <c r="O9" s="26">
        <f t="shared" ref="O9" si="13">G8-G9</f>
        <v>-11.45</v>
      </c>
      <c r="P9" s="29">
        <f t="shared" ref="P9" si="14">H8-H9</f>
        <v>-23.470000000000002</v>
      </c>
      <c r="R9" s="22"/>
    </row>
    <row r="10" spans="1:18" x14ac:dyDescent="0.25">
      <c r="A10">
        <v>50</v>
      </c>
      <c r="B10">
        <v>34.75</v>
      </c>
      <c r="C10">
        <v>37.479999999999997</v>
      </c>
      <c r="D10">
        <v>38.33</v>
      </c>
      <c r="E10">
        <v>39.74</v>
      </c>
      <c r="F10">
        <v>26.97</v>
      </c>
      <c r="G10">
        <v>19.16</v>
      </c>
      <c r="H10">
        <v>19.21</v>
      </c>
      <c r="I10">
        <v>764</v>
      </c>
      <c r="J10" s="26"/>
      <c r="K10" s="26"/>
      <c r="L10" s="26"/>
      <c r="M10" s="26"/>
      <c r="N10" s="26"/>
      <c r="O10" s="26"/>
      <c r="P10" s="29"/>
      <c r="R10" s="22">
        <f>(D21-E21)/E21</f>
        <v>-0.17211195147233838</v>
      </c>
    </row>
    <row r="11" spans="1:18" x14ac:dyDescent="0.25">
      <c r="A11" t="s">
        <v>39</v>
      </c>
      <c r="B11">
        <v>32.770000000000003</v>
      </c>
      <c r="C11">
        <v>38.619999999999997</v>
      </c>
      <c r="D11">
        <v>35.799999999999997</v>
      </c>
      <c r="E11">
        <v>42.07</v>
      </c>
      <c r="F11">
        <v>37</v>
      </c>
      <c r="G11">
        <v>33.1</v>
      </c>
      <c r="H11">
        <v>41.11</v>
      </c>
      <c r="I11">
        <v>1041.0999999999999</v>
      </c>
      <c r="J11" s="26">
        <f t="shared" ref="J10:J11" si="15">B10-B11</f>
        <v>1.9799999999999969</v>
      </c>
      <c r="K11" s="26">
        <f t="shared" ref="K10:K11" si="16">C10-C11</f>
        <v>-1.1400000000000006</v>
      </c>
      <c r="L11" s="26">
        <f t="shared" ref="L10:L11" si="17">D10-D11</f>
        <v>2.5300000000000011</v>
      </c>
      <c r="M11" s="26">
        <f t="shared" ref="M10:M11" si="18">E10-E11</f>
        <v>-2.3299999999999983</v>
      </c>
      <c r="N11" s="26">
        <f t="shared" ref="N10:N11" si="19">F10-F11</f>
        <v>-10.030000000000001</v>
      </c>
      <c r="O11" s="26">
        <f t="shared" ref="O10:O11" si="20">G10-G11</f>
        <v>-13.940000000000001</v>
      </c>
      <c r="P11" s="29">
        <f t="shared" ref="P10:P11" si="21">H10-H11</f>
        <v>-21.9</v>
      </c>
      <c r="R11" s="22"/>
    </row>
    <row r="12" spans="1:18" x14ac:dyDescent="0.25">
      <c r="Q12" s="24"/>
    </row>
    <row r="16" spans="1:18" x14ac:dyDescent="0.25">
      <c r="A16" s="32" t="s">
        <v>40</v>
      </c>
      <c r="B16" s="32" t="s">
        <v>10</v>
      </c>
      <c r="C16" s="32" t="s">
        <v>43</v>
      </c>
      <c r="D16" s="32" t="s">
        <v>42</v>
      </c>
      <c r="E16" s="32" t="s">
        <v>44</v>
      </c>
      <c r="F16" s="32" t="s">
        <v>45</v>
      </c>
    </row>
    <row r="17" spans="1:18" x14ac:dyDescent="0.25">
      <c r="A17" s="4">
        <v>5</v>
      </c>
      <c r="B17" s="4" t="s">
        <v>41</v>
      </c>
      <c r="C17" s="4">
        <v>2.85</v>
      </c>
      <c r="D17" s="5">
        <f>AVERAGE(B2:H2)</f>
        <v>20.844285714285714</v>
      </c>
      <c r="E17" s="5">
        <f>AVERAGE(B3:H3)</f>
        <v>19.944285714285712</v>
      </c>
      <c r="F17" s="5">
        <f>D17-E17</f>
        <v>0.90000000000000213</v>
      </c>
    </row>
    <row r="18" spans="1:18" x14ac:dyDescent="0.25">
      <c r="A18" s="6">
        <v>10</v>
      </c>
      <c r="B18" s="6" t="s">
        <v>15</v>
      </c>
      <c r="C18" s="6">
        <v>-1.82</v>
      </c>
      <c r="D18" s="7">
        <f>AVERAGE(B4:H4)</f>
        <v>22.978571428571428</v>
      </c>
      <c r="E18" s="7">
        <f>AVERAGE(B5:H5)</f>
        <v>23.107142857142861</v>
      </c>
      <c r="F18" s="7">
        <f t="shared" ref="F18:F21" si="22">D18-E18</f>
        <v>-0.12857142857143344</v>
      </c>
    </row>
    <row r="19" spans="1:18" x14ac:dyDescent="0.25">
      <c r="A19" s="4">
        <v>25</v>
      </c>
      <c r="B19" s="4" t="s">
        <v>18</v>
      </c>
      <c r="C19" s="4">
        <v>-23.87</v>
      </c>
      <c r="D19" s="5">
        <f>AVERAGE(B6:H6)</f>
        <v>26.990000000000002</v>
      </c>
      <c r="E19" s="5">
        <f>AVERAGE(B7:H7)</f>
        <v>33.222857142857137</v>
      </c>
      <c r="F19" s="5">
        <f t="shared" si="22"/>
        <v>-6.2328571428571351</v>
      </c>
    </row>
    <row r="20" spans="1:18" x14ac:dyDescent="0.25">
      <c r="A20" s="6">
        <v>30</v>
      </c>
      <c r="B20" s="6" t="s">
        <v>18</v>
      </c>
      <c r="C20" s="6">
        <v>-23.47</v>
      </c>
      <c r="D20" s="7">
        <f>AVERAGE(B8:H8)</f>
        <v>27.264285714285716</v>
      </c>
      <c r="E20" s="7">
        <f>AVERAGE(B9:H9)</f>
        <v>33.764285714285712</v>
      </c>
      <c r="F20" s="7">
        <f t="shared" si="22"/>
        <v>-6.4999999999999964</v>
      </c>
    </row>
    <row r="21" spans="1:18" x14ac:dyDescent="0.25">
      <c r="A21" s="4">
        <v>50</v>
      </c>
      <c r="B21" s="4" t="s">
        <v>18</v>
      </c>
      <c r="C21" s="4">
        <v>-21.9</v>
      </c>
      <c r="D21" s="5">
        <f>AVERAGE(B10:H10)</f>
        <v>30.805714285714284</v>
      </c>
      <c r="E21" s="5">
        <f>AVERAGE(B11:H11)</f>
        <v>37.209999999999994</v>
      </c>
      <c r="F21" s="5">
        <f t="shared" si="22"/>
        <v>-6.4042857142857095</v>
      </c>
    </row>
    <row r="23" spans="1:18" x14ac:dyDescent="0.25">
      <c r="A23" t="s">
        <v>26</v>
      </c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  <c r="H23" t="s">
        <v>33</v>
      </c>
      <c r="I23" t="s">
        <v>34</v>
      </c>
      <c r="J23" s="23" t="s">
        <v>27</v>
      </c>
      <c r="K23" s="23" t="s">
        <v>28</v>
      </c>
      <c r="L23" s="23" t="s">
        <v>29</v>
      </c>
      <c r="M23" s="23" t="s">
        <v>30</v>
      </c>
      <c r="N23" s="23" t="s">
        <v>31</v>
      </c>
      <c r="O23" s="23" t="s">
        <v>32</v>
      </c>
      <c r="P23" s="23" t="s">
        <v>33</v>
      </c>
    </row>
    <row r="24" spans="1:18" x14ac:dyDescent="0.25">
      <c r="A24">
        <v>5</v>
      </c>
      <c r="B24">
        <v>27.74</v>
      </c>
      <c r="C24">
        <v>22.39</v>
      </c>
      <c r="D24">
        <v>39.74</v>
      </c>
      <c r="E24">
        <v>38.83</v>
      </c>
      <c r="F24">
        <v>20.440000000000001</v>
      </c>
      <c r="G24">
        <v>11.43</v>
      </c>
      <c r="H24">
        <v>10.5</v>
      </c>
      <c r="I24">
        <v>92.2</v>
      </c>
      <c r="J24" s="25"/>
      <c r="K24" s="25"/>
      <c r="L24" s="25"/>
      <c r="M24" s="25"/>
      <c r="N24" s="27"/>
      <c r="O24" s="25"/>
      <c r="P24" s="25"/>
    </row>
    <row r="25" spans="1:18" x14ac:dyDescent="0.25">
      <c r="A25" t="s">
        <v>35</v>
      </c>
      <c r="B25">
        <v>18.96</v>
      </c>
      <c r="C25">
        <v>20.8</v>
      </c>
      <c r="D25">
        <v>21.56</v>
      </c>
      <c r="E25">
        <v>34.54</v>
      </c>
      <c r="F25">
        <v>15.88</v>
      </c>
      <c r="G25">
        <v>9.31</v>
      </c>
      <c r="H25">
        <v>8.8800000000000008</v>
      </c>
      <c r="I25">
        <v>113.6</v>
      </c>
      <c r="J25" s="26">
        <f>B24-B25</f>
        <v>8.7799999999999976</v>
      </c>
      <c r="K25" s="26">
        <f>C24-C25</f>
        <v>1.5899999999999999</v>
      </c>
      <c r="L25" s="29">
        <f t="shared" ref="L25" si="23">D24-D25</f>
        <v>18.180000000000003</v>
      </c>
      <c r="M25" s="26">
        <f t="shared" ref="M25" si="24">E24-E25</f>
        <v>4.2899999999999991</v>
      </c>
      <c r="N25" s="31">
        <f t="shared" ref="N25" si="25">F24-F25</f>
        <v>4.5600000000000005</v>
      </c>
      <c r="O25" s="26">
        <f t="shared" ref="O25" si="26">G24-G25</f>
        <v>2.1199999999999992</v>
      </c>
      <c r="P25" s="26">
        <f t="shared" ref="P25" si="27">H24-H25</f>
        <v>1.6199999999999992</v>
      </c>
      <c r="R25" s="22"/>
    </row>
    <row r="26" spans="1:18" x14ac:dyDescent="0.25">
      <c r="A26">
        <v>10</v>
      </c>
      <c r="B26">
        <v>30.57</v>
      </c>
      <c r="C26">
        <v>39.36</v>
      </c>
      <c r="D26">
        <v>39.909999999999997</v>
      </c>
      <c r="E26">
        <v>39.26</v>
      </c>
      <c r="F26">
        <v>21.91</v>
      </c>
      <c r="G26">
        <v>13.33</v>
      </c>
      <c r="H26">
        <v>12.73</v>
      </c>
      <c r="I26">
        <v>168.9</v>
      </c>
      <c r="J26" s="30"/>
      <c r="K26" s="25"/>
      <c r="L26" s="25"/>
      <c r="M26" s="28"/>
      <c r="N26" s="25"/>
      <c r="O26" s="25"/>
      <c r="P26" s="25"/>
      <c r="R26" s="22"/>
    </row>
    <row r="27" spans="1:18" x14ac:dyDescent="0.25">
      <c r="A27" t="s">
        <v>36</v>
      </c>
      <c r="B27">
        <v>28.07</v>
      </c>
      <c r="C27">
        <v>40.06</v>
      </c>
      <c r="D27">
        <v>27.77</v>
      </c>
      <c r="E27">
        <v>35.89</v>
      </c>
      <c r="F27">
        <v>19.02</v>
      </c>
      <c r="G27">
        <v>11.78</v>
      </c>
      <c r="H27">
        <v>11.44</v>
      </c>
      <c r="I27">
        <v>220.1</v>
      </c>
      <c r="J27" s="31">
        <f>B26-B27</f>
        <v>2.5</v>
      </c>
      <c r="K27" s="26">
        <f>C26-C27</f>
        <v>-0.70000000000000284</v>
      </c>
      <c r="L27" s="29">
        <f t="shared" ref="L27" si="28">D26-D27</f>
        <v>12.139999999999997</v>
      </c>
      <c r="M27" s="31">
        <f t="shared" ref="M27" si="29">E26-E27</f>
        <v>3.3699999999999974</v>
      </c>
      <c r="N27" s="31">
        <f t="shared" ref="N27" si="30">F26-F27</f>
        <v>2.8900000000000006</v>
      </c>
      <c r="O27" s="31">
        <f t="shared" ref="O27" si="31">G26-G27</f>
        <v>1.5500000000000007</v>
      </c>
      <c r="P27" s="31">
        <f t="shared" ref="P27" si="32">H26-H27</f>
        <v>1.2900000000000009</v>
      </c>
      <c r="R27" s="22"/>
    </row>
    <row r="28" spans="1:18" x14ac:dyDescent="0.25">
      <c r="A28">
        <v>25</v>
      </c>
      <c r="B28">
        <v>34.020000000000003</v>
      </c>
      <c r="C28">
        <v>38.869999999999997</v>
      </c>
      <c r="D28">
        <v>37.729999999999997</v>
      </c>
      <c r="E28">
        <v>39.99</v>
      </c>
      <c r="F28">
        <v>23.12</v>
      </c>
      <c r="G28">
        <v>15.84</v>
      </c>
      <c r="H28">
        <v>15.41</v>
      </c>
      <c r="I28">
        <v>399.1</v>
      </c>
      <c r="J28" s="25"/>
      <c r="K28" s="25"/>
      <c r="L28" s="25"/>
      <c r="M28" s="25"/>
      <c r="N28" s="25"/>
      <c r="O28" s="25"/>
      <c r="P28" s="25"/>
      <c r="R28" s="22"/>
    </row>
    <row r="29" spans="1:18" x14ac:dyDescent="0.25">
      <c r="A29" t="s">
        <v>37</v>
      </c>
      <c r="B29">
        <v>31.12</v>
      </c>
      <c r="C29">
        <v>40.81</v>
      </c>
      <c r="D29">
        <v>30.4</v>
      </c>
      <c r="E29">
        <v>37.770000000000003</v>
      </c>
      <c r="F29">
        <v>31.22</v>
      </c>
      <c r="G29">
        <v>29.2</v>
      </c>
      <c r="H29">
        <v>26.84</v>
      </c>
      <c r="I29">
        <v>526.4</v>
      </c>
      <c r="J29" s="26">
        <f>B28-B29</f>
        <v>2.9000000000000021</v>
      </c>
      <c r="K29" s="26">
        <f>C28-C29</f>
        <v>-1.9400000000000048</v>
      </c>
      <c r="L29" s="31">
        <f t="shared" ref="L29" si="33">D28-D29</f>
        <v>7.3299999999999983</v>
      </c>
      <c r="M29" s="26">
        <f t="shared" ref="M29" si="34">E28-E29</f>
        <v>2.2199999999999989</v>
      </c>
      <c r="N29" s="26">
        <f t="shared" ref="N29" si="35">F28-F29</f>
        <v>-8.0999999999999979</v>
      </c>
      <c r="O29" s="29">
        <f t="shared" ref="O29" si="36">G28-G29</f>
        <v>-13.36</v>
      </c>
      <c r="P29" s="31">
        <f>H28-H29</f>
        <v>-11.43</v>
      </c>
      <c r="R29" s="22"/>
    </row>
    <row r="30" spans="1:18" x14ac:dyDescent="0.25">
      <c r="A30">
        <v>30</v>
      </c>
      <c r="B30">
        <v>35.24</v>
      </c>
      <c r="C30">
        <v>37.340000000000003</v>
      </c>
      <c r="D30">
        <v>39.049999999999997</v>
      </c>
      <c r="E30">
        <v>39.950000000000003</v>
      </c>
      <c r="F30">
        <v>24.51</v>
      </c>
      <c r="G30">
        <v>16.68</v>
      </c>
      <c r="H30">
        <v>16.420000000000002</v>
      </c>
      <c r="I30">
        <v>475.8</v>
      </c>
      <c r="J30" s="25"/>
      <c r="K30" s="25"/>
      <c r="L30" s="25"/>
      <c r="M30" s="25"/>
      <c r="N30" s="25"/>
      <c r="O30" s="25"/>
      <c r="P30" s="30"/>
      <c r="R30" s="22"/>
    </row>
    <row r="31" spans="1:18" x14ac:dyDescent="0.25">
      <c r="A31" t="s">
        <v>38</v>
      </c>
      <c r="B31">
        <v>33.799999999999997</v>
      </c>
      <c r="C31">
        <v>36.950000000000003</v>
      </c>
      <c r="D31">
        <v>35.51</v>
      </c>
      <c r="E31">
        <v>37.15</v>
      </c>
      <c r="F31">
        <v>25.12</v>
      </c>
      <c r="G31">
        <v>19.16</v>
      </c>
      <c r="H31">
        <v>26.23</v>
      </c>
      <c r="I31">
        <v>628.20000000000005</v>
      </c>
      <c r="J31" s="26">
        <f>B30-B31</f>
        <v>1.4400000000000048</v>
      </c>
      <c r="K31" s="26">
        <f>C30-C31</f>
        <v>0.39000000000000057</v>
      </c>
      <c r="L31" s="26">
        <f t="shared" ref="L31" si="37">D30-D31</f>
        <v>3.5399999999999991</v>
      </c>
      <c r="M31" s="26">
        <f t="shared" ref="M31" si="38">E30-E31</f>
        <v>2.8000000000000043</v>
      </c>
      <c r="N31" s="26">
        <f t="shared" ref="N31" si="39">F30-F31</f>
        <v>-0.60999999999999943</v>
      </c>
      <c r="O31" s="26">
        <f t="shared" ref="O31" si="40">G30-G31</f>
        <v>-2.4800000000000004</v>
      </c>
      <c r="P31" s="31">
        <f t="shared" ref="P31" si="41">H30-H31</f>
        <v>-9.8099999999999987</v>
      </c>
      <c r="R31" s="22"/>
    </row>
    <row r="32" spans="1:18" x14ac:dyDescent="0.25">
      <c r="A32">
        <v>50</v>
      </c>
      <c r="B32">
        <v>30.33</v>
      </c>
      <c r="C32">
        <v>33.76</v>
      </c>
      <c r="D32">
        <v>39.99</v>
      </c>
      <c r="E32">
        <v>39.92</v>
      </c>
      <c r="F32">
        <v>30.59</v>
      </c>
      <c r="G32">
        <v>20.84</v>
      </c>
      <c r="H32">
        <v>20.62</v>
      </c>
      <c r="I32">
        <v>782.7</v>
      </c>
      <c r="J32" s="26"/>
      <c r="K32" s="26"/>
      <c r="L32" s="26"/>
      <c r="M32" s="26"/>
      <c r="N32" s="26"/>
      <c r="O32" s="26"/>
      <c r="P32" s="31"/>
      <c r="R32" s="22"/>
    </row>
    <row r="33" spans="1:18" x14ac:dyDescent="0.25">
      <c r="A33" t="s">
        <v>39</v>
      </c>
      <c r="B33">
        <v>34.28</v>
      </c>
      <c r="C33">
        <v>34.75</v>
      </c>
      <c r="D33">
        <v>43.36</v>
      </c>
      <c r="E33">
        <v>36.4</v>
      </c>
      <c r="F33">
        <v>35.35</v>
      </c>
      <c r="G33">
        <v>38.68</v>
      </c>
      <c r="H33">
        <v>43.96</v>
      </c>
      <c r="I33">
        <v>1037.7</v>
      </c>
      <c r="J33" s="26">
        <f t="shared" ref="J33" si="42">B32-B33</f>
        <v>-3.9500000000000028</v>
      </c>
      <c r="K33" s="26">
        <f t="shared" ref="K33" si="43">C32-C33</f>
        <v>-0.99000000000000199</v>
      </c>
      <c r="L33" s="26">
        <f t="shared" ref="L33" si="44">D32-D33</f>
        <v>-3.3699999999999974</v>
      </c>
      <c r="M33" s="26">
        <f t="shared" ref="M33" si="45">E32-E33</f>
        <v>3.5200000000000031</v>
      </c>
      <c r="N33" s="26">
        <f t="shared" ref="N33" si="46">F32-F33</f>
        <v>-4.7600000000000016</v>
      </c>
      <c r="O33" s="26">
        <f t="shared" ref="O33" si="47">G32-G33</f>
        <v>-17.84</v>
      </c>
      <c r="P33" s="31">
        <f t="shared" ref="P33" si="48">H32-H33</f>
        <v>-23.34</v>
      </c>
      <c r="R33" s="22"/>
    </row>
    <row r="34" spans="1:18" x14ac:dyDescent="0.25">
      <c r="A34">
        <v>80</v>
      </c>
      <c r="B34">
        <v>35.659999999999997</v>
      </c>
      <c r="C34">
        <v>39.590000000000003</v>
      </c>
      <c r="D34">
        <v>39.409999999999997</v>
      </c>
      <c r="E34">
        <v>40</v>
      </c>
      <c r="F34">
        <v>27.36</v>
      </c>
      <c r="G34">
        <v>20.36</v>
      </c>
      <c r="H34">
        <v>20.309999999999999</v>
      </c>
      <c r="I34">
        <v>1243</v>
      </c>
      <c r="P34" s="33"/>
    </row>
    <row r="35" spans="1:18" x14ac:dyDescent="0.25">
      <c r="A35" t="s">
        <v>46</v>
      </c>
      <c r="B35">
        <v>36.840000000000003</v>
      </c>
      <c r="C35">
        <v>41.34</v>
      </c>
      <c r="D35">
        <v>44.73</v>
      </c>
      <c r="E35">
        <v>37.1</v>
      </c>
      <c r="F35">
        <v>42.2</v>
      </c>
      <c r="G35">
        <v>38.909999999999997</v>
      </c>
      <c r="H35">
        <v>44.05</v>
      </c>
      <c r="I35">
        <v>1648.5</v>
      </c>
      <c r="J35" s="26">
        <f t="shared" ref="J35" si="49">B34-B35</f>
        <v>-1.1800000000000068</v>
      </c>
      <c r="K35" s="26">
        <f t="shared" ref="K35" si="50">C34-C35</f>
        <v>-1.75</v>
      </c>
      <c r="L35" s="26">
        <f t="shared" ref="L35" si="51">D34-D35</f>
        <v>-5.32</v>
      </c>
      <c r="M35" s="26">
        <f t="shared" ref="M35" si="52">E34-E35</f>
        <v>2.8999999999999986</v>
      </c>
      <c r="N35" s="26">
        <f t="shared" ref="N35" si="53">F34-F35</f>
        <v>-14.840000000000003</v>
      </c>
      <c r="O35" s="26">
        <f t="shared" ref="O35" si="54">G34-G35</f>
        <v>-18.549999999999997</v>
      </c>
      <c r="P35" s="31">
        <f t="shared" ref="P35" si="55">H34-H35</f>
        <v>-23.74</v>
      </c>
    </row>
    <row r="36" spans="1:18" x14ac:dyDescent="0.25">
      <c r="A36">
        <v>100</v>
      </c>
      <c r="B36">
        <v>36.18</v>
      </c>
      <c r="C36">
        <v>38.909999999999997</v>
      </c>
      <c r="D36">
        <v>39.79</v>
      </c>
      <c r="E36">
        <v>39.99</v>
      </c>
      <c r="F36">
        <v>31.82</v>
      </c>
      <c r="G36">
        <v>22.66</v>
      </c>
      <c r="H36">
        <v>22.57</v>
      </c>
      <c r="I36">
        <v>1549.8</v>
      </c>
      <c r="P36" s="33"/>
    </row>
    <row r="37" spans="1:18" x14ac:dyDescent="0.25">
      <c r="A37" t="s">
        <v>47</v>
      </c>
      <c r="B37">
        <v>37.22</v>
      </c>
      <c r="C37">
        <v>38.369999999999997</v>
      </c>
      <c r="D37">
        <v>45.03</v>
      </c>
      <c r="E37">
        <v>37.89</v>
      </c>
      <c r="F37">
        <v>42.37</v>
      </c>
      <c r="G37">
        <v>38.94</v>
      </c>
      <c r="H37">
        <v>44.05</v>
      </c>
      <c r="I37">
        <v>2065.3000000000002</v>
      </c>
      <c r="J37" s="26">
        <f t="shared" ref="J37" si="56">B36-B37</f>
        <v>-1.0399999999999991</v>
      </c>
      <c r="K37" s="26">
        <f t="shared" ref="K37" si="57">C36-C37</f>
        <v>0.53999999999999915</v>
      </c>
      <c r="L37" s="26">
        <f t="shared" ref="L37" si="58">D36-D37</f>
        <v>-5.240000000000002</v>
      </c>
      <c r="M37" s="26">
        <f t="shared" ref="M37" si="59">E36-E37</f>
        <v>2.1000000000000014</v>
      </c>
      <c r="N37" s="26">
        <f t="shared" ref="N37" si="60">F36-F37</f>
        <v>-10.549999999999997</v>
      </c>
      <c r="O37" s="26">
        <f t="shared" ref="O37" si="61">G36-G37</f>
        <v>-16.279999999999998</v>
      </c>
      <c r="P37" s="31">
        <f t="shared" ref="P37" si="62">H36-H37</f>
        <v>-21.479999999999997</v>
      </c>
    </row>
    <row r="38" spans="1:18" x14ac:dyDescent="0.25">
      <c r="A38">
        <v>125</v>
      </c>
      <c r="B38">
        <v>36.369999999999997</v>
      </c>
      <c r="C38">
        <v>39.86</v>
      </c>
      <c r="D38">
        <v>39.869999999999997</v>
      </c>
      <c r="E38">
        <v>39.99</v>
      </c>
      <c r="F38">
        <v>32.36</v>
      </c>
      <c r="G38">
        <v>23.36</v>
      </c>
      <c r="H38">
        <v>23.3</v>
      </c>
      <c r="I38">
        <v>1930.7</v>
      </c>
      <c r="P38" s="33"/>
    </row>
    <row r="39" spans="1:18" x14ac:dyDescent="0.25">
      <c r="A39" t="s">
        <v>48</v>
      </c>
      <c r="B39">
        <v>37.64</v>
      </c>
      <c r="C39">
        <v>39.79</v>
      </c>
      <c r="D39">
        <v>45.19</v>
      </c>
      <c r="E39">
        <v>39.47</v>
      </c>
      <c r="F39">
        <v>42.42</v>
      </c>
      <c r="G39">
        <v>38.96</v>
      </c>
      <c r="H39">
        <v>44.06</v>
      </c>
      <c r="I39">
        <v>2549.1999999999998</v>
      </c>
      <c r="J39" s="26">
        <f t="shared" ref="J39" si="63">B38-B39</f>
        <v>-1.2700000000000031</v>
      </c>
      <c r="K39" s="26">
        <f t="shared" ref="K39" si="64">C38-C39</f>
        <v>7.0000000000000284E-2</v>
      </c>
      <c r="L39" s="26">
        <f t="shared" ref="L39" si="65">D38-D39</f>
        <v>-5.32</v>
      </c>
      <c r="M39" s="26">
        <f t="shared" ref="M39" si="66">E38-E39</f>
        <v>0.52000000000000313</v>
      </c>
      <c r="N39" s="26">
        <f t="shared" ref="N39" si="67">F38-F39</f>
        <v>-10.060000000000002</v>
      </c>
      <c r="O39" s="26">
        <f t="shared" ref="O39" si="68">G38-G39</f>
        <v>-15.600000000000001</v>
      </c>
      <c r="P39" s="31">
        <f t="shared" ref="P39" si="69">H38-H39</f>
        <v>-20.76</v>
      </c>
    </row>
    <row r="40" spans="1:18" x14ac:dyDescent="0.25">
      <c r="A40">
        <v>150</v>
      </c>
      <c r="B40">
        <v>34.36</v>
      </c>
      <c r="C40">
        <v>38.96</v>
      </c>
      <c r="D40">
        <v>39.57</v>
      </c>
      <c r="E40">
        <v>40</v>
      </c>
      <c r="F40">
        <v>28.67</v>
      </c>
      <c r="G40">
        <v>22.03</v>
      </c>
      <c r="H40">
        <v>21.99</v>
      </c>
      <c r="I40">
        <v>2088.8000000000002</v>
      </c>
      <c r="P40" s="33"/>
    </row>
    <row r="41" spans="1:18" x14ac:dyDescent="0.25">
      <c r="A41" t="s">
        <v>49</v>
      </c>
      <c r="B41">
        <v>34.44</v>
      </c>
      <c r="C41">
        <v>39.07</v>
      </c>
      <c r="D41">
        <v>41.95</v>
      </c>
      <c r="E41">
        <v>39.56</v>
      </c>
      <c r="F41">
        <v>42.15</v>
      </c>
      <c r="G41">
        <v>38.909999999999997</v>
      </c>
      <c r="H41">
        <v>44.04</v>
      </c>
      <c r="I41">
        <v>2505.1999999999998</v>
      </c>
      <c r="J41" s="26">
        <f t="shared" ref="J41" si="70">B40-B41</f>
        <v>-7.9999999999998295E-2</v>
      </c>
      <c r="K41" s="26">
        <f t="shared" ref="K41" si="71">C40-C41</f>
        <v>-0.10999999999999943</v>
      </c>
      <c r="L41" s="26">
        <f t="shared" ref="L41" si="72">D40-D41</f>
        <v>-2.3800000000000026</v>
      </c>
      <c r="M41" s="26">
        <f t="shared" ref="M41" si="73">E40-E41</f>
        <v>0.43999999999999773</v>
      </c>
      <c r="N41" s="26">
        <f t="shared" ref="N41" si="74">F40-F41</f>
        <v>-13.479999999999997</v>
      </c>
      <c r="O41" s="26">
        <f t="shared" ref="O41" si="75">G40-G41</f>
        <v>-16.879999999999995</v>
      </c>
      <c r="P41" s="31">
        <f t="shared" ref="P41" si="76">H40-H41</f>
        <v>-22.05</v>
      </c>
    </row>
    <row r="42" spans="1:18" x14ac:dyDescent="0.25">
      <c r="P42" s="33"/>
    </row>
    <row r="44" spans="1:18" x14ac:dyDescent="0.25">
      <c r="A44" s="32" t="s">
        <v>40</v>
      </c>
      <c r="B44" s="32" t="s">
        <v>10</v>
      </c>
      <c r="C44" s="32" t="s">
        <v>43</v>
      </c>
      <c r="D44" s="32" t="s">
        <v>42</v>
      </c>
      <c r="E44" s="32" t="s">
        <v>44</v>
      </c>
      <c r="F44" s="32" t="s">
        <v>45</v>
      </c>
    </row>
    <row r="45" spans="1:18" x14ac:dyDescent="0.25">
      <c r="A45" s="4">
        <v>5</v>
      </c>
      <c r="B45" s="4" t="s">
        <v>50</v>
      </c>
      <c r="C45" s="5">
        <f>MAX((J25:P25))</f>
        <v>18.180000000000003</v>
      </c>
      <c r="D45" s="5">
        <f>AVERAGE(B24:H24)</f>
        <v>24.438571428571429</v>
      </c>
      <c r="E45" s="5">
        <f>AVERAGE(B25:H25)</f>
        <v>18.561428571428571</v>
      </c>
      <c r="F45" s="5">
        <f>D45-E45</f>
        <v>5.8771428571428572</v>
      </c>
    </row>
    <row r="46" spans="1:18" x14ac:dyDescent="0.25">
      <c r="A46" s="6">
        <v>10</v>
      </c>
      <c r="B46" s="6" t="s">
        <v>50</v>
      </c>
      <c r="C46" s="7">
        <f>MAX((J27:P27))</f>
        <v>12.139999999999997</v>
      </c>
      <c r="D46" s="7">
        <f>AVERAGE(B26:H26)</f>
        <v>28.15285714285714</v>
      </c>
      <c r="E46" s="7">
        <f>AVERAGE(B27:H27)</f>
        <v>24.861428571428572</v>
      </c>
      <c r="F46" s="7">
        <f t="shared" ref="F46:F49" si="77">D46-E46</f>
        <v>3.2914285714285683</v>
      </c>
    </row>
    <row r="47" spans="1:18" x14ac:dyDescent="0.25">
      <c r="A47" s="4">
        <v>25</v>
      </c>
      <c r="B47" s="4" t="s">
        <v>23</v>
      </c>
      <c r="C47" s="5">
        <f>MIN((J29:P29))</f>
        <v>-13.36</v>
      </c>
      <c r="D47" s="5">
        <f>AVERAGE(B28:H28)</f>
        <v>29.282857142857146</v>
      </c>
      <c r="E47" s="5">
        <f>AVERAGE(B29:H29)</f>
        <v>32.480000000000004</v>
      </c>
      <c r="F47" s="5">
        <f t="shared" si="77"/>
        <v>-3.1971428571428575</v>
      </c>
    </row>
    <row r="48" spans="1:18" x14ac:dyDescent="0.25">
      <c r="A48" s="6">
        <v>30</v>
      </c>
      <c r="B48" s="6" t="s">
        <v>18</v>
      </c>
      <c r="C48" s="7">
        <f>MIN(J31:P31)</f>
        <v>-9.8099999999999987</v>
      </c>
      <c r="D48" s="7">
        <f>AVERAGE(B30:H30)</f>
        <v>29.884285714285713</v>
      </c>
      <c r="E48" s="7">
        <f>AVERAGE(B31:H31)</f>
        <v>30.56</v>
      </c>
      <c r="F48" s="7">
        <f t="shared" si="77"/>
        <v>-0.67571428571428527</v>
      </c>
    </row>
    <row r="49" spans="1:6" x14ac:dyDescent="0.25">
      <c r="A49" s="4">
        <v>50</v>
      </c>
      <c r="B49" s="4" t="s">
        <v>18</v>
      </c>
      <c r="C49" s="5">
        <f>MIN(J33:P33)</f>
        <v>-23.34</v>
      </c>
      <c r="D49" s="5">
        <f>AVERAGE(B32:H32)</f>
        <v>30.864285714285717</v>
      </c>
      <c r="E49" s="5">
        <f>AVERAGE(B33:H33)</f>
        <v>38.111428571428569</v>
      </c>
      <c r="F49" s="5">
        <f t="shared" si="77"/>
        <v>-7.2471428571428511</v>
      </c>
    </row>
    <row r="50" spans="1:6" x14ac:dyDescent="0.25">
      <c r="A50" s="6">
        <v>80</v>
      </c>
      <c r="B50" s="6" t="s">
        <v>18</v>
      </c>
      <c r="C50" s="7">
        <f>MIN(J35:P35)</f>
        <v>-23.74</v>
      </c>
      <c r="D50" s="7">
        <f>AVERAGE(B34:H34)</f>
        <v>31.812857142857144</v>
      </c>
      <c r="E50" s="7">
        <f>AVERAGE(B35:H35)</f>
        <v>40.738571428571426</v>
      </c>
      <c r="F50" s="7">
        <f t="shared" ref="F50:F51" si="78">D50-E50</f>
        <v>-8.9257142857142817</v>
      </c>
    </row>
    <row r="51" spans="1:6" x14ac:dyDescent="0.25">
      <c r="A51" s="4">
        <v>100</v>
      </c>
      <c r="B51" s="4" t="s">
        <v>18</v>
      </c>
      <c r="C51" s="5">
        <f>MIN(J37:P37)</f>
        <v>-21.479999999999997</v>
      </c>
      <c r="D51" s="5">
        <f>AVERAGE(B36:H36)</f>
        <v>33.131428571428572</v>
      </c>
      <c r="E51" s="5">
        <f>AVERAGE(B37:H37)</f>
        <v>40.552857142857142</v>
      </c>
      <c r="F51" s="5">
        <f t="shared" si="78"/>
        <v>-7.4214285714285708</v>
      </c>
    </row>
    <row r="52" spans="1:6" x14ac:dyDescent="0.25">
      <c r="A52" s="6">
        <v>125</v>
      </c>
      <c r="B52" s="6" t="s">
        <v>18</v>
      </c>
      <c r="C52" s="7">
        <f>MIN(J39:P39)</f>
        <v>-20.76</v>
      </c>
      <c r="D52" s="7">
        <f>AVERAGE(B38:H38)</f>
        <v>33.587142857142858</v>
      </c>
      <c r="E52" s="7">
        <f>AVERAGE(B39:H39)</f>
        <v>41.075714285714284</v>
      </c>
      <c r="F52" s="7">
        <f t="shared" ref="F52:F53" si="79">D52-E52</f>
        <v>-7.4885714285714258</v>
      </c>
    </row>
    <row r="53" spans="1:6" x14ac:dyDescent="0.25">
      <c r="A53" s="4">
        <v>150</v>
      </c>
      <c r="B53" s="4" t="s">
        <v>18</v>
      </c>
      <c r="C53" s="5">
        <f>MIN(J41:P41)</f>
        <v>-22.05</v>
      </c>
      <c r="D53" s="5">
        <f>AVERAGE(B40:H40)</f>
        <v>32.22571428571429</v>
      </c>
      <c r="E53" s="5">
        <f>AVERAGE(B41:H41)</f>
        <v>40.017142857142858</v>
      </c>
      <c r="F53" s="5">
        <f t="shared" si="79"/>
        <v>-7.7914285714285683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Experimento 1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Andaur | Anabática Renovables</dc:creator>
  <cp:lastModifiedBy>Victoria Andaur | Anabática Renovables</cp:lastModifiedBy>
  <dcterms:created xsi:type="dcterms:W3CDTF">2025-02-05T10:51:58Z</dcterms:created>
  <dcterms:modified xsi:type="dcterms:W3CDTF">2025-02-09T06:10:03Z</dcterms:modified>
</cp:coreProperties>
</file>