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mpi\Desktop\Data Projects\Excel\"/>
    </mc:Choice>
  </mc:AlternateContent>
  <xr:revisionPtr revIDLastSave="0" documentId="8_{8288DE7A-DDD0-4738-9468-6C499D46602A}" xr6:coauthVersionLast="47" xr6:coauthVersionMax="47" xr10:uidLastSave="{00000000-0000-0000-0000-000000000000}"/>
  <bookViews>
    <workbookView xWindow="-120" yWindow="-120" windowWidth="20730" windowHeight="11310" xr2:uid="{FD6454E7-ED69-4812-B542-3B49CBBF2F4D}"/>
  </bookViews>
  <sheets>
    <sheet name="Dashboard" sheetId="4" r:id="rId1"/>
    <sheet name="Chart Data" sheetId="8" r:id="rId2"/>
    <sheet name="Raw Data" sheetId="1" r:id="rId3"/>
  </sheets>
  <definedNames>
    <definedName name="_xlnm._FilterDatabase" localSheetId="2" hidden="1">'Raw Data'!$A$1:$BO$182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3" i="1" l="1"/>
  <c r="BQ3" i="1" s="1"/>
  <c r="BP4" i="1"/>
  <c r="BQ4" i="1" s="1"/>
  <c r="BP5" i="1"/>
  <c r="BQ5" i="1" s="1"/>
  <c r="BP6" i="1"/>
  <c r="BQ6" i="1" s="1"/>
  <c r="BP7" i="1"/>
  <c r="BQ7" i="1" s="1"/>
  <c r="BP8" i="1"/>
  <c r="BQ8" i="1" s="1"/>
  <c r="BP9" i="1"/>
  <c r="BQ9" i="1" s="1"/>
  <c r="BP10" i="1"/>
  <c r="BQ10" i="1" s="1"/>
  <c r="BP11" i="1"/>
  <c r="BQ11" i="1" s="1"/>
  <c r="BP12" i="1"/>
  <c r="BQ12" i="1" s="1"/>
  <c r="BP13" i="1"/>
  <c r="BQ13" i="1" s="1"/>
  <c r="BP14" i="1"/>
  <c r="BQ14" i="1" s="1"/>
  <c r="BP15" i="1"/>
  <c r="BQ15" i="1" s="1"/>
  <c r="BP16" i="1"/>
  <c r="BQ16" i="1" s="1"/>
  <c r="BP17" i="1"/>
  <c r="BQ17" i="1" s="1"/>
  <c r="BP18" i="1"/>
  <c r="BQ18" i="1" s="1"/>
  <c r="BP19" i="1"/>
  <c r="BQ19" i="1" s="1"/>
  <c r="BP20" i="1"/>
  <c r="BQ20" i="1" s="1"/>
  <c r="BP21" i="1"/>
  <c r="BQ21" i="1" s="1"/>
  <c r="BP22" i="1"/>
  <c r="BQ22" i="1" s="1"/>
  <c r="BP23" i="1"/>
  <c r="BQ23" i="1" s="1"/>
  <c r="BP24" i="1"/>
  <c r="BQ24" i="1" s="1"/>
  <c r="BP25" i="1"/>
  <c r="BQ25" i="1" s="1"/>
  <c r="BP26" i="1"/>
  <c r="BQ26" i="1" s="1"/>
  <c r="BP27" i="1"/>
  <c r="BQ27" i="1" s="1"/>
  <c r="BP28" i="1"/>
  <c r="BQ28" i="1" s="1"/>
  <c r="BP29" i="1"/>
  <c r="BQ29" i="1" s="1"/>
  <c r="BP30" i="1"/>
  <c r="BQ30" i="1" s="1"/>
  <c r="BP31" i="1"/>
  <c r="BQ31" i="1" s="1"/>
  <c r="BP32" i="1"/>
  <c r="BQ32" i="1" s="1"/>
  <c r="BP33" i="1"/>
  <c r="BQ33" i="1" s="1"/>
  <c r="BP34" i="1"/>
  <c r="BQ34" i="1" s="1"/>
  <c r="BP35" i="1"/>
  <c r="BQ35" i="1" s="1"/>
  <c r="BP36" i="1"/>
  <c r="BQ36" i="1" s="1"/>
  <c r="BP37" i="1"/>
  <c r="BQ37" i="1" s="1"/>
  <c r="BP38" i="1"/>
  <c r="BQ38" i="1" s="1"/>
  <c r="BP39" i="1"/>
  <c r="BQ39" i="1" s="1"/>
  <c r="BP40" i="1"/>
  <c r="BQ40" i="1" s="1"/>
  <c r="BP41" i="1"/>
  <c r="BQ41" i="1" s="1"/>
  <c r="BP42" i="1"/>
  <c r="BQ42" i="1" s="1"/>
  <c r="BP43" i="1"/>
  <c r="BQ43" i="1" s="1"/>
  <c r="BP44" i="1"/>
  <c r="BQ44" i="1" s="1"/>
  <c r="BP45" i="1"/>
  <c r="BQ45" i="1" s="1"/>
  <c r="BP46" i="1"/>
  <c r="BQ46" i="1" s="1"/>
  <c r="BP47" i="1"/>
  <c r="BQ47" i="1" s="1"/>
  <c r="BP48" i="1"/>
  <c r="BQ48" i="1" s="1"/>
  <c r="BP49" i="1"/>
  <c r="BQ49" i="1" s="1"/>
  <c r="BP50" i="1"/>
  <c r="BQ50" i="1" s="1"/>
  <c r="BP51" i="1"/>
  <c r="BQ51" i="1" s="1"/>
  <c r="BP52" i="1"/>
  <c r="BQ52" i="1" s="1"/>
  <c r="BP53" i="1"/>
  <c r="BQ53" i="1" s="1"/>
  <c r="BP54" i="1"/>
  <c r="BQ54" i="1" s="1"/>
  <c r="BP55" i="1"/>
  <c r="BQ55" i="1" s="1"/>
  <c r="BP56" i="1"/>
  <c r="BQ56" i="1" s="1"/>
  <c r="BP57" i="1"/>
  <c r="BQ57" i="1" s="1"/>
  <c r="BP58" i="1"/>
  <c r="BQ58" i="1" s="1"/>
  <c r="BP59" i="1"/>
  <c r="BQ59" i="1" s="1"/>
  <c r="BP60" i="1"/>
  <c r="BQ60" i="1" s="1"/>
  <c r="BP61" i="1"/>
  <c r="BQ61" i="1" s="1"/>
  <c r="BP62" i="1"/>
  <c r="BQ62" i="1" s="1"/>
  <c r="BP63" i="1"/>
  <c r="BQ63" i="1" s="1"/>
  <c r="BP64" i="1"/>
  <c r="BQ64" i="1" s="1"/>
  <c r="BP65" i="1"/>
  <c r="BQ65" i="1" s="1"/>
  <c r="BP66" i="1"/>
  <c r="BQ66" i="1" s="1"/>
  <c r="BP67" i="1"/>
  <c r="BQ67" i="1" s="1"/>
  <c r="BP68" i="1"/>
  <c r="BQ68" i="1" s="1"/>
  <c r="BP69" i="1"/>
  <c r="BQ69" i="1" s="1"/>
  <c r="BP70" i="1"/>
  <c r="BQ70" i="1" s="1"/>
  <c r="BP71" i="1"/>
  <c r="BQ71" i="1" s="1"/>
  <c r="BP72" i="1"/>
  <c r="BQ72" i="1" s="1"/>
  <c r="BP73" i="1"/>
  <c r="BQ73" i="1" s="1"/>
  <c r="BP74" i="1"/>
  <c r="BQ74" i="1" s="1"/>
  <c r="BP75" i="1"/>
  <c r="BQ75" i="1" s="1"/>
  <c r="BP76" i="1"/>
  <c r="BQ76" i="1" s="1"/>
  <c r="BP77" i="1"/>
  <c r="BQ77" i="1" s="1"/>
  <c r="BP78" i="1"/>
  <c r="BQ78" i="1" s="1"/>
  <c r="BP79" i="1"/>
  <c r="BQ79" i="1" s="1"/>
  <c r="BP80" i="1"/>
  <c r="BQ80" i="1" s="1"/>
  <c r="BP81" i="1"/>
  <c r="BQ81" i="1" s="1"/>
  <c r="BP82" i="1"/>
  <c r="BQ82" i="1" s="1"/>
  <c r="BP83" i="1"/>
  <c r="BQ83" i="1" s="1"/>
  <c r="BP84" i="1"/>
  <c r="BQ84" i="1" s="1"/>
  <c r="BP85" i="1"/>
  <c r="BQ85" i="1" s="1"/>
  <c r="BP86" i="1"/>
  <c r="BQ86" i="1" s="1"/>
  <c r="BP87" i="1"/>
  <c r="BQ87" i="1" s="1"/>
  <c r="BP88" i="1"/>
  <c r="BQ88" i="1" s="1"/>
  <c r="BP89" i="1"/>
  <c r="BQ89" i="1" s="1"/>
  <c r="BP90" i="1"/>
  <c r="BQ90" i="1" s="1"/>
  <c r="BP91" i="1"/>
  <c r="BQ91" i="1" s="1"/>
  <c r="BP92" i="1"/>
  <c r="BQ92" i="1" s="1"/>
  <c r="BP93" i="1"/>
  <c r="BQ93" i="1" s="1"/>
  <c r="BP94" i="1"/>
  <c r="BQ94" i="1" s="1"/>
  <c r="BP95" i="1"/>
  <c r="BQ95" i="1" s="1"/>
  <c r="BP96" i="1"/>
  <c r="BQ96" i="1" s="1"/>
  <c r="BP97" i="1"/>
  <c r="BQ97" i="1" s="1"/>
  <c r="BP98" i="1"/>
  <c r="BQ98" i="1" s="1"/>
  <c r="BP99" i="1"/>
  <c r="BQ99" i="1" s="1"/>
  <c r="BP100" i="1"/>
  <c r="BQ100" i="1" s="1"/>
  <c r="BP101" i="1"/>
  <c r="BQ101" i="1" s="1"/>
  <c r="BP102" i="1"/>
  <c r="BQ102" i="1" s="1"/>
  <c r="BP103" i="1"/>
  <c r="BQ103" i="1" s="1"/>
  <c r="BP104" i="1"/>
  <c r="BQ104" i="1" s="1"/>
  <c r="BP105" i="1"/>
  <c r="BQ105" i="1" s="1"/>
  <c r="BP106" i="1"/>
  <c r="BQ106" i="1" s="1"/>
  <c r="BP107" i="1"/>
  <c r="BQ107" i="1" s="1"/>
  <c r="BP108" i="1"/>
  <c r="BQ108" i="1" s="1"/>
  <c r="BP109" i="1"/>
  <c r="BQ109" i="1" s="1"/>
  <c r="BP110" i="1"/>
  <c r="BQ110" i="1" s="1"/>
  <c r="BP111" i="1"/>
  <c r="BQ111" i="1" s="1"/>
  <c r="BP112" i="1"/>
  <c r="BQ112" i="1" s="1"/>
  <c r="BP113" i="1"/>
  <c r="BQ113" i="1" s="1"/>
  <c r="BP114" i="1"/>
  <c r="BQ114" i="1" s="1"/>
  <c r="BP115" i="1"/>
  <c r="BQ115" i="1" s="1"/>
  <c r="BP116" i="1"/>
  <c r="BQ116" i="1" s="1"/>
  <c r="BP117" i="1"/>
  <c r="BQ117" i="1" s="1"/>
  <c r="BP118" i="1"/>
  <c r="BQ118" i="1" s="1"/>
  <c r="BP119" i="1"/>
  <c r="BQ119" i="1" s="1"/>
  <c r="BP120" i="1"/>
  <c r="BQ120" i="1" s="1"/>
  <c r="BP121" i="1"/>
  <c r="BQ121" i="1" s="1"/>
  <c r="BP122" i="1"/>
  <c r="BQ122" i="1" s="1"/>
  <c r="BP123" i="1"/>
  <c r="BQ123" i="1" s="1"/>
  <c r="BP124" i="1"/>
  <c r="BQ124" i="1" s="1"/>
  <c r="BP125" i="1"/>
  <c r="BQ125" i="1" s="1"/>
  <c r="BP126" i="1"/>
  <c r="BQ126" i="1" s="1"/>
  <c r="BP127" i="1"/>
  <c r="BQ127" i="1" s="1"/>
  <c r="BP128" i="1"/>
  <c r="BQ128" i="1" s="1"/>
  <c r="BP129" i="1"/>
  <c r="BQ129" i="1" s="1"/>
  <c r="BP130" i="1"/>
  <c r="BQ130" i="1" s="1"/>
  <c r="BP131" i="1"/>
  <c r="BQ131" i="1" s="1"/>
  <c r="BP132" i="1"/>
  <c r="BQ132" i="1" s="1"/>
  <c r="BP133" i="1"/>
  <c r="BQ133" i="1" s="1"/>
  <c r="BP134" i="1"/>
  <c r="BQ134" i="1" s="1"/>
  <c r="BP135" i="1"/>
  <c r="BQ135" i="1" s="1"/>
  <c r="BP136" i="1"/>
  <c r="BQ136" i="1" s="1"/>
  <c r="BP137" i="1"/>
  <c r="BQ137" i="1" s="1"/>
  <c r="BP138" i="1"/>
  <c r="BQ138" i="1" s="1"/>
  <c r="BP139" i="1"/>
  <c r="BQ139" i="1" s="1"/>
  <c r="BP140" i="1"/>
  <c r="BQ140" i="1" s="1"/>
  <c r="BP141" i="1"/>
  <c r="BQ141" i="1" s="1"/>
  <c r="BP142" i="1"/>
  <c r="BQ142" i="1" s="1"/>
  <c r="BP143" i="1"/>
  <c r="BQ143" i="1" s="1"/>
  <c r="BP144" i="1"/>
  <c r="BQ144" i="1" s="1"/>
  <c r="BP145" i="1"/>
  <c r="BQ145" i="1" s="1"/>
  <c r="BP146" i="1"/>
  <c r="BQ146" i="1" s="1"/>
  <c r="BP147" i="1"/>
  <c r="BQ147" i="1" s="1"/>
  <c r="BP148" i="1"/>
  <c r="BQ148" i="1" s="1"/>
  <c r="BP149" i="1"/>
  <c r="BQ149" i="1" s="1"/>
  <c r="BP150" i="1"/>
  <c r="BQ150" i="1" s="1"/>
  <c r="BP151" i="1"/>
  <c r="BQ151" i="1" s="1"/>
  <c r="BP152" i="1"/>
  <c r="BQ152" i="1" s="1"/>
  <c r="BP153" i="1"/>
  <c r="BQ153" i="1" s="1"/>
  <c r="BP154" i="1"/>
  <c r="BQ154" i="1" s="1"/>
  <c r="BP155" i="1"/>
  <c r="BQ155" i="1" s="1"/>
  <c r="BP156" i="1"/>
  <c r="BQ156" i="1" s="1"/>
  <c r="BP157" i="1"/>
  <c r="BQ157" i="1" s="1"/>
  <c r="BP158" i="1"/>
  <c r="BQ158" i="1" s="1"/>
  <c r="BP159" i="1"/>
  <c r="BQ159" i="1" s="1"/>
  <c r="BP160" i="1"/>
  <c r="BQ160" i="1" s="1"/>
  <c r="BP161" i="1"/>
  <c r="BQ161" i="1" s="1"/>
  <c r="BP162" i="1"/>
  <c r="BQ162" i="1" s="1"/>
  <c r="BP163" i="1"/>
  <c r="BQ163" i="1" s="1"/>
  <c r="BP164" i="1"/>
  <c r="BQ164" i="1" s="1"/>
  <c r="BP165" i="1"/>
  <c r="BQ165" i="1" s="1"/>
  <c r="BP166" i="1"/>
  <c r="BQ166" i="1" s="1"/>
  <c r="BP167" i="1"/>
  <c r="BQ167" i="1" s="1"/>
  <c r="BP168" i="1"/>
  <c r="BQ168" i="1" s="1"/>
  <c r="BP169" i="1"/>
  <c r="BQ169" i="1" s="1"/>
  <c r="BP170" i="1"/>
  <c r="BQ170" i="1" s="1"/>
  <c r="BP171" i="1"/>
  <c r="BQ171" i="1" s="1"/>
  <c r="BP172" i="1"/>
  <c r="BQ172" i="1" s="1"/>
  <c r="BP173" i="1"/>
  <c r="BQ173" i="1" s="1"/>
  <c r="BP174" i="1"/>
  <c r="BQ174" i="1" s="1"/>
  <c r="BP175" i="1"/>
  <c r="BQ175" i="1" s="1"/>
  <c r="BP176" i="1"/>
  <c r="BQ176" i="1" s="1"/>
  <c r="BP177" i="1"/>
  <c r="BQ177" i="1" s="1"/>
  <c r="BP178" i="1"/>
  <c r="BQ178" i="1" s="1"/>
  <c r="BP179" i="1"/>
  <c r="BQ179" i="1" s="1"/>
  <c r="BP180" i="1"/>
  <c r="BQ180" i="1" s="1"/>
  <c r="BP181" i="1"/>
  <c r="BQ181" i="1" s="1"/>
  <c r="BP2" i="1"/>
  <c r="J6" i="8"/>
  <c r="J5" i="8"/>
  <c r="I6" i="8"/>
  <c r="I5" i="8"/>
  <c r="H6" i="8"/>
  <c r="H5" i="8"/>
  <c r="G6" i="8"/>
  <c r="G5" i="8"/>
  <c r="F6" i="8"/>
  <c r="F5" i="8"/>
  <c r="E6" i="8"/>
  <c r="E5" i="8"/>
  <c r="B24" i="8"/>
  <c r="B23" i="8"/>
  <c r="B22" i="8"/>
  <c r="B21" i="8"/>
  <c r="B20" i="8"/>
  <c r="BO182" i="1"/>
  <c r="J10" i="8" s="1"/>
  <c r="BN182" i="1"/>
  <c r="J12" i="8" s="1"/>
  <c r="BM182" i="1"/>
  <c r="BL182" i="1"/>
  <c r="BK182" i="1"/>
  <c r="BJ182" i="1"/>
  <c r="BI182" i="1"/>
  <c r="BH182" i="1"/>
  <c r="BG182" i="1"/>
  <c r="BF182" i="1"/>
  <c r="BD182" i="1"/>
  <c r="BC182" i="1"/>
  <c r="BB182" i="1"/>
  <c r="I12" i="8" s="1"/>
  <c r="BA182" i="1"/>
  <c r="AZ182" i="1"/>
  <c r="E30" i="8" s="1"/>
  <c r="AY182" i="1"/>
  <c r="I10" i="8" s="1"/>
  <c r="AX182" i="1"/>
  <c r="AW182" i="1"/>
  <c r="AV182" i="1"/>
  <c r="AU182" i="1"/>
  <c r="AT182" i="1"/>
  <c r="E23" i="8" s="1"/>
  <c r="AS182" i="1"/>
  <c r="AR182" i="1"/>
  <c r="E29" i="8" s="1"/>
  <c r="AQ182" i="1"/>
  <c r="H10" i="8" s="1"/>
  <c r="AP182" i="1"/>
  <c r="H12" i="8" s="1"/>
  <c r="AO182" i="1"/>
  <c r="AN182" i="1"/>
  <c r="AM182" i="1"/>
  <c r="AL182" i="1"/>
  <c r="AK182" i="1"/>
  <c r="E22" i="8" s="1"/>
  <c r="AJ182" i="1"/>
  <c r="AI182" i="1"/>
  <c r="AH182" i="1"/>
  <c r="AG182" i="1"/>
  <c r="E28" i="8" s="1"/>
  <c r="AF182" i="1"/>
  <c r="G10" i="8" s="1"/>
  <c r="AE182" i="1"/>
  <c r="G12" i="8" s="1"/>
  <c r="AD182" i="1"/>
  <c r="AC182" i="1"/>
  <c r="AB182" i="1"/>
  <c r="AA182" i="1"/>
  <c r="Z182" i="1"/>
  <c r="E21" i="8" s="1"/>
  <c r="Y182" i="1"/>
  <c r="X182" i="1"/>
  <c r="W182" i="1"/>
  <c r="V182" i="1"/>
  <c r="E27" i="8" s="1"/>
  <c r="U182" i="1"/>
  <c r="F10" i="8" s="1"/>
  <c r="T182" i="1"/>
  <c r="F12" i="8" s="1"/>
  <c r="S182" i="1"/>
  <c r="R182" i="1"/>
  <c r="Q182" i="1"/>
  <c r="P182" i="1"/>
  <c r="O182" i="1"/>
  <c r="E20" i="8" s="1"/>
  <c r="N182" i="1"/>
  <c r="M182" i="1"/>
  <c r="L182" i="1"/>
  <c r="K182" i="1"/>
  <c r="E26" i="8" s="1"/>
  <c r="F26" i="8" s="1"/>
  <c r="J182" i="1"/>
  <c r="E10" i="8" s="1"/>
  <c r="I182" i="1"/>
  <c r="E12" i="8" s="1"/>
  <c r="H182" i="1"/>
  <c r="G182" i="1"/>
  <c r="F182" i="1"/>
  <c r="E182" i="1"/>
  <c r="E19" i="8" s="1"/>
  <c r="G15" i="8" l="1"/>
  <c r="BP182" i="1"/>
  <c r="BQ2" i="1"/>
  <c r="BQ182" i="1" s="1"/>
  <c r="H15" i="8"/>
  <c r="E15" i="8"/>
  <c r="I15" i="8"/>
  <c r="F15" i="8"/>
  <c r="F27" i="8"/>
  <c r="F28" i="8" s="1"/>
  <c r="F29" i="8" s="1"/>
  <c r="F30" i="8" s="1"/>
  <c r="F20" i="8"/>
  <c r="G20" i="8" s="1"/>
  <c r="H20" i="8" s="1"/>
  <c r="I20" i="8" s="1"/>
  <c r="BE182" i="1"/>
  <c r="F21" i="8"/>
  <c r="G21" i="8" s="1"/>
  <c r="H21" i="8" s="1"/>
  <c r="I21" i="8" s="1"/>
  <c r="F23" i="8"/>
  <c r="G23" i="8" s="1"/>
  <c r="H23" i="8" s="1"/>
  <c r="I23" i="8" s="1"/>
  <c r="F19" i="8"/>
  <c r="G19" i="8" s="1"/>
  <c r="H19" i="8" s="1"/>
  <c r="I19" i="8" s="1"/>
  <c r="F22" i="8"/>
  <c r="G22" i="8" s="1"/>
  <c r="H22" i="8" s="1"/>
  <c r="I22" i="8" s="1"/>
  <c r="I11" i="8"/>
  <c r="B25" i="8"/>
  <c r="J7" i="8"/>
  <c r="I7" i="8"/>
  <c r="H7" i="8"/>
  <c r="G7" i="8"/>
  <c r="F7" i="8"/>
  <c r="F11" i="8"/>
  <c r="G11" i="8"/>
  <c r="J11" i="8"/>
  <c r="E7" i="8"/>
  <c r="H11" i="8"/>
  <c r="I16" i="8" l="1"/>
  <c r="I27" i="8"/>
  <c r="H16" i="8"/>
  <c r="F16" i="8"/>
  <c r="J15" i="8"/>
  <c r="J16" i="8" s="1"/>
  <c r="G16" i="8"/>
  <c r="E11" i="8"/>
  <c r="I26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vicky</author>
  </authors>
  <commentList>
    <comment ref="J15" authorId="0" shapeId="0" xr:uid="{5563F3F7-1E4A-4B15-9C23-7D1F73480169}">
      <text>
        <r>
          <rPr>
            <b/>
            <sz val="9"/>
            <color indexed="81"/>
            <rFont val="Tahoma"/>
            <family val="2"/>
          </rPr>
          <t>vicky:</t>
        </r>
        <r>
          <rPr>
            <sz val="9"/>
            <color indexed="81"/>
            <rFont val="Tahoma"/>
            <family val="2"/>
          </rPr>
          <t xml:space="preserve">
Inconsistency in Totals:
Given Total Column (BJ) differs from calculated Total (BQ)</t>
        </r>
      </text>
    </comment>
    <comment ref="J16" authorId="0" shapeId="0" xr:uid="{E503EAE0-C22C-4B9D-9C56-22A80D1E6C7B}">
      <text>
        <r>
          <rPr>
            <b/>
            <sz val="9"/>
            <color indexed="81"/>
            <rFont val="Tahoma"/>
            <family val="2"/>
          </rPr>
          <t>vicky:</t>
        </r>
        <r>
          <rPr>
            <sz val="9"/>
            <color indexed="81"/>
            <rFont val="Tahoma"/>
            <family val="2"/>
          </rPr>
          <t xml:space="preserve">
Total difference</t>
        </r>
      </text>
    </comment>
    <comment ref="B17" authorId="0" shapeId="0" xr:uid="{60DB4B4D-48AC-4840-93C4-F6CC2166055F}">
      <text>
        <r>
          <rPr>
            <b/>
            <sz val="9"/>
            <color indexed="81"/>
            <rFont val="Tahoma"/>
            <family val="2"/>
          </rPr>
          <t>vicky:</t>
        </r>
        <r>
          <rPr>
            <sz val="9"/>
            <color indexed="81"/>
            <rFont val="Tahoma"/>
            <family val="2"/>
          </rPr>
          <t xml:space="preserve">
Take note of difference in totals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vicky</author>
  </authors>
  <commentList>
    <comment ref="BN1" authorId="0" shapeId="0" xr:uid="{8DFBE455-724C-4E1E-A574-9B8A9C38987F}">
      <text>
        <r>
          <rPr>
            <b/>
            <sz val="9"/>
            <color indexed="81"/>
            <rFont val="Tahoma"/>
            <family val="2"/>
          </rPr>
          <t>vicky:</t>
        </r>
        <r>
          <rPr>
            <sz val="9"/>
            <color indexed="81"/>
            <rFont val="Tahoma"/>
            <family val="2"/>
          </rPr>
          <t xml:space="preserve">
Total cases bought
Jun - Oct
</t>
        </r>
      </text>
    </comment>
    <comment ref="BO1" authorId="0" shapeId="0" xr:uid="{FBFEC6C3-FE3E-4088-BA02-8C24A062E1D6}">
      <text>
        <r>
          <rPr>
            <b/>
            <sz val="9"/>
            <color indexed="81"/>
            <rFont val="Tahoma"/>
            <family val="2"/>
          </rPr>
          <t>vicky:</t>
        </r>
        <r>
          <rPr>
            <sz val="9"/>
            <color indexed="81"/>
            <rFont val="Tahoma"/>
            <family val="2"/>
          </rPr>
          <t xml:space="preserve">
Total free cases
Jun - Oct
</t>
        </r>
      </text>
    </comment>
  </commentList>
</comments>
</file>

<file path=xl/sharedStrings.xml><?xml version="1.0" encoding="utf-8"?>
<sst xmlns="http://schemas.openxmlformats.org/spreadsheetml/2006/main" count="1373" uniqueCount="303">
  <si>
    <t>Area</t>
  </si>
  <si>
    <t>POC Name</t>
  </si>
  <si>
    <t>Buy from</t>
  </si>
  <si>
    <t>Date Signed Up</t>
  </si>
  <si>
    <t>Jun-21 W1</t>
  </si>
  <si>
    <t>Jun-21 W2</t>
  </si>
  <si>
    <t>Jun-21 W3</t>
  </si>
  <si>
    <t>Jun-21 W4</t>
  </si>
  <si>
    <t>Jun-21 Total</t>
  </si>
  <si>
    <t>Jun Free Cases</t>
  </si>
  <si>
    <t>Jun Cost</t>
  </si>
  <si>
    <t>Jun Buyers</t>
  </si>
  <si>
    <t>Weeks Bought</t>
  </si>
  <si>
    <t>Jun 2 in 4</t>
  </si>
  <si>
    <t>Jul-21 W1</t>
  </si>
  <si>
    <t>Jul-21 W2</t>
  </si>
  <si>
    <t>Jul-21 W3</t>
  </si>
  <si>
    <t>Jul-21 W4</t>
  </si>
  <si>
    <t>Jul-21 W5</t>
  </si>
  <si>
    <t>Jul-21 Total</t>
  </si>
  <si>
    <t>Jul Free Stock</t>
  </si>
  <si>
    <t>Jul Cost</t>
  </si>
  <si>
    <t>Jul Buyers</t>
  </si>
  <si>
    <t>Weeks Bought2</t>
  </si>
  <si>
    <t>Jul 2 in 4</t>
  </si>
  <si>
    <t>Aug-21 W1</t>
  </si>
  <si>
    <t>Aug-21 W2</t>
  </si>
  <si>
    <t>Aug-21 W3</t>
  </si>
  <si>
    <t>Aug-21 W4</t>
  </si>
  <si>
    <t>Aug-21 W5</t>
  </si>
  <si>
    <t>Aug-21 Total</t>
  </si>
  <si>
    <t>Aug Free Stock</t>
  </si>
  <si>
    <t>Aug Cost</t>
  </si>
  <si>
    <t>Aug Buyers</t>
  </si>
  <si>
    <t>Weeks Bought3</t>
  </si>
  <si>
    <t>Aug 2 in 4</t>
  </si>
  <si>
    <t>Sep-21 W1</t>
  </si>
  <si>
    <t>Sep-21 W2</t>
  </si>
  <si>
    <t>Sep-21 W3</t>
  </si>
  <si>
    <t>Sep-21 W4</t>
  </si>
  <si>
    <t>Sep-21 W5</t>
  </si>
  <si>
    <t>Sep-21 Total</t>
  </si>
  <si>
    <t>Sep Free Stock</t>
  </si>
  <si>
    <t>Sep Cost</t>
  </si>
  <si>
    <t>Sep Buyers</t>
  </si>
  <si>
    <t>Oct-21 W1</t>
  </si>
  <si>
    <t>Oct-21 W2</t>
  </si>
  <si>
    <t>Oct-21 W3</t>
  </si>
  <si>
    <t>Oct-21 W4</t>
  </si>
  <si>
    <t>Oct-21 W5</t>
  </si>
  <si>
    <t>Oct Free Stock</t>
  </si>
  <si>
    <t>Oct Cost</t>
  </si>
  <si>
    <t>Oct Buyers</t>
  </si>
  <si>
    <t>Oct-21 Total</t>
  </si>
  <si>
    <t>Weeks Bought4</t>
  </si>
  <si>
    <t>Sep 2 in 4</t>
  </si>
  <si>
    <t>Aug vs Jul Growth</t>
  </si>
  <si>
    <t>MTD August</t>
  </si>
  <si>
    <t>MTD September</t>
  </si>
  <si>
    <t>MTD Growth Sep vs Aug</t>
  </si>
  <si>
    <t>Cost</t>
  </si>
  <si>
    <t>Sep Vs Aug Growth</t>
  </si>
  <si>
    <t>MTD Sep</t>
  </si>
  <si>
    <t>MTD Oct</t>
  </si>
  <si>
    <t>MTD Oct vs Sep</t>
  </si>
  <si>
    <t>Total Volume</t>
  </si>
  <si>
    <t>Free Cases</t>
  </si>
  <si>
    <t>Central</t>
  </si>
  <si>
    <t>METRO WINDHOEK</t>
  </si>
  <si>
    <t>Jun</t>
  </si>
  <si>
    <t>-</t>
  </si>
  <si>
    <t>WCC</t>
  </si>
  <si>
    <t>METRO/WCC</t>
  </si>
  <si>
    <t>Sep</t>
  </si>
  <si>
    <t>Aug</t>
  </si>
  <si>
    <t>DSD</t>
  </si>
  <si>
    <t>Jul</t>
  </si>
  <si>
    <t>OKASHANDJA</t>
  </si>
  <si>
    <t>Oct</t>
  </si>
  <si>
    <t>North</t>
  </si>
  <si>
    <t>RANI</t>
  </si>
  <si>
    <t>METRO OSHAKATI</t>
  </si>
  <si>
    <t>KUNENE BS</t>
  </si>
  <si>
    <t>WOERMAN</t>
  </si>
  <si>
    <t>METRO</t>
  </si>
  <si>
    <t>Metro</t>
  </si>
  <si>
    <t>Bar 1</t>
  </si>
  <si>
    <t>Bar 2</t>
  </si>
  <si>
    <t>Bar 3</t>
  </si>
  <si>
    <t>Bar 4</t>
  </si>
  <si>
    <t>Bar 5</t>
  </si>
  <si>
    <t>Bar 6</t>
  </si>
  <si>
    <t>Bar 7</t>
  </si>
  <si>
    <t>Bar 8</t>
  </si>
  <si>
    <t>Bar 9</t>
  </si>
  <si>
    <t>Bar 10</t>
  </si>
  <si>
    <t>Bar 11</t>
  </si>
  <si>
    <t>Bar 12</t>
  </si>
  <si>
    <t>Bar 13</t>
  </si>
  <si>
    <t>Bar 14</t>
  </si>
  <si>
    <t>Bar 15</t>
  </si>
  <si>
    <t>Bar 16</t>
  </si>
  <si>
    <t>Bar 17</t>
  </si>
  <si>
    <t>Bar 18</t>
  </si>
  <si>
    <t>Bar 19</t>
  </si>
  <si>
    <t>Bar 20</t>
  </si>
  <si>
    <t>Bar 21</t>
  </si>
  <si>
    <t>Bar 22</t>
  </si>
  <si>
    <t>Bar 23</t>
  </si>
  <si>
    <t>Bar 24</t>
  </si>
  <si>
    <t>Bar 25</t>
  </si>
  <si>
    <t>Bar 26</t>
  </si>
  <si>
    <t>Bar 27</t>
  </si>
  <si>
    <t>Bar 28</t>
  </si>
  <si>
    <t>Bar 29</t>
  </si>
  <si>
    <t>Bar 30</t>
  </si>
  <si>
    <t>Bar 31</t>
  </si>
  <si>
    <t>Bar 32</t>
  </si>
  <si>
    <t>Bar 33</t>
  </si>
  <si>
    <t>Bar 34</t>
  </si>
  <si>
    <t>Bar 35</t>
  </si>
  <si>
    <t>Bar 36</t>
  </si>
  <si>
    <t>Bar 37</t>
  </si>
  <si>
    <t>Bar 38</t>
  </si>
  <si>
    <t>Bar 39</t>
  </si>
  <si>
    <t>Bar 40</t>
  </si>
  <si>
    <t>Bar 41</t>
  </si>
  <si>
    <t>Bar 42</t>
  </si>
  <si>
    <t>Bar 43</t>
  </si>
  <si>
    <t>Bar 44</t>
  </si>
  <si>
    <t>Bar 45</t>
  </si>
  <si>
    <t>Bar 46</t>
  </si>
  <si>
    <t>Bar 47</t>
  </si>
  <si>
    <t>Bar 48</t>
  </si>
  <si>
    <t>Bar 49</t>
  </si>
  <si>
    <t>Bar 50</t>
  </si>
  <si>
    <t>Bar 51</t>
  </si>
  <si>
    <t>Bar 52</t>
  </si>
  <si>
    <t>Bar 53</t>
  </si>
  <si>
    <t>Bar 54</t>
  </si>
  <si>
    <t>Bar 55</t>
  </si>
  <si>
    <t>Bar 56</t>
  </si>
  <si>
    <t>Bar 57</t>
  </si>
  <si>
    <t>Bar 58</t>
  </si>
  <si>
    <t>Bar 59</t>
  </si>
  <si>
    <t>Bar 60</t>
  </si>
  <si>
    <t>Bar 61</t>
  </si>
  <si>
    <t>Bar 62</t>
  </si>
  <si>
    <t>Bar 63</t>
  </si>
  <si>
    <t>Bar 64</t>
  </si>
  <si>
    <t>Bar 65</t>
  </si>
  <si>
    <t>Bar 66</t>
  </si>
  <si>
    <t>Bar 67</t>
  </si>
  <si>
    <t>Bar 68</t>
  </si>
  <si>
    <t>Bar 69</t>
  </si>
  <si>
    <t>Bar 70</t>
  </si>
  <si>
    <t>Bar 71</t>
  </si>
  <si>
    <t>Bar 72</t>
  </si>
  <si>
    <t>Bar 73</t>
  </si>
  <si>
    <t>Bar 74</t>
  </si>
  <si>
    <t>Bar 75</t>
  </si>
  <si>
    <t>Bar 76</t>
  </si>
  <si>
    <t>Bar 77</t>
  </si>
  <si>
    <t>Bar 78</t>
  </si>
  <si>
    <t>Bar 79</t>
  </si>
  <si>
    <t>Bar 80</t>
  </si>
  <si>
    <t>Bar 81</t>
  </si>
  <si>
    <t>Bar 82</t>
  </si>
  <si>
    <t>Bar 83</t>
  </si>
  <si>
    <t>Bar 84</t>
  </si>
  <si>
    <t>Bar 85</t>
  </si>
  <si>
    <t>Bar 86</t>
  </si>
  <si>
    <t>Bar 87</t>
  </si>
  <si>
    <t>Bar 88</t>
  </si>
  <si>
    <t>Bar 89</t>
  </si>
  <si>
    <t>Bar 90</t>
  </si>
  <si>
    <t>Bar 91</t>
  </si>
  <si>
    <t>Bar 92</t>
  </si>
  <si>
    <t>Bar 93</t>
  </si>
  <si>
    <t>Bar 94</t>
  </si>
  <si>
    <t>Bar 95</t>
  </si>
  <si>
    <t>Bar 96</t>
  </si>
  <si>
    <t>Bar 97</t>
  </si>
  <si>
    <t>Bar 98</t>
  </si>
  <si>
    <t>Bar 99</t>
  </si>
  <si>
    <t>Bar 100</t>
  </si>
  <si>
    <t>Bar 101</t>
  </si>
  <si>
    <t>Bar 102</t>
  </si>
  <si>
    <t>Bar 103</t>
  </si>
  <si>
    <t>Bar 104</t>
  </si>
  <si>
    <t>Bar 105</t>
  </si>
  <si>
    <t>Bar 106</t>
  </si>
  <si>
    <t>Bar 107</t>
  </si>
  <si>
    <t>Bar 108</t>
  </si>
  <si>
    <t>Bar 109</t>
  </si>
  <si>
    <t>Bar 110</t>
  </si>
  <si>
    <t>Bar 111</t>
  </si>
  <si>
    <t>Bar 112</t>
  </si>
  <si>
    <t>Bar 113</t>
  </si>
  <si>
    <t>Bar 114</t>
  </si>
  <si>
    <t>Bar 115</t>
  </si>
  <si>
    <t>Bar 116</t>
  </si>
  <si>
    <t>Bar 117</t>
  </si>
  <si>
    <t>Bar 118</t>
  </si>
  <si>
    <t>Bar 119</t>
  </si>
  <si>
    <t>Bar 120</t>
  </si>
  <si>
    <t>Bar 121</t>
  </si>
  <si>
    <t>Bar 122</t>
  </si>
  <si>
    <t>Bar 123</t>
  </si>
  <si>
    <t>Bar 124</t>
  </si>
  <si>
    <t>Bar 125</t>
  </si>
  <si>
    <t>Bar 126</t>
  </si>
  <si>
    <t>Bar 127</t>
  </si>
  <si>
    <t>Bar 128</t>
  </si>
  <si>
    <t>Bar 129</t>
  </si>
  <si>
    <t>Bar 130</t>
  </si>
  <si>
    <t>Bar 131</t>
  </si>
  <si>
    <t>Bar 132</t>
  </si>
  <si>
    <t>Bar 133</t>
  </si>
  <si>
    <t>Bar 134</t>
  </si>
  <si>
    <t>Bar 135</t>
  </si>
  <si>
    <t>Bar 136</t>
  </si>
  <si>
    <t>Bar 137</t>
  </si>
  <si>
    <t>Bar 138</t>
  </si>
  <si>
    <t>Bar 139</t>
  </si>
  <si>
    <t>Bar 140</t>
  </si>
  <si>
    <t>Bar 141</t>
  </si>
  <si>
    <t>Bar 142</t>
  </si>
  <si>
    <t>Bar 143</t>
  </si>
  <si>
    <t>Bar 144</t>
  </si>
  <si>
    <t>Bar 145</t>
  </si>
  <si>
    <t>Bar 146</t>
  </si>
  <si>
    <t>Bar 147</t>
  </si>
  <si>
    <t>Bar 148</t>
  </si>
  <si>
    <t>Bar 149</t>
  </si>
  <si>
    <t>Bar 150</t>
  </si>
  <si>
    <t>Bar 151</t>
  </si>
  <si>
    <t>Bar 152</t>
  </si>
  <si>
    <t>Bar 153</t>
  </si>
  <si>
    <t>Bar 154</t>
  </si>
  <si>
    <t>Bar 155</t>
  </si>
  <si>
    <t>Bar 156</t>
  </si>
  <si>
    <t>Bar 157</t>
  </si>
  <si>
    <t>Bar 158</t>
  </si>
  <si>
    <t>Bar 159</t>
  </si>
  <si>
    <t>Bar 160</t>
  </si>
  <si>
    <t>Bar 161</t>
  </si>
  <si>
    <t>Bar 162</t>
  </si>
  <si>
    <t>Bar 163</t>
  </si>
  <si>
    <t>Bar 164</t>
  </si>
  <si>
    <t>Bar 165</t>
  </si>
  <si>
    <t>Bar 166</t>
  </si>
  <si>
    <t>Bar 167</t>
  </si>
  <si>
    <t>Bar 168</t>
  </si>
  <si>
    <t>Bar 169</t>
  </si>
  <si>
    <t>Bar 170</t>
  </si>
  <si>
    <t>Bar 171</t>
  </si>
  <si>
    <t>Bar 172</t>
  </si>
  <si>
    <t>Bar 173</t>
  </si>
  <si>
    <t>Bar 174</t>
  </si>
  <si>
    <t>Bar 175</t>
  </si>
  <si>
    <t>Bar 176</t>
  </si>
  <si>
    <t>Bar 177</t>
  </si>
  <si>
    <t>Bar 178</t>
  </si>
  <si>
    <t>Bar 179</t>
  </si>
  <si>
    <t>Bar 180</t>
  </si>
  <si>
    <t>Total Cost</t>
  </si>
  <si>
    <t>Sales per Area</t>
  </si>
  <si>
    <t>Total</t>
  </si>
  <si>
    <t>Number of Sign-ups</t>
  </si>
  <si>
    <t>June</t>
  </si>
  <si>
    <t>July</t>
  </si>
  <si>
    <t>August</t>
  </si>
  <si>
    <t>September</t>
  </si>
  <si>
    <t>October</t>
  </si>
  <si>
    <t xml:space="preserve">July </t>
  </si>
  <si>
    <t xml:space="preserve">Oct </t>
  </si>
  <si>
    <t>Cases per month</t>
  </si>
  <si>
    <t>Free</t>
  </si>
  <si>
    <t>Paid</t>
  </si>
  <si>
    <t>Cost per store</t>
  </si>
  <si>
    <t>Dashboard</t>
  </si>
  <si>
    <t>W1</t>
  </si>
  <si>
    <t>W2</t>
  </si>
  <si>
    <t>W3</t>
  </si>
  <si>
    <t>W4</t>
  </si>
  <si>
    <t>W5</t>
  </si>
  <si>
    <t>MTD Sales</t>
  </si>
  <si>
    <t xml:space="preserve">June </t>
  </si>
  <si>
    <t>Total to Date</t>
  </si>
  <si>
    <t>For the period:</t>
  </si>
  <si>
    <t>June 2021 - October 2021</t>
  </si>
  <si>
    <t>Monthly Cost</t>
  </si>
  <si>
    <t>METRO WALVIS</t>
  </si>
  <si>
    <t>METRO SWAKOP</t>
  </si>
  <si>
    <t>Cost per month</t>
  </si>
  <si>
    <t>Monthly growth</t>
  </si>
  <si>
    <t>Monthly cost</t>
  </si>
  <si>
    <t>Calculated Total Cost</t>
  </si>
  <si>
    <t>Total differences</t>
  </si>
  <si>
    <t>Chart Data</t>
  </si>
  <si>
    <t>Average cost per Case</t>
  </si>
  <si>
    <t>Jun -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</si>
</sst>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8">
    <xf numFmtId="0" fontId="0" fillId="0" borderId="0" xfId="0"/>
    <xf numFmtId="0" fontId="3" fillId="0" borderId="0" xfId="0" applyFont="1"/>
    <xf numFmtId="0" fontId="3" fillId="4" borderId="2" xfId="0" applyFont="1" applyFill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right"/>
    </xf>
    <xf numFmtId="1" fontId="4" fillId="0" borderId="1" xfId="3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0" borderId="3" xfId="0" applyFont="1" applyBorder="1"/>
    <xf numFmtId="0" fontId="3" fillId="5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6" borderId="6" xfId="0" applyFont="1" applyFill="1" applyBorder="1" applyAlignment="1">
      <alignment horizontal="center" vertical="center"/>
    </xf>
    <xf numFmtId="17" fontId="5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5" fillId="3" borderId="1" xfId="0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" fontId="5" fillId="3" borderId="1" xfId="1" applyNumberFormat="1" applyFont="1" applyFill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1" fontId="3" fillId="0" borderId="1" xfId="2" applyNumberFormat="1" applyFont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1" fontId="3" fillId="0" borderId="0" xfId="0" applyNumberFormat="1" applyFont="1" applyAlignment="1">
      <alignment horizontal="right"/>
    </xf>
    <xf numFmtId="1" fontId="3" fillId="0" borderId="0" xfId="1" applyNumberFormat="1" applyFont="1" applyAlignment="1">
      <alignment horizontal="right"/>
    </xf>
    <xf numFmtId="1" fontId="0" fillId="0" borderId="0" xfId="0" applyNumberFormat="1"/>
    <xf numFmtId="1" fontId="3" fillId="0" borderId="0" xfId="2" applyNumberFormat="1" applyFont="1" applyAlignment="1">
      <alignment horizontal="right"/>
    </xf>
    <xf numFmtId="0" fontId="11" fillId="0" borderId="7" xfId="0" applyFont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164" fontId="0" fillId="0" borderId="0" xfId="0" applyNumberFormat="1"/>
    <xf numFmtId="43" fontId="3" fillId="0" borderId="0" xfId="1" applyFont="1" applyAlignment="1">
      <alignment horizontal="right"/>
    </xf>
    <xf numFmtId="43" fontId="11" fillId="0" borderId="7" xfId="1" applyFont="1" applyBorder="1" applyAlignment="1">
      <alignment horizontal="center"/>
    </xf>
    <xf numFmtId="0" fontId="8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164" fontId="8" fillId="0" borderId="1" xfId="1" applyNumberFormat="1" applyFont="1" applyBorder="1"/>
    <xf numFmtId="164" fontId="11" fillId="0" borderId="7" xfId="1" applyNumberFormat="1" applyFont="1" applyBorder="1" applyAlignment="1">
      <alignment horizontal="center"/>
    </xf>
    <xf numFmtId="0" fontId="8" fillId="0" borderId="0" xfId="0" applyFont="1"/>
    <xf numFmtId="1" fontId="0" fillId="0" borderId="1" xfId="0" applyNumberFormat="1" applyBorder="1"/>
    <xf numFmtId="0" fontId="0" fillId="7" borderId="0" xfId="0" applyFill="1"/>
    <xf numFmtId="9" fontId="11" fillId="0" borderId="7" xfId="2" applyFont="1" applyBorder="1" applyAlignment="1">
      <alignment horizontal="center"/>
    </xf>
    <xf numFmtId="9" fontId="0" fillId="0" borderId="0" xfId="2" applyFont="1"/>
    <xf numFmtId="0" fontId="8" fillId="0" borderId="3" xfId="0" applyFont="1" applyBorder="1"/>
    <xf numFmtId="0" fontId="0" fillId="7" borderId="9" xfId="0" applyFill="1" applyBorder="1"/>
    <xf numFmtId="0" fontId="0" fillId="7" borderId="12" xfId="0" applyFill="1" applyBorder="1"/>
    <xf numFmtId="0" fontId="0" fillId="7" borderId="11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1" fontId="3" fillId="0" borderId="1" xfId="1" applyNumberFormat="1" applyFont="1" applyFill="1" applyBorder="1" applyAlignment="1">
      <alignment horizontal="center"/>
    </xf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Fill="1" applyBorder="1" applyAlignment="1">
      <alignment horizontal="right"/>
    </xf>
    <xf numFmtId="164" fontId="0" fillId="0" borderId="1" xfId="1" applyNumberFormat="1" applyFont="1" applyFill="1" applyBorder="1"/>
    <xf numFmtId="164" fontId="8" fillId="0" borderId="1" xfId="1" applyNumberFormat="1" applyFont="1" applyFill="1" applyBorder="1"/>
    <xf numFmtId="164" fontId="14" fillId="0" borderId="1" xfId="1" applyNumberFormat="1" applyFont="1" applyFill="1" applyBorder="1"/>
    <xf numFmtId="9" fontId="0" fillId="0" borderId="1" xfId="2" applyFont="1" applyFill="1" applyBorder="1"/>
    <xf numFmtId="0" fontId="8" fillId="7" borderId="1" xfId="0" applyFont="1" applyFill="1" applyBorder="1"/>
    <xf numFmtId="0" fontId="8" fillId="7" borderId="1" xfId="0" applyFont="1" applyFill="1" applyBorder="1" applyAlignment="1">
      <alignment horizontal="center"/>
    </xf>
    <xf numFmtId="0" fontId="0" fillId="7" borderId="1" xfId="0" applyFill="1" applyBorder="1"/>
    <xf numFmtId="164" fontId="0" fillId="7" borderId="1" xfId="1" applyNumberFormat="1" applyFont="1" applyFill="1" applyBorder="1"/>
    <xf numFmtId="164" fontId="8" fillId="7" borderId="1" xfId="1" applyNumberFormat="1" applyFont="1" applyFill="1" applyBorder="1"/>
    <xf numFmtId="0" fontId="15" fillId="0" borderId="0" xfId="0" applyFont="1"/>
    <xf numFmtId="164" fontId="0" fillId="8" borderId="1" xfId="0" applyNumberFormat="1" applyFill="1" applyBorder="1"/>
    <xf numFmtId="164" fontId="16" fillId="0" borderId="1" xfId="0" applyNumberFormat="1" applyFont="1" applyBorder="1"/>
    <xf numFmtId="43" fontId="0" fillId="0" borderId="1" xfId="1" applyFont="1" applyBorder="1"/>
    <xf numFmtId="0" fontId="13" fillId="7" borderId="9" xfId="0" applyFont="1" applyFill="1" applyBorder="1" applyAlignment="1">
      <alignment horizontal="center"/>
    </xf>
    <xf numFmtId="0" fontId="0" fillId="0" borderId="9" xfId="0" applyBorder="1"/>
    <xf numFmtId="0" fontId="0" fillId="7" borderId="10" xfId="0" applyFill="1" applyBorder="1"/>
    <xf numFmtId="0" fontId="11" fillId="0" borderId="16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2" xfId="1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right"/>
    </xf>
    <xf numFmtId="1" fontId="3" fillId="0" borderId="2" xfId="2" applyNumberFormat="1" applyFont="1" applyBorder="1" applyAlignment="1">
      <alignment horizontal="right"/>
    </xf>
    <xf numFmtId="1" fontId="3" fillId="0" borderId="2" xfId="1" applyNumberFormat="1" applyFont="1" applyBorder="1" applyAlignment="1">
      <alignment horizontal="right"/>
    </xf>
    <xf numFmtId="1" fontId="3" fillId="0" borderId="2" xfId="0" applyNumberFormat="1" applyFont="1" applyBorder="1"/>
    <xf numFmtId="0" fontId="12" fillId="7" borderId="8" xfId="0" applyFont="1" applyFill="1" applyBorder="1" applyAlignment="1">
      <alignment horizontal="left"/>
    </xf>
    <xf numFmtId="0" fontId="12" fillId="7" borderId="9" xfId="0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4">
    <cellStyle name="Comma" xfId="1" builtinId="3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36466"/>
      <color rgb="FFB11F24"/>
      <color rgb="FFF49C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Monthly</a:t>
            </a:r>
            <a:r>
              <a:rPr lang="en-ZA" baseline="0"/>
              <a:t> </a:t>
            </a:r>
            <a:r>
              <a:rPr lang="en-ZA"/>
              <a:t>Sign-ups</a:t>
            </a:r>
            <a:endParaRPr lang="en-ZA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FF-4206-B43A-5F75FB12CE4E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FF-4206-B43A-5F75FB12CE4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FF-4206-B43A-5F75FB12CE4E}"/>
              </c:ext>
            </c:extLst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FF-4206-B43A-5F75FB12CE4E}"/>
              </c:ext>
            </c:extLst>
          </c:dPt>
          <c:dPt>
            <c:idx val="4"/>
            <c:bubble3D val="0"/>
            <c:spPr>
              <a:solidFill>
                <a:srgbClr val="F49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BFF-4206-B43A-5F75FB12CE4E}"/>
              </c:ext>
            </c:extLst>
          </c:dPt>
          <c:dLbls>
            <c:dLbl>
              <c:idx val="3"/>
              <c:layout>
                <c:manualLayout>
                  <c:x val="2.1097039404286054E-2"/>
                  <c:y val="0.105747126436781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FF-4206-B43A-5F75FB12CE4E}"/>
                </c:ext>
              </c:extLst>
            </c:dLbl>
            <c:dLbl>
              <c:idx val="4"/>
              <c:layout>
                <c:manualLayout>
                  <c:x val="-0.12737127371273718"/>
                  <c:y val="3.21839080459770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FF-4206-B43A-5F75FB12CE4E}"/>
                </c:ext>
              </c:extLst>
            </c:dLbl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'Chart Data'!$A$20:$A$24</c:f>
              <c:strCache>
                <c:ptCount val="5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</c:strCache>
            </c:strRef>
          </c:cat>
          <c:val>
            <c:numRef>
              <c:f>'Chart Data'!$B$20:$B$24</c:f>
              <c:numCache>
                <c:formatCode>General</c:formatCode>
                <c:ptCount val="5"/>
                <c:pt idx="0">
                  <c:v>23</c:v>
                </c:pt>
                <c:pt idx="1">
                  <c:v>16</c:v>
                </c:pt>
                <c:pt idx="2">
                  <c:v>44</c:v>
                </c:pt>
                <c:pt idx="3">
                  <c:v>95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FF-4206-B43A-5F75FB12C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Total</a:t>
            </a:r>
            <a:r>
              <a:rPr lang="en-ZA" baseline="0"/>
              <a:t> </a:t>
            </a:r>
            <a:r>
              <a:rPr lang="en-ZA"/>
              <a:t>Cost per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B11F2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Data'!$A$5:$A$16</c:f>
              <c:strCache>
                <c:ptCount val="12"/>
                <c:pt idx="0">
                  <c:v> DSD </c:v>
                </c:pt>
                <c:pt idx="1">
                  <c:v> KUNENE BS </c:v>
                </c:pt>
                <c:pt idx="2">
                  <c:v> METRO </c:v>
                </c:pt>
                <c:pt idx="3">
                  <c:v> METRO OSHAKATI </c:v>
                </c:pt>
                <c:pt idx="4">
                  <c:v> METRO SWAKOP </c:v>
                </c:pt>
                <c:pt idx="5">
                  <c:v> METRO WALVIS </c:v>
                </c:pt>
                <c:pt idx="6">
                  <c:v> METRO WINDHOEK </c:v>
                </c:pt>
                <c:pt idx="7">
                  <c:v> METRO/WCC </c:v>
                </c:pt>
                <c:pt idx="8">
                  <c:v> OKASHANDJA </c:v>
                </c:pt>
                <c:pt idx="9">
                  <c:v> RANI </c:v>
                </c:pt>
                <c:pt idx="10">
                  <c:v> WCC </c:v>
                </c:pt>
                <c:pt idx="11">
                  <c:v> WOERMAN </c:v>
                </c:pt>
              </c:strCache>
            </c:strRef>
          </c:cat>
          <c:val>
            <c:numRef>
              <c:f>'Chart Data'!$B$5:$B$16</c:f>
              <c:numCache>
                <c:formatCode>_-* #\ ##0_-;\-* #\ ##0_-;_-* "-"??_-;_-@_-</c:formatCode>
                <c:ptCount val="12"/>
                <c:pt idx="0">
                  <c:v>131499.20000000001</c:v>
                </c:pt>
                <c:pt idx="1">
                  <c:v>14248.400000000001</c:v>
                </c:pt>
                <c:pt idx="2">
                  <c:v>39402</c:v>
                </c:pt>
                <c:pt idx="3">
                  <c:v>140016.4</c:v>
                </c:pt>
                <c:pt idx="4">
                  <c:v>6845.5999999999995</c:v>
                </c:pt>
                <c:pt idx="5">
                  <c:v>79600</c:v>
                </c:pt>
                <c:pt idx="6">
                  <c:v>356807.00000000006</c:v>
                </c:pt>
                <c:pt idx="7">
                  <c:v>224750.59999999998</c:v>
                </c:pt>
                <c:pt idx="8">
                  <c:v>3024.7999999999997</c:v>
                </c:pt>
                <c:pt idx="9">
                  <c:v>392507.5999999998</c:v>
                </c:pt>
                <c:pt idx="10">
                  <c:v>98704</c:v>
                </c:pt>
                <c:pt idx="11">
                  <c:v>1671.6000000000001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D-45B0-A0F4-F300C71BAF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5444384"/>
        <c:axId val="485442416"/>
      </c:barChart>
      <c:catAx>
        <c:axId val="48544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42416"/>
        <c:crosses val="autoZero"/>
        <c:auto val="1"/>
        <c:lblAlgn val="ctr"/>
        <c:lblOffset val="100"/>
        <c:noMultiLvlLbl val="0"/>
      </c:catAx>
      <c:valAx>
        <c:axId val="485442416"/>
        <c:scaling>
          <c:orientation val="minMax"/>
        </c:scaling>
        <c:delete val="1"/>
        <c:axPos val="b"/>
        <c:numFmt formatCode="_-* #\ ##0_-;\-* #\ ##0_-;_-* &quot;-&quot;??_-;_-@_-" sourceLinked="1"/>
        <c:majorTickMark val="none"/>
        <c:minorTickMark val="none"/>
        <c:tickLblPos val="nextTo"/>
        <c:crossAx val="48544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Cases</a:t>
            </a:r>
            <a:r>
              <a:rPr lang="en-ZA" baseline="0"/>
              <a:t>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Data'!$D$10</c:f>
              <c:strCache>
                <c:ptCount val="1"/>
                <c:pt idx="0">
                  <c:v>Free</c:v>
                </c:pt>
              </c:strCache>
            </c:strRef>
          </c:tx>
          <c:spPr>
            <a:solidFill>
              <a:srgbClr val="B11F24"/>
            </a:solidFill>
            <a:ln>
              <a:noFill/>
            </a:ln>
            <a:effectLst/>
          </c:spPr>
          <c:invertIfNegative val="0"/>
          <c:cat>
            <c:strRef>
              <c:f>'Chart Data'!$E$9:$I$9</c:f>
              <c:strCache>
                <c:ptCount val="5"/>
                <c:pt idx="0">
                  <c:v>June</c:v>
                </c:pt>
                <c:pt idx="1">
                  <c:v>July </c:v>
                </c:pt>
                <c:pt idx="2">
                  <c:v>Aug</c:v>
                </c:pt>
                <c:pt idx="3">
                  <c:v>Sep</c:v>
                </c:pt>
                <c:pt idx="4">
                  <c:v>Oct </c:v>
                </c:pt>
              </c:strCache>
            </c:strRef>
          </c:cat>
          <c:val>
            <c:numRef>
              <c:f>'Chart Data'!$E$10:$I$10</c:f>
              <c:numCache>
                <c:formatCode>_-* #\ ##0_-;\-* #\ ##0_-;_-* "-"??_-;_-@_-</c:formatCode>
                <c:ptCount val="5"/>
                <c:pt idx="0">
                  <c:v>423.60000000000008</c:v>
                </c:pt>
                <c:pt idx="1">
                  <c:v>606.20000000000005</c:v>
                </c:pt>
                <c:pt idx="2">
                  <c:v>1771.6000000000006</c:v>
                </c:pt>
                <c:pt idx="3">
                  <c:v>3847.6000000000013</c:v>
                </c:pt>
                <c:pt idx="4">
                  <c:v>833.8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0-4F30-B4ED-EAC5B80FEF7B}"/>
            </c:ext>
          </c:extLst>
        </c:ser>
        <c:ser>
          <c:idx val="1"/>
          <c:order val="1"/>
          <c:tx>
            <c:strRef>
              <c:f>'Chart Data'!$D$11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rgbClr val="F49C00"/>
            </a:solidFill>
            <a:ln>
              <a:noFill/>
            </a:ln>
            <a:effectLst/>
          </c:spPr>
          <c:invertIfNegative val="0"/>
          <c:cat>
            <c:strRef>
              <c:f>'Chart Data'!$E$9:$I$9</c:f>
              <c:strCache>
                <c:ptCount val="5"/>
                <c:pt idx="0">
                  <c:v>June</c:v>
                </c:pt>
                <c:pt idx="1">
                  <c:v>July </c:v>
                </c:pt>
                <c:pt idx="2">
                  <c:v>Aug</c:v>
                </c:pt>
                <c:pt idx="3">
                  <c:v>Sep</c:v>
                </c:pt>
                <c:pt idx="4">
                  <c:v>Oct </c:v>
                </c:pt>
              </c:strCache>
            </c:strRef>
          </c:cat>
          <c:val>
            <c:numRef>
              <c:f>'Chart Data'!$E$11:$I$11</c:f>
              <c:numCache>
                <c:formatCode>_-* #\ ##0_-;\-* #\ ##0_-;_-* "-"??_-;_-@_-</c:formatCode>
                <c:ptCount val="5"/>
                <c:pt idx="0">
                  <c:v>1694.3999999999999</c:v>
                </c:pt>
                <c:pt idx="1">
                  <c:v>2424.8000000000002</c:v>
                </c:pt>
                <c:pt idx="2">
                  <c:v>7086.4</c:v>
                </c:pt>
                <c:pt idx="3">
                  <c:v>15390.399999999998</c:v>
                </c:pt>
                <c:pt idx="4">
                  <c:v>3335.2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0-4F30-B4ED-EAC5B80FE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94082888"/>
        <c:axId val="794079280"/>
      </c:barChart>
      <c:catAx>
        <c:axId val="79408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79280"/>
        <c:crosses val="autoZero"/>
        <c:auto val="1"/>
        <c:lblAlgn val="ctr"/>
        <c:lblOffset val="100"/>
        <c:noMultiLvlLbl val="0"/>
      </c:catAx>
      <c:valAx>
        <c:axId val="7940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8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Cases per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'Chart Data'!$D$5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rgbClr val="B11F24"/>
            </a:solidFill>
            <a:ln>
              <a:noFill/>
            </a:ln>
            <a:effectLst/>
          </c:spPr>
          <c:invertIfNegative val="0"/>
          <c:cat>
            <c:strRef>
              <c:f>'Chart Data'!$E$4:$J$4</c:f>
              <c:strCache>
                <c:ptCount val="6"/>
                <c:pt idx="0">
                  <c:v>June</c:v>
                </c:pt>
                <c:pt idx="1">
                  <c:v>July </c:v>
                </c:pt>
                <c:pt idx="2">
                  <c:v>Aug</c:v>
                </c:pt>
                <c:pt idx="3">
                  <c:v>Sep</c:v>
                </c:pt>
                <c:pt idx="4">
                  <c:v>Oct </c:v>
                </c:pt>
                <c:pt idx="5">
                  <c:v>Total</c:v>
                </c:pt>
              </c:strCache>
            </c:strRef>
          </c:cat>
          <c:val>
            <c:numRef>
              <c:f>'Chart Data'!$E$5:$J$5</c:f>
              <c:numCache>
                <c:formatCode>_-* #\ ##0_-;\-* #\ ##0_-;_-* "-"??_-;_-@_-</c:formatCode>
                <c:ptCount val="6"/>
                <c:pt idx="0">
                  <c:v>1641</c:v>
                </c:pt>
                <c:pt idx="1">
                  <c:v>1752</c:v>
                </c:pt>
                <c:pt idx="2">
                  <c:v>5522</c:v>
                </c:pt>
                <c:pt idx="3">
                  <c:v>9734</c:v>
                </c:pt>
                <c:pt idx="4">
                  <c:v>3278</c:v>
                </c:pt>
                <c:pt idx="5">
                  <c:v>21927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D-4D7D-8002-3B0E7FBED25A}"/>
            </c:ext>
          </c:extLst>
        </c:ser>
        <c:ser>
          <c:idx val="1"/>
          <c:order val="1"/>
          <c:tx>
            <c:strRef>
              <c:f>'Chart Data'!$D$6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rgbClr val="F49C00"/>
            </a:solidFill>
            <a:ln>
              <a:noFill/>
            </a:ln>
            <a:effectLst/>
          </c:spPr>
          <c:invertIfNegative val="0"/>
          <c:cat>
            <c:strRef>
              <c:f>'Chart Data'!$E$4:$J$4</c:f>
              <c:strCache>
                <c:ptCount val="6"/>
                <c:pt idx="0">
                  <c:v>June</c:v>
                </c:pt>
                <c:pt idx="1">
                  <c:v>July </c:v>
                </c:pt>
                <c:pt idx="2">
                  <c:v>Aug</c:v>
                </c:pt>
                <c:pt idx="3">
                  <c:v>Sep</c:v>
                </c:pt>
                <c:pt idx="4">
                  <c:v>Oct </c:v>
                </c:pt>
                <c:pt idx="5">
                  <c:v>Total</c:v>
                </c:pt>
              </c:strCache>
            </c:strRef>
          </c:cat>
          <c:val>
            <c:numRef>
              <c:f>'Chart Data'!$E$6:$J$6</c:f>
              <c:numCache>
                <c:formatCode>_-* #\ ##0_-;\-* #\ ##0_-;_-* "-"??_-;_-@_-</c:formatCode>
                <c:ptCount val="6"/>
                <c:pt idx="0">
                  <c:v>477</c:v>
                </c:pt>
                <c:pt idx="1">
                  <c:v>1279</c:v>
                </c:pt>
                <c:pt idx="2">
                  <c:v>3336</c:v>
                </c:pt>
                <c:pt idx="3">
                  <c:v>9504</c:v>
                </c:pt>
                <c:pt idx="4">
                  <c:v>891</c:v>
                </c:pt>
                <c:pt idx="5">
                  <c:v>15487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D-4D7D-8002-3B0E7FBE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07550464"/>
        <c:axId val="401898064"/>
      </c:barChart>
      <c:catAx>
        <c:axId val="7075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8064"/>
        <c:crosses val="autoZero"/>
        <c:auto val="1"/>
        <c:lblAlgn val="ctr"/>
        <c:lblOffset val="100"/>
        <c:noMultiLvlLbl val="0"/>
      </c:catAx>
      <c:valAx>
        <c:axId val="4018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50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MTD</a:t>
            </a:r>
            <a:r>
              <a:rPr lang="en-ZA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Data'!$D$19</c:f>
              <c:strCache>
                <c:ptCount val="1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cat>
            <c:strRef>
              <c:f>'Chart Data'!$E$18:$I$18</c:f>
              <c:strCache>
                <c:ptCount val="5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</c:strCache>
            </c:strRef>
          </c:cat>
          <c:val>
            <c:numRef>
              <c:f>'Chart Data'!$E$19:$I$19</c:f>
              <c:numCache>
                <c:formatCode>0</c:formatCode>
                <c:ptCount val="5"/>
                <c:pt idx="0">
                  <c:v>967</c:v>
                </c:pt>
                <c:pt idx="1">
                  <c:v>1410</c:v>
                </c:pt>
                <c:pt idx="2">
                  <c:v>1664</c:v>
                </c:pt>
                <c:pt idx="3">
                  <c:v>2118</c:v>
                </c:pt>
                <c:pt idx="4">
                  <c:v>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0-4107-97C8-01D295F2C501}"/>
            </c:ext>
          </c:extLst>
        </c:ser>
        <c:ser>
          <c:idx val="1"/>
          <c:order val="1"/>
          <c:tx>
            <c:strRef>
              <c:f>'Chart Data'!$D$20</c:f>
              <c:strCache>
                <c:ptCount val="1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cat>
            <c:strRef>
              <c:f>'Chart Data'!$E$18:$I$18</c:f>
              <c:strCache>
                <c:ptCount val="5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</c:strCache>
            </c:strRef>
          </c:cat>
          <c:val>
            <c:numRef>
              <c:f>'Chart Data'!$E$20:$I$20</c:f>
              <c:numCache>
                <c:formatCode>0</c:formatCode>
                <c:ptCount val="5"/>
                <c:pt idx="0">
                  <c:v>1127</c:v>
                </c:pt>
                <c:pt idx="1">
                  <c:v>1898</c:v>
                </c:pt>
                <c:pt idx="2">
                  <c:v>2262</c:v>
                </c:pt>
                <c:pt idx="3">
                  <c:v>2458</c:v>
                </c:pt>
                <c:pt idx="4">
                  <c:v>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0-4107-97C8-01D295F2C501}"/>
            </c:ext>
          </c:extLst>
        </c:ser>
        <c:ser>
          <c:idx val="2"/>
          <c:order val="2"/>
          <c:tx>
            <c:strRef>
              <c:f>'Chart Data'!$D$21</c:f>
              <c:strCache>
                <c:ptCount val="1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 Data'!$E$18:$I$18</c:f>
              <c:strCache>
                <c:ptCount val="5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</c:strCache>
            </c:strRef>
          </c:cat>
          <c:val>
            <c:numRef>
              <c:f>'Chart Data'!$E$21:$I$21</c:f>
              <c:numCache>
                <c:formatCode>0</c:formatCode>
                <c:ptCount val="5"/>
                <c:pt idx="0">
                  <c:v>1254</c:v>
                </c:pt>
                <c:pt idx="1">
                  <c:v>2309</c:v>
                </c:pt>
                <c:pt idx="2">
                  <c:v>4770</c:v>
                </c:pt>
                <c:pt idx="3">
                  <c:v>7124</c:v>
                </c:pt>
                <c:pt idx="4">
                  <c:v>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20-4107-97C8-01D295F2C501}"/>
            </c:ext>
          </c:extLst>
        </c:ser>
        <c:ser>
          <c:idx val="3"/>
          <c:order val="3"/>
          <c:tx>
            <c:strRef>
              <c:f>'Chart Data'!$D$22</c:f>
              <c:strCache>
                <c:ptCount val="1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strRef>
              <c:f>'Chart Data'!$E$18:$I$18</c:f>
              <c:strCache>
                <c:ptCount val="5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</c:strCache>
            </c:strRef>
          </c:cat>
          <c:val>
            <c:numRef>
              <c:f>'Chart Data'!$E$22:$I$22</c:f>
              <c:numCache>
                <c:formatCode>0</c:formatCode>
                <c:ptCount val="5"/>
                <c:pt idx="0">
                  <c:v>1833</c:v>
                </c:pt>
                <c:pt idx="1">
                  <c:v>5204</c:v>
                </c:pt>
                <c:pt idx="2">
                  <c:v>10207</c:v>
                </c:pt>
                <c:pt idx="3">
                  <c:v>15207</c:v>
                </c:pt>
                <c:pt idx="4">
                  <c:v>19238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20-4107-97C8-01D295F2C501}"/>
            </c:ext>
          </c:extLst>
        </c:ser>
        <c:ser>
          <c:idx val="4"/>
          <c:order val="4"/>
          <c:tx>
            <c:strRef>
              <c:f>'Chart Data'!$D$23</c:f>
              <c:strCache>
                <c:ptCount val="1"/>
                <c:pt idx="0">
                  <c:v>October</c:v>
                </c:pt>
              </c:strCache>
            </c:strRef>
          </c:tx>
          <c:spPr>
            <a:ln w="28575" cap="rnd">
              <a:solidFill>
                <a:srgbClr val="F49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49C00"/>
              </a:solidFill>
              <a:ln w="9525">
                <a:noFill/>
              </a:ln>
              <a:effectLst/>
            </c:spPr>
          </c:marker>
          <c:cat>
            <c:strRef>
              <c:f>'Chart Data'!$E$18:$I$18</c:f>
              <c:strCache>
                <c:ptCount val="5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</c:strCache>
            </c:strRef>
          </c:cat>
          <c:val>
            <c:numRef>
              <c:f>'Chart Data'!$E$23:$I$23</c:f>
              <c:numCache>
                <c:formatCode>0</c:formatCode>
                <c:ptCount val="5"/>
                <c:pt idx="0">
                  <c:v>1812</c:v>
                </c:pt>
                <c:pt idx="1">
                  <c:v>4169</c:v>
                </c:pt>
                <c:pt idx="2">
                  <c:v>4169</c:v>
                </c:pt>
                <c:pt idx="3">
                  <c:v>4169</c:v>
                </c:pt>
                <c:pt idx="4">
                  <c:v>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20-4107-97C8-01D295F2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236272"/>
        <c:axId val="691232008"/>
      </c:lineChart>
      <c:catAx>
        <c:axId val="6912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32008"/>
        <c:crosses val="autoZero"/>
        <c:auto val="1"/>
        <c:lblAlgn val="ctr"/>
        <c:lblOffset val="100"/>
        <c:noMultiLvlLbl val="0"/>
      </c:catAx>
      <c:valAx>
        <c:axId val="69123200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Cost per month vs Monthly</a:t>
            </a:r>
            <a:r>
              <a:rPr lang="en-ZA" baseline="0"/>
              <a:t> Growth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Data'!$D$15</c:f>
              <c:strCache>
                <c:ptCount val="1"/>
                <c:pt idx="0">
                  <c:v>Monthly cost</c:v>
                </c:pt>
              </c:strCache>
            </c:strRef>
          </c:tx>
          <c:spPr>
            <a:solidFill>
              <a:srgbClr val="B11F24"/>
            </a:solidFill>
            <a:ln>
              <a:noFill/>
            </a:ln>
            <a:effectLst/>
          </c:spPr>
          <c:invertIfNegative val="0"/>
          <c:cat>
            <c:strRef>
              <c:f>'Chart Data'!$E$14:$I$14</c:f>
              <c:strCache>
                <c:ptCount val="5"/>
                <c:pt idx="0">
                  <c:v>June</c:v>
                </c:pt>
                <c:pt idx="1">
                  <c:v>July </c:v>
                </c:pt>
                <c:pt idx="2">
                  <c:v>Aug</c:v>
                </c:pt>
                <c:pt idx="3">
                  <c:v>Sep</c:v>
                </c:pt>
                <c:pt idx="4">
                  <c:v>Oct </c:v>
                </c:pt>
              </c:strCache>
            </c:strRef>
          </c:cat>
          <c:val>
            <c:numRef>
              <c:f>'Chart Data'!$E$15:$I$15</c:f>
              <c:numCache>
                <c:formatCode>_-* #\ ##0_-;\-* #\ ##0_-;_-* "-"??_-;_-@_-</c:formatCode>
                <c:ptCount val="5"/>
                <c:pt idx="0">
                  <c:v>84296.4</c:v>
                </c:pt>
                <c:pt idx="1">
                  <c:v>120633.8</c:v>
                </c:pt>
                <c:pt idx="2">
                  <c:v>352548.39999999985</c:v>
                </c:pt>
                <c:pt idx="3">
                  <c:v>765672.39999999979</c:v>
                </c:pt>
                <c:pt idx="4">
                  <c:v>175098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A-4975-A181-90B24F28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355248"/>
        <c:axId val="507357544"/>
      </c:barChart>
      <c:lineChart>
        <c:grouping val="standard"/>
        <c:varyColors val="0"/>
        <c:ser>
          <c:idx val="1"/>
          <c:order val="1"/>
          <c:tx>
            <c:strRef>
              <c:f>'Chart Data'!$D$16</c:f>
              <c:strCache>
                <c:ptCount val="1"/>
                <c:pt idx="0">
                  <c:v>Monthly growth</c:v>
                </c:pt>
              </c:strCache>
            </c:strRef>
          </c:tx>
          <c:spPr>
            <a:ln w="28575" cap="rnd">
              <a:solidFill>
                <a:srgbClr val="F49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 Data'!$E$14:$I$14</c:f>
              <c:strCache>
                <c:ptCount val="5"/>
                <c:pt idx="0">
                  <c:v>June</c:v>
                </c:pt>
                <c:pt idx="1">
                  <c:v>July </c:v>
                </c:pt>
                <c:pt idx="2">
                  <c:v>Aug</c:v>
                </c:pt>
                <c:pt idx="3">
                  <c:v>Sep</c:v>
                </c:pt>
                <c:pt idx="4">
                  <c:v>Oct </c:v>
                </c:pt>
              </c:strCache>
            </c:strRef>
          </c:cat>
          <c:val>
            <c:numRef>
              <c:f>'Chart Data'!$E$16:$I$16</c:f>
              <c:numCache>
                <c:formatCode>0%</c:formatCode>
                <c:ptCount val="5"/>
                <c:pt idx="0" formatCode="General">
                  <c:v>0</c:v>
                </c:pt>
                <c:pt idx="1">
                  <c:v>1.4310670443814921</c:v>
                </c:pt>
                <c:pt idx="2">
                  <c:v>2.9224678323985471</c:v>
                </c:pt>
                <c:pt idx="3">
                  <c:v>2.1718220817340259</c:v>
                </c:pt>
                <c:pt idx="4">
                  <c:v>0.2286852706196541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A-4975-A181-90B24F28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170464"/>
        <c:axId val="475175056"/>
      </c:lineChart>
      <c:catAx>
        <c:axId val="5073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7544"/>
        <c:crosses val="autoZero"/>
        <c:auto val="1"/>
        <c:lblAlgn val="ctr"/>
        <c:lblOffset val="100"/>
        <c:noMultiLvlLbl val="0"/>
      </c:catAx>
      <c:valAx>
        <c:axId val="507357544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5248"/>
        <c:crosses val="autoZero"/>
        <c:crossBetween val="between"/>
      </c:valAx>
      <c:valAx>
        <c:axId val="4751750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70464"/>
        <c:crosses val="max"/>
        <c:crossBetween val="between"/>
      </c:valAx>
      <c:catAx>
        <c:axId val="47517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517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chart" Target="../charts/chart3.xml"/><Relationship Id="rId7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32</xdr:row>
      <xdr:rowOff>47625</xdr:rowOff>
    </xdr:from>
    <xdr:to>
      <xdr:col>8</xdr:col>
      <xdr:colOff>1038226</xdr:colOff>
      <xdr:row>46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C7F368-BEDB-426F-AEA1-6877D94EF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32</xdr:row>
      <xdr:rowOff>47625</xdr:rowOff>
    </xdr:from>
    <xdr:to>
      <xdr:col>3</xdr:col>
      <xdr:colOff>95250</xdr:colOff>
      <xdr:row>46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F68751-4A88-4357-B8C4-747FD317F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</xdr:row>
      <xdr:rowOff>66675</xdr:rowOff>
    </xdr:from>
    <xdr:to>
      <xdr:col>3</xdr:col>
      <xdr:colOff>57150</xdr:colOff>
      <xdr:row>15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DF7FE2-426C-47F3-AA98-2D70F8B3D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1</xdr:row>
      <xdr:rowOff>66676</xdr:rowOff>
    </xdr:from>
    <xdr:to>
      <xdr:col>8</xdr:col>
      <xdr:colOff>1057275</xdr:colOff>
      <xdr:row>15</xdr:row>
      <xdr:rowOff>85726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C1D245-6E98-4B8B-B8B5-FEE2EA6E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571499</xdr:colOff>
      <xdr:row>16</xdr:row>
      <xdr:rowOff>76200</xdr:rowOff>
    </xdr:from>
    <xdr:to>
      <xdr:col>8</xdr:col>
      <xdr:colOff>1047749</xdr:colOff>
      <xdr:row>31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063D70-5AE9-40D2-9108-1B02469D0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104775</xdr:colOff>
      <xdr:row>9</xdr:row>
      <xdr:rowOff>104774</xdr:rowOff>
    </xdr:from>
    <xdr:to>
      <xdr:col>5</xdr:col>
      <xdr:colOff>47625</xdr:colOff>
      <xdr:row>14</xdr:row>
      <xdr:rowOff>19049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58492845-0537-4332-9DDC-82349AB13D13}"/>
            </a:ext>
          </a:extLst>
        </xdr:cNvPr>
        <xdr:cNvGrpSpPr/>
      </xdr:nvGrpSpPr>
      <xdr:grpSpPr>
        <a:xfrm>
          <a:off x="3733800" y="2047874"/>
          <a:ext cx="1381125" cy="866775"/>
          <a:chOff x="1400175" y="1714500"/>
          <a:chExt cx="1838325" cy="971550"/>
        </a:xfrm>
      </xdr:grpSpPr>
      <xdr:sp macro="" textlink="'Chart Data'!J15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06E276C2-0ADE-4E5E-A9C6-D1B2B9E674A1}"/>
              </a:ext>
            </a:extLst>
          </xdr:cNvPr>
          <xdr:cNvSpPr/>
        </xdr:nvSpPr>
        <xdr:spPr>
          <a:xfrm>
            <a:off x="1400175" y="1714500"/>
            <a:ext cx="1838325" cy="971550"/>
          </a:xfrm>
          <a:prstGeom prst="roundRect">
            <a:avLst/>
          </a:prstGeom>
          <a:solidFill>
            <a:srgbClr val="B11F24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8E167D76-CCF1-450F-A1C3-252BD64EDAD1}" type="TxLink">
              <a:rPr lang="en-US" sz="18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1 498 249 </a:t>
            </a:fld>
            <a:endParaRPr lang="en-ZA" sz="1800" b="1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27B7E008-69A9-4693-A42B-7027A198D40E}"/>
              </a:ext>
            </a:extLst>
          </xdr:cNvPr>
          <xdr:cNvSpPr txBox="1"/>
        </xdr:nvSpPr>
        <xdr:spPr>
          <a:xfrm>
            <a:off x="1626730" y="1863759"/>
            <a:ext cx="1459632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ZA" sz="1400" b="1"/>
              <a:t>TOTAL</a:t>
            </a:r>
            <a:r>
              <a:rPr lang="en-ZA" sz="1400" b="1" baseline="0"/>
              <a:t> COST</a:t>
            </a:r>
          </a:p>
        </xdr:txBody>
      </xdr:sp>
    </xdr:grpSp>
    <xdr:clientData/>
  </xdr:twoCellAnchor>
  <xdr:twoCellAnchor>
    <xdr:from>
      <xdr:col>3</xdr:col>
      <xdr:colOff>104775</xdr:colOff>
      <xdr:row>2</xdr:row>
      <xdr:rowOff>9525</xdr:rowOff>
    </xdr:from>
    <xdr:to>
      <xdr:col>5</xdr:col>
      <xdr:colOff>47625</xdr:colOff>
      <xdr:row>7</xdr:row>
      <xdr:rowOff>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C0E3C56A-0821-48CA-898B-DC80F006A803}"/>
            </a:ext>
          </a:extLst>
        </xdr:cNvPr>
        <xdr:cNvGrpSpPr/>
      </xdr:nvGrpSpPr>
      <xdr:grpSpPr>
        <a:xfrm>
          <a:off x="3733800" y="619125"/>
          <a:ext cx="1381125" cy="942975"/>
          <a:chOff x="1266825" y="1685925"/>
          <a:chExt cx="1635320" cy="971550"/>
        </a:xfrm>
        <a:solidFill>
          <a:srgbClr val="636466"/>
        </a:solidFill>
      </xdr:grpSpPr>
      <xdr:sp macro="" textlink="'Chart Data'!J12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B64F597A-1EEC-4A71-BC30-D9E963E6B087}"/>
              </a:ext>
            </a:extLst>
          </xdr:cNvPr>
          <xdr:cNvSpPr/>
        </xdr:nvSpPr>
        <xdr:spPr>
          <a:xfrm>
            <a:off x="1266825" y="1685925"/>
            <a:ext cx="1635320" cy="971550"/>
          </a:xfrm>
          <a:prstGeom prst="roundRect">
            <a:avLst/>
          </a:prstGeom>
          <a:solidFill>
            <a:srgbClr val="B11F24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0022B9D8-00E2-4FCB-A582-87FDD0982BED}" type="TxLink">
              <a:rPr lang="en-US" sz="2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37 414 </a:t>
            </a:fld>
            <a:endParaRPr lang="en-ZA" sz="2400"/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8D6BAD8F-B267-4FBA-BC63-BF6CD83D95E7}"/>
              </a:ext>
            </a:extLst>
          </xdr:cNvPr>
          <xdr:cNvSpPr txBox="1"/>
        </xdr:nvSpPr>
        <xdr:spPr>
          <a:xfrm>
            <a:off x="1399183" y="1828801"/>
            <a:ext cx="1390183" cy="288924"/>
          </a:xfrm>
          <a:prstGeom prst="rect">
            <a:avLst/>
          </a:prstGeom>
          <a:solidFill>
            <a:srgbClr val="B11F24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ZA" sz="1400" b="1"/>
              <a:t>TOTAL</a:t>
            </a:r>
            <a:r>
              <a:rPr lang="en-ZA" sz="1400" b="1" baseline="0"/>
              <a:t> CASES</a:t>
            </a:r>
          </a:p>
        </xdr:txBody>
      </xdr:sp>
    </xdr:grpSp>
    <xdr:clientData/>
  </xdr:twoCellAnchor>
  <xdr:twoCellAnchor>
    <xdr:from>
      <xdr:col>0</xdr:col>
      <xdr:colOff>28575</xdr:colOff>
      <xdr:row>16</xdr:row>
      <xdr:rowOff>85725</xdr:rowOff>
    </xdr:from>
    <xdr:to>
      <xdr:col>3</xdr:col>
      <xdr:colOff>542925</xdr:colOff>
      <xdr:row>31</xdr:row>
      <xdr:rowOff>9525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2502398-D3B8-484D-9F44-DF39542DB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133351</xdr:colOff>
      <xdr:row>42</xdr:row>
      <xdr:rowOff>57150</xdr:rowOff>
    </xdr:from>
    <xdr:to>
      <xdr:col>5</xdr:col>
      <xdr:colOff>590550</xdr:colOff>
      <xdr:row>46</xdr:row>
      <xdr:rowOff>57150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FA7A6288-D2A1-4115-AB2E-C2DCA02209C4}"/>
            </a:ext>
          </a:extLst>
        </xdr:cNvPr>
        <xdr:cNvGrpSpPr/>
      </xdr:nvGrpSpPr>
      <xdr:grpSpPr>
        <a:xfrm>
          <a:off x="3762376" y="8286750"/>
          <a:ext cx="1895474" cy="762000"/>
          <a:chOff x="3743326" y="8362950"/>
          <a:chExt cx="1895474" cy="762000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C71B82D3-B118-401E-8909-53D30B14AFF0}"/>
              </a:ext>
            </a:extLst>
          </xdr:cNvPr>
          <xdr:cNvSpPr/>
        </xdr:nvSpPr>
        <xdr:spPr>
          <a:xfrm>
            <a:off x="3743326" y="8362950"/>
            <a:ext cx="1895474" cy="762000"/>
          </a:xfrm>
          <a:prstGeom prst="roundRect">
            <a:avLst/>
          </a:prstGeom>
          <a:solidFill>
            <a:srgbClr val="B11F24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ZA" sz="1100"/>
          </a:p>
        </xdr:txBody>
      </xdr:sp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C746E886-FC48-4F21-A619-A04CAEA30F1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33825" y="8477250"/>
            <a:ext cx="1533525" cy="5810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228602</xdr:colOff>
      <xdr:row>32</xdr:row>
      <xdr:rowOff>85722</xdr:rowOff>
    </xdr:from>
    <xdr:to>
      <xdr:col>5</xdr:col>
      <xdr:colOff>447675</xdr:colOff>
      <xdr:row>41</xdr:row>
      <xdr:rowOff>133349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4C78C6E-7809-43EF-91F1-A17F707C20AA}"/>
            </a:ext>
          </a:extLst>
        </xdr:cNvPr>
        <xdr:cNvGrpSpPr/>
      </xdr:nvGrpSpPr>
      <xdr:grpSpPr>
        <a:xfrm>
          <a:off x="3857627" y="6410322"/>
          <a:ext cx="1657348" cy="1762127"/>
          <a:chOff x="3800477" y="6372222"/>
          <a:chExt cx="1676398" cy="1762127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F2ECF1F2-BBC1-47D4-A5A9-B25FED1198CD}"/>
              </a:ext>
            </a:extLst>
          </xdr:cNvPr>
          <xdr:cNvGrpSpPr/>
        </xdr:nvGrpSpPr>
        <xdr:grpSpPr>
          <a:xfrm>
            <a:off x="3800477" y="6372222"/>
            <a:ext cx="1676398" cy="1762127"/>
            <a:chOff x="1303057" y="1659764"/>
            <a:chExt cx="1498408" cy="843835"/>
          </a:xfrm>
        </xdr:grpSpPr>
        <xdr:sp macro="" textlink="'Chart Data'!B25">
          <xdr:nvSpPr>
            <xdr:cNvPr id="19" name="Rectangle: Rounded Corners 18">
              <a:extLst>
                <a:ext uri="{FF2B5EF4-FFF2-40B4-BE49-F238E27FC236}">
                  <a16:creationId xmlns:a16="http://schemas.microsoft.com/office/drawing/2014/main" id="{1469A4BE-C44A-4E14-9832-59811FCB9A01}"/>
                </a:ext>
              </a:extLst>
            </xdr:cNvPr>
            <xdr:cNvSpPr/>
          </xdr:nvSpPr>
          <xdr:spPr>
            <a:xfrm>
              <a:off x="1303057" y="1659764"/>
              <a:ext cx="1498408" cy="843835"/>
            </a:xfrm>
            <a:prstGeom prst="roundRect">
              <a:avLst/>
            </a:prstGeom>
            <a:solidFill>
              <a:srgbClr val="B11F24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1CDA3799-7BC1-4E69-BC70-AAA15F8E5354}" type="TxLink">
                <a:rPr lang="en-US" sz="20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180</a:t>
              </a:fld>
              <a:endParaRPr lang="en-ZA" sz="2000"/>
            </a:p>
          </xdr:txBody>
        </xdr:sp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E52E31E0-A44A-4A6E-8880-B36F347FA0CA}"/>
                </a:ext>
              </a:extLst>
            </xdr:cNvPr>
            <xdr:cNvSpPr txBox="1"/>
          </xdr:nvSpPr>
          <xdr:spPr>
            <a:xfrm>
              <a:off x="1533949" y="1665224"/>
              <a:ext cx="948888" cy="1930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ZA" sz="1800" b="1" baseline="0"/>
                <a:t>SIGN-UPS</a:t>
              </a:r>
              <a:r>
                <a:rPr lang="en-ZA" sz="1800" baseline="0"/>
                <a:t> </a:t>
              </a:r>
            </a:p>
            <a:p>
              <a:endParaRPr lang="en-ZA" sz="1800" baseline="0"/>
            </a:p>
          </xdr:txBody>
        </xdr:sp>
      </xdr:grp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B029C22D-E377-40BC-BBB1-B58EA00E1F7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48479" y="6762750"/>
            <a:ext cx="771525" cy="9620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58B2-B6AD-4D97-B5DC-2457BFB2ACB3}">
  <dimension ref="A1:I47"/>
  <sheetViews>
    <sheetView tabSelected="1" zoomScaleNormal="100" workbookViewId="0">
      <selection activeCell="P2" sqref="P2"/>
    </sheetView>
  </sheetViews>
  <sheetFormatPr defaultRowHeight="15" x14ac:dyDescent="0.25"/>
  <cols>
    <col min="1" max="1" width="18.42578125" customWidth="1"/>
    <col min="2" max="2" width="12.85546875" bestFit="1" customWidth="1"/>
    <col min="3" max="3" width="23.140625" bestFit="1" customWidth="1"/>
    <col min="4" max="4" width="12.42578125" bestFit="1" customWidth="1"/>
    <col min="7" max="7" width="18.140625" customWidth="1"/>
    <col min="8" max="8" width="10.42578125" customWidth="1"/>
    <col min="9" max="9" width="16.42578125" customWidth="1"/>
    <col min="10" max="10" width="11.42578125" bestFit="1" customWidth="1"/>
  </cols>
  <sheetData>
    <row r="1" spans="1:9" ht="33" customHeight="1" x14ac:dyDescent="0.5">
      <c r="A1" s="74" t="s">
        <v>281</v>
      </c>
      <c r="B1" s="75"/>
      <c r="C1" s="41"/>
      <c r="D1" s="41"/>
      <c r="E1" s="64"/>
      <c r="F1" s="63" t="s">
        <v>290</v>
      </c>
      <c r="G1" s="41"/>
      <c r="H1" s="63" t="s">
        <v>291</v>
      </c>
      <c r="I1" s="65"/>
    </row>
    <row r="2" spans="1:9" x14ac:dyDescent="0.25">
      <c r="A2" s="43"/>
      <c r="B2" s="37"/>
      <c r="C2" s="37"/>
      <c r="D2" s="37"/>
      <c r="E2" s="37"/>
      <c r="F2" s="37"/>
      <c r="G2" s="37"/>
      <c r="H2" s="37"/>
      <c r="I2" s="42"/>
    </row>
    <row r="3" spans="1:9" x14ac:dyDescent="0.25">
      <c r="A3" s="43"/>
      <c r="B3" s="37"/>
      <c r="C3" s="37"/>
      <c r="D3" s="37"/>
      <c r="E3" s="37"/>
      <c r="F3" s="37"/>
      <c r="G3" s="37"/>
      <c r="H3" s="37"/>
      <c r="I3" s="42"/>
    </row>
    <row r="4" spans="1:9" x14ac:dyDescent="0.25">
      <c r="A4" s="43"/>
      <c r="B4" s="37"/>
      <c r="C4" s="37"/>
      <c r="D4" s="37"/>
      <c r="E4" s="37"/>
      <c r="F4" s="37"/>
      <c r="G4" s="37"/>
      <c r="H4" s="37"/>
      <c r="I4" s="42"/>
    </row>
    <row r="5" spans="1:9" x14ac:dyDescent="0.25">
      <c r="A5" s="43"/>
      <c r="B5" s="37"/>
      <c r="C5" s="37"/>
      <c r="D5" s="37"/>
      <c r="E5" s="37"/>
      <c r="F5" s="37"/>
      <c r="G5" s="37"/>
      <c r="H5" s="37"/>
      <c r="I5" s="42"/>
    </row>
    <row r="6" spans="1:9" x14ac:dyDescent="0.25">
      <c r="A6" s="43"/>
      <c r="B6" s="37"/>
      <c r="C6" s="37"/>
      <c r="D6" s="37"/>
      <c r="E6" s="37"/>
      <c r="F6" s="37"/>
      <c r="G6" s="37"/>
      <c r="H6" s="37"/>
      <c r="I6" s="42"/>
    </row>
    <row r="7" spans="1:9" x14ac:dyDescent="0.25">
      <c r="A7" s="43"/>
      <c r="B7" s="37"/>
      <c r="C7" s="37"/>
      <c r="D7" s="37"/>
      <c r="E7" s="37"/>
      <c r="F7" s="37"/>
      <c r="G7" s="37"/>
      <c r="H7" s="37"/>
      <c r="I7" s="42"/>
    </row>
    <row r="8" spans="1:9" x14ac:dyDescent="0.25">
      <c r="A8" s="43"/>
      <c r="B8" s="37"/>
      <c r="C8" s="37"/>
      <c r="D8" s="37"/>
      <c r="E8" s="37"/>
      <c r="F8" s="37"/>
      <c r="G8" s="37"/>
      <c r="H8" s="37"/>
      <c r="I8" s="42"/>
    </row>
    <row r="9" spans="1:9" x14ac:dyDescent="0.25">
      <c r="A9" s="43"/>
      <c r="B9" s="37"/>
      <c r="C9" s="37"/>
      <c r="D9" s="37"/>
      <c r="E9" s="37"/>
      <c r="F9" s="37"/>
      <c r="G9" s="37"/>
      <c r="H9" s="37"/>
      <c r="I9" s="42"/>
    </row>
    <row r="10" spans="1:9" x14ac:dyDescent="0.25">
      <c r="A10" s="43"/>
      <c r="B10" s="37"/>
      <c r="C10" s="37"/>
      <c r="D10" s="37"/>
      <c r="E10" s="37"/>
      <c r="F10" s="37"/>
      <c r="G10" s="37"/>
      <c r="H10" s="37"/>
      <c r="I10" s="42"/>
    </row>
    <row r="11" spans="1:9" x14ac:dyDescent="0.25">
      <c r="A11" s="43"/>
      <c r="B11" s="37"/>
      <c r="C11" s="37"/>
      <c r="D11" s="37"/>
      <c r="E11" s="37"/>
      <c r="F11" s="37"/>
      <c r="G11" s="37"/>
      <c r="H11" s="37"/>
      <c r="I11" s="42"/>
    </row>
    <row r="12" spans="1:9" x14ac:dyDescent="0.25">
      <c r="A12" s="43"/>
      <c r="B12" s="37"/>
      <c r="C12" s="37"/>
      <c r="D12" s="37"/>
      <c r="E12" s="37"/>
      <c r="F12" s="37"/>
      <c r="G12" s="37"/>
      <c r="H12" s="37"/>
      <c r="I12" s="42"/>
    </row>
    <row r="13" spans="1:9" x14ac:dyDescent="0.25">
      <c r="A13" s="43"/>
      <c r="B13" s="37"/>
      <c r="C13" s="37"/>
      <c r="D13" s="37"/>
      <c r="E13" s="37"/>
      <c r="F13" s="37"/>
      <c r="G13" s="37"/>
      <c r="H13" s="37"/>
      <c r="I13" s="42"/>
    </row>
    <row r="14" spans="1:9" x14ac:dyDescent="0.25">
      <c r="A14" s="43"/>
      <c r="B14" s="37"/>
      <c r="C14" s="37"/>
      <c r="D14" s="37"/>
      <c r="E14" s="37"/>
      <c r="F14" s="37"/>
      <c r="G14" s="37"/>
      <c r="H14" s="37"/>
      <c r="I14" s="42"/>
    </row>
    <row r="15" spans="1:9" x14ac:dyDescent="0.25">
      <c r="A15" s="43"/>
      <c r="B15" s="37"/>
      <c r="C15" s="37"/>
      <c r="D15" s="37"/>
      <c r="E15" s="37"/>
      <c r="F15" s="37"/>
      <c r="G15" s="37"/>
      <c r="H15" s="37"/>
      <c r="I15" s="42"/>
    </row>
    <row r="16" spans="1:9" x14ac:dyDescent="0.25">
      <c r="A16" s="43"/>
      <c r="B16" s="37"/>
      <c r="C16" s="37"/>
      <c r="D16" s="37"/>
      <c r="E16" s="37"/>
      <c r="F16" s="37"/>
      <c r="G16" s="37"/>
      <c r="H16" s="37"/>
      <c r="I16" s="42"/>
    </row>
    <row r="17" spans="1:9" x14ac:dyDescent="0.25">
      <c r="A17" s="43"/>
      <c r="B17" s="37"/>
      <c r="C17" s="37"/>
      <c r="D17" s="37"/>
      <c r="E17" s="37"/>
      <c r="F17" s="37"/>
      <c r="G17" s="37"/>
      <c r="H17" s="37"/>
      <c r="I17" s="42"/>
    </row>
    <row r="18" spans="1:9" x14ac:dyDescent="0.25">
      <c r="A18" s="43"/>
      <c r="B18" s="37"/>
      <c r="C18" s="37"/>
      <c r="D18" s="37"/>
      <c r="E18" s="37"/>
      <c r="F18" s="37"/>
      <c r="G18" s="37"/>
      <c r="H18" s="37"/>
      <c r="I18" s="42"/>
    </row>
    <row r="19" spans="1:9" x14ac:dyDescent="0.25">
      <c r="A19" s="43"/>
      <c r="B19" s="37"/>
      <c r="C19" s="37"/>
      <c r="D19" s="37"/>
      <c r="E19" s="37"/>
      <c r="F19" s="37"/>
      <c r="G19" s="37"/>
      <c r="H19" s="37"/>
      <c r="I19" s="42"/>
    </row>
    <row r="20" spans="1:9" x14ac:dyDescent="0.25">
      <c r="A20" s="43"/>
      <c r="B20" s="37"/>
      <c r="C20" s="37"/>
      <c r="D20" s="37"/>
      <c r="E20" s="37"/>
      <c r="F20" s="37"/>
      <c r="G20" s="37"/>
      <c r="H20" s="37"/>
      <c r="I20" s="42"/>
    </row>
    <row r="21" spans="1:9" x14ac:dyDescent="0.25">
      <c r="A21" s="43"/>
      <c r="B21" s="37"/>
      <c r="C21" s="37"/>
      <c r="D21" s="37"/>
      <c r="E21" s="37"/>
      <c r="F21" s="37"/>
      <c r="G21" s="37"/>
      <c r="H21" s="37"/>
      <c r="I21" s="42"/>
    </row>
    <row r="22" spans="1:9" x14ac:dyDescent="0.25">
      <c r="A22" s="43"/>
      <c r="B22" s="37"/>
      <c r="C22" s="37"/>
      <c r="D22" s="37"/>
      <c r="E22" s="37"/>
      <c r="F22" s="37"/>
      <c r="G22" s="37"/>
      <c r="H22" s="37"/>
      <c r="I22" s="42"/>
    </row>
    <row r="23" spans="1:9" x14ac:dyDescent="0.25">
      <c r="A23" s="43"/>
      <c r="B23" s="37"/>
      <c r="C23" s="37"/>
      <c r="D23" s="37"/>
      <c r="E23" s="37"/>
      <c r="F23" s="37"/>
      <c r="G23" s="37"/>
      <c r="H23" s="37"/>
      <c r="I23" s="42"/>
    </row>
    <row r="24" spans="1:9" x14ac:dyDescent="0.25">
      <c r="A24" s="43"/>
      <c r="B24" s="37"/>
      <c r="C24" s="37"/>
      <c r="D24" s="37"/>
      <c r="E24" s="37"/>
      <c r="F24" s="37"/>
      <c r="G24" s="37"/>
      <c r="H24" s="37"/>
      <c r="I24" s="42"/>
    </row>
    <row r="25" spans="1:9" x14ac:dyDescent="0.25">
      <c r="A25" s="43"/>
      <c r="B25" s="37"/>
      <c r="C25" s="37"/>
      <c r="D25" s="37"/>
      <c r="E25" s="37"/>
      <c r="F25" s="37"/>
      <c r="G25" s="37"/>
      <c r="H25" s="37"/>
      <c r="I25" s="42"/>
    </row>
    <row r="26" spans="1:9" x14ac:dyDescent="0.25">
      <c r="A26" s="43"/>
      <c r="B26" s="37"/>
      <c r="C26" s="37"/>
      <c r="D26" s="37"/>
      <c r="E26" s="37"/>
      <c r="F26" s="37"/>
      <c r="G26" s="37"/>
      <c r="H26" s="37"/>
      <c r="I26" s="42"/>
    </row>
    <row r="27" spans="1:9" x14ac:dyDescent="0.25">
      <c r="A27" s="43"/>
      <c r="B27" s="37"/>
      <c r="C27" s="37"/>
      <c r="D27" s="37"/>
      <c r="E27" s="37"/>
      <c r="F27" s="37"/>
      <c r="G27" s="37"/>
      <c r="H27" s="37"/>
      <c r="I27" s="42"/>
    </row>
    <row r="28" spans="1:9" x14ac:dyDescent="0.25">
      <c r="A28" s="43"/>
      <c r="B28" s="37"/>
      <c r="C28" s="37"/>
      <c r="D28" s="37"/>
      <c r="E28" s="37"/>
      <c r="F28" s="37"/>
      <c r="G28" s="37"/>
      <c r="H28" s="37"/>
      <c r="I28" s="42"/>
    </row>
    <row r="29" spans="1:9" x14ac:dyDescent="0.25">
      <c r="A29" s="43"/>
      <c r="B29" s="37"/>
      <c r="C29" s="37"/>
      <c r="D29" s="37"/>
      <c r="E29" s="37"/>
      <c r="F29" s="37"/>
      <c r="G29" s="37"/>
      <c r="H29" s="37"/>
      <c r="I29" s="42"/>
    </row>
    <row r="30" spans="1:9" x14ac:dyDescent="0.25">
      <c r="A30" s="43"/>
      <c r="B30" s="37"/>
      <c r="C30" s="37"/>
      <c r="D30" s="37"/>
      <c r="E30" s="37"/>
      <c r="F30" s="37"/>
      <c r="G30" s="37"/>
      <c r="H30" s="37"/>
      <c r="I30" s="42"/>
    </row>
    <row r="31" spans="1:9" x14ac:dyDescent="0.25">
      <c r="A31" s="43"/>
      <c r="B31" s="37"/>
      <c r="C31" s="37"/>
      <c r="D31" s="37"/>
      <c r="E31" s="37"/>
      <c r="F31" s="37"/>
      <c r="G31" s="37"/>
      <c r="H31" s="37"/>
      <c r="I31" s="42"/>
    </row>
    <row r="32" spans="1:9" x14ac:dyDescent="0.25">
      <c r="A32" s="43"/>
      <c r="B32" s="37"/>
      <c r="C32" s="37"/>
      <c r="D32" s="37"/>
      <c r="E32" s="37"/>
      <c r="F32" s="37"/>
      <c r="G32" s="37"/>
      <c r="H32" s="37"/>
      <c r="I32" s="42"/>
    </row>
    <row r="33" spans="1:9" x14ac:dyDescent="0.25">
      <c r="A33" s="43"/>
      <c r="B33" s="37"/>
      <c r="C33" s="37"/>
      <c r="D33" s="37"/>
      <c r="E33" s="37"/>
      <c r="F33" s="37"/>
      <c r="G33" s="37"/>
      <c r="H33" s="37"/>
      <c r="I33" s="42"/>
    </row>
    <row r="34" spans="1:9" x14ac:dyDescent="0.25">
      <c r="A34" s="43"/>
      <c r="B34" s="37"/>
      <c r="C34" s="37"/>
      <c r="D34" s="37"/>
      <c r="E34" s="37"/>
      <c r="F34" s="37"/>
      <c r="G34" s="37"/>
      <c r="H34" s="37"/>
      <c r="I34" s="42"/>
    </row>
    <row r="35" spans="1:9" x14ac:dyDescent="0.25">
      <c r="A35" s="43"/>
      <c r="B35" s="37"/>
      <c r="C35" s="37"/>
      <c r="D35" s="37"/>
      <c r="E35" s="37"/>
      <c r="F35" s="37"/>
      <c r="G35" s="37"/>
      <c r="H35" s="37"/>
      <c r="I35" s="42"/>
    </row>
    <row r="36" spans="1:9" x14ac:dyDescent="0.25">
      <c r="A36" s="43"/>
      <c r="B36" s="37"/>
      <c r="C36" s="37"/>
      <c r="D36" s="37"/>
      <c r="E36" s="37"/>
      <c r="F36" s="37"/>
      <c r="G36" s="37"/>
      <c r="H36" s="37"/>
      <c r="I36" s="42"/>
    </row>
    <row r="37" spans="1:9" x14ac:dyDescent="0.25">
      <c r="A37" s="43"/>
      <c r="B37" s="37"/>
      <c r="C37" s="37"/>
      <c r="D37" s="37"/>
      <c r="E37" s="37"/>
      <c r="F37" s="37"/>
      <c r="G37" s="37"/>
      <c r="H37" s="37"/>
      <c r="I37" s="42"/>
    </row>
    <row r="38" spans="1:9" x14ac:dyDescent="0.25">
      <c r="A38" s="43"/>
      <c r="B38" s="37"/>
      <c r="C38" s="37"/>
      <c r="D38" s="37"/>
      <c r="E38" s="37"/>
      <c r="F38" s="37"/>
      <c r="G38" s="37"/>
      <c r="H38" s="37"/>
      <c r="I38" s="42"/>
    </row>
    <row r="39" spans="1:9" x14ac:dyDescent="0.25">
      <c r="A39" s="43"/>
      <c r="B39" s="37"/>
      <c r="C39" s="37"/>
      <c r="D39" s="37"/>
      <c r="E39" s="37"/>
      <c r="F39" s="37"/>
      <c r="G39" s="37"/>
      <c r="H39" s="37"/>
      <c r="I39" s="42"/>
    </row>
    <row r="40" spans="1:9" x14ac:dyDescent="0.25">
      <c r="A40" s="43"/>
      <c r="B40" s="37"/>
      <c r="C40" s="37"/>
      <c r="D40" s="37"/>
      <c r="E40" s="37"/>
      <c r="F40" s="37"/>
      <c r="G40" s="37"/>
      <c r="H40" s="37"/>
      <c r="I40" s="42"/>
    </row>
    <row r="41" spans="1:9" x14ac:dyDescent="0.25">
      <c r="A41" s="43"/>
      <c r="B41" s="37"/>
      <c r="C41" s="37"/>
      <c r="D41" s="37"/>
      <c r="E41" s="37"/>
      <c r="F41" s="37"/>
      <c r="G41" s="37"/>
      <c r="H41" s="37"/>
      <c r="I41" s="42"/>
    </row>
    <row r="42" spans="1:9" x14ac:dyDescent="0.25">
      <c r="A42" s="43"/>
      <c r="B42" s="37"/>
      <c r="C42" s="37"/>
      <c r="D42" s="37"/>
      <c r="E42" s="37"/>
      <c r="F42" s="37"/>
      <c r="G42" s="37"/>
      <c r="H42" s="37"/>
      <c r="I42" s="42"/>
    </row>
    <row r="43" spans="1:9" x14ac:dyDescent="0.25">
      <c r="A43" s="43"/>
      <c r="B43" s="37"/>
      <c r="C43" s="37"/>
      <c r="D43" s="37"/>
      <c r="E43" s="37"/>
      <c r="F43" s="37"/>
      <c r="G43" s="37"/>
      <c r="H43" s="37"/>
      <c r="I43" s="42"/>
    </row>
    <row r="44" spans="1:9" x14ac:dyDescent="0.25">
      <c r="A44" s="43"/>
      <c r="B44" s="37"/>
      <c r="C44" s="37"/>
      <c r="D44" s="37"/>
      <c r="E44" s="37"/>
      <c r="F44" s="37"/>
      <c r="G44" s="37"/>
      <c r="H44" s="37"/>
      <c r="I44" s="42"/>
    </row>
    <row r="45" spans="1:9" x14ac:dyDescent="0.25">
      <c r="A45" s="43"/>
      <c r="B45" s="37"/>
      <c r="C45" s="37"/>
      <c r="D45" s="37"/>
      <c r="E45" s="37"/>
      <c r="F45" s="37"/>
      <c r="G45" s="37"/>
      <c r="H45" s="37"/>
      <c r="I45" s="42"/>
    </row>
    <row r="46" spans="1:9" x14ac:dyDescent="0.25">
      <c r="A46" s="43"/>
      <c r="B46" s="37"/>
      <c r="C46" s="37"/>
      <c r="D46" s="37"/>
      <c r="E46" s="37"/>
      <c r="F46" s="37"/>
      <c r="G46" s="37"/>
      <c r="H46" s="37"/>
      <c r="I46" s="42"/>
    </row>
    <row r="47" spans="1:9" ht="15.75" thickBot="1" x14ac:dyDescent="0.3">
      <c r="A47" s="44"/>
      <c r="B47" s="45"/>
      <c r="C47" s="45"/>
      <c r="D47" s="45"/>
      <c r="E47" s="45"/>
      <c r="F47" s="45"/>
      <c r="G47" s="45"/>
      <c r="H47" s="45"/>
      <c r="I47" s="46"/>
    </row>
  </sheetData>
  <mergeCells count="1">
    <mergeCell ref="A1:B1"/>
  </mergeCells>
  <pageMargins left="0.70866141732283472" right="0.70866141732283472" top="0.74803149606299213" bottom="0.74803149606299213" header="0.31496062992125984" footer="0.31496062992125984"/>
  <pageSetup paperSize="9" orientation="landscape" blackAndWhite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8D43-C5B1-4A02-8C5E-E5014213490B}">
  <dimension ref="A2:L30"/>
  <sheetViews>
    <sheetView topLeftCell="A10" workbookViewId="0">
      <selection activeCell="L17" sqref="L17:L18"/>
    </sheetView>
  </sheetViews>
  <sheetFormatPr defaultRowHeight="15" x14ac:dyDescent="0.25"/>
  <cols>
    <col min="1" max="1" width="19.42578125" bestFit="1" customWidth="1"/>
    <col min="2" max="2" width="10.28515625" bestFit="1" customWidth="1"/>
    <col min="3" max="3" width="7.140625" customWidth="1"/>
    <col min="4" max="4" width="15.85546875" bestFit="1" customWidth="1"/>
    <col min="5" max="5" width="10.42578125" bestFit="1" customWidth="1"/>
    <col min="6" max="6" width="12.42578125" bestFit="1" customWidth="1"/>
    <col min="7" max="9" width="11.42578125" bestFit="1" customWidth="1"/>
    <col min="10" max="10" width="10.42578125" bestFit="1" customWidth="1"/>
    <col min="15" max="16" width="5.7109375" customWidth="1"/>
  </cols>
  <sheetData>
    <row r="2" spans="1:12" ht="23.25" x14ac:dyDescent="0.35">
      <c r="A2" s="59" t="s">
        <v>300</v>
      </c>
    </row>
    <row r="4" spans="1:12" x14ac:dyDescent="0.25">
      <c r="A4" s="33" t="s">
        <v>280</v>
      </c>
      <c r="B4" s="32"/>
      <c r="D4" s="30" t="s">
        <v>267</v>
      </c>
      <c r="E4" s="30" t="s">
        <v>270</v>
      </c>
      <c r="F4" s="30" t="s">
        <v>275</v>
      </c>
      <c r="G4" s="30" t="s">
        <v>74</v>
      </c>
      <c r="H4" s="30" t="s">
        <v>73</v>
      </c>
      <c r="I4" s="30" t="s">
        <v>276</v>
      </c>
      <c r="J4" s="30" t="s">
        <v>268</v>
      </c>
    </row>
    <row r="5" spans="1:12" x14ac:dyDescent="0.25">
      <c r="A5" s="32" t="s">
        <v>75</v>
      </c>
      <c r="B5" s="32">
        <v>131499.20000000001</v>
      </c>
      <c r="D5" s="30" t="s">
        <v>67</v>
      </c>
      <c r="E5" s="32">
        <f>SUMIF('Raw Data'!$A:$A,'Chart Data'!$D5,'Raw Data'!I:I)</f>
        <v>1641</v>
      </c>
      <c r="F5" s="32">
        <f>SUMIF('Raw Data'!$A:$A,'Chart Data'!$D5,'Raw Data'!T:T)</f>
        <v>1752</v>
      </c>
      <c r="G5" s="32">
        <f>SUMIF('Raw Data'!$A:$A,'Chart Data'!$D5,'Raw Data'!AE:AE)</f>
        <v>5522</v>
      </c>
      <c r="H5" s="32">
        <f>SUMIF('Raw Data'!$A:$A,'Chart Data'!$D5,'Raw Data'!AP:AP)</f>
        <v>9734</v>
      </c>
      <c r="I5" s="32">
        <f>SUMIF('Raw Data'!$A:$A,'Chart Data'!$D5,'Raw Data'!BB:BB)</f>
        <v>3278</v>
      </c>
      <c r="J5" s="32">
        <f>SUMIF('Raw Data'!$A:$A,'Chart Data'!$D5,'Raw Data'!BN:BN)</f>
        <v>21927</v>
      </c>
    </row>
    <row r="6" spans="1:12" x14ac:dyDescent="0.25">
      <c r="A6" s="32" t="s">
        <v>82</v>
      </c>
      <c r="B6" s="32">
        <v>14248.400000000001</v>
      </c>
      <c r="D6" s="30" t="s">
        <v>79</v>
      </c>
      <c r="E6" s="32">
        <f>SUMIF('Raw Data'!$A:$A,'Chart Data'!$D6,'Raw Data'!I:I)</f>
        <v>477</v>
      </c>
      <c r="F6" s="32">
        <f>SUMIF('Raw Data'!$A:$A,'Chart Data'!$D6,'Raw Data'!T:T)</f>
        <v>1279</v>
      </c>
      <c r="G6" s="32">
        <f>SUMIF('Raw Data'!$A:$A,'Chart Data'!$D6,'Raw Data'!AE:AE)</f>
        <v>3336</v>
      </c>
      <c r="H6" s="32">
        <f>SUMIF('Raw Data'!$A:$A,'Chart Data'!$D6,'Raw Data'!AP:AP)</f>
        <v>9504</v>
      </c>
      <c r="I6" s="32">
        <f>SUMIF('Raw Data'!$A:$A,'Chart Data'!$D6,'Raw Data'!BB:BB)</f>
        <v>891</v>
      </c>
      <c r="J6" s="32">
        <f>SUMIF('Raw Data'!$A:$A,'Chart Data'!$D6,'Raw Data'!BN:BN)</f>
        <v>15487</v>
      </c>
    </row>
    <row r="7" spans="1:12" x14ac:dyDescent="0.25">
      <c r="A7" s="32" t="s">
        <v>84</v>
      </c>
      <c r="B7" s="32">
        <v>39402</v>
      </c>
      <c r="D7" s="30" t="s">
        <v>268</v>
      </c>
      <c r="E7" s="33">
        <f t="shared" ref="E7:J7" si="0">E5+E6</f>
        <v>2118</v>
      </c>
      <c r="F7" s="33">
        <f t="shared" si="0"/>
        <v>3031</v>
      </c>
      <c r="G7" s="33">
        <f t="shared" si="0"/>
        <v>8858</v>
      </c>
      <c r="H7" s="33">
        <f t="shared" si="0"/>
        <v>19238</v>
      </c>
      <c r="I7" s="33">
        <f t="shared" si="0"/>
        <v>4169</v>
      </c>
      <c r="J7" s="33">
        <f t="shared" si="0"/>
        <v>37414</v>
      </c>
    </row>
    <row r="8" spans="1:12" x14ac:dyDescent="0.25">
      <c r="A8" s="32" t="s">
        <v>81</v>
      </c>
      <c r="B8" s="32">
        <v>140016.4</v>
      </c>
    </row>
    <row r="9" spans="1:12" x14ac:dyDescent="0.25">
      <c r="A9" s="32" t="s">
        <v>294</v>
      </c>
      <c r="B9" s="32">
        <v>6845.5999999999995</v>
      </c>
      <c r="D9" s="30" t="s">
        <v>277</v>
      </c>
      <c r="E9" s="30" t="s">
        <v>270</v>
      </c>
      <c r="F9" s="30" t="s">
        <v>275</v>
      </c>
      <c r="G9" s="30" t="s">
        <v>74</v>
      </c>
      <c r="H9" s="30" t="s">
        <v>73</v>
      </c>
      <c r="I9" s="30" t="s">
        <v>276</v>
      </c>
      <c r="J9" s="30" t="s">
        <v>268</v>
      </c>
    </row>
    <row r="10" spans="1:12" x14ac:dyDescent="0.25">
      <c r="A10" s="32" t="s">
        <v>293</v>
      </c>
      <c r="B10" s="32">
        <v>79600</v>
      </c>
      <c r="D10" s="31" t="s">
        <v>278</v>
      </c>
      <c r="E10" s="50">
        <f>'Raw Data'!J182</f>
        <v>423.60000000000008</v>
      </c>
      <c r="F10" s="50">
        <f>'Raw Data'!U182</f>
        <v>606.20000000000005</v>
      </c>
      <c r="G10" s="50">
        <f>'Raw Data'!AF182</f>
        <v>1771.6000000000006</v>
      </c>
      <c r="H10" s="50">
        <f>'Raw Data'!AQ182</f>
        <v>3847.6000000000013</v>
      </c>
      <c r="I10" s="50">
        <f>'Raw Data'!AY182</f>
        <v>833.8</v>
      </c>
      <c r="J10" s="51">
        <f>'Raw Data'!BO182</f>
        <v>7482.7999999999947</v>
      </c>
    </row>
    <row r="11" spans="1:12" x14ac:dyDescent="0.25">
      <c r="A11" s="32" t="s">
        <v>68</v>
      </c>
      <c r="B11" s="32">
        <v>356807.00000000006</v>
      </c>
      <c r="D11" s="31" t="s">
        <v>279</v>
      </c>
      <c r="E11" s="50">
        <f t="shared" ref="E11:J11" si="1">E12-E10</f>
        <v>1694.3999999999999</v>
      </c>
      <c r="F11" s="50">
        <f t="shared" si="1"/>
        <v>2424.8000000000002</v>
      </c>
      <c r="G11" s="50">
        <f t="shared" si="1"/>
        <v>7086.4</v>
      </c>
      <c r="H11" s="50">
        <f t="shared" si="1"/>
        <v>15390.399999999998</v>
      </c>
      <c r="I11" s="50">
        <f t="shared" si="1"/>
        <v>3335.2</v>
      </c>
      <c r="J11" s="51">
        <f t="shared" si="1"/>
        <v>29931.200000000004</v>
      </c>
    </row>
    <row r="12" spans="1:12" x14ac:dyDescent="0.25">
      <c r="A12" s="32" t="s">
        <v>72</v>
      </c>
      <c r="B12" s="32">
        <v>224750.59999999998</v>
      </c>
      <c r="D12" s="30" t="s">
        <v>268</v>
      </c>
      <c r="E12" s="51">
        <f>'Raw Data'!I182</f>
        <v>2118</v>
      </c>
      <c r="F12" s="51">
        <f>'Raw Data'!T182</f>
        <v>3031</v>
      </c>
      <c r="G12" s="51">
        <f>'Raw Data'!AE182</f>
        <v>8858</v>
      </c>
      <c r="H12" s="51">
        <f>'Raw Data'!AP182</f>
        <v>19238</v>
      </c>
      <c r="I12" s="51">
        <f>'Raw Data'!BB182</f>
        <v>4169</v>
      </c>
      <c r="J12" s="51">
        <f>'Raw Data'!BN182</f>
        <v>37414</v>
      </c>
    </row>
    <row r="13" spans="1:12" x14ac:dyDescent="0.25">
      <c r="A13" s="32" t="s">
        <v>77</v>
      </c>
      <c r="B13" s="32">
        <v>3024.7999999999997</v>
      </c>
    </row>
    <row r="14" spans="1:12" x14ac:dyDescent="0.25">
      <c r="A14" s="32" t="s">
        <v>80</v>
      </c>
      <c r="B14" s="32">
        <v>392507.5999999998</v>
      </c>
      <c r="D14" s="30" t="s">
        <v>295</v>
      </c>
      <c r="E14" s="30" t="s">
        <v>270</v>
      </c>
      <c r="F14" s="30" t="s">
        <v>275</v>
      </c>
      <c r="G14" s="30" t="s">
        <v>74</v>
      </c>
      <c r="H14" s="30" t="s">
        <v>73</v>
      </c>
      <c r="I14" s="30" t="s">
        <v>276</v>
      </c>
      <c r="J14" s="30" t="s">
        <v>268</v>
      </c>
    </row>
    <row r="15" spans="1:12" x14ac:dyDescent="0.25">
      <c r="A15" s="32" t="s">
        <v>71</v>
      </c>
      <c r="B15" s="32">
        <v>98704</v>
      </c>
      <c r="D15" s="31" t="s">
        <v>297</v>
      </c>
      <c r="E15" s="52">
        <f>'Raw Data'!K182</f>
        <v>84296.4</v>
      </c>
      <c r="F15" s="52">
        <f>'Raw Data'!V182</f>
        <v>120633.8</v>
      </c>
      <c r="G15" s="52">
        <f>'Raw Data'!AG182</f>
        <v>352548.39999999985</v>
      </c>
      <c r="H15" s="52">
        <f>'Raw Data'!AR182</f>
        <v>765672.39999999979</v>
      </c>
      <c r="I15" s="52">
        <f>'Raw Data'!AZ182</f>
        <v>175098</v>
      </c>
      <c r="J15" s="60">
        <f>SUM(E15:I15)</f>
        <v>1498248.9999999995</v>
      </c>
      <c r="L15" s="35"/>
    </row>
    <row r="16" spans="1:12" x14ac:dyDescent="0.25">
      <c r="A16" s="32" t="s">
        <v>83</v>
      </c>
      <c r="B16" s="32">
        <v>1671.6000000000001</v>
      </c>
      <c r="D16" s="31" t="s">
        <v>296</v>
      </c>
      <c r="E16" s="31">
        <v>0</v>
      </c>
      <c r="F16" s="53">
        <f>F15/E15</f>
        <v>1.4310670443814921</v>
      </c>
      <c r="G16" s="53">
        <f>G15/F15</f>
        <v>2.9224678323985471</v>
      </c>
      <c r="H16" s="53">
        <f>H15/G15</f>
        <v>2.1718220817340259</v>
      </c>
      <c r="I16" s="53">
        <f>I15/H15</f>
        <v>0.2286852706196541</v>
      </c>
      <c r="J16" s="61">
        <f>J15-B17</f>
        <v>9171.7999999995809</v>
      </c>
    </row>
    <row r="17" spans="1:10" x14ac:dyDescent="0.25">
      <c r="A17" s="33" t="s">
        <v>268</v>
      </c>
      <c r="B17" s="33">
        <v>1489077.2</v>
      </c>
    </row>
    <row r="18" spans="1:10" x14ac:dyDescent="0.25">
      <c r="D18" s="30" t="s">
        <v>287</v>
      </c>
      <c r="E18" s="30" t="s">
        <v>282</v>
      </c>
      <c r="F18" s="30" t="s">
        <v>283</v>
      </c>
      <c r="G18" s="30" t="s">
        <v>284</v>
      </c>
      <c r="H18" s="30" t="s">
        <v>285</v>
      </c>
      <c r="I18" s="30" t="s">
        <v>286</v>
      </c>
      <c r="J18" s="27"/>
    </row>
    <row r="19" spans="1:10" x14ac:dyDescent="0.25">
      <c r="A19" s="76" t="s">
        <v>269</v>
      </c>
      <c r="B19" s="76"/>
      <c r="D19" s="30" t="s">
        <v>270</v>
      </c>
      <c r="E19" s="36">
        <f>'Raw Data'!E182</f>
        <v>967</v>
      </c>
      <c r="F19" s="36">
        <f>E19+'Raw Data'!F182</f>
        <v>1410</v>
      </c>
      <c r="G19" s="36">
        <f>F19+'Raw Data'!G182</f>
        <v>1664</v>
      </c>
      <c r="H19" s="36">
        <f>G19+'Raw Data'!H182</f>
        <v>2118</v>
      </c>
      <c r="I19" s="36">
        <f>H19</f>
        <v>2118</v>
      </c>
      <c r="J19" s="27"/>
    </row>
    <row r="20" spans="1:10" x14ac:dyDescent="0.25">
      <c r="A20" s="31" t="s">
        <v>270</v>
      </c>
      <c r="B20" s="31">
        <f>COUNTIF('Raw Data'!$D:$D,"Jun")</f>
        <v>23</v>
      </c>
      <c r="D20" s="30" t="s">
        <v>271</v>
      </c>
      <c r="E20" s="36">
        <f>'Raw Data'!O182</f>
        <v>1127</v>
      </c>
      <c r="F20" s="36">
        <f>E20+'Raw Data'!P182</f>
        <v>1898</v>
      </c>
      <c r="G20" s="36">
        <f>F20+'Raw Data'!Q182</f>
        <v>2262</v>
      </c>
      <c r="H20" s="36">
        <f>G20+'Raw Data'!R182</f>
        <v>2458</v>
      </c>
      <c r="I20" s="36">
        <f>H20+'Raw Data'!S182</f>
        <v>3031</v>
      </c>
    </row>
    <row r="21" spans="1:10" x14ac:dyDescent="0.25">
      <c r="A21" s="31" t="s">
        <v>271</v>
      </c>
      <c r="B21" s="31">
        <f>COUNTIF('Raw Data'!$D:$D,"Jul")</f>
        <v>16</v>
      </c>
      <c r="D21" s="30" t="s">
        <v>272</v>
      </c>
      <c r="E21" s="36">
        <f>'Raw Data'!Z182</f>
        <v>1254</v>
      </c>
      <c r="F21" s="36">
        <f>E21+'Raw Data'!AA182</f>
        <v>2309</v>
      </c>
      <c r="G21" s="36">
        <f>F21+'Raw Data'!AB182</f>
        <v>4770</v>
      </c>
      <c r="H21" s="36">
        <f>G21+'Raw Data'!AC182</f>
        <v>7124</v>
      </c>
      <c r="I21" s="36">
        <f>H21+'Raw Data'!AD182</f>
        <v>8858</v>
      </c>
    </row>
    <row r="22" spans="1:10" x14ac:dyDescent="0.25">
      <c r="A22" s="31" t="s">
        <v>272</v>
      </c>
      <c r="B22" s="31">
        <f>COUNTIF('Raw Data'!$D:$D,"Aug")</f>
        <v>44</v>
      </c>
      <c r="D22" s="30" t="s">
        <v>273</v>
      </c>
      <c r="E22" s="36">
        <f>'Raw Data'!AK182</f>
        <v>1833</v>
      </c>
      <c r="F22" s="36">
        <f>E22+'Raw Data'!AL182</f>
        <v>5204</v>
      </c>
      <c r="G22" s="36">
        <f>F22+'Raw Data'!AM182</f>
        <v>10207</v>
      </c>
      <c r="H22" s="36">
        <f>G22+'Raw Data'!AN182</f>
        <v>15207</v>
      </c>
      <c r="I22" s="36">
        <f>H22+'Raw Data'!AO182</f>
        <v>19238</v>
      </c>
    </row>
    <row r="23" spans="1:10" x14ac:dyDescent="0.25">
      <c r="A23" s="31" t="s">
        <v>273</v>
      </c>
      <c r="B23" s="31">
        <f>COUNTIF('Raw Data'!$D:$D,"Sep")</f>
        <v>95</v>
      </c>
      <c r="D23" s="30" t="s">
        <v>274</v>
      </c>
      <c r="E23" s="36">
        <f>'Raw Data'!AT182</f>
        <v>1812</v>
      </c>
      <c r="F23" s="36">
        <f>E23+'Raw Data'!AU182</f>
        <v>4169</v>
      </c>
      <c r="G23" s="36">
        <f>F23+'Raw Data'!AV182</f>
        <v>4169</v>
      </c>
      <c r="H23" s="36">
        <f>G23+'Raw Data'!AW182</f>
        <v>4169</v>
      </c>
      <c r="I23" s="36">
        <f>H23+'Raw Data'!AX182</f>
        <v>4169</v>
      </c>
    </row>
    <row r="24" spans="1:10" x14ac:dyDescent="0.25">
      <c r="A24" s="31" t="s">
        <v>274</v>
      </c>
      <c r="B24" s="31">
        <f>COUNTIF('Raw Data'!$D:$D,"Oct")</f>
        <v>2</v>
      </c>
      <c r="J24" s="27"/>
    </row>
    <row r="25" spans="1:10" x14ac:dyDescent="0.25">
      <c r="A25" s="40" t="s">
        <v>268</v>
      </c>
      <c r="B25" s="40">
        <f>SUM(B20:B24)</f>
        <v>180</v>
      </c>
      <c r="D25" s="54" t="s">
        <v>292</v>
      </c>
      <c r="E25" s="54" t="s">
        <v>60</v>
      </c>
      <c r="F25" s="55" t="s">
        <v>289</v>
      </c>
      <c r="H25" s="77" t="s">
        <v>301</v>
      </c>
      <c r="I25" s="77"/>
    </row>
    <row r="26" spans="1:10" x14ac:dyDescent="0.25">
      <c r="D26" s="56" t="s">
        <v>288</v>
      </c>
      <c r="E26" s="57">
        <f>'Raw Data'!K182</f>
        <v>84296.4</v>
      </c>
      <c r="F26" s="57">
        <f>E26</f>
        <v>84296.4</v>
      </c>
      <c r="H26" s="31" t="s">
        <v>302</v>
      </c>
      <c r="I26" s="62">
        <f>(E15+F15+G15+H15)/(E11+F11+G11+H11)</f>
        <v>49.749999999999986</v>
      </c>
    </row>
    <row r="27" spans="1:10" x14ac:dyDescent="0.25">
      <c r="D27" s="56" t="s">
        <v>275</v>
      </c>
      <c r="E27" s="57">
        <f>'Raw Data'!V182</f>
        <v>120633.8</v>
      </c>
      <c r="F27" s="57">
        <f>E27+F26</f>
        <v>204930.2</v>
      </c>
      <c r="H27" s="31" t="s">
        <v>78</v>
      </c>
      <c r="I27" s="62">
        <f>I15/I11</f>
        <v>52.5</v>
      </c>
    </row>
    <row r="28" spans="1:10" x14ac:dyDescent="0.25">
      <c r="D28" s="56" t="s">
        <v>272</v>
      </c>
      <c r="E28" s="57">
        <f>'Raw Data'!AG182</f>
        <v>352548.39999999985</v>
      </c>
      <c r="F28" s="57">
        <f>E28+F27</f>
        <v>557478.59999999986</v>
      </c>
    </row>
    <row r="29" spans="1:10" x14ac:dyDescent="0.25">
      <c r="D29" s="56" t="s">
        <v>273</v>
      </c>
      <c r="E29" s="57">
        <f>'Raw Data'!AR182</f>
        <v>765672.39999999979</v>
      </c>
      <c r="F29" s="57">
        <f>E29+F28</f>
        <v>1323150.9999999995</v>
      </c>
    </row>
    <row r="30" spans="1:10" x14ac:dyDescent="0.25">
      <c r="D30" s="56" t="s">
        <v>274</v>
      </c>
      <c r="E30" s="57">
        <f>'Raw Data'!AZ182</f>
        <v>175098</v>
      </c>
      <c r="F30" s="58">
        <f>E30+F29</f>
        <v>1498248.9999999995</v>
      </c>
    </row>
  </sheetData>
  <mergeCells count="2">
    <mergeCell ref="A19:B19"/>
    <mergeCell ref="H25:I2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83E8-1B9F-4A00-A714-3A9EA8AB21BA}">
  <dimension ref="A1:BQ185"/>
  <sheetViews>
    <sheetView workbookViewId="0">
      <pane ySplit="1" topLeftCell="A167" activePane="bottomLeft" state="frozen"/>
      <selection pane="bottomLeft" sqref="A1:A1048576"/>
    </sheetView>
  </sheetViews>
  <sheetFormatPr defaultColWidth="8.85546875" defaultRowHeight="15" outlineLevelRow="1" x14ac:dyDescent="0.25"/>
  <cols>
    <col min="1" max="1" width="18.42578125" style="1" customWidth="1"/>
    <col min="2" max="2" width="12.42578125" style="1" customWidth="1"/>
    <col min="3" max="4" width="16" style="1" customWidth="1"/>
    <col min="5" max="10" width="15.140625" style="21" customWidth="1"/>
    <col min="11" max="11" width="15.140625" style="22" customWidth="1"/>
    <col min="12" max="14" width="15.140625" style="21" customWidth="1"/>
    <col min="15" max="25" width="14.5703125" style="21" customWidth="1"/>
    <col min="26" max="36" width="15.5703125" style="21" customWidth="1"/>
    <col min="37" max="45" width="15.42578125" style="21" customWidth="1"/>
    <col min="46" max="46" width="15.140625" style="23" customWidth="1"/>
    <col min="47" max="56" width="15.42578125" style="21" customWidth="1"/>
    <col min="57" max="57" width="14.5703125" style="23" customWidth="1"/>
    <col min="58" max="66" width="19.42578125" style="23" customWidth="1"/>
    <col min="67" max="67" width="15.42578125" style="21" customWidth="1"/>
    <col min="68" max="68" width="21.85546875" style="1" bestFit="1" customWidth="1"/>
    <col min="69" max="69" width="17.5703125" style="1" bestFit="1" customWidth="1"/>
    <col min="70" max="16384" width="8.85546875" style="1"/>
  </cols>
  <sheetData>
    <row r="1" spans="1:69" s="14" customFormat="1" ht="15.75" x14ac:dyDescent="0.25">
      <c r="A1" s="13" t="s">
        <v>0</v>
      </c>
      <c r="B1" s="13" t="s">
        <v>1</v>
      </c>
      <c r="C1" s="13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7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  <c r="AU1" s="16" t="s">
        <v>46</v>
      </c>
      <c r="AV1" s="16" t="s">
        <v>47</v>
      </c>
      <c r="AW1" s="16" t="s">
        <v>48</v>
      </c>
      <c r="AX1" s="16" t="s">
        <v>49</v>
      </c>
      <c r="AY1" s="16" t="s">
        <v>50</v>
      </c>
      <c r="AZ1" s="16" t="s">
        <v>51</v>
      </c>
      <c r="BA1" s="16" t="s">
        <v>52</v>
      </c>
      <c r="BB1" s="16" t="s">
        <v>53</v>
      </c>
      <c r="BC1" s="16" t="s">
        <v>54</v>
      </c>
      <c r="BD1" s="16" t="s">
        <v>55</v>
      </c>
      <c r="BE1" s="16" t="s">
        <v>56</v>
      </c>
      <c r="BF1" s="16" t="s">
        <v>57</v>
      </c>
      <c r="BG1" s="16" t="s">
        <v>58</v>
      </c>
      <c r="BH1" s="16" t="s">
        <v>59</v>
      </c>
      <c r="BI1" s="16" t="s">
        <v>266</v>
      </c>
      <c r="BJ1" s="16" t="s">
        <v>61</v>
      </c>
      <c r="BK1" s="16" t="s">
        <v>62</v>
      </c>
      <c r="BL1" s="16" t="s">
        <v>63</v>
      </c>
      <c r="BM1" s="16" t="s">
        <v>64</v>
      </c>
      <c r="BN1" s="16" t="s">
        <v>65</v>
      </c>
      <c r="BO1" s="16" t="s">
        <v>66</v>
      </c>
      <c r="BP1" s="16" t="s">
        <v>298</v>
      </c>
      <c r="BQ1" s="16" t="s">
        <v>299</v>
      </c>
    </row>
    <row r="2" spans="1:69" ht="13.7" customHeight="1" outlineLevel="1" x14ac:dyDescent="0.2">
      <c r="A2" s="2" t="s">
        <v>67</v>
      </c>
      <c r="B2" s="3" t="s">
        <v>86</v>
      </c>
      <c r="C2" s="4" t="s">
        <v>68</v>
      </c>
      <c r="D2" s="4" t="s">
        <v>69</v>
      </c>
      <c r="E2" s="5">
        <v>154</v>
      </c>
      <c r="F2" s="5">
        <v>0</v>
      </c>
      <c r="G2" s="5">
        <v>0</v>
      </c>
      <c r="H2" s="5">
        <v>20</v>
      </c>
      <c r="I2" s="5">
        <v>174</v>
      </c>
      <c r="J2" s="5">
        <v>34.799999999999997</v>
      </c>
      <c r="K2" s="18">
        <v>6925.2</v>
      </c>
      <c r="L2" s="5">
        <v>1</v>
      </c>
      <c r="M2" s="5">
        <v>2</v>
      </c>
      <c r="N2" s="5">
        <v>1</v>
      </c>
      <c r="O2" s="5">
        <v>0</v>
      </c>
      <c r="P2" s="5">
        <v>61</v>
      </c>
      <c r="Q2" s="5">
        <v>0</v>
      </c>
      <c r="R2" s="5">
        <v>0</v>
      </c>
      <c r="S2" s="5">
        <v>188</v>
      </c>
      <c r="T2" s="5">
        <v>249</v>
      </c>
      <c r="U2" s="5">
        <v>49.8</v>
      </c>
      <c r="V2" s="5">
        <v>9910.1999999999989</v>
      </c>
      <c r="W2" s="5">
        <v>1</v>
      </c>
      <c r="X2" s="5">
        <v>2</v>
      </c>
      <c r="Y2" s="5">
        <v>1</v>
      </c>
      <c r="Z2" s="5">
        <v>35</v>
      </c>
      <c r="AA2" s="5">
        <v>0</v>
      </c>
      <c r="AB2" s="5">
        <v>288</v>
      </c>
      <c r="AC2" s="5">
        <v>0</v>
      </c>
      <c r="AD2" s="5">
        <v>0</v>
      </c>
      <c r="AE2" s="5">
        <v>323</v>
      </c>
      <c r="AF2" s="5">
        <v>64.599999999999994</v>
      </c>
      <c r="AG2" s="5">
        <v>12855.4</v>
      </c>
      <c r="AH2" s="5">
        <v>1</v>
      </c>
      <c r="AI2" s="5">
        <v>2</v>
      </c>
      <c r="AJ2" s="5">
        <v>1</v>
      </c>
      <c r="AK2" s="5">
        <v>0</v>
      </c>
      <c r="AL2" s="5">
        <v>55</v>
      </c>
      <c r="AM2" s="5">
        <v>0</v>
      </c>
      <c r="AN2" s="67">
        <v>165</v>
      </c>
      <c r="AO2" s="5">
        <v>154</v>
      </c>
      <c r="AP2" s="5">
        <v>374</v>
      </c>
      <c r="AQ2" s="5">
        <v>74.8</v>
      </c>
      <c r="AR2" s="5">
        <v>14885.199999999999</v>
      </c>
      <c r="AS2" s="5">
        <v>1</v>
      </c>
      <c r="AT2" s="5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5">
        <v>0</v>
      </c>
      <c r="BB2" s="6">
        <v>0</v>
      </c>
      <c r="BC2" s="6">
        <v>3</v>
      </c>
      <c r="BD2" s="6">
        <v>1</v>
      </c>
      <c r="BE2" s="19">
        <v>1.2971887550200802</v>
      </c>
      <c r="BF2" s="20">
        <v>323</v>
      </c>
      <c r="BG2" s="20">
        <v>374</v>
      </c>
      <c r="BH2" s="19">
        <v>1.1578947368421053</v>
      </c>
      <c r="BI2" s="19">
        <v>44576</v>
      </c>
      <c r="BJ2" s="19">
        <v>1.15789473684211</v>
      </c>
      <c r="BK2" s="20">
        <v>0</v>
      </c>
      <c r="BL2" s="20">
        <v>0</v>
      </c>
      <c r="BM2" s="19" t="s">
        <v>70</v>
      </c>
      <c r="BN2" s="6">
        <v>1120</v>
      </c>
      <c r="BO2" s="20">
        <v>224</v>
      </c>
      <c r="BP2" s="68">
        <f>K2+V2+AG2+AR2+AZ2</f>
        <v>44575.999999999993</v>
      </c>
      <c r="BQ2" s="68">
        <f>BI2-BP2</f>
        <v>0</v>
      </c>
    </row>
    <row r="3" spans="1:69" ht="12.75" outlineLevel="1" x14ac:dyDescent="0.2">
      <c r="A3" s="2" t="s">
        <v>67</v>
      </c>
      <c r="B3" s="3" t="s">
        <v>87</v>
      </c>
      <c r="C3" s="4" t="s">
        <v>68</v>
      </c>
      <c r="D3" s="4" t="s">
        <v>69</v>
      </c>
      <c r="E3" s="5">
        <v>55</v>
      </c>
      <c r="F3" s="5">
        <v>40</v>
      </c>
      <c r="G3" s="5">
        <v>0</v>
      </c>
      <c r="H3" s="5">
        <v>50</v>
      </c>
      <c r="I3" s="5">
        <v>145</v>
      </c>
      <c r="J3" s="5">
        <v>29</v>
      </c>
      <c r="K3" s="18">
        <v>5771</v>
      </c>
      <c r="L3" s="5">
        <v>1</v>
      </c>
      <c r="M3" s="5">
        <v>3</v>
      </c>
      <c r="N3" s="5">
        <v>1</v>
      </c>
      <c r="O3" s="5">
        <v>45</v>
      </c>
      <c r="P3" s="5">
        <v>15</v>
      </c>
      <c r="Q3" s="5">
        <v>15</v>
      </c>
      <c r="R3" s="5">
        <v>38</v>
      </c>
      <c r="S3" s="5">
        <v>78</v>
      </c>
      <c r="T3" s="5">
        <v>191</v>
      </c>
      <c r="U3" s="5">
        <v>38.200000000000003</v>
      </c>
      <c r="V3" s="5">
        <v>7601.8</v>
      </c>
      <c r="W3" s="5">
        <v>1</v>
      </c>
      <c r="X3" s="5">
        <v>5</v>
      </c>
      <c r="Y3" s="5">
        <v>1</v>
      </c>
      <c r="Z3" s="7">
        <v>58</v>
      </c>
      <c r="AA3" s="7">
        <v>50</v>
      </c>
      <c r="AB3" s="7">
        <v>0</v>
      </c>
      <c r="AC3" s="7">
        <v>0</v>
      </c>
      <c r="AD3" s="5">
        <v>60</v>
      </c>
      <c r="AE3" s="5">
        <v>168</v>
      </c>
      <c r="AF3" s="5">
        <v>33.6</v>
      </c>
      <c r="AG3" s="5">
        <v>6686.4000000000005</v>
      </c>
      <c r="AH3" s="5">
        <v>1</v>
      </c>
      <c r="AI3" s="5">
        <v>3</v>
      </c>
      <c r="AJ3" s="5">
        <v>1</v>
      </c>
      <c r="AK3" s="5">
        <v>0</v>
      </c>
      <c r="AL3" s="5">
        <v>154</v>
      </c>
      <c r="AM3" s="5">
        <v>103</v>
      </c>
      <c r="AN3" s="5">
        <v>130</v>
      </c>
      <c r="AO3" s="5">
        <v>21</v>
      </c>
      <c r="AP3" s="7">
        <v>408</v>
      </c>
      <c r="AQ3" s="7">
        <v>81.599999999999994</v>
      </c>
      <c r="AR3" s="7">
        <v>16238.4</v>
      </c>
      <c r="AS3" s="7">
        <v>1</v>
      </c>
      <c r="AT3" s="7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5">
        <v>0</v>
      </c>
      <c r="BB3" s="6">
        <v>0</v>
      </c>
      <c r="BC3" s="6">
        <v>4</v>
      </c>
      <c r="BD3" s="6">
        <v>1</v>
      </c>
      <c r="BE3" s="19">
        <v>0.87958115183246077</v>
      </c>
      <c r="BF3" s="20">
        <v>168</v>
      </c>
      <c r="BG3" s="20">
        <v>408</v>
      </c>
      <c r="BH3" s="19">
        <v>2.4285714285714284</v>
      </c>
      <c r="BI3" s="19">
        <v>36297.599999999999</v>
      </c>
      <c r="BJ3" s="19">
        <v>2.4285714285714284</v>
      </c>
      <c r="BK3" s="20">
        <v>0</v>
      </c>
      <c r="BL3" s="20">
        <v>0</v>
      </c>
      <c r="BM3" s="19" t="s">
        <v>70</v>
      </c>
      <c r="BN3" s="6">
        <v>912</v>
      </c>
      <c r="BO3" s="20">
        <v>182.4</v>
      </c>
      <c r="BP3" s="68">
        <f t="shared" ref="BP3:BP66" si="0">K3+V3+AG3+AR3+AZ3</f>
        <v>36297.599999999999</v>
      </c>
      <c r="BQ3" s="68">
        <f t="shared" ref="BQ3:BQ66" si="1">BI3-BP3</f>
        <v>0</v>
      </c>
    </row>
    <row r="4" spans="1:69" ht="12.75" outlineLevel="1" x14ac:dyDescent="0.2">
      <c r="A4" s="2" t="s">
        <v>67</v>
      </c>
      <c r="B4" s="3" t="s">
        <v>88</v>
      </c>
      <c r="C4" s="4" t="s">
        <v>71</v>
      </c>
      <c r="D4" s="4" t="s">
        <v>69</v>
      </c>
      <c r="E4" s="5">
        <v>20</v>
      </c>
      <c r="F4" s="5">
        <v>35</v>
      </c>
      <c r="G4" s="5">
        <v>0</v>
      </c>
      <c r="H4" s="5">
        <v>11</v>
      </c>
      <c r="I4" s="5">
        <v>66</v>
      </c>
      <c r="J4" s="5">
        <v>13.2</v>
      </c>
      <c r="K4" s="47">
        <v>2626.7999999999997</v>
      </c>
      <c r="L4" s="5">
        <v>1</v>
      </c>
      <c r="M4" s="5">
        <v>3</v>
      </c>
      <c r="N4" s="5">
        <v>1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7">
        <v>0</v>
      </c>
      <c r="AA4" s="7">
        <v>0</v>
      </c>
      <c r="AB4" s="7">
        <v>0</v>
      </c>
      <c r="AC4" s="7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10</v>
      </c>
      <c r="AO4" s="5">
        <v>10</v>
      </c>
      <c r="AP4" s="7">
        <v>20</v>
      </c>
      <c r="AQ4" s="7">
        <v>4</v>
      </c>
      <c r="AR4" s="7">
        <v>796</v>
      </c>
      <c r="AS4" s="7">
        <v>1</v>
      </c>
      <c r="AT4" s="7">
        <v>20</v>
      </c>
      <c r="AU4" s="6">
        <v>0</v>
      </c>
      <c r="AV4" s="6">
        <v>0</v>
      </c>
      <c r="AW4" s="6">
        <v>0</v>
      </c>
      <c r="AX4" s="6">
        <v>0</v>
      </c>
      <c r="AY4" s="6">
        <v>4</v>
      </c>
      <c r="AZ4" s="6">
        <v>840</v>
      </c>
      <c r="BA4" s="5">
        <v>1</v>
      </c>
      <c r="BB4" s="6">
        <v>20</v>
      </c>
      <c r="BC4" s="6">
        <v>2</v>
      </c>
      <c r="BD4" s="6">
        <v>1</v>
      </c>
      <c r="BE4" s="48" t="s">
        <v>70</v>
      </c>
      <c r="BF4" s="49">
        <v>0</v>
      </c>
      <c r="BG4" s="49">
        <v>20</v>
      </c>
      <c r="BH4" s="48" t="s">
        <v>70</v>
      </c>
      <c r="BI4" s="48">
        <v>4218.8</v>
      </c>
      <c r="BJ4" s="48" t="s">
        <v>70</v>
      </c>
      <c r="BK4" s="49">
        <v>0</v>
      </c>
      <c r="BL4" s="49">
        <v>20</v>
      </c>
      <c r="BM4" s="48" t="s">
        <v>70</v>
      </c>
      <c r="BN4" s="6">
        <v>106</v>
      </c>
      <c r="BO4" s="49">
        <v>21.2</v>
      </c>
      <c r="BP4" s="68">
        <f t="shared" si="0"/>
        <v>4262.7999999999993</v>
      </c>
      <c r="BQ4" s="68">
        <f t="shared" si="1"/>
        <v>-43.999999999999091</v>
      </c>
    </row>
    <row r="5" spans="1:69" ht="12.75" outlineLevel="1" x14ac:dyDescent="0.2">
      <c r="A5" s="2" t="s">
        <v>67</v>
      </c>
      <c r="B5" s="3" t="s">
        <v>89</v>
      </c>
      <c r="C5" s="4" t="s">
        <v>68</v>
      </c>
      <c r="D5" s="4" t="s">
        <v>69</v>
      </c>
      <c r="E5" s="5">
        <v>60</v>
      </c>
      <c r="F5" s="5">
        <v>20</v>
      </c>
      <c r="G5" s="5">
        <v>0</v>
      </c>
      <c r="H5" s="5">
        <v>19</v>
      </c>
      <c r="I5" s="5">
        <v>99</v>
      </c>
      <c r="J5" s="5">
        <v>19.8</v>
      </c>
      <c r="K5" s="18">
        <v>3940.2000000000003</v>
      </c>
      <c r="L5" s="5">
        <v>1</v>
      </c>
      <c r="M5" s="5">
        <v>3</v>
      </c>
      <c r="N5" s="5">
        <v>1</v>
      </c>
      <c r="O5" s="5">
        <v>35</v>
      </c>
      <c r="P5" s="5">
        <v>0</v>
      </c>
      <c r="Q5" s="5">
        <v>18</v>
      </c>
      <c r="R5" s="5">
        <v>38</v>
      </c>
      <c r="S5" s="5">
        <v>46</v>
      </c>
      <c r="T5" s="5">
        <v>137</v>
      </c>
      <c r="U5" s="5">
        <v>27.4</v>
      </c>
      <c r="V5" s="5">
        <v>5452.5999999999995</v>
      </c>
      <c r="W5" s="5">
        <v>1</v>
      </c>
      <c r="X5" s="5">
        <v>4</v>
      </c>
      <c r="Y5" s="5">
        <v>1</v>
      </c>
      <c r="Z5" s="7">
        <v>0</v>
      </c>
      <c r="AA5" s="7">
        <v>50</v>
      </c>
      <c r="AB5" s="7">
        <v>0</v>
      </c>
      <c r="AC5" s="7">
        <v>0</v>
      </c>
      <c r="AD5" s="5">
        <v>50</v>
      </c>
      <c r="AE5" s="5">
        <v>100</v>
      </c>
      <c r="AF5" s="5">
        <v>20</v>
      </c>
      <c r="AG5" s="5">
        <v>3980</v>
      </c>
      <c r="AH5" s="5">
        <v>1</v>
      </c>
      <c r="AI5" s="5">
        <v>2</v>
      </c>
      <c r="AJ5" s="5">
        <v>1</v>
      </c>
      <c r="AK5" s="5">
        <v>0</v>
      </c>
      <c r="AL5" s="5">
        <v>0</v>
      </c>
      <c r="AM5" s="5">
        <v>80</v>
      </c>
      <c r="AN5" s="5">
        <v>20</v>
      </c>
      <c r="AO5" s="5">
        <v>50</v>
      </c>
      <c r="AP5" s="7">
        <v>150</v>
      </c>
      <c r="AQ5" s="7">
        <v>30</v>
      </c>
      <c r="AR5" s="7">
        <v>5970</v>
      </c>
      <c r="AS5" s="7">
        <v>1</v>
      </c>
      <c r="AT5" s="7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5">
        <v>0</v>
      </c>
      <c r="BB5" s="6">
        <v>0</v>
      </c>
      <c r="BC5" s="6">
        <v>3</v>
      </c>
      <c r="BD5" s="6">
        <v>1</v>
      </c>
      <c r="BE5" s="19">
        <v>0.72992700729927007</v>
      </c>
      <c r="BF5" s="20">
        <v>100</v>
      </c>
      <c r="BG5" s="20">
        <v>150</v>
      </c>
      <c r="BH5" s="19">
        <v>1.5</v>
      </c>
      <c r="BI5" s="19">
        <v>19342.8</v>
      </c>
      <c r="BJ5" s="19">
        <v>1.5</v>
      </c>
      <c r="BK5" s="20">
        <v>0</v>
      </c>
      <c r="BL5" s="20">
        <v>0</v>
      </c>
      <c r="BM5" s="19" t="s">
        <v>70</v>
      </c>
      <c r="BN5" s="6">
        <v>486</v>
      </c>
      <c r="BO5" s="20">
        <v>97.2</v>
      </c>
      <c r="BP5" s="68">
        <f t="shared" si="0"/>
        <v>19342.8</v>
      </c>
      <c r="BQ5" s="68">
        <f t="shared" si="1"/>
        <v>0</v>
      </c>
    </row>
    <row r="6" spans="1:69" ht="12.75" outlineLevel="1" x14ac:dyDescent="0.2">
      <c r="A6" s="2" t="s">
        <v>67</v>
      </c>
      <c r="B6" s="3" t="s">
        <v>90</v>
      </c>
      <c r="C6" s="4" t="s">
        <v>71</v>
      </c>
      <c r="D6" s="4" t="s">
        <v>69</v>
      </c>
      <c r="E6" s="5">
        <v>110</v>
      </c>
      <c r="F6" s="5">
        <v>100</v>
      </c>
      <c r="G6" s="5">
        <v>0</v>
      </c>
      <c r="H6" s="5">
        <v>64</v>
      </c>
      <c r="I6" s="5">
        <v>274</v>
      </c>
      <c r="J6" s="5">
        <v>54.8</v>
      </c>
      <c r="K6" s="18">
        <v>10905.199999999999</v>
      </c>
      <c r="L6" s="5">
        <v>1</v>
      </c>
      <c r="M6" s="5">
        <v>3</v>
      </c>
      <c r="N6" s="5">
        <v>1</v>
      </c>
      <c r="O6" s="5">
        <v>110</v>
      </c>
      <c r="P6" s="5">
        <v>0</v>
      </c>
      <c r="Q6" s="5">
        <v>157</v>
      </c>
      <c r="R6" s="5">
        <v>0</v>
      </c>
      <c r="S6" s="5">
        <v>0</v>
      </c>
      <c r="T6" s="5">
        <v>267</v>
      </c>
      <c r="U6" s="5">
        <v>53.4</v>
      </c>
      <c r="V6" s="5">
        <v>10626.6</v>
      </c>
      <c r="W6" s="5">
        <v>1</v>
      </c>
      <c r="X6" s="5">
        <v>2</v>
      </c>
      <c r="Y6" s="5">
        <v>1</v>
      </c>
      <c r="Z6" s="7">
        <v>0</v>
      </c>
      <c r="AA6" s="7">
        <v>0</v>
      </c>
      <c r="AB6" s="7">
        <v>0</v>
      </c>
      <c r="AC6" s="7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5">
        <v>0</v>
      </c>
      <c r="BB6" s="6">
        <v>0</v>
      </c>
      <c r="BC6" s="6">
        <v>0</v>
      </c>
      <c r="BD6" s="6">
        <v>0</v>
      </c>
      <c r="BE6" s="19">
        <v>0</v>
      </c>
      <c r="BF6" s="20">
        <v>0</v>
      </c>
      <c r="BG6" s="20">
        <v>0</v>
      </c>
      <c r="BH6" s="19" t="s">
        <v>70</v>
      </c>
      <c r="BI6" s="19">
        <v>21531.8</v>
      </c>
      <c r="BJ6" s="19" t="s">
        <v>70</v>
      </c>
      <c r="BK6" s="20">
        <v>0</v>
      </c>
      <c r="BL6" s="20">
        <v>0</v>
      </c>
      <c r="BM6" s="19" t="s">
        <v>70</v>
      </c>
      <c r="BN6" s="6">
        <v>541</v>
      </c>
      <c r="BO6" s="20">
        <v>108.2</v>
      </c>
      <c r="BP6" s="68">
        <f t="shared" si="0"/>
        <v>21531.8</v>
      </c>
      <c r="BQ6" s="68">
        <f t="shared" si="1"/>
        <v>0</v>
      </c>
    </row>
    <row r="7" spans="1:69" ht="12.75" outlineLevel="1" x14ac:dyDescent="0.2">
      <c r="A7" s="2" t="s">
        <v>67</v>
      </c>
      <c r="B7" s="3" t="s">
        <v>91</v>
      </c>
      <c r="C7" s="4" t="s">
        <v>71</v>
      </c>
      <c r="D7" s="4" t="s">
        <v>69</v>
      </c>
      <c r="E7" s="5">
        <v>174</v>
      </c>
      <c r="F7" s="5">
        <v>80</v>
      </c>
      <c r="G7" s="5">
        <v>0</v>
      </c>
      <c r="H7" s="5">
        <v>51</v>
      </c>
      <c r="I7" s="5">
        <v>305</v>
      </c>
      <c r="J7" s="5">
        <v>61</v>
      </c>
      <c r="K7" s="47">
        <v>12139</v>
      </c>
      <c r="L7" s="5">
        <v>1</v>
      </c>
      <c r="M7" s="5">
        <v>3</v>
      </c>
      <c r="N7" s="5">
        <v>1</v>
      </c>
      <c r="O7" s="5">
        <v>0</v>
      </c>
      <c r="P7" s="5">
        <v>60</v>
      </c>
      <c r="Q7" s="5">
        <v>0</v>
      </c>
      <c r="R7" s="5">
        <v>0</v>
      </c>
      <c r="S7" s="5">
        <v>80</v>
      </c>
      <c r="T7" s="5">
        <v>140</v>
      </c>
      <c r="U7" s="5">
        <v>28</v>
      </c>
      <c r="V7" s="5">
        <v>5572</v>
      </c>
      <c r="W7" s="5">
        <v>1</v>
      </c>
      <c r="X7" s="5">
        <v>2</v>
      </c>
      <c r="Y7" s="5">
        <v>1</v>
      </c>
      <c r="Z7" s="7">
        <v>80</v>
      </c>
      <c r="AA7" s="7">
        <v>0</v>
      </c>
      <c r="AB7" s="7">
        <v>50</v>
      </c>
      <c r="AC7" s="7">
        <v>0</v>
      </c>
      <c r="AD7" s="5">
        <v>70</v>
      </c>
      <c r="AE7" s="5">
        <v>200</v>
      </c>
      <c r="AF7" s="5">
        <v>40</v>
      </c>
      <c r="AG7" s="5">
        <v>7960</v>
      </c>
      <c r="AH7" s="5">
        <v>1</v>
      </c>
      <c r="AI7" s="5">
        <v>3</v>
      </c>
      <c r="AJ7" s="5">
        <v>1</v>
      </c>
      <c r="AK7" s="5">
        <v>0</v>
      </c>
      <c r="AL7" s="5">
        <v>77</v>
      </c>
      <c r="AM7" s="5">
        <v>60</v>
      </c>
      <c r="AN7" s="5">
        <v>0</v>
      </c>
      <c r="AO7" s="5">
        <v>77</v>
      </c>
      <c r="AP7" s="7">
        <v>214</v>
      </c>
      <c r="AQ7" s="7">
        <v>42.8</v>
      </c>
      <c r="AR7" s="7">
        <v>8517.1999999999989</v>
      </c>
      <c r="AS7" s="7">
        <v>1</v>
      </c>
      <c r="AT7" s="7">
        <v>60</v>
      </c>
      <c r="AU7" s="6">
        <v>0</v>
      </c>
      <c r="AV7" s="6">
        <v>0</v>
      </c>
      <c r="AW7" s="6">
        <v>0</v>
      </c>
      <c r="AX7" s="6">
        <v>0</v>
      </c>
      <c r="AY7" s="6">
        <v>12</v>
      </c>
      <c r="AZ7" s="6">
        <v>2520</v>
      </c>
      <c r="BA7" s="5">
        <v>1</v>
      </c>
      <c r="BB7" s="6">
        <v>60</v>
      </c>
      <c r="BC7" s="6">
        <v>3</v>
      </c>
      <c r="BD7" s="6">
        <v>1</v>
      </c>
      <c r="BE7" s="48">
        <v>1.4285714285714286</v>
      </c>
      <c r="BF7" s="49">
        <v>200</v>
      </c>
      <c r="BG7" s="49">
        <v>214</v>
      </c>
      <c r="BH7" s="48">
        <v>1.07</v>
      </c>
      <c r="BI7" s="48">
        <v>36576.200000000004</v>
      </c>
      <c r="BJ7" s="48">
        <v>1.07</v>
      </c>
      <c r="BK7" s="49">
        <v>0</v>
      </c>
      <c r="BL7" s="49">
        <v>60</v>
      </c>
      <c r="BM7" s="48" t="s">
        <v>70</v>
      </c>
      <c r="BN7" s="6">
        <v>919</v>
      </c>
      <c r="BO7" s="49">
        <v>183.8</v>
      </c>
      <c r="BP7" s="68">
        <f t="shared" si="0"/>
        <v>36708.199999999997</v>
      </c>
      <c r="BQ7" s="68">
        <f t="shared" si="1"/>
        <v>-131.99999999999272</v>
      </c>
    </row>
    <row r="8" spans="1:69" ht="12.75" outlineLevel="1" x14ac:dyDescent="0.2">
      <c r="A8" s="2" t="s">
        <v>67</v>
      </c>
      <c r="B8" s="3" t="s">
        <v>92</v>
      </c>
      <c r="C8" s="4" t="s">
        <v>68</v>
      </c>
      <c r="D8" s="4" t="s">
        <v>69</v>
      </c>
      <c r="E8" s="5">
        <v>165</v>
      </c>
      <c r="F8" s="5">
        <v>0</v>
      </c>
      <c r="G8" s="5">
        <v>80</v>
      </c>
      <c r="H8" s="5">
        <v>72</v>
      </c>
      <c r="I8" s="5">
        <v>317</v>
      </c>
      <c r="J8" s="5">
        <v>63.4</v>
      </c>
      <c r="K8" s="47">
        <v>12616.6</v>
      </c>
      <c r="L8" s="5">
        <v>1</v>
      </c>
      <c r="M8" s="5">
        <v>3</v>
      </c>
      <c r="N8" s="5">
        <v>1</v>
      </c>
      <c r="O8" s="5">
        <v>170</v>
      </c>
      <c r="P8" s="5">
        <v>0</v>
      </c>
      <c r="Q8" s="5">
        <v>0</v>
      </c>
      <c r="R8" s="5">
        <v>0</v>
      </c>
      <c r="S8" s="5">
        <v>0</v>
      </c>
      <c r="T8" s="5">
        <v>170</v>
      </c>
      <c r="U8" s="5">
        <v>34</v>
      </c>
      <c r="V8" s="5">
        <v>6766</v>
      </c>
      <c r="W8" s="5">
        <v>1</v>
      </c>
      <c r="X8" s="5">
        <v>1</v>
      </c>
      <c r="Y8" s="5">
        <v>0</v>
      </c>
      <c r="Z8" s="7">
        <v>0</v>
      </c>
      <c r="AA8" s="7">
        <v>0</v>
      </c>
      <c r="AB8" s="7">
        <v>173</v>
      </c>
      <c r="AC8" s="7">
        <v>0</v>
      </c>
      <c r="AD8" s="5">
        <v>0</v>
      </c>
      <c r="AE8" s="5">
        <v>173</v>
      </c>
      <c r="AF8" s="5">
        <v>34.6</v>
      </c>
      <c r="AG8" s="5">
        <v>6885.4000000000005</v>
      </c>
      <c r="AH8" s="5">
        <v>1</v>
      </c>
      <c r="AI8" s="5">
        <v>1</v>
      </c>
      <c r="AJ8" s="5">
        <v>0</v>
      </c>
      <c r="AK8" s="5">
        <v>180</v>
      </c>
      <c r="AL8" s="5">
        <v>10</v>
      </c>
      <c r="AM8" s="5">
        <v>184</v>
      </c>
      <c r="AN8" s="5">
        <v>180</v>
      </c>
      <c r="AO8" s="5">
        <v>55</v>
      </c>
      <c r="AP8" s="7">
        <v>609</v>
      </c>
      <c r="AQ8" s="7">
        <v>121.8</v>
      </c>
      <c r="AR8" s="7">
        <v>24238.2</v>
      </c>
      <c r="AS8" s="7">
        <v>1</v>
      </c>
      <c r="AT8" s="7">
        <v>166</v>
      </c>
      <c r="AU8" s="6">
        <v>0</v>
      </c>
      <c r="AV8" s="6">
        <v>0</v>
      </c>
      <c r="AW8" s="6">
        <v>0</v>
      </c>
      <c r="AX8" s="6">
        <v>0</v>
      </c>
      <c r="AY8" s="6">
        <v>33.200000000000003</v>
      </c>
      <c r="AZ8" s="6">
        <v>6972.0000000000009</v>
      </c>
      <c r="BA8" s="5">
        <v>1</v>
      </c>
      <c r="BB8" s="6">
        <v>166</v>
      </c>
      <c r="BC8" s="6">
        <v>5</v>
      </c>
      <c r="BD8" s="6">
        <v>1</v>
      </c>
      <c r="BE8" s="48">
        <v>1.0176470588235293</v>
      </c>
      <c r="BF8" s="49">
        <v>173</v>
      </c>
      <c r="BG8" s="49">
        <v>609</v>
      </c>
      <c r="BH8" s="48">
        <v>3.5202312138728322</v>
      </c>
      <c r="BI8" s="48">
        <v>57113</v>
      </c>
      <c r="BJ8" s="48">
        <v>3.5202312138728322</v>
      </c>
      <c r="BK8" s="49">
        <v>180</v>
      </c>
      <c r="BL8" s="49">
        <v>166</v>
      </c>
      <c r="BM8" s="48">
        <v>0.92222222222222228</v>
      </c>
      <c r="BN8" s="6">
        <v>1435</v>
      </c>
      <c r="BO8" s="49">
        <v>287</v>
      </c>
      <c r="BP8" s="68">
        <f t="shared" si="0"/>
        <v>57478.2</v>
      </c>
      <c r="BQ8" s="68">
        <f t="shared" si="1"/>
        <v>-365.19999999999709</v>
      </c>
    </row>
    <row r="9" spans="1:69" ht="12.75" outlineLevel="1" x14ac:dyDescent="0.2">
      <c r="A9" s="2" t="s">
        <v>67</v>
      </c>
      <c r="B9" s="3" t="s">
        <v>93</v>
      </c>
      <c r="C9" s="4" t="s">
        <v>68</v>
      </c>
      <c r="D9" s="4" t="s">
        <v>69</v>
      </c>
      <c r="E9" s="5">
        <v>0</v>
      </c>
      <c r="F9" s="5">
        <v>0</v>
      </c>
      <c r="G9" s="5">
        <v>0</v>
      </c>
      <c r="H9" s="5">
        <v>23</v>
      </c>
      <c r="I9" s="5">
        <v>23</v>
      </c>
      <c r="J9" s="5">
        <v>4.5999999999999996</v>
      </c>
      <c r="K9" s="18">
        <v>915.4</v>
      </c>
      <c r="L9" s="5">
        <v>1</v>
      </c>
      <c r="M9" s="5">
        <v>1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7">
        <v>0</v>
      </c>
      <c r="AA9" s="7">
        <v>0</v>
      </c>
      <c r="AB9" s="7">
        <v>0</v>
      </c>
      <c r="AC9" s="7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5">
        <v>0</v>
      </c>
      <c r="BB9" s="6">
        <v>0</v>
      </c>
      <c r="BC9" s="6">
        <v>0</v>
      </c>
      <c r="BD9" s="6">
        <v>0</v>
      </c>
      <c r="BE9" s="19" t="s">
        <v>70</v>
      </c>
      <c r="BF9" s="20">
        <v>0</v>
      </c>
      <c r="BG9" s="20">
        <v>0</v>
      </c>
      <c r="BH9" s="19" t="s">
        <v>70</v>
      </c>
      <c r="BI9" s="19">
        <v>915.4</v>
      </c>
      <c r="BJ9" s="19" t="s">
        <v>70</v>
      </c>
      <c r="BK9" s="20">
        <v>0</v>
      </c>
      <c r="BL9" s="20">
        <v>0</v>
      </c>
      <c r="BM9" s="19" t="s">
        <v>70</v>
      </c>
      <c r="BN9" s="6">
        <v>23</v>
      </c>
      <c r="BO9" s="20">
        <v>4.5999999999999996</v>
      </c>
      <c r="BP9" s="68">
        <f t="shared" si="0"/>
        <v>915.4</v>
      </c>
      <c r="BQ9" s="68">
        <f t="shared" si="1"/>
        <v>0</v>
      </c>
    </row>
    <row r="10" spans="1:69" ht="12.75" outlineLevel="1" x14ac:dyDescent="0.2">
      <c r="A10" s="2" t="s">
        <v>67</v>
      </c>
      <c r="B10" s="3" t="s">
        <v>94</v>
      </c>
      <c r="C10" s="4" t="s">
        <v>68</v>
      </c>
      <c r="D10" s="4" t="s">
        <v>69</v>
      </c>
      <c r="E10" s="5">
        <v>100</v>
      </c>
      <c r="F10" s="5">
        <v>0</v>
      </c>
      <c r="G10" s="5">
        <v>0</v>
      </c>
      <c r="H10" s="5">
        <v>10</v>
      </c>
      <c r="I10" s="5">
        <v>110</v>
      </c>
      <c r="J10" s="5">
        <v>22</v>
      </c>
      <c r="K10" s="18">
        <v>4378</v>
      </c>
      <c r="L10" s="5">
        <v>1</v>
      </c>
      <c r="M10" s="5">
        <v>2</v>
      </c>
      <c r="N10" s="5">
        <v>1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7">
        <v>0</v>
      </c>
      <c r="AA10" s="7">
        <v>0</v>
      </c>
      <c r="AB10" s="7">
        <v>0</v>
      </c>
      <c r="AC10" s="7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5">
        <v>0</v>
      </c>
      <c r="BB10" s="6">
        <v>0</v>
      </c>
      <c r="BC10" s="6">
        <v>0</v>
      </c>
      <c r="BD10" s="6">
        <v>0</v>
      </c>
      <c r="BE10" s="19" t="s">
        <v>70</v>
      </c>
      <c r="BF10" s="20">
        <v>0</v>
      </c>
      <c r="BG10" s="20">
        <v>0</v>
      </c>
      <c r="BH10" s="19" t="s">
        <v>70</v>
      </c>
      <c r="BI10" s="19">
        <v>4378</v>
      </c>
      <c r="BJ10" s="19" t="s">
        <v>70</v>
      </c>
      <c r="BK10" s="20">
        <v>0</v>
      </c>
      <c r="BL10" s="20">
        <v>0</v>
      </c>
      <c r="BM10" s="19" t="s">
        <v>70</v>
      </c>
      <c r="BN10" s="6">
        <v>110</v>
      </c>
      <c r="BO10" s="20">
        <v>22</v>
      </c>
      <c r="BP10" s="68">
        <f t="shared" si="0"/>
        <v>4378</v>
      </c>
      <c r="BQ10" s="68">
        <f t="shared" si="1"/>
        <v>0</v>
      </c>
    </row>
    <row r="11" spans="1:69" ht="12.75" outlineLevel="1" x14ac:dyDescent="0.2">
      <c r="A11" s="2" t="s">
        <v>67</v>
      </c>
      <c r="B11" s="3" t="s">
        <v>95</v>
      </c>
      <c r="C11" s="4" t="s">
        <v>68</v>
      </c>
      <c r="D11" s="4" t="s">
        <v>69</v>
      </c>
      <c r="E11" s="5">
        <v>34</v>
      </c>
      <c r="F11" s="5">
        <v>20</v>
      </c>
      <c r="G11" s="5">
        <v>0</v>
      </c>
      <c r="H11" s="5">
        <v>4</v>
      </c>
      <c r="I11" s="5">
        <v>58</v>
      </c>
      <c r="J11" s="5">
        <v>11.6</v>
      </c>
      <c r="K11" s="18">
        <v>2308.4</v>
      </c>
      <c r="L11" s="5">
        <v>1</v>
      </c>
      <c r="M11" s="5">
        <v>3</v>
      </c>
      <c r="N11" s="5">
        <v>1</v>
      </c>
      <c r="O11" s="5">
        <v>20</v>
      </c>
      <c r="P11" s="5">
        <v>20</v>
      </c>
      <c r="Q11" s="5">
        <v>0</v>
      </c>
      <c r="R11" s="5">
        <v>30</v>
      </c>
      <c r="S11" s="5">
        <v>0</v>
      </c>
      <c r="T11" s="5">
        <v>70</v>
      </c>
      <c r="U11" s="5">
        <v>14</v>
      </c>
      <c r="V11" s="5">
        <v>2786</v>
      </c>
      <c r="W11" s="5">
        <v>1</v>
      </c>
      <c r="X11" s="5">
        <v>3</v>
      </c>
      <c r="Y11" s="5">
        <v>1</v>
      </c>
      <c r="Z11" s="7">
        <v>0</v>
      </c>
      <c r="AA11" s="7">
        <v>0</v>
      </c>
      <c r="AB11" s="7">
        <v>10</v>
      </c>
      <c r="AC11" s="7">
        <v>0</v>
      </c>
      <c r="AD11" s="5">
        <v>0</v>
      </c>
      <c r="AE11" s="5">
        <v>10</v>
      </c>
      <c r="AF11" s="5">
        <v>2</v>
      </c>
      <c r="AG11" s="5">
        <v>398</v>
      </c>
      <c r="AH11" s="5">
        <v>1</v>
      </c>
      <c r="AI11" s="5">
        <v>1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5">
        <v>0</v>
      </c>
      <c r="BB11" s="6">
        <v>0</v>
      </c>
      <c r="BC11" s="6">
        <v>0</v>
      </c>
      <c r="BD11" s="6">
        <v>0</v>
      </c>
      <c r="BE11" s="19">
        <v>0.14285714285714285</v>
      </c>
      <c r="BF11" s="20">
        <v>10</v>
      </c>
      <c r="BG11" s="20">
        <v>0</v>
      </c>
      <c r="BH11" s="19">
        <v>0</v>
      </c>
      <c r="BI11" s="19">
        <v>5492.4000000000005</v>
      </c>
      <c r="BJ11" s="19">
        <v>0</v>
      </c>
      <c r="BK11" s="20">
        <v>0</v>
      </c>
      <c r="BL11" s="20">
        <v>0</v>
      </c>
      <c r="BM11" s="19" t="s">
        <v>70</v>
      </c>
      <c r="BN11" s="6">
        <v>138</v>
      </c>
      <c r="BO11" s="20">
        <v>27.6</v>
      </c>
      <c r="BP11" s="68">
        <f t="shared" si="0"/>
        <v>5492.4</v>
      </c>
      <c r="BQ11" s="68">
        <f t="shared" si="1"/>
        <v>0</v>
      </c>
    </row>
    <row r="12" spans="1:69" ht="12.75" outlineLevel="1" x14ac:dyDescent="0.2">
      <c r="A12" s="2" t="s">
        <v>67</v>
      </c>
      <c r="B12" s="3" t="s">
        <v>96</v>
      </c>
      <c r="C12" s="4" t="s">
        <v>72</v>
      </c>
      <c r="D12" s="4" t="s">
        <v>73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18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7">
        <v>0</v>
      </c>
      <c r="AA12" s="7">
        <v>0</v>
      </c>
      <c r="AB12" s="7">
        <v>0</v>
      </c>
      <c r="AC12" s="7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408</v>
      </c>
      <c r="AN12" s="5">
        <v>0</v>
      </c>
      <c r="AO12" s="5">
        <v>0</v>
      </c>
      <c r="AP12" s="7">
        <v>408</v>
      </c>
      <c r="AQ12" s="7">
        <v>81.599999999999994</v>
      </c>
      <c r="AR12" s="7">
        <v>16238.4</v>
      </c>
      <c r="AS12" s="7">
        <v>1</v>
      </c>
      <c r="AT12" s="7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5">
        <v>0</v>
      </c>
      <c r="BB12" s="6">
        <v>0</v>
      </c>
      <c r="BC12" s="6">
        <v>1</v>
      </c>
      <c r="BD12" s="6">
        <v>0</v>
      </c>
      <c r="BE12" s="19" t="s">
        <v>70</v>
      </c>
      <c r="BF12" s="20">
        <v>0</v>
      </c>
      <c r="BG12" s="20">
        <v>408</v>
      </c>
      <c r="BH12" s="19" t="s">
        <v>70</v>
      </c>
      <c r="BI12" s="19">
        <v>16238.4</v>
      </c>
      <c r="BJ12" s="19" t="s">
        <v>70</v>
      </c>
      <c r="BK12" s="20">
        <v>0</v>
      </c>
      <c r="BL12" s="20">
        <v>0</v>
      </c>
      <c r="BM12" s="19" t="s">
        <v>70</v>
      </c>
      <c r="BN12" s="6">
        <v>408</v>
      </c>
      <c r="BO12" s="20">
        <v>81.599999999999994</v>
      </c>
      <c r="BP12" s="68">
        <f t="shared" si="0"/>
        <v>16238.4</v>
      </c>
      <c r="BQ12" s="68">
        <f t="shared" si="1"/>
        <v>0</v>
      </c>
    </row>
    <row r="13" spans="1:69" ht="12.75" outlineLevel="1" x14ac:dyDescent="0.2">
      <c r="A13" s="2" t="s">
        <v>67</v>
      </c>
      <c r="B13" s="3" t="s">
        <v>97</v>
      </c>
      <c r="C13" s="4" t="s">
        <v>68</v>
      </c>
      <c r="D13" s="4" t="s">
        <v>69</v>
      </c>
      <c r="E13" s="5">
        <v>0</v>
      </c>
      <c r="F13" s="5">
        <v>0</v>
      </c>
      <c r="G13" s="5">
        <v>0</v>
      </c>
      <c r="H13" s="5">
        <v>20</v>
      </c>
      <c r="I13" s="5">
        <v>20</v>
      </c>
      <c r="J13" s="5">
        <v>4</v>
      </c>
      <c r="K13" s="18">
        <v>796</v>
      </c>
      <c r="L13" s="5">
        <v>1</v>
      </c>
      <c r="M13" s="5">
        <v>1</v>
      </c>
      <c r="N13" s="5">
        <v>0</v>
      </c>
      <c r="O13" s="5">
        <v>30</v>
      </c>
      <c r="P13" s="5">
        <v>30</v>
      </c>
      <c r="Q13" s="5">
        <v>0</v>
      </c>
      <c r="R13" s="5">
        <v>0</v>
      </c>
      <c r="S13" s="5">
        <v>20</v>
      </c>
      <c r="T13" s="5">
        <v>80</v>
      </c>
      <c r="U13" s="5">
        <v>16</v>
      </c>
      <c r="V13" s="5">
        <v>3184</v>
      </c>
      <c r="W13" s="5">
        <v>1</v>
      </c>
      <c r="X13" s="5">
        <v>3</v>
      </c>
      <c r="Y13" s="5">
        <v>1</v>
      </c>
      <c r="Z13" s="7">
        <v>59</v>
      </c>
      <c r="AA13" s="7">
        <v>50</v>
      </c>
      <c r="AB13" s="7">
        <v>0</v>
      </c>
      <c r="AC13" s="7">
        <v>20</v>
      </c>
      <c r="AD13" s="5">
        <v>15</v>
      </c>
      <c r="AE13" s="5">
        <v>144</v>
      </c>
      <c r="AF13" s="5">
        <v>28.8</v>
      </c>
      <c r="AG13" s="5">
        <v>5731.2</v>
      </c>
      <c r="AH13" s="5">
        <v>1</v>
      </c>
      <c r="AI13" s="5">
        <v>4</v>
      </c>
      <c r="AJ13" s="5">
        <v>1</v>
      </c>
      <c r="AK13" s="5">
        <v>0</v>
      </c>
      <c r="AL13" s="5">
        <v>55</v>
      </c>
      <c r="AM13" s="5">
        <v>20</v>
      </c>
      <c r="AN13" s="5">
        <v>55</v>
      </c>
      <c r="AO13" s="5">
        <v>66</v>
      </c>
      <c r="AP13" s="7">
        <v>196</v>
      </c>
      <c r="AQ13" s="7">
        <v>39.200000000000003</v>
      </c>
      <c r="AR13" s="7">
        <v>7800.8</v>
      </c>
      <c r="AS13" s="7">
        <v>1</v>
      </c>
      <c r="AT13" s="7">
        <v>20</v>
      </c>
      <c r="AU13" s="6">
        <v>0</v>
      </c>
      <c r="AV13" s="6">
        <v>0</v>
      </c>
      <c r="AW13" s="6">
        <v>0</v>
      </c>
      <c r="AX13" s="6">
        <v>0</v>
      </c>
      <c r="AY13" s="6">
        <v>4</v>
      </c>
      <c r="AZ13" s="6">
        <v>840</v>
      </c>
      <c r="BA13" s="5">
        <v>1</v>
      </c>
      <c r="BB13" s="6">
        <v>20</v>
      </c>
      <c r="BC13" s="6">
        <v>4</v>
      </c>
      <c r="BD13" s="6">
        <v>1</v>
      </c>
      <c r="BE13" s="19">
        <v>1.8</v>
      </c>
      <c r="BF13" s="20">
        <v>144</v>
      </c>
      <c r="BG13" s="20">
        <v>196</v>
      </c>
      <c r="BH13" s="19">
        <v>1.3611111111111112</v>
      </c>
      <c r="BI13" s="19">
        <v>18308</v>
      </c>
      <c r="BJ13" s="19">
        <v>1.3611111111111112</v>
      </c>
      <c r="BK13" s="20">
        <v>0</v>
      </c>
      <c r="BL13" s="20">
        <v>20</v>
      </c>
      <c r="BM13" s="19" t="s">
        <v>70</v>
      </c>
      <c r="BN13" s="6">
        <v>460</v>
      </c>
      <c r="BO13" s="20">
        <v>92</v>
      </c>
      <c r="BP13" s="68">
        <f t="shared" si="0"/>
        <v>18352</v>
      </c>
      <c r="BQ13" s="68">
        <f t="shared" si="1"/>
        <v>-44</v>
      </c>
    </row>
    <row r="14" spans="1:69" ht="12.75" outlineLevel="1" x14ac:dyDescent="0.2">
      <c r="A14" s="2" t="s">
        <v>67</v>
      </c>
      <c r="B14" s="3" t="s">
        <v>98</v>
      </c>
      <c r="C14" s="4" t="s">
        <v>68</v>
      </c>
      <c r="D14" s="4" t="s">
        <v>74</v>
      </c>
      <c r="E14" s="5">
        <v>0</v>
      </c>
      <c r="F14" s="5">
        <v>0</v>
      </c>
      <c r="G14" s="5">
        <v>0</v>
      </c>
      <c r="H14" s="5">
        <v>50</v>
      </c>
      <c r="I14" s="5">
        <v>50</v>
      </c>
      <c r="J14" s="5">
        <v>10</v>
      </c>
      <c r="K14" s="18">
        <v>1990</v>
      </c>
      <c r="L14" s="5">
        <v>1</v>
      </c>
      <c r="M14" s="5">
        <v>1</v>
      </c>
      <c r="N14" s="5">
        <v>0</v>
      </c>
      <c r="O14" s="5">
        <v>60</v>
      </c>
      <c r="P14" s="5">
        <v>0</v>
      </c>
      <c r="Q14" s="5">
        <v>0</v>
      </c>
      <c r="R14" s="5">
        <v>30</v>
      </c>
      <c r="S14" s="5">
        <v>74</v>
      </c>
      <c r="T14" s="5">
        <v>164</v>
      </c>
      <c r="U14" s="5">
        <v>32.799999999999997</v>
      </c>
      <c r="V14" s="5">
        <v>6527.2</v>
      </c>
      <c r="W14" s="5">
        <v>1</v>
      </c>
      <c r="X14" s="5">
        <v>3</v>
      </c>
      <c r="Y14" s="5">
        <v>1</v>
      </c>
      <c r="Z14" s="7">
        <v>90</v>
      </c>
      <c r="AA14" s="7">
        <v>25</v>
      </c>
      <c r="AB14" s="7">
        <v>77</v>
      </c>
      <c r="AC14" s="7">
        <v>10</v>
      </c>
      <c r="AD14" s="5">
        <v>50</v>
      </c>
      <c r="AE14" s="5">
        <v>252</v>
      </c>
      <c r="AF14" s="5">
        <v>50.4</v>
      </c>
      <c r="AG14" s="5">
        <v>10029.6</v>
      </c>
      <c r="AH14" s="5">
        <v>1</v>
      </c>
      <c r="AI14" s="5">
        <v>5</v>
      </c>
      <c r="AJ14" s="5">
        <v>1</v>
      </c>
      <c r="AK14" s="5">
        <v>50</v>
      </c>
      <c r="AL14" s="5">
        <v>0</v>
      </c>
      <c r="AM14" s="5">
        <v>77</v>
      </c>
      <c r="AN14" s="5">
        <v>0</v>
      </c>
      <c r="AO14" s="5">
        <v>120</v>
      </c>
      <c r="AP14" s="7">
        <v>247</v>
      </c>
      <c r="AQ14" s="7">
        <v>49.4</v>
      </c>
      <c r="AR14" s="7">
        <v>9830.6</v>
      </c>
      <c r="AS14" s="7">
        <v>1</v>
      </c>
      <c r="AT14" s="7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5">
        <v>0</v>
      </c>
      <c r="BB14" s="6">
        <v>0</v>
      </c>
      <c r="BC14" s="6">
        <v>3</v>
      </c>
      <c r="BD14" s="6">
        <v>1</v>
      </c>
      <c r="BE14" s="19">
        <v>1.5365853658536586</v>
      </c>
      <c r="BF14" s="20">
        <v>252</v>
      </c>
      <c r="BG14" s="20">
        <v>247</v>
      </c>
      <c r="BH14" s="19">
        <v>0.98015873015873012</v>
      </c>
      <c r="BI14" s="19">
        <v>28377.399999999998</v>
      </c>
      <c r="BJ14" s="19">
        <v>0.98015873015873012</v>
      </c>
      <c r="BK14" s="20">
        <v>50</v>
      </c>
      <c r="BL14" s="20">
        <v>0</v>
      </c>
      <c r="BM14" s="19">
        <v>0</v>
      </c>
      <c r="BN14" s="6">
        <v>713</v>
      </c>
      <c r="BO14" s="20">
        <v>142.6</v>
      </c>
      <c r="BP14" s="68">
        <f t="shared" si="0"/>
        <v>28377.4</v>
      </c>
      <c r="BQ14" s="68">
        <f t="shared" si="1"/>
        <v>0</v>
      </c>
    </row>
    <row r="15" spans="1:69" ht="12.75" outlineLevel="1" x14ac:dyDescent="0.2">
      <c r="A15" s="2" t="s">
        <v>67</v>
      </c>
      <c r="B15" s="3" t="s">
        <v>99</v>
      </c>
      <c r="C15" s="4" t="s">
        <v>68</v>
      </c>
      <c r="D15" s="4" t="s">
        <v>74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18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7">
        <v>102</v>
      </c>
      <c r="AA15" s="7">
        <v>0</v>
      </c>
      <c r="AB15" s="7">
        <v>0</v>
      </c>
      <c r="AC15" s="7">
        <v>0</v>
      </c>
      <c r="AD15" s="5">
        <v>0</v>
      </c>
      <c r="AE15" s="5">
        <v>102</v>
      </c>
      <c r="AF15" s="5">
        <v>20.399999999999999</v>
      </c>
      <c r="AG15" s="5">
        <v>4059.6</v>
      </c>
      <c r="AH15" s="5">
        <v>1</v>
      </c>
      <c r="AI15" s="5">
        <v>1</v>
      </c>
      <c r="AJ15" s="5">
        <v>0</v>
      </c>
      <c r="AK15" s="5">
        <v>51</v>
      </c>
      <c r="AL15" s="5">
        <v>80</v>
      </c>
      <c r="AM15" s="5">
        <v>0</v>
      </c>
      <c r="AN15" s="5">
        <v>45</v>
      </c>
      <c r="AO15" s="5">
        <v>0</v>
      </c>
      <c r="AP15" s="7">
        <v>176</v>
      </c>
      <c r="AQ15" s="7">
        <v>35.200000000000003</v>
      </c>
      <c r="AR15" s="7">
        <v>7004.8</v>
      </c>
      <c r="AS15" s="7">
        <v>1</v>
      </c>
      <c r="AT15" s="7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5">
        <v>0</v>
      </c>
      <c r="BB15" s="6">
        <v>0</v>
      </c>
      <c r="BC15" s="6">
        <v>3</v>
      </c>
      <c r="BD15" s="6">
        <v>1</v>
      </c>
      <c r="BE15" s="19" t="s">
        <v>70</v>
      </c>
      <c r="BF15" s="20">
        <v>102</v>
      </c>
      <c r="BG15" s="20">
        <v>176</v>
      </c>
      <c r="BH15" s="19">
        <v>1.7254901960784315</v>
      </c>
      <c r="BI15" s="19">
        <v>11064.4</v>
      </c>
      <c r="BJ15" s="19">
        <v>1.7254901960784315</v>
      </c>
      <c r="BK15" s="20">
        <v>51</v>
      </c>
      <c r="BL15" s="20">
        <v>0</v>
      </c>
      <c r="BM15" s="19">
        <v>0</v>
      </c>
      <c r="BN15" s="6">
        <v>278</v>
      </c>
      <c r="BO15" s="20">
        <v>55.6</v>
      </c>
      <c r="BP15" s="68">
        <f t="shared" si="0"/>
        <v>11064.4</v>
      </c>
      <c r="BQ15" s="68">
        <f t="shared" si="1"/>
        <v>0</v>
      </c>
    </row>
    <row r="16" spans="1:69" ht="12.75" outlineLevel="1" x14ac:dyDescent="0.2">
      <c r="A16" s="2" t="s">
        <v>67</v>
      </c>
      <c r="B16" s="3" t="s">
        <v>100</v>
      </c>
      <c r="C16" s="4" t="s">
        <v>75</v>
      </c>
      <c r="D16" s="4" t="s">
        <v>73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18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7">
        <v>0</v>
      </c>
      <c r="AA16" s="7">
        <v>0</v>
      </c>
      <c r="AB16" s="7">
        <v>0</v>
      </c>
      <c r="AC16" s="7">
        <v>0</v>
      </c>
      <c r="AD16" s="5">
        <v>120</v>
      </c>
      <c r="AE16" s="5">
        <v>120</v>
      </c>
      <c r="AF16" s="5">
        <v>24</v>
      </c>
      <c r="AG16" s="5">
        <v>4776</v>
      </c>
      <c r="AH16" s="5">
        <v>1</v>
      </c>
      <c r="AI16" s="5">
        <v>1</v>
      </c>
      <c r="AJ16" s="5">
        <v>0</v>
      </c>
      <c r="AK16" s="5">
        <v>0</v>
      </c>
      <c r="AL16" s="5">
        <v>0</v>
      </c>
      <c r="AM16" s="5">
        <v>46</v>
      </c>
      <c r="AN16" s="5">
        <v>0</v>
      </c>
      <c r="AO16" s="5">
        <v>0</v>
      </c>
      <c r="AP16" s="7">
        <v>46</v>
      </c>
      <c r="AQ16" s="7">
        <v>9.1999999999999993</v>
      </c>
      <c r="AR16" s="7">
        <v>1830.8</v>
      </c>
      <c r="AS16" s="7">
        <v>1</v>
      </c>
      <c r="AT16" s="7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5">
        <v>0</v>
      </c>
      <c r="BB16" s="6">
        <v>0</v>
      </c>
      <c r="BC16" s="6">
        <v>1</v>
      </c>
      <c r="BD16" s="6">
        <v>0</v>
      </c>
      <c r="BE16" s="19" t="s">
        <v>70</v>
      </c>
      <c r="BF16" s="20">
        <v>120</v>
      </c>
      <c r="BG16" s="20">
        <v>46</v>
      </c>
      <c r="BH16" s="19">
        <v>0.38333333333333336</v>
      </c>
      <c r="BI16" s="19">
        <v>6606.8</v>
      </c>
      <c r="BJ16" s="19">
        <v>0.38333333333333336</v>
      </c>
      <c r="BK16" s="20">
        <v>0</v>
      </c>
      <c r="BL16" s="20">
        <v>0</v>
      </c>
      <c r="BM16" s="19" t="s">
        <v>70</v>
      </c>
      <c r="BN16" s="6">
        <v>166</v>
      </c>
      <c r="BO16" s="20">
        <v>33.200000000000003</v>
      </c>
      <c r="BP16" s="68">
        <f t="shared" si="0"/>
        <v>6606.8</v>
      </c>
      <c r="BQ16" s="68">
        <f t="shared" si="1"/>
        <v>0</v>
      </c>
    </row>
    <row r="17" spans="1:69" ht="12.75" outlineLevel="1" x14ac:dyDescent="0.2">
      <c r="A17" s="2" t="s">
        <v>67</v>
      </c>
      <c r="B17" s="3" t="s">
        <v>101</v>
      </c>
      <c r="C17" s="4" t="s">
        <v>75</v>
      </c>
      <c r="D17" s="4" t="s">
        <v>73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18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7">
        <v>0</v>
      </c>
      <c r="AA17" s="7">
        <v>0</v>
      </c>
      <c r="AB17" s="7">
        <v>0</v>
      </c>
      <c r="AC17" s="7">
        <v>0</v>
      </c>
      <c r="AD17" s="5">
        <v>70</v>
      </c>
      <c r="AE17" s="5">
        <v>70</v>
      </c>
      <c r="AF17" s="5">
        <v>14</v>
      </c>
      <c r="AG17" s="5">
        <v>2786</v>
      </c>
      <c r="AH17" s="5">
        <v>1</v>
      </c>
      <c r="AI17" s="5">
        <v>1</v>
      </c>
      <c r="AJ17" s="5">
        <v>0</v>
      </c>
      <c r="AK17" s="5">
        <v>0</v>
      </c>
      <c r="AL17" s="5">
        <v>0</v>
      </c>
      <c r="AM17" s="5">
        <v>50</v>
      </c>
      <c r="AN17" s="5">
        <v>0</v>
      </c>
      <c r="AO17" s="5">
        <v>100</v>
      </c>
      <c r="AP17" s="7">
        <v>150</v>
      </c>
      <c r="AQ17" s="7">
        <v>30</v>
      </c>
      <c r="AR17" s="7">
        <v>5970</v>
      </c>
      <c r="AS17" s="7">
        <v>1</v>
      </c>
      <c r="AT17" s="7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5">
        <v>0</v>
      </c>
      <c r="BB17" s="6">
        <v>0</v>
      </c>
      <c r="BC17" s="6">
        <v>2</v>
      </c>
      <c r="BD17" s="6">
        <v>1</v>
      </c>
      <c r="BE17" s="19" t="s">
        <v>70</v>
      </c>
      <c r="BF17" s="20">
        <v>70</v>
      </c>
      <c r="BG17" s="20">
        <v>150</v>
      </c>
      <c r="BH17" s="19">
        <v>2.1428571428571428</v>
      </c>
      <c r="BI17" s="19">
        <v>8756</v>
      </c>
      <c r="BJ17" s="19">
        <v>2.1428571428571428</v>
      </c>
      <c r="BK17" s="20">
        <v>0</v>
      </c>
      <c r="BL17" s="20">
        <v>0</v>
      </c>
      <c r="BM17" s="19" t="s">
        <v>70</v>
      </c>
      <c r="BN17" s="6">
        <v>220</v>
      </c>
      <c r="BO17" s="20">
        <v>44</v>
      </c>
      <c r="BP17" s="68">
        <f t="shared" si="0"/>
        <v>8756</v>
      </c>
      <c r="BQ17" s="68">
        <f t="shared" si="1"/>
        <v>0</v>
      </c>
    </row>
    <row r="18" spans="1:69" ht="12.75" outlineLevel="1" x14ac:dyDescent="0.2">
      <c r="A18" s="2" t="s">
        <v>67</v>
      </c>
      <c r="B18" s="3" t="s">
        <v>102</v>
      </c>
      <c r="C18" s="4" t="s">
        <v>68</v>
      </c>
      <c r="D18" s="4" t="s">
        <v>74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18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7">
        <v>35</v>
      </c>
      <c r="AA18" s="7">
        <v>21</v>
      </c>
      <c r="AB18" s="7">
        <v>22</v>
      </c>
      <c r="AC18" s="7">
        <v>20</v>
      </c>
      <c r="AD18" s="5">
        <v>0</v>
      </c>
      <c r="AE18" s="5">
        <v>98</v>
      </c>
      <c r="AF18" s="5">
        <v>19.600000000000001</v>
      </c>
      <c r="AG18" s="5">
        <v>3900.4</v>
      </c>
      <c r="AH18" s="5">
        <v>1</v>
      </c>
      <c r="AI18" s="5">
        <v>4</v>
      </c>
      <c r="AJ18" s="5">
        <v>1</v>
      </c>
      <c r="AK18" s="5">
        <v>25</v>
      </c>
      <c r="AL18" s="5">
        <v>20</v>
      </c>
      <c r="AM18" s="5">
        <v>35</v>
      </c>
      <c r="AN18" s="5">
        <v>15</v>
      </c>
      <c r="AO18" s="5">
        <v>0</v>
      </c>
      <c r="AP18" s="7">
        <v>95</v>
      </c>
      <c r="AQ18" s="7">
        <v>19</v>
      </c>
      <c r="AR18" s="7">
        <v>3781</v>
      </c>
      <c r="AS18" s="7">
        <v>1</v>
      </c>
      <c r="AT18" s="7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5">
        <v>0</v>
      </c>
      <c r="BB18" s="6">
        <v>0</v>
      </c>
      <c r="BC18" s="6">
        <v>4</v>
      </c>
      <c r="BD18" s="6">
        <v>1</v>
      </c>
      <c r="BE18" s="19" t="s">
        <v>70</v>
      </c>
      <c r="BF18" s="20">
        <v>98</v>
      </c>
      <c r="BG18" s="20">
        <v>95</v>
      </c>
      <c r="BH18" s="19">
        <v>0.96938775510204078</v>
      </c>
      <c r="BI18" s="19">
        <v>7681.4000000000005</v>
      </c>
      <c r="BJ18" s="19">
        <v>0.96938775510204078</v>
      </c>
      <c r="BK18" s="20">
        <v>25</v>
      </c>
      <c r="BL18" s="20">
        <v>0</v>
      </c>
      <c r="BM18" s="19">
        <v>0</v>
      </c>
      <c r="BN18" s="6">
        <v>193</v>
      </c>
      <c r="BO18" s="20">
        <v>38.6</v>
      </c>
      <c r="BP18" s="68">
        <f t="shared" si="0"/>
        <v>7681.4</v>
      </c>
      <c r="BQ18" s="68">
        <f t="shared" si="1"/>
        <v>0</v>
      </c>
    </row>
    <row r="19" spans="1:69" ht="12.75" outlineLevel="1" x14ac:dyDescent="0.2">
      <c r="A19" s="2" t="s">
        <v>67</v>
      </c>
      <c r="B19" s="3" t="s">
        <v>103</v>
      </c>
      <c r="C19" s="4" t="s">
        <v>68</v>
      </c>
      <c r="D19" s="4" t="s">
        <v>74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18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10</v>
      </c>
      <c r="T19" s="5">
        <v>10</v>
      </c>
      <c r="U19" s="5">
        <v>2</v>
      </c>
      <c r="V19" s="5">
        <v>398</v>
      </c>
      <c r="W19" s="5">
        <v>1</v>
      </c>
      <c r="X19" s="5">
        <v>1</v>
      </c>
      <c r="Y19" s="5">
        <v>0</v>
      </c>
      <c r="Z19" s="7">
        <v>40</v>
      </c>
      <c r="AA19" s="7">
        <v>26</v>
      </c>
      <c r="AB19" s="7">
        <v>37</v>
      </c>
      <c r="AC19" s="7">
        <v>0</v>
      </c>
      <c r="AD19" s="5">
        <v>23</v>
      </c>
      <c r="AE19" s="5">
        <v>126</v>
      </c>
      <c r="AF19" s="5">
        <v>25.2</v>
      </c>
      <c r="AG19" s="5">
        <v>5014.8</v>
      </c>
      <c r="AH19" s="5">
        <v>1</v>
      </c>
      <c r="AI19" s="5">
        <v>4</v>
      </c>
      <c r="AJ19" s="5">
        <v>1</v>
      </c>
      <c r="AK19" s="5">
        <v>0</v>
      </c>
      <c r="AL19" s="5">
        <v>0</v>
      </c>
      <c r="AM19" s="5">
        <v>38</v>
      </c>
      <c r="AN19" s="5">
        <v>35</v>
      </c>
      <c r="AO19" s="5">
        <v>60</v>
      </c>
      <c r="AP19" s="7">
        <v>133</v>
      </c>
      <c r="AQ19" s="7">
        <v>26.6</v>
      </c>
      <c r="AR19" s="7">
        <v>5293.4000000000005</v>
      </c>
      <c r="AS19" s="7">
        <v>1</v>
      </c>
      <c r="AT19" s="7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5">
        <v>0</v>
      </c>
      <c r="BB19" s="6">
        <v>0</v>
      </c>
      <c r="BC19" s="6">
        <v>3</v>
      </c>
      <c r="BD19" s="6">
        <v>1</v>
      </c>
      <c r="BE19" s="19">
        <v>12.6</v>
      </c>
      <c r="BF19" s="20">
        <v>126</v>
      </c>
      <c r="BG19" s="20">
        <v>133</v>
      </c>
      <c r="BH19" s="19">
        <v>1.0555555555555556</v>
      </c>
      <c r="BI19" s="19">
        <v>10706.199999999999</v>
      </c>
      <c r="BJ19" s="19">
        <v>1.0555555555555556</v>
      </c>
      <c r="BK19" s="20">
        <v>0</v>
      </c>
      <c r="BL19" s="20">
        <v>0</v>
      </c>
      <c r="BM19" s="19" t="s">
        <v>70</v>
      </c>
      <c r="BN19" s="6">
        <v>269</v>
      </c>
      <c r="BO19" s="20">
        <v>53.8</v>
      </c>
      <c r="BP19" s="68">
        <f t="shared" si="0"/>
        <v>10706.2</v>
      </c>
      <c r="BQ19" s="68">
        <f t="shared" si="1"/>
        <v>0</v>
      </c>
    </row>
    <row r="20" spans="1:69" ht="12.75" outlineLevel="1" x14ac:dyDescent="0.2">
      <c r="A20" s="2" t="s">
        <v>67</v>
      </c>
      <c r="B20" s="3" t="s">
        <v>104</v>
      </c>
      <c r="C20" s="4" t="s">
        <v>68</v>
      </c>
      <c r="D20" s="4" t="s">
        <v>74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18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7">
        <v>10</v>
      </c>
      <c r="AA20" s="7">
        <v>0</v>
      </c>
      <c r="AB20" s="7">
        <v>0</v>
      </c>
      <c r="AC20" s="7">
        <v>0</v>
      </c>
      <c r="AD20" s="5">
        <v>0</v>
      </c>
      <c r="AE20" s="5">
        <v>10</v>
      </c>
      <c r="AF20" s="5">
        <v>2</v>
      </c>
      <c r="AG20" s="5">
        <v>398</v>
      </c>
      <c r="AH20" s="5">
        <v>1</v>
      </c>
      <c r="AI20" s="5">
        <v>1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5">
        <v>0</v>
      </c>
      <c r="BB20" s="6">
        <v>0</v>
      </c>
      <c r="BC20" s="6">
        <v>0</v>
      </c>
      <c r="BD20" s="6">
        <v>0</v>
      </c>
      <c r="BE20" s="19" t="s">
        <v>70</v>
      </c>
      <c r="BF20" s="20">
        <v>10</v>
      </c>
      <c r="BG20" s="20">
        <v>0</v>
      </c>
      <c r="BH20" s="19">
        <v>0</v>
      </c>
      <c r="BI20" s="19">
        <v>398</v>
      </c>
      <c r="BJ20" s="19">
        <v>0</v>
      </c>
      <c r="BK20" s="20">
        <v>0</v>
      </c>
      <c r="BL20" s="20">
        <v>0</v>
      </c>
      <c r="BM20" s="19" t="s">
        <v>70</v>
      </c>
      <c r="BN20" s="6">
        <v>10</v>
      </c>
      <c r="BO20" s="20">
        <v>2</v>
      </c>
      <c r="BP20" s="68">
        <f t="shared" si="0"/>
        <v>398</v>
      </c>
      <c r="BQ20" s="68">
        <f t="shared" si="1"/>
        <v>0</v>
      </c>
    </row>
    <row r="21" spans="1:69" ht="12.75" outlineLevel="1" x14ac:dyDescent="0.2">
      <c r="A21" s="2" t="s">
        <v>67</v>
      </c>
      <c r="B21" s="3" t="s">
        <v>105</v>
      </c>
      <c r="C21" s="4" t="s">
        <v>68</v>
      </c>
      <c r="D21" s="4" t="s">
        <v>76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18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7">
        <v>25</v>
      </c>
      <c r="AA21" s="7">
        <v>30</v>
      </c>
      <c r="AB21" s="7">
        <v>70</v>
      </c>
      <c r="AC21" s="7">
        <v>95</v>
      </c>
      <c r="AD21" s="5">
        <v>130</v>
      </c>
      <c r="AE21" s="5">
        <v>350</v>
      </c>
      <c r="AF21" s="5">
        <v>70</v>
      </c>
      <c r="AG21" s="5">
        <v>13930</v>
      </c>
      <c r="AH21" s="5">
        <v>1</v>
      </c>
      <c r="AI21" s="5">
        <v>5</v>
      </c>
      <c r="AJ21" s="5">
        <v>1</v>
      </c>
      <c r="AK21" s="5">
        <v>15</v>
      </c>
      <c r="AL21" s="5">
        <v>70</v>
      </c>
      <c r="AM21" s="5">
        <v>60</v>
      </c>
      <c r="AN21" s="5">
        <v>127</v>
      </c>
      <c r="AO21" s="5">
        <v>0</v>
      </c>
      <c r="AP21" s="7">
        <v>272</v>
      </c>
      <c r="AQ21" s="7">
        <v>54.4</v>
      </c>
      <c r="AR21" s="7">
        <v>10825.6</v>
      </c>
      <c r="AS21" s="7">
        <v>1</v>
      </c>
      <c r="AT21" s="7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5">
        <v>0</v>
      </c>
      <c r="BB21" s="6">
        <v>0</v>
      </c>
      <c r="BC21" s="6">
        <v>4</v>
      </c>
      <c r="BD21" s="6">
        <v>1</v>
      </c>
      <c r="BE21" s="19" t="s">
        <v>70</v>
      </c>
      <c r="BF21" s="20">
        <v>350</v>
      </c>
      <c r="BG21" s="20">
        <v>272</v>
      </c>
      <c r="BH21" s="19">
        <v>0.77714285714285714</v>
      </c>
      <c r="BI21" s="19">
        <v>24755.600000000002</v>
      </c>
      <c r="BJ21" s="19">
        <v>0.77714285714285714</v>
      </c>
      <c r="BK21" s="20">
        <v>15</v>
      </c>
      <c r="BL21" s="20">
        <v>0</v>
      </c>
      <c r="BM21" s="19">
        <v>0</v>
      </c>
      <c r="BN21" s="6">
        <v>622</v>
      </c>
      <c r="BO21" s="20">
        <v>124.4</v>
      </c>
      <c r="BP21" s="68">
        <f t="shared" si="0"/>
        <v>24755.599999999999</v>
      </c>
      <c r="BQ21" s="68">
        <f t="shared" si="1"/>
        <v>0</v>
      </c>
    </row>
    <row r="22" spans="1:69" ht="12.75" outlineLevel="1" x14ac:dyDescent="0.2">
      <c r="A22" s="2" t="s">
        <v>67</v>
      </c>
      <c r="B22" s="3" t="s">
        <v>106</v>
      </c>
      <c r="C22" s="4" t="s">
        <v>68</v>
      </c>
      <c r="D22" s="4" t="s">
        <v>76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18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7">
        <v>51</v>
      </c>
      <c r="AA22" s="7">
        <v>15</v>
      </c>
      <c r="AB22" s="7">
        <v>23</v>
      </c>
      <c r="AC22" s="7">
        <v>25</v>
      </c>
      <c r="AD22" s="5">
        <v>15</v>
      </c>
      <c r="AE22" s="5">
        <v>129</v>
      </c>
      <c r="AF22" s="5">
        <v>25.8</v>
      </c>
      <c r="AG22" s="5">
        <v>5134.2</v>
      </c>
      <c r="AH22" s="5">
        <v>1</v>
      </c>
      <c r="AI22" s="5">
        <v>5</v>
      </c>
      <c r="AJ22" s="5">
        <v>1</v>
      </c>
      <c r="AK22" s="5">
        <v>0</v>
      </c>
      <c r="AL22" s="5">
        <v>35</v>
      </c>
      <c r="AM22" s="5">
        <v>55</v>
      </c>
      <c r="AN22" s="5">
        <v>0</v>
      </c>
      <c r="AO22" s="5">
        <v>20</v>
      </c>
      <c r="AP22" s="7">
        <v>110</v>
      </c>
      <c r="AQ22" s="7">
        <v>22</v>
      </c>
      <c r="AR22" s="7">
        <v>4378</v>
      </c>
      <c r="AS22" s="7">
        <v>1</v>
      </c>
      <c r="AT22" s="7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5">
        <v>0</v>
      </c>
      <c r="BB22" s="6">
        <v>0</v>
      </c>
      <c r="BC22" s="6">
        <v>3</v>
      </c>
      <c r="BD22" s="6">
        <v>1</v>
      </c>
      <c r="BE22" s="19" t="s">
        <v>70</v>
      </c>
      <c r="BF22" s="20">
        <v>129</v>
      </c>
      <c r="BG22" s="20">
        <v>110</v>
      </c>
      <c r="BH22" s="19">
        <v>0.8527131782945736</v>
      </c>
      <c r="BI22" s="19">
        <v>9512.1999999999989</v>
      </c>
      <c r="BJ22" s="19">
        <v>0.8527131782945736</v>
      </c>
      <c r="BK22" s="20">
        <v>0</v>
      </c>
      <c r="BL22" s="20">
        <v>0</v>
      </c>
      <c r="BM22" s="19" t="s">
        <v>70</v>
      </c>
      <c r="BN22" s="6">
        <v>239</v>
      </c>
      <c r="BO22" s="20">
        <v>47.8</v>
      </c>
      <c r="BP22" s="68">
        <f t="shared" si="0"/>
        <v>9512.2000000000007</v>
      </c>
      <c r="BQ22" s="68">
        <f t="shared" si="1"/>
        <v>0</v>
      </c>
    </row>
    <row r="23" spans="1:69" ht="12.75" outlineLevel="1" x14ac:dyDescent="0.2">
      <c r="A23" s="2" t="s">
        <v>67</v>
      </c>
      <c r="B23" s="3" t="s">
        <v>107</v>
      </c>
      <c r="C23" s="4" t="s">
        <v>75</v>
      </c>
      <c r="D23" s="4" t="s">
        <v>74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18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7">
        <v>0</v>
      </c>
      <c r="AA23" s="7">
        <v>0</v>
      </c>
      <c r="AB23" s="7">
        <v>0</v>
      </c>
      <c r="AC23" s="7">
        <v>0</v>
      </c>
      <c r="AD23" s="5">
        <v>40</v>
      </c>
      <c r="AE23" s="5">
        <v>40</v>
      </c>
      <c r="AF23" s="5">
        <v>8</v>
      </c>
      <c r="AG23" s="5">
        <v>1592</v>
      </c>
      <c r="AH23" s="5">
        <v>1</v>
      </c>
      <c r="AI23" s="5">
        <v>1</v>
      </c>
      <c r="AJ23" s="5">
        <v>0</v>
      </c>
      <c r="AK23" s="5">
        <v>70</v>
      </c>
      <c r="AL23" s="5">
        <v>0</v>
      </c>
      <c r="AM23" s="5">
        <v>0</v>
      </c>
      <c r="AN23" s="5">
        <v>0</v>
      </c>
      <c r="AO23" s="5">
        <v>60</v>
      </c>
      <c r="AP23" s="7">
        <v>130</v>
      </c>
      <c r="AQ23" s="7">
        <v>26</v>
      </c>
      <c r="AR23" s="7">
        <v>5174</v>
      </c>
      <c r="AS23" s="7">
        <v>1</v>
      </c>
      <c r="AT23" s="7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5">
        <v>0</v>
      </c>
      <c r="BB23" s="6">
        <v>0</v>
      </c>
      <c r="BC23" s="6">
        <v>2</v>
      </c>
      <c r="BD23" s="6">
        <v>1</v>
      </c>
      <c r="BE23" s="19" t="s">
        <v>70</v>
      </c>
      <c r="BF23" s="20">
        <v>40</v>
      </c>
      <c r="BG23" s="20">
        <v>130</v>
      </c>
      <c r="BH23" s="19">
        <v>3.25</v>
      </c>
      <c r="BI23" s="19">
        <v>6766</v>
      </c>
      <c r="BJ23" s="19">
        <v>3.25</v>
      </c>
      <c r="BK23" s="20">
        <v>70</v>
      </c>
      <c r="BL23" s="20">
        <v>0</v>
      </c>
      <c r="BM23" s="19">
        <v>0</v>
      </c>
      <c r="BN23" s="6">
        <v>170</v>
      </c>
      <c r="BO23" s="20">
        <v>34</v>
      </c>
      <c r="BP23" s="68">
        <f t="shared" si="0"/>
        <v>6766</v>
      </c>
      <c r="BQ23" s="68">
        <f t="shared" si="1"/>
        <v>0</v>
      </c>
    </row>
    <row r="24" spans="1:69" ht="12.75" outlineLevel="1" x14ac:dyDescent="0.2">
      <c r="A24" s="2" t="s">
        <v>67</v>
      </c>
      <c r="B24" s="3" t="s">
        <v>108</v>
      </c>
      <c r="C24" s="4" t="s">
        <v>75</v>
      </c>
      <c r="D24" s="4" t="s">
        <v>74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18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7">
        <v>0</v>
      </c>
      <c r="AA24" s="7">
        <v>0</v>
      </c>
      <c r="AB24" s="7">
        <v>0</v>
      </c>
      <c r="AC24" s="7">
        <v>0</v>
      </c>
      <c r="AD24" s="5">
        <v>350</v>
      </c>
      <c r="AE24" s="5">
        <v>350</v>
      </c>
      <c r="AF24" s="5">
        <v>70</v>
      </c>
      <c r="AG24" s="5">
        <v>13930</v>
      </c>
      <c r="AH24" s="5">
        <v>1</v>
      </c>
      <c r="AI24" s="5">
        <v>1</v>
      </c>
      <c r="AJ24" s="5">
        <v>0</v>
      </c>
      <c r="AK24" s="5">
        <v>0</v>
      </c>
      <c r="AL24" s="5">
        <v>0</v>
      </c>
      <c r="AM24" s="5">
        <v>395</v>
      </c>
      <c r="AN24" s="5">
        <v>0</v>
      </c>
      <c r="AO24" s="5">
        <v>0</v>
      </c>
      <c r="AP24" s="7">
        <v>395</v>
      </c>
      <c r="AQ24" s="7">
        <v>79</v>
      </c>
      <c r="AR24" s="7">
        <v>15721</v>
      </c>
      <c r="AS24" s="7">
        <v>1</v>
      </c>
      <c r="AT24" s="7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5">
        <v>0</v>
      </c>
      <c r="BB24" s="6">
        <v>0</v>
      </c>
      <c r="BC24" s="6">
        <v>1</v>
      </c>
      <c r="BD24" s="6">
        <v>0</v>
      </c>
      <c r="BE24" s="19" t="s">
        <v>70</v>
      </c>
      <c r="BF24" s="20">
        <v>350</v>
      </c>
      <c r="BG24" s="20">
        <v>395</v>
      </c>
      <c r="BH24" s="19">
        <v>1.1285714285714286</v>
      </c>
      <c r="BI24" s="19">
        <v>29651</v>
      </c>
      <c r="BJ24" s="19">
        <v>1.1285714285714286</v>
      </c>
      <c r="BK24" s="20">
        <v>0</v>
      </c>
      <c r="BL24" s="20">
        <v>0</v>
      </c>
      <c r="BM24" s="19" t="s">
        <v>70</v>
      </c>
      <c r="BN24" s="6">
        <v>745</v>
      </c>
      <c r="BO24" s="20">
        <v>149</v>
      </c>
      <c r="BP24" s="68">
        <f t="shared" si="0"/>
        <v>29651</v>
      </c>
      <c r="BQ24" s="68">
        <f t="shared" si="1"/>
        <v>0</v>
      </c>
    </row>
    <row r="25" spans="1:69" ht="12.75" outlineLevel="1" x14ac:dyDescent="0.2">
      <c r="A25" s="2" t="s">
        <v>67</v>
      </c>
      <c r="B25" s="3" t="s">
        <v>109</v>
      </c>
      <c r="C25" s="4" t="s">
        <v>72</v>
      </c>
      <c r="D25" s="4" t="s">
        <v>74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18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7">
        <v>0</v>
      </c>
      <c r="AA25" s="7">
        <v>0</v>
      </c>
      <c r="AB25" s="7">
        <v>0</v>
      </c>
      <c r="AC25" s="7">
        <v>0</v>
      </c>
      <c r="AD25" s="5">
        <v>350</v>
      </c>
      <c r="AE25" s="5">
        <v>350</v>
      </c>
      <c r="AF25" s="5">
        <v>70</v>
      </c>
      <c r="AG25" s="5">
        <v>13930</v>
      </c>
      <c r="AH25" s="5">
        <v>1</v>
      </c>
      <c r="AI25" s="5">
        <v>1</v>
      </c>
      <c r="AJ25" s="5">
        <v>0</v>
      </c>
      <c r="AK25" s="5">
        <v>0</v>
      </c>
      <c r="AL25" s="5">
        <v>0</v>
      </c>
      <c r="AM25" s="5">
        <v>395</v>
      </c>
      <c r="AN25" s="5">
        <v>0</v>
      </c>
      <c r="AO25" s="5">
        <v>0</v>
      </c>
      <c r="AP25" s="7">
        <v>395</v>
      </c>
      <c r="AQ25" s="7">
        <v>79</v>
      </c>
      <c r="AR25" s="7">
        <v>15721</v>
      </c>
      <c r="AS25" s="7">
        <v>1</v>
      </c>
      <c r="AT25" s="7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5">
        <v>0</v>
      </c>
      <c r="BB25" s="6">
        <v>0</v>
      </c>
      <c r="BC25" s="6">
        <v>1</v>
      </c>
      <c r="BD25" s="6">
        <v>0</v>
      </c>
      <c r="BE25" s="19" t="s">
        <v>70</v>
      </c>
      <c r="BF25" s="20">
        <v>350</v>
      </c>
      <c r="BG25" s="20">
        <v>395</v>
      </c>
      <c r="BH25" s="19">
        <v>1.1285714285714286</v>
      </c>
      <c r="BI25" s="19">
        <v>29651</v>
      </c>
      <c r="BJ25" s="19">
        <v>1.1285714285714286</v>
      </c>
      <c r="BK25" s="20">
        <v>0</v>
      </c>
      <c r="BL25" s="20">
        <v>0</v>
      </c>
      <c r="BM25" s="19" t="s">
        <v>70</v>
      </c>
      <c r="BN25" s="6">
        <v>745</v>
      </c>
      <c r="BO25" s="20">
        <v>149</v>
      </c>
      <c r="BP25" s="68">
        <f t="shared" si="0"/>
        <v>29651</v>
      </c>
      <c r="BQ25" s="68">
        <f t="shared" si="1"/>
        <v>0</v>
      </c>
    </row>
    <row r="26" spans="1:69" ht="12.75" outlineLevel="1" x14ac:dyDescent="0.2">
      <c r="A26" s="2" t="s">
        <v>67</v>
      </c>
      <c r="B26" s="3" t="s">
        <v>110</v>
      </c>
      <c r="C26" s="4" t="s">
        <v>72</v>
      </c>
      <c r="D26" s="4" t="s">
        <v>74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18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7">
        <v>0</v>
      </c>
      <c r="AA26" s="7">
        <v>0</v>
      </c>
      <c r="AB26" s="7">
        <v>0</v>
      </c>
      <c r="AC26" s="7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5">
        <v>0</v>
      </c>
      <c r="BB26" s="6">
        <v>0</v>
      </c>
      <c r="BC26" s="6">
        <v>0</v>
      </c>
      <c r="BD26" s="6">
        <v>0</v>
      </c>
      <c r="BE26" s="19" t="s">
        <v>70</v>
      </c>
      <c r="BF26" s="20">
        <v>0</v>
      </c>
      <c r="BG26" s="20">
        <v>0</v>
      </c>
      <c r="BH26" s="19" t="s">
        <v>70</v>
      </c>
      <c r="BI26" s="19">
        <v>0</v>
      </c>
      <c r="BJ26" s="19" t="s">
        <v>70</v>
      </c>
      <c r="BK26" s="20">
        <v>0</v>
      </c>
      <c r="BL26" s="20">
        <v>0</v>
      </c>
      <c r="BM26" s="19" t="s">
        <v>70</v>
      </c>
      <c r="BN26" s="6">
        <v>0</v>
      </c>
      <c r="BO26" s="20">
        <v>0</v>
      </c>
      <c r="BP26" s="68">
        <f t="shared" si="0"/>
        <v>0</v>
      </c>
      <c r="BQ26" s="68">
        <f t="shared" si="1"/>
        <v>0</v>
      </c>
    </row>
    <row r="27" spans="1:69" ht="12.75" outlineLevel="1" x14ac:dyDescent="0.2">
      <c r="A27" s="2" t="s">
        <v>67</v>
      </c>
      <c r="B27" s="3" t="s">
        <v>111</v>
      </c>
      <c r="C27" s="4" t="s">
        <v>72</v>
      </c>
      <c r="D27" s="4" t="s">
        <v>74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18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7">
        <v>0</v>
      </c>
      <c r="AA27" s="7">
        <v>0</v>
      </c>
      <c r="AB27" s="7">
        <v>0</v>
      </c>
      <c r="AC27" s="7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5">
        <v>0</v>
      </c>
      <c r="BB27" s="6">
        <v>0</v>
      </c>
      <c r="BC27" s="6">
        <v>0</v>
      </c>
      <c r="BD27" s="6">
        <v>0</v>
      </c>
      <c r="BE27" s="19" t="s">
        <v>70</v>
      </c>
      <c r="BF27" s="20">
        <v>0</v>
      </c>
      <c r="BG27" s="20">
        <v>0</v>
      </c>
      <c r="BH27" s="19" t="s">
        <v>70</v>
      </c>
      <c r="BI27" s="19">
        <v>0</v>
      </c>
      <c r="BJ27" s="19" t="s">
        <v>70</v>
      </c>
      <c r="BK27" s="20">
        <v>0</v>
      </c>
      <c r="BL27" s="20">
        <v>0</v>
      </c>
      <c r="BM27" s="19" t="s">
        <v>70</v>
      </c>
      <c r="BN27" s="6">
        <v>0</v>
      </c>
      <c r="BO27" s="20">
        <v>0</v>
      </c>
      <c r="BP27" s="68">
        <f t="shared" si="0"/>
        <v>0</v>
      </c>
      <c r="BQ27" s="68">
        <f t="shared" si="1"/>
        <v>0</v>
      </c>
    </row>
    <row r="28" spans="1:69" ht="12.75" outlineLevel="1" x14ac:dyDescent="0.2">
      <c r="A28" s="2" t="s">
        <v>67</v>
      </c>
      <c r="B28" s="3" t="s">
        <v>112</v>
      </c>
      <c r="C28" s="4" t="s">
        <v>72</v>
      </c>
      <c r="D28" s="4" t="s">
        <v>76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18">
        <v>0</v>
      </c>
      <c r="L28" s="5">
        <v>0</v>
      </c>
      <c r="M28" s="5">
        <v>0</v>
      </c>
      <c r="N28" s="5">
        <v>0</v>
      </c>
      <c r="O28" s="5">
        <v>77</v>
      </c>
      <c r="P28" s="5">
        <v>0</v>
      </c>
      <c r="Q28" s="5">
        <v>0</v>
      </c>
      <c r="R28" s="5">
        <v>0</v>
      </c>
      <c r="S28" s="5">
        <v>0</v>
      </c>
      <c r="T28" s="5">
        <v>77</v>
      </c>
      <c r="U28" s="5">
        <v>15.4</v>
      </c>
      <c r="V28" s="5">
        <v>3064.6</v>
      </c>
      <c r="W28" s="5">
        <v>1</v>
      </c>
      <c r="X28" s="5">
        <v>1</v>
      </c>
      <c r="Y28" s="5">
        <v>0</v>
      </c>
      <c r="Z28" s="7">
        <v>0</v>
      </c>
      <c r="AA28" s="7">
        <v>0</v>
      </c>
      <c r="AB28" s="7">
        <v>0</v>
      </c>
      <c r="AC28" s="7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5">
        <v>0</v>
      </c>
      <c r="BB28" s="6">
        <v>0</v>
      </c>
      <c r="BC28" s="6">
        <v>0</v>
      </c>
      <c r="BD28" s="6">
        <v>0</v>
      </c>
      <c r="BE28" s="19">
        <v>0</v>
      </c>
      <c r="BF28" s="20">
        <v>0</v>
      </c>
      <c r="BG28" s="20">
        <v>0</v>
      </c>
      <c r="BH28" s="19" t="s">
        <v>70</v>
      </c>
      <c r="BI28" s="19">
        <v>3064.6</v>
      </c>
      <c r="BJ28" s="19" t="s">
        <v>70</v>
      </c>
      <c r="BK28" s="20">
        <v>0</v>
      </c>
      <c r="BL28" s="20">
        <v>0</v>
      </c>
      <c r="BM28" s="19" t="s">
        <v>70</v>
      </c>
      <c r="BN28" s="6">
        <v>77</v>
      </c>
      <c r="BO28" s="20">
        <v>15.4</v>
      </c>
      <c r="BP28" s="68">
        <f t="shared" si="0"/>
        <v>3064.6</v>
      </c>
      <c r="BQ28" s="68">
        <f t="shared" si="1"/>
        <v>0</v>
      </c>
    </row>
    <row r="29" spans="1:69" ht="12.75" outlineLevel="1" x14ac:dyDescent="0.2">
      <c r="A29" s="2" t="s">
        <v>67</v>
      </c>
      <c r="B29" s="3" t="s">
        <v>113</v>
      </c>
      <c r="C29" s="4" t="s">
        <v>72</v>
      </c>
      <c r="D29" s="4" t="s">
        <v>76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18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25</v>
      </c>
      <c r="T29" s="5">
        <v>25</v>
      </c>
      <c r="U29" s="5">
        <v>5</v>
      </c>
      <c r="V29" s="5">
        <v>995</v>
      </c>
      <c r="W29" s="5">
        <v>1</v>
      </c>
      <c r="X29" s="5">
        <v>1</v>
      </c>
      <c r="Y29" s="5">
        <v>0</v>
      </c>
      <c r="Z29" s="7">
        <v>33</v>
      </c>
      <c r="AA29" s="7">
        <v>0</v>
      </c>
      <c r="AB29" s="7">
        <v>265</v>
      </c>
      <c r="AC29" s="7">
        <v>92</v>
      </c>
      <c r="AD29" s="5">
        <v>15</v>
      </c>
      <c r="AE29" s="5">
        <v>405</v>
      </c>
      <c r="AF29" s="5">
        <v>81</v>
      </c>
      <c r="AG29" s="5">
        <v>16119</v>
      </c>
      <c r="AH29" s="5">
        <v>1</v>
      </c>
      <c r="AI29" s="5">
        <v>4</v>
      </c>
      <c r="AJ29" s="5">
        <v>1</v>
      </c>
      <c r="AK29" s="5">
        <v>5</v>
      </c>
      <c r="AL29" s="5">
        <v>10</v>
      </c>
      <c r="AM29" s="5">
        <v>15</v>
      </c>
      <c r="AN29" s="5">
        <v>30</v>
      </c>
      <c r="AO29" s="5">
        <v>15</v>
      </c>
      <c r="AP29" s="7">
        <v>75</v>
      </c>
      <c r="AQ29" s="7">
        <v>15</v>
      </c>
      <c r="AR29" s="7">
        <v>2985</v>
      </c>
      <c r="AS29" s="7">
        <v>1</v>
      </c>
      <c r="AT29" s="7">
        <v>30</v>
      </c>
      <c r="AU29" s="6">
        <v>0</v>
      </c>
      <c r="AV29" s="6">
        <v>0</v>
      </c>
      <c r="AW29" s="6">
        <v>0</v>
      </c>
      <c r="AX29" s="6">
        <v>0</v>
      </c>
      <c r="AY29" s="6">
        <v>6</v>
      </c>
      <c r="AZ29" s="6">
        <v>1260</v>
      </c>
      <c r="BA29" s="5">
        <v>1</v>
      </c>
      <c r="BB29" s="6">
        <v>30</v>
      </c>
      <c r="BC29" s="6">
        <v>5</v>
      </c>
      <c r="BD29" s="6">
        <v>1</v>
      </c>
      <c r="BE29" s="19">
        <v>16.2</v>
      </c>
      <c r="BF29" s="20">
        <v>405</v>
      </c>
      <c r="BG29" s="20">
        <v>75</v>
      </c>
      <c r="BH29" s="19">
        <v>0.18518518518518517</v>
      </c>
      <c r="BI29" s="19">
        <v>21293</v>
      </c>
      <c r="BJ29" s="19">
        <v>0.18518518518518517</v>
      </c>
      <c r="BK29" s="20">
        <v>5</v>
      </c>
      <c r="BL29" s="20">
        <v>30</v>
      </c>
      <c r="BM29" s="19">
        <v>6</v>
      </c>
      <c r="BN29" s="6">
        <v>535</v>
      </c>
      <c r="BO29" s="20">
        <v>107</v>
      </c>
      <c r="BP29" s="68">
        <f t="shared" si="0"/>
        <v>21359</v>
      </c>
      <c r="BQ29" s="68">
        <f t="shared" si="1"/>
        <v>-66</v>
      </c>
    </row>
    <row r="30" spans="1:69" ht="12.75" outlineLevel="1" x14ac:dyDescent="0.2">
      <c r="A30" s="2" t="s">
        <v>67</v>
      </c>
      <c r="B30" s="3" t="s">
        <v>114</v>
      </c>
      <c r="C30" s="4" t="s">
        <v>68</v>
      </c>
      <c r="D30" s="4" t="s">
        <v>76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18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7">
        <v>60</v>
      </c>
      <c r="AA30" s="7">
        <v>0</v>
      </c>
      <c r="AB30" s="7">
        <v>80</v>
      </c>
      <c r="AC30" s="7">
        <v>60</v>
      </c>
      <c r="AD30" s="5">
        <v>60</v>
      </c>
      <c r="AE30" s="5">
        <v>260</v>
      </c>
      <c r="AF30" s="5">
        <v>52</v>
      </c>
      <c r="AG30" s="5">
        <v>10348</v>
      </c>
      <c r="AH30" s="5">
        <v>1</v>
      </c>
      <c r="AI30" s="5">
        <v>4</v>
      </c>
      <c r="AJ30" s="5">
        <v>1</v>
      </c>
      <c r="AK30" s="5">
        <v>0</v>
      </c>
      <c r="AL30" s="5">
        <v>60</v>
      </c>
      <c r="AM30" s="5">
        <v>80</v>
      </c>
      <c r="AN30" s="5">
        <v>120</v>
      </c>
      <c r="AO30" s="5">
        <v>0</v>
      </c>
      <c r="AP30" s="7">
        <v>260</v>
      </c>
      <c r="AQ30" s="7">
        <v>52</v>
      </c>
      <c r="AR30" s="7">
        <v>10348</v>
      </c>
      <c r="AS30" s="7">
        <v>1</v>
      </c>
      <c r="AT30" s="7">
        <v>60</v>
      </c>
      <c r="AU30" s="6">
        <v>0</v>
      </c>
      <c r="AV30" s="6">
        <v>0</v>
      </c>
      <c r="AW30" s="6">
        <v>0</v>
      </c>
      <c r="AX30" s="6">
        <v>0</v>
      </c>
      <c r="AY30" s="6">
        <v>12</v>
      </c>
      <c r="AZ30" s="6">
        <v>2520</v>
      </c>
      <c r="BA30" s="5">
        <v>1</v>
      </c>
      <c r="BB30" s="6">
        <v>60</v>
      </c>
      <c r="BC30" s="6">
        <v>3</v>
      </c>
      <c r="BD30" s="6">
        <v>1</v>
      </c>
      <c r="BE30" s="19" t="s">
        <v>70</v>
      </c>
      <c r="BF30" s="20">
        <v>260</v>
      </c>
      <c r="BG30" s="20">
        <v>260</v>
      </c>
      <c r="BH30" s="19">
        <v>1</v>
      </c>
      <c r="BI30" s="19">
        <v>23084</v>
      </c>
      <c r="BJ30" s="19">
        <v>1</v>
      </c>
      <c r="BK30" s="20">
        <v>0</v>
      </c>
      <c r="BL30" s="20">
        <v>60</v>
      </c>
      <c r="BM30" s="19" t="s">
        <v>70</v>
      </c>
      <c r="BN30" s="6">
        <v>580</v>
      </c>
      <c r="BO30" s="20">
        <v>116</v>
      </c>
      <c r="BP30" s="68">
        <f t="shared" si="0"/>
        <v>23216</v>
      </c>
      <c r="BQ30" s="68">
        <f t="shared" si="1"/>
        <v>-132</v>
      </c>
    </row>
    <row r="31" spans="1:69" ht="12.75" outlineLevel="1" x14ac:dyDescent="0.2">
      <c r="A31" s="2" t="s">
        <v>67</v>
      </c>
      <c r="B31" s="3" t="s">
        <v>115</v>
      </c>
      <c r="C31" s="4" t="s">
        <v>68</v>
      </c>
      <c r="D31" s="4" t="s">
        <v>74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18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7">
        <v>34</v>
      </c>
      <c r="AA31" s="7">
        <v>17</v>
      </c>
      <c r="AB31" s="7">
        <v>0</v>
      </c>
      <c r="AC31" s="7">
        <v>87</v>
      </c>
      <c r="AD31" s="5">
        <v>25</v>
      </c>
      <c r="AE31" s="5">
        <v>163</v>
      </c>
      <c r="AF31" s="5">
        <v>32.6</v>
      </c>
      <c r="AG31" s="5">
        <v>6487.4000000000005</v>
      </c>
      <c r="AH31" s="5">
        <v>1</v>
      </c>
      <c r="AI31" s="5">
        <v>4</v>
      </c>
      <c r="AJ31" s="5">
        <v>1</v>
      </c>
      <c r="AK31" s="5">
        <v>0</v>
      </c>
      <c r="AL31" s="5">
        <v>30</v>
      </c>
      <c r="AM31" s="5">
        <v>36</v>
      </c>
      <c r="AN31" s="5">
        <v>0</v>
      </c>
      <c r="AO31" s="5">
        <v>0</v>
      </c>
      <c r="AP31" s="7">
        <v>66</v>
      </c>
      <c r="AQ31" s="7">
        <v>13.2</v>
      </c>
      <c r="AR31" s="7">
        <v>2626.7999999999997</v>
      </c>
      <c r="AS31" s="7">
        <v>1</v>
      </c>
      <c r="AT31" s="7">
        <v>40</v>
      </c>
      <c r="AU31" s="6">
        <v>0</v>
      </c>
      <c r="AV31" s="6">
        <v>0</v>
      </c>
      <c r="AW31" s="6">
        <v>0</v>
      </c>
      <c r="AX31" s="6">
        <v>0</v>
      </c>
      <c r="AY31" s="6">
        <v>8</v>
      </c>
      <c r="AZ31" s="6">
        <v>1680</v>
      </c>
      <c r="BA31" s="5">
        <v>1</v>
      </c>
      <c r="BB31" s="6">
        <v>40</v>
      </c>
      <c r="BC31" s="6">
        <v>2</v>
      </c>
      <c r="BD31" s="6">
        <v>1</v>
      </c>
      <c r="BE31" s="19" t="s">
        <v>70</v>
      </c>
      <c r="BF31" s="20">
        <v>163</v>
      </c>
      <c r="BG31" s="20">
        <v>66</v>
      </c>
      <c r="BH31" s="19">
        <v>0.40490797546012269</v>
      </c>
      <c r="BI31" s="19">
        <v>10706.199999999999</v>
      </c>
      <c r="BJ31" s="19">
        <v>0.40490797546012269</v>
      </c>
      <c r="BK31" s="20">
        <v>0</v>
      </c>
      <c r="BL31" s="20">
        <v>40</v>
      </c>
      <c r="BM31" s="19" t="s">
        <v>70</v>
      </c>
      <c r="BN31" s="6">
        <v>269</v>
      </c>
      <c r="BO31" s="20">
        <v>53.8</v>
      </c>
      <c r="BP31" s="68">
        <f t="shared" si="0"/>
        <v>10794.2</v>
      </c>
      <c r="BQ31" s="68">
        <f t="shared" si="1"/>
        <v>-88.000000000001819</v>
      </c>
    </row>
    <row r="32" spans="1:69" ht="12.75" outlineLevel="1" x14ac:dyDescent="0.2">
      <c r="A32" s="2" t="s">
        <v>67</v>
      </c>
      <c r="B32" s="3" t="s">
        <v>116</v>
      </c>
      <c r="C32" s="4" t="s">
        <v>72</v>
      </c>
      <c r="D32" s="4" t="s">
        <v>76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18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7">
        <v>0</v>
      </c>
      <c r="AA32" s="7">
        <v>0</v>
      </c>
      <c r="AB32" s="7">
        <v>0</v>
      </c>
      <c r="AC32" s="7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5">
        <v>0</v>
      </c>
      <c r="BB32" s="6">
        <v>0</v>
      </c>
      <c r="BC32" s="6">
        <v>0</v>
      </c>
      <c r="BD32" s="6">
        <v>0</v>
      </c>
      <c r="BE32" s="19" t="s">
        <v>70</v>
      </c>
      <c r="BF32" s="20">
        <v>0</v>
      </c>
      <c r="BG32" s="20">
        <v>0</v>
      </c>
      <c r="BH32" s="19" t="s">
        <v>70</v>
      </c>
      <c r="BI32" s="19">
        <v>0</v>
      </c>
      <c r="BJ32" s="19" t="s">
        <v>70</v>
      </c>
      <c r="BK32" s="20">
        <v>0</v>
      </c>
      <c r="BL32" s="20">
        <v>0</v>
      </c>
      <c r="BM32" s="19" t="s">
        <v>70</v>
      </c>
      <c r="BN32" s="6">
        <v>0</v>
      </c>
      <c r="BO32" s="20">
        <v>0</v>
      </c>
      <c r="BP32" s="68">
        <f t="shared" si="0"/>
        <v>0</v>
      </c>
      <c r="BQ32" s="68">
        <f t="shared" si="1"/>
        <v>0</v>
      </c>
    </row>
    <row r="33" spans="1:69" ht="12.75" outlineLevel="1" x14ac:dyDescent="0.2">
      <c r="A33" s="2" t="s">
        <v>67</v>
      </c>
      <c r="B33" s="3" t="s">
        <v>117</v>
      </c>
      <c r="C33" s="4" t="s">
        <v>72</v>
      </c>
      <c r="D33" s="4" t="s">
        <v>76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18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7">
        <v>0</v>
      </c>
      <c r="AA33" s="7">
        <v>0</v>
      </c>
      <c r="AB33" s="7">
        <v>0</v>
      </c>
      <c r="AC33" s="7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5">
        <v>0</v>
      </c>
      <c r="BB33" s="6">
        <v>0</v>
      </c>
      <c r="BC33" s="6">
        <v>0</v>
      </c>
      <c r="BD33" s="6">
        <v>0</v>
      </c>
      <c r="BE33" s="19" t="s">
        <v>70</v>
      </c>
      <c r="BF33" s="20">
        <v>0</v>
      </c>
      <c r="BG33" s="20">
        <v>0</v>
      </c>
      <c r="BH33" s="19" t="s">
        <v>70</v>
      </c>
      <c r="BI33" s="19">
        <v>0</v>
      </c>
      <c r="BJ33" s="19" t="s">
        <v>70</v>
      </c>
      <c r="BK33" s="20">
        <v>0</v>
      </c>
      <c r="BL33" s="20">
        <v>0</v>
      </c>
      <c r="BM33" s="19" t="s">
        <v>70</v>
      </c>
      <c r="BN33" s="6">
        <v>0</v>
      </c>
      <c r="BO33" s="20">
        <v>0</v>
      </c>
      <c r="BP33" s="68">
        <f t="shared" si="0"/>
        <v>0</v>
      </c>
      <c r="BQ33" s="68">
        <f t="shared" si="1"/>
        <v>0</v>
      </c>
    </row>
    <row r="34" spans="1:69" ht="12.75" outlineLevel="1" x14ac:dyDescent="0.2">
      <c r="A34" s="2" t="s">
        <v>67</v>
      </c>
      <c r="B34" s="3" t="s">
        <v>118</v>
      </c>
      <c r="C34" s="4" t="s">
        <v>68</v>
      </c>
      <c r="D34" s="4" t="s">
        <v>74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18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7">
        <v>60</v>
      </c>
      <c r="AA34" s="7">
        <v>26</v>
      </c>
      <c r="AB34" s="7">
        <v>60</v>
      </c>
      <c r="AC34" s="7">
        <v>77</v>
      </c>
      <c r="AD34" s="5">
        <v>0</v>
      </c>
      <c r="AE34" s="5">
        <v>223</v>
      </c>
      <c r="AF34" s="5">
        <v>44.6</v>
      </c>
      <c r="AG34" s="5">
        <v>8875.4</v>
      </c>
      <c r="AH34" s="5">
        <v>1</v>
      </c>
      <c r="AI34" s="5">
        <v>4</v>
      </c>
      <c r="AJ34" s="5">
        <v>1</v>
      </c>
      <c r="AK34" s="5">
        <v>70</v>
      </c>
      <c r="AL34" s="5">
        <v>0</v>
      </c>
      <c r="AM34" s="5">
        <v>60</v>
      </c>
      <c r="AN34" s="5">
        <v>77</v>
      </c>
      <c r="AO34" s="5">
        <v>17</v>
      </c>
      <c r="AP34" s="7">
        <v>224</v>
      </c>
      <c r="AQ34" s="7">
        <v>44.8</v>
      </c>
      <c r="AR34" s="7">
        <v>8915.1999999999989</v>
      </c>
      <c r="AS34" s="7">
        <v>1</v>
      </c>
      <c r="AT34" s="7">
        <v>67</v>
      </c>
      <c r="AU34" s="6">
        <v>0</v>
      </c>
      <c r="AV34" s="6">
        <v>0</v>
      </c>
      <c r="AW34" s="6">
        <v>0</v>
      </c>
      <c r="AX34" s="6">
        <v>0</v>
      </c>
      <c r="AY34" s="6">
        <v>13.4</v>
      </c>
      <c r="AZ34" s="6">
        <v>2814</v>
      </c>
      <c r="BA34" s="5">
        <v>1</v>
      </c>
      <c r="BB34" s="6">
        <v>67</v>
      </c>
      <c r="BC34" s="6">
        <v>4</v>
      </c>
      <c r="BD34" s="6">
        <v>1</v>
      </c>
      <c r="BE34" s="19" t="s">
        <v>70</v>
      </c>
      <c r="BF34" s="20">
        <v>223</v>
      </c>
      <c r="BG34" s="20">
        <v>224</v>
      </c>
      <c r="BH34" s="19">
        <v>1.0044843049327354</v>
      </c>
      <c r="BI34" s="19">
        <v>20457.2</v>
      </c>
      <c r="BJ34" s="19">
        <v>1.0044843049327354</v>
      </c>
      <c r="BK34" s="20">
        <v>70</v>
      </c>
      <c r="BL34" s="20">
        <v>67</v>
      </c>
      <c r="BM34" s="19">
        <v>0.95714285714285718</v>
      </c>
      <c r="BN34" s="6">
        <v>514</v>
      </c>
      <c r="BO34" s="20">
        <v>102.8</v>
      </c>
      <c r="BP34" s="68">
        <f t="shared" si="0"/>
        <v>20604.599999999999</v>
      </c>
      <c r="BQ34" s="68">
        <f t="shared" si="1"/>
        <v>-147.39999999999782</v>
      </c>
    </row>
    <row r="35" spans="1:69" ht="12.75" outlineLevel="1" x14ac:dyDescent="0.2">
      <c r="A35" s="2" t="s">
        <v>67</v>
      </c>
      <c r="B35" s="3" t="s">
        <v>119</v>
      </c>
      <c r="C35" s="4" t="s">
        <v>72</v>
      </c>
      <c r="D35" s="4" t="s">
        <v>74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18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7">
        <v>0</v>
      </c>
      <c r="AA35" s="7">
        <v>0</v>
      </c>
      <c r="AB35" s="7">
        <v>0</v>
      </c>
      <c r="AC35" s="7">
        <v>10</v>
      </c>
      <c r="AD35" s="5">
        <v>0</v>
      </c>
      <c r="AE35" s="5">
        <v>10</v>
      </c>
      <c r="AF35" s="5">
        <v>2</v>
      </c>
      <c r="AG35" s="5">
        <v>398</v>
      </c>
      <c r="AH35" s="5">
        <v>1</v>
      </c>
      <c r="AI35" s="5">
        <v>1</v>
      </c>
      <c r="AJ35" s="5">
        <v>0</v>
      </c>
      <c r="AK35" s="5">
        <v>15</v>
      </c>
      <c r="AL35" s="5">
        <v>29</v>
      </c>
      <c r="AM35" s="5">
        <v>20</v>
      </c>
      <c r="AN35" s="5">
        <v>25</v>
      </c>
      <c r="AO35" s="5">
        <v>10</v>
      </c>
      <c r="AP35" s="7">
        <v>99</v>
      </c>
      <c r="AQ35" s="7">
        <v>19.8</v>
      </c>
      <c r="AR35" s="7">
        <v>3940.2000000000003</v>
      </c>
      <c r="AS35" s="7">
        <v>1</v>
      </c>
      <c r="AT35" s="7">
        <v>25</v>
      </c>
      <c r="AU35" s="6">
        <v>0</v>
      </c>
      <c r="AV35" s="6">
        <v>0</v>
      </c>
      <c r="AW35" s="6">
        <v>0</v>
      </c>
      <c r="AX35" s="6">
        <v>0</v>
      </c>
      <c r="AY35" s="6">
        <v>5</v>
      </c>
      <c r="AZ35" s="6">
        <v>1050</v>
      </c>
      <c r="BA35" s="5">
        <v>1</v>
      </c>
      <c r="BB35" s="6">
        <v>25</v>
      </c>
      <c r="BC35" s="6">
        <v>5</v>
      </c>
      <c r="BD35" s="6">
        <v>1</v>
      </c>
      <c r="BE35" s="19" t="s">
        <v>70</v>
      </c>
      <c r="BF35" s="20">
        <v>10</v>
      </c>
      <c r="BG35" s="20">
        <v>99</v>
      </c>
      <c r="BH35" s="19">
        <v>9.9</v>
      </c>
      <c r="BI35" s="19">
        <v>5333.2</v>
      </c>
      <c r="BJ35" s="19">
        <v>9.9</v>
      </c>
      <c r="BK35" s="20">
        <v>15</v>
      </c>
      <c r="BL35" s="20">
        <v>25</v>
      </c>
      <c r="BM35" s="19">
        <v>1.6666666666666667</v>
      </c>
      <c r="BN35" s="6">
        <v>134</v>
      </c>
      <c r="BO35" s="20">
        <v>26.8</v>
      </c>
      <c r="BP35" s="68">
        <f t="shared" si="0"/>
        <v>5388.2000000000007</v>
      </c>
      <c r="BQ35" s="68">
        <f t="shared" si="1"/>
        <v>-55.000000000000909</v>
      </c>
    </row>
    <row r="36" spans="1:69" ht="12.75" outlineLevel="1" x14ac:dyDescent="0.2">
      <c r="A36" s="2" t="s">
        <v>67</v>
      </c>
      <c r="B36" s="3" t="s">
        <v>120</v>
      </c>
      <c r="C36" s="4" t="s">
        <v>72</v>
      </c>
      <c r="D36" s="4" t="s">
        <v>74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18">
        <v>0</v>
      </c>
      <c r="L36" s="5">
        <v>0</v>
      </c>
      <c r="M36" s="5">
        <v>0</v>
      </c>
      <c r="N36" s="5">
        <v>0</v>
      </c>
      <c r="O36" s="5">
        <v>60</v>
      </c>
      <c r="P36" s="5">
        <v>0</v>
      </c>
      <c r="Q36" s="5">
        <v>0</v>
      </c>
      <c r="R36" s="5">
        <v>0</v>
      </c>
      <c r="S36" s="5">
        <v>0</v>
      </c>
      <c r="T36" s="5">
        <v>60</v>
      </c>
      <c r="U36" s="5">
        <v>12</v>
      </c>
      <c r="V36" s="5">
        <v>2388</v>
      </c>
      <c r="W36" s="5">
        <v>1</v>
      </c>
      <c r="X36" s="5">
        <v>1</v>
      </c>
      <c r="Y36" s="5">
        <v>0</v>
      </c>
      <c r="Z36" s="7">
        <v>0</v>
      </c>
      <c r="AA36" s="7">
        <v>55</v>
      </c>
      <c r="AB36" s="7">
        <v>80</v>
      </c>
      <c r="AC36" s="7">
        <v>20</v>
      </c>
      <c r="AD36" s="5">
        <v>13</v>
      </c>
      <c r="AE36" s="5">
        <v>168</v>
      </c>
      <c r="AF36" s="5">
        <v>33.6</v>
      </c>
      <c r="AG36" s="5">
        <v>6686.4000000000005</v>
      </c>
      <c r="AH36" s="5">
        <v>1</v>
      </c>
      <c r="AI36" s="5">
        <v>4</v>
      </c>
      <c r="AJ36" s="5">
        <v>1</v>
      </c>
      <c r="AK36" s="5">
        <v>0</v>
      </c>
      <c r="AL36" s="5">
        <v>0</v>
      </c>
      <c r="AM36" s="5">
        <v>60</v>
      </c>
      <c r="AN36" s="5">
        <v>77</v>
      </c>
      <c r="AO36" s="5">
        <v>15</v>
      </c>
      <c r="AP36" s="7">
        <v>152</v>
      </c>
      <c r="AQ36" s="7">
        <v>30.4</v>
      </c>
      <c r="AR36" s="7">
        <v>6049.5999999999995</v>
      </c>
      <c r="AS36" s="7">
        <v>1</v>
      </c>
      <c r="AT36" s="7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5">
        <v>0</v>
      </c>
      <c r="BB36" s="6">
        <v>0</v>
      </c>
      <c r="BC36" s="6">
        <v>3</v>
      </c>
      <c r="BD36" s="6">
        <v>1</v>
      </c>
      <c r="BE36" s="19">
        <v>2.8</v>
      </c>
      <c r="BF36" s="20">
        <v>168</v>
      </c>
      <c r="BG36" s="20">
        <v>152</v>
      </c>
      <c r="BH36" s="19">
        <v>0.90476190476190477</v>
      </c>
      <c r="BI36" s="19">
        <v>15124</v>
      </c>
      <c r="BJ36" s="19">
        <v>0.90476190476190477</v>
      </c>
      <c r="BK36" s="20">
        <v>0</v>
      </c>
      <c r="BL36" s="20">
        <v>0</v>
      </c>
      <c r="BM36" s="19" t="s">
        <v>70</v>
      </c>
      <c r="BN36" s="6">
        <v>380</v>
      </c>
      <c r="BO36" s="20">
        <v>76</v>
      </c>
      <c r="BP36" s="68">
        <f t="shared" si="0"/>
        <v>15124</v>
      </c>
      <c r="BQ36" s="68">
        <f t="shared" si="1"/>
        <v>0</v>
      </c>
    </row>
    <row r="37" spans="1:69" ht="12.75" outlineLevel="1" x14ac:dyDescent="0.2">
      <c r="A37" s="2" t="s">
        <v>67</v>
      </c>
      <c r="B37" s="3" t="s">
        <v>121</v>
      </c>
      <c r="C37" s="4" t="s">
        <v>72</v>
      </c>
      <c r="D37" s="4" t="s">
        <v>74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18">
        <v>0</v>
      </c>
      <c r="L37" s="5">
        <v>0</v>
      </c>
      <c r="M37" s="5">
        <v>0</v>
      </c>
      <c r="N37" s="5">
        <v>0</v>
      </c>
      <c r="O37" s="5">
        <v>60</v>
      </c>
      <c r="P37" s="5">
        <v>0</v>
      </c>
      <c r="Q37" s="5">
        <v>0</v>
      </c>
      <c r="R37" s="5">
        <v>0</v>
      </c>
      <c r="S37" s="5">
        <v>0</v>
      </c>
      <c r="T37" s="5">
        <v>60</v>
      </c>
      <c r="U37" s="5">
        <v>12</v>
      </c>
      <c r="V37" s="5">
        <v>2388</v>
      </c>
      <c r="W37" s="5">
        <v>1</v>
      </c>
      <c r="X37" s="5">
        <v>1</v>
      </c>
      <c r="Y37" s="5">
        <v>0</v>
      </c>
      <c r="Z37" s="7">
        <v>0</v>
      </c>
      <c r="AA37" s="7">
        <v>0</v>
      </c>
      <c r="AB37" s="7">
        <v>0</v>
      </c>
      <c r="AC37" s="7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5">
        <v>0</v>
      </c>
      <c r="BB37" s="6">
        <v>0</v>
      </c>
      <c r="BC37" s="6">
        <v>0</v>
      </c>
      <c r="BD37" s="6">
        <v>0</v>
      </c>
      <c r="BE37" s="19">
        <v>0</v>
      </c>
      <c r="BF37" s="20">
        <v>0</v>
      </c>
      <c r="BG37" s="20">
        <v>0</v>
      </c>
      <c r="BH37" s="19" t="s">
        <v>70</v>
      </c>
      <c r="BI37" s="19">
        <v>2388</v>
      </c>
      <c r="BJ37" s="19" t="s">
        <v>70</v>
      </c>
      <c r="BK37" s="20">
        <v>0</v>
      </c>
      <c r="BL37" s="20">
        <v>0</v>
      </c>
      <c r="BM37" s="19" t="s">
        <v>70</v>
      </c>
      <c r="BN37" s="6">
        <v>60</v>
      </c>
      <c r="BO37" s="20">
        <v>12</v>
      </c>
      <c r="BP37" s="68">
        <f t="shared" si="0"/>
        <v>2388</v>
      </c>
      <c r="BQ37" s="68">
        <f t="shared" si="1"/>
        <v>0</v>
      </c>
    </row>
    <row r="38" spans="1:69" ht="12.75" outlineLevel="1" x14ac:dyDescent="0.2">
      <c r="A38" s="2" t="s">
        <v>67</v>
      </c>
      <c r="B38" s="3" t="s">
        <v>122</v>
      </c>
      <c r="C38" s="4" t="s">
        <v>72</v>
      </c>
      <c r="D38" s="4" t="s">
        <v>73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18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7">
        <v>0</v>
      </c>
      <c r="AA38" s="7">
        <v>0</v>
      </c>
      <c r="AB38" s="7">
        <v>9</v>
      </c>
      <c r="AC38" s="7">
        <v>0</v>
      </c>
      <c r="AD38" s="5">
        <v>0</v>
      </c>
      <c r="AE38" s="5">
        <v>9</v>
      </c>
      <c r="AF38" s="5">
        <v>1.8</v>
      </c>
      <c r="AG38" s="5">
        <v>358.2</v>
      </c>
      <c r="AH38" s="5">
        <v>1</v>
      </c>
      <c r="AI38" s="5">
        <v>1</v>
      </c>
      <c r="AJ38" s="5">
        <v>0</v>
      </c>
      <c r="AK38" s="5">
        <v>0</v>
      </c>
      <c r="AL38" s="5">
        <v>10</v>
      </c>
      <c r="AM38" s="5">
        <v>0</v>
      </c>
      <c r="AN38" s="5">
        <v>0</v>
      </c>
      <c r="AO38" s="5">
        <v>10</v>
      </c>
      <c r="AP38" s="7">
        <v>20</v>
      </c>
      <c r="AQ38" s="7">
        <v>4</v>
      </c>
      <c r="AR38" s="7">
        <v>796</v>
      </c>
      <c r="AS38" s="7">
        <v>1</v>
      </c>
      <c r="AT38" s="7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5">
        <v>0</v>
      </c>
      <c r="BB38" s="6">
        <v>0</v>
      </c>
      <c r="BC38" s="6">
        <v>2</v>
      </c>
      <c r="BD38" s="6">
        <v>1</v>
      </c>
      <c r="BE38" s="19" t="s">
        <v>70</v>
      </c>
      <c r="BF38" s="20">
        <v>9</v>
      </c>
      <c r="BG38" s="20">
        <v>20</v>
      </c>
      <c r="BH38" s="19">
        <v>2.2222222222222223</v>
      </c>
      <c r="BI38" s="19">
        <v>1154.2</v>
      </c>
      <c r="BJ38" s="19">
        <v>2.2222222222222223</v>
      </c>
      <c r="BK38" s="20">
        <v>0</v>
      </c>
      <c r="BL38" s="20">
        <v>0</v>
      </c>
      <c r="BM38" s="19" t="s">
        <v>70</v>
      </c>
      <c r="BN38" s="6">
        <v>29</v>
      </c>
      <c r="BO38" s="20">
        <v>5.8</v>
      </c>
      <c r="BP38" s="68">
        <f t="shared" si="0"/>
        <v>1154.2</v>
      </c>
      <c r="BQ38" s="68">
        <f t="shared" si="1"/>
        <v>0</v>
      </c>
    </row>
    <row r="39" spans="1:69" ht="12.75" outlineLevel="1" x14ac:dyDescent="0.2">
      <c r="A39" s="2" t="s">
        <v>67</v>
      </c>
      <c r="B39" s="3" t="s">
        <v>123</v>
      </c>
      <c r="C39" s="4" t="s">
        <v>72</v>
      </c>
      <c r="D39" s="4" t="s">
        <v>74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18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7">
        <v>11</v>
      </c>
      <c r="AA39" s="7">
        <v>35</v>
      </c>
      <c r="AB39" s="7">
        <v>25</v>
      </c>
      <c r="AC39" s="7">
        <v>30</v>
      </c>
      <c r="AD39" s="5">
        <v>25</v>
      </c>
      <c r="AE39" s="5">
        <v>126</v>
      </c>
      <c r="AF39" s="5">
        <v>25.2</v>
      </c>
      <c r="AG39" s="5">
        <v>5014.8</v>
      </c>
      <c r="AH39" s="5">
        <v>1</v>
      </c>
      <c r="AI39" s="5">
        <v>5</v>
      </c>
      <c r="AJ39" s="5">
        <v>1</v>
      </c>
      <c r="AK39" s="5">
        <v>25</v>
      </c>
      <c r="AL39" s="5">
        <v>50</v>
      </c>
      <c r="AM39" s="5">
        <v>25</v>
      </c>
      <c r="AN39" s="5">
        <v>60</v>
      </c>
      <c r="AO39" s="5">
        <v>50</v>
      </c>
      <c r="AP39" s="7">
        <v>210</v>
      </c>
      <c r="AQ39" s="7">
        <v>42</v>
      </c>
      <c r="AR39" s="7">
        <v>8358</v>
      </c>
      <c r="AS39" s="7">
        <v>1</v>
      </c>
      <c r="AT39" s="7">
        <v>80</v>
      </c>
      <c r="AU39" s="6">
        <v>0</v>
      </c>
      <c r="AV39" s="6">
        <v>0</v>
      </c>
      <c r="AW39" s="6">
        <v>0</v>
      </c>
      <c r="AX39" s="6">
        <v>0</v>
      </c>
      <c r="AY39" s="6">
        <v>16</v>
      </c>
      <c r="AZ39" s="6">
        <v>3360</v>
      </c>
      <c r="BA39" s="5">
        <v>1</v>
      </c>
      <c r="BB39" s="6">
        <v>80</v>
      </c>
      <c r="BC39" s="6">
        <v>5</v>
      </c>
      <c r="BD39" s="6">
        <v>1</v>
      </c>
      <c r="BE39" s="19" t="s">
        <v>70</v>
      </c>
      <c r="BF39" s="20">
        <v>126</v>
      </c>
      <c r="BG39" s="20">
        <v>210</v>
      </c>
      <c r="BH39" s="19">
        <v>1.6666666666666667</v>
      </c>
      <c r="BI39" s="19">
        <v>16556.8</v>
      </c>
      <c r="BJ39" s="19">
        <v>1.6666666666666667</v>
      </c>
      <c r="BK39" s="20">
        <v>25</v>
      </c>
      <c r="BL39" s="20">
        <v>80</v>
      </c>
      <c r="BM39" s="19">
        <v>3.2</v>
      </c>
      <c r="BN39" s="6">
        <v>416</v>
      </c>
      <c r="BO39" s="20">
        <v>83.2</v>
      </c>
      <c r="BP39" s="68">
        <f t="shared" si="0"/>
        <v>16732.8</v>
      </c>
      <c r="BQ39" s="68">
        <f t="shared" si="1"/>
        <v>-176</v>
      </c>
    </row>
    <row r="40" spans="1:69" ht="12.75" outlineLevel="1" x14ac:dyDescent="0.2">
      <c r="A40" s="2" t="s">
        <v>67</v>
      </c>
      <c r="B40" s="3" t="s">
        <v>124</v>
      </c>
      <c r="C40" s="4" t="s">
        <v>72</v>
      </c>
      <c r="D40" s="4" t="s">
        <v>73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18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7">
        <v>0</v>
      </c>
      <c r="AA40" s="7">
        <v>0</v>
      </c>
      <c r="AB40" s="7">
        <v>10</v>
      </c>
      <c r="AC40" s="7">
        <v>0</v>
      </c>
      <c r="AD40" s="5">
        <v>60</v>
      </c>
      <c r="AE40" s="5">
        <v>70</v>
      </c>
      <c r="AF40" s="5">
        <v>14</v>
      </c>
      <c r="AG40" s="5">
        <v>2786</v>
      </c>
      <c r="AH40" s="5">
        <v>1</v>
      </c>
      <c r="AI40" s="5">
        <v>2</v>
      </c>
      <c r="AJ40" s="5">
        <v>1</v>
      </c>
      <c r="AK40" s="5">
        <v>0</v>
      </c>
      <c r="AL40" s="5">
        <v>20</v>
      </c>
      <c r="AM40" s="5">
        <v>0</v>
      </c>
      <c r="AN40" s="5">
        <v>15</v>
      </c>
      <c r="AO40" s="5">
        <v>0</v>
      </c>
      <c r="AP40" s="7">
        <v>35</v>
      </c>
      <c r="AQ40" s="7">
        <v>7</v>
      </c>
      <c r="AR40" s="7">
        <v>1393</v>
      </c>
      <c r="AS40" s="7">
        <v>1</v>
      </c>
      <c r="AT40" s="7">
        <v>20</v>
      </c>
      <c r="AU40" s="6">
        <v>0</v>
      </c>
      <c r="AV40" s="6">
        <v>0</v>
      </c>
      <c r="AW40" s="6">
        <v>0</v>
      </c>
      <c r="AX40" s="6">
        <v>0</v>
      </c>
      <c r="AY40" s="6">
        <v>4</v>
      </c>
      <c r="AZ40" s="6">
        <v>840</v>
      </c>
      <c r="BA40" s="5">
        <v>1</v>
      </c>
      <c r="BB40" s="6">
        <v>20</v>
      </c>
      <c r="BC40" s="6">
        <v>2</v>
      </c>
      <c r="BD40" s="6">
        <v>1</v>
      </c>
      <c r="BE40" s="19" t="s">
        <v>70</v>
      </c>
      <c r="BF40" s="20">
        <v>70</v>
      </c>
      <c r="BG40" s="20">
        <v>35</v>
      </c>
      <c r="BH40" s="19">
        <v>0.5</v>
      </c>
      <c r="BI40" s="19">
        <v>4975</v>
      </c>
      <c r="BJ40" s="19">
        <v>0.5</v>
      </c>
      <c r="BK40" s="20">
        <v>0</v>
      </c>
      <c r="BL40" s="20">
        <v>20</v>
      </c>
      <c r="BM40" s="19" t="s">
        <v>70</v>
      </c>
      <c r="BN40" s="6">
        <v>125</v>
      </c>
      <c r="BO40" s="20">
        <v>25</v>
      </c>
      <c r="BP40" s="68">
        <f t="shared" si="0"/>
        <v>5019</v>
      </c>
      <c r="BQ40" s="68">
        <f t="shared" si="1"/>
        <v>-44</v>
      </c>
    </row>
    <row r="41" spans="1:69" ht="12.75" outlineLevel="1" x14ac:dyDescent="0.2">
      <c r="A41" s="2" t="s">
        <v>67</v>
      </c>
      <c r="B41" s="3" t="s">
        <v>125</v>
      </c>
      <c r="C41" s="4" t="s">
        <v>72</v>
      </c>
      <c r="D41" s="4" t="s">
        <v>73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18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12</v>
      </c>
      <c r="AC41" s="5">
        <v>30</v>
      </c>
      <c r="AD41" s="5">
        <v>0</v>
      </c>
      <c r="AE41" s="5">
        <v>42</v>
      </c>
      <c r="AF41" s="5">
        <v>8.4</v>
      </c>
      <c r="AG41" s="5">
        <v>1671.6000000000001</v>
      </c>
      <c r="AH41" s="5">
        <v>1</v>
      </c>
      <c r="AI41" s="5">
        <v>2</v>
      </c>
      <c r="AJ41" s="5">
        <v>1</v>
      </c>
      <c r="AK41" s="5">
        <v>0</v>
      </c>
      <c r="AL41" s="5">
        <v>10</v>
      </c>
      <c r="AM41" s="5">
        <v>15</v>
      </c>
      <c r="AN41" s="5">
        <v>0</v>
      </c>
      <c r="AO41" s="5">
        <v>20</v>
      </c>
      <c r="AP41" s="7">
        <v>45</v>
      </c>
      <c r="AQ41" s="7">
        <v>9</v>
      </c>
      <c r="AR41" s="7">
        <v>1791</v>
      </c>
      <c r="AS41" s="7">
        <v>1</v>
      </c>
      <c r="AT41" s="7">
        <v>15</v>
      </c>
      <c r="AU41" s="6">
        <v>0</v>
      </c>
      <c r="AV41" s="6">
        <v>0</v>
      </c>
      <c r="AW41" s="6">
        <v>0</v>
      </c>
      <c r="AX41" s="6">
        <v>0</v>
      </c>
      <c r="AY41" s="6">
        <v>3</v>
      </c>
      <c r="AZ41" s="6">
        <v>630</v>
      </c>
      <c r="BA41" s="5">
        <v>1</v>
      </c>
      <c r="BB41" s="6">
        <v>15</v>
      </c>
      <c r="BC41" s="6">
        <v>3</v>
      </c>
      <c r="BD41" s="6">
        <v>1</v>
      </c>
      <c r="BE41" s="19" t="s">
        <v>70</v>
      </c>
      <c r="BF41" s="20">
        <v>42</v>
      </c>
      <c r="BG41" s="20">
        <v>45</v>
      </c>
      <c r="BH41" s="19">
        <v>1.0714285714285714</v>
      </c>
      <c r="BI41" s="19">
        <v>4059.6</v>
      </c>
      <c r="BJ41" s="19">
        <v>1.0714285714285714</v>
      </c>
      <c r="BK41" s="20">
        <v>0</v>
      </c>
      <c r="BL41" s="20">
        <v>15</v>
      </c>
      <c r="BM41" s="19" t="s">
        <v>70</v>
      </c>
      <c r="BN41" s="6">
        <v>102</v>
      </c>
      <c r="BO41" s="20">
        <v>20.399999999999999</v>
      </c>
      <c r="BP41" s="68">
        <f t="shared" si="0"/>
        <v>4092.6000000000004</v>
      </c>
      <c r="BQ41" s="68">
        <f t="shared" si="1"/>
        <v>-33.000000000000455</v>
      </c>
    </row>
    <row r="42" spans="1:69" ht="12.75" outlineLevel="1" x14ac:dyDescent="0.2">
      <c r="A42" s="2" t="s">
        <v>67</v>
      </c>
      <c r="B42" s="3" t="s">
        <v>126</v>
      </c>
      <c r="C42" s="4" t="s">
        <v>72</v>
      </c>
      <c r="D42" s="4" t="s">
        <v>73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18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7">
        <v>0</v>
      </c>
      <c r="AA42" s="7">
        <v>0</v>
      </c>
      <c r="AB42" s="7">
        <v>0</v>
      </c>
      <c r="AC42" s="7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5">
        <v>0</v>
      </c>
      <c r="BB42" s="6">
        <v>0</v>
      </c>
      <c r="BC42" s="6">
        <v>0</v>
      </c>
      <c r="BD42" s="6">
        <v>0</v>
      </c>
      <c r="BE42" s="19" t="s">
        <v>70</v>
      </c>
      <c r="BF42" s="20">
        <v>0</v>
      </c>
      <c r="BG42" s="20">
        <v>0</v>
      </c>
      <c r="BH42" s="19" t="s">
        <v>70</v>
      </c>
      <c r="BI42" s="19">
        <v>0</v>
      </c>
      <c r="BJ42" s="19" t="s">
        <v>70</v>
      </c>
      <c r="BK42" s="20">
        <v>0</v>
      </c>
      <c r="BL42" s="20">
        <v>0</v>
      </c>
      <c r="BM42" s="19" t="s">
        <v>70</v>
      </c>
      <c r="BN42" s="6">
        <v>0</v>
      </c>
      <c r="BO42" s="20">
        <v>0</v>
      </c>
      <c r="BP42" s="68">
        <f t="shared" si="0"/>
        <v>0</v>
      </c>
      <c r="BQ42" s="68">
        <f t="shared" si="1"/>
        <v>0</v>
      </c>
    </row>
    <row r="43" spans="1:69" ht="12.75" outlineLevel="1" x14ac:dyDescent="0.2">
      <c r="A43" s="2" t="s">
        <v>67</v>
      </c>
      <c r="B43" s="3" t="s">
        <v>127</v>
      </c>
      <c r="C43" s="4" t="s">
        <v>72</v>
      </c>
      <c r="D43" s="4" t="s">
        <v>74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18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7">
        <v>0</v>
      </c>
      <c r="AA43" s="7">
        <v>0</v>
      </c>
      <c r="AB43" s="7">
        <v>18</v>
      </c>
      <c r="AC43" s="7">
        <v>55</v>
      </c>
      <c r="AD43" s="5">
        <v>35</v>
      </c>
      <c r="AE43" s="5">
        <v>108</v>
      </c>
      <c r="AF43" s="5">
        <v>21.6</v>
      </c>
      <c r="AG43" s="5">
        <v>4298.4000000000005</v>
      </c>
      <c r="AH43" s="5">
        <v>1</v>
      </c>
      <c r="AI43" s="5">
        <v>3</v>
      </c>
      <c r="AJ43" s="5">
        <v>1</v>
      </c>
      <c r="AK43" s="5">
        <v>0</v>
      </c>
      <c r="AL43" s="5">
        <v>0</v>
      </c>
      <c r="AM43" s="5">
        <v>40</v>
      </c>
      <c r="AN43" s="5">
        <v>75</v>
      </c>
      <c r="AO43" s="5">
        <v>45</v>
      </c>
      <c r="AP43" s="7">
        <v>160</v>
      </c>
      <c r="AQ43" s="7">
        <v>32</v>
      </c>
      <c r="AR43" s="7">
        <v>6368</v>
      </c>
      <c r="AS43" s="7">
        <v>1</v>
      </c>
      <c r="AT43" s="7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5">
        <v>0</v>
      </c>
      <c r="BB43" s="6">
        <v>0</v>
      </c>
      <c r="BC43" s="6">
        <v>3</v>
      </c>
      <c r="BD43" s="6">
        <v>1</v>
      </c>
      <c r="BE43" s="19" t="s">
        <v>70</v>
      </c>
      <c r="BF43" s="20">
        <v>108</v>
      </c>
      <c r="BG43" s="20">
        <v>160</v>
      </c>
      <c r="BH43" s="19">
        <v>1.4814814814814814</v>
      </c>
      <c r="BI43" s="19">
        <v>10666.4</v>
      </c>
      <c r="BJ43" s="19">
        <v>1.4814814814814814</v>
      </c>
      <c r="BK43" s="20">
        <v>0</v>
      </c>
      <c r="BL43" s="20">
        <v>0</v>
      </c>
      <c r="BM43" s="19" t="s">
        <v>70</v>
      </c>
      <c r="BN43" s="6">
        <v>268</v>
      </c>
      <c r="BO43" s="20">
        <v>53.6</v>
      </c>
      <c r="BP43" s="68">
        <f t="shared" si="0"/>
        <v>10666.400000000001</v>
      </c>
      <c r="BQ43" s="68">
        <f t="shared" si="1"/>
        <v>0</v>
      </c>
    </row>
    <row r="44" spans="1:69" ht="12.75" outlineLevel="1" x14ac:dyDescent="0.2">
      <c r="A44" s="2" t="s">
        <v>67</v>
      </c>
      <c r="B44" s="3" t="s">
        <v>128</v>
      </c>
      <c r="C44" s="4" t="s">
        <v>72</v>
      </c>
      <c r="D44" s="4" t="s">
        <v>74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18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12</v>
      </c>
      <c r="AC44" s="5">
        <v>65</v>
      </c>
      <c r="AD44" s="5">
        <v>0</v>
      </c>
      <c r="AE44" s="5">
        <v>77</v>
      </c>
      <c r="AF44" s="5">
        <v>15.4</v>
      </c>
      <c r="AG44" s="5">
        <v>3064.6</v>
      </c>
      <c r="AH44" s="5">
        <v>1</v>
      </c>
      <c r="AI44" s="5">
        <v>2</v>
      </c>
      <c r="AJ44" s="5">
        <v>1</v>
      </c>
      <c r="AK44" s="5">
        <v>37</v>
      </c>
      <c r="AL44" s="5">
        <v>115</v>
      </c>
      <c r="AM44" s="5">
        <v>40</v>
      </c>
      <c r="AN44" s="5">
        <v>55</v>
      </c>
      <c r="AO44" s="5">
        <v>35</v>
      </c>
      <c r="AP44" s="7">
        <v>282</v>
      </c>
      <c r="AQ44" s="7">
        <v>56.4</v>
      </c>
      <c r="AR44" s="7">
        <v>11223.6</v>
      </c>
      <c r="AS44" s="7">
        <v>1</v>
      </c>
      <c r="AT44" s="7">
        <v>50</v>
      </c>
      <c r="AU44" s="6">
        <v>0</v>
      </c>
      <c r="AV44" s="6">
        <v>0</v>
      </c>
      <c r="AW44" s="6">
        <v>0</v>
      </c>
      <c r="AX44" s="6">
        <v>0</v>
      </c>
      <c r="AY44" s="6">
        <v>10</v>
      </c>
      <c r="AZ44" s="6">
        <v>2100</v>
      </c>
      <c r="BA44" s="5">
        <v>1</v>
      </c>
      <c r="BB44" s="6">
        <v>50</v>
      </c>
      <c r="BC44" s="6">
        <v>5</v>
      </c>
      <c r="BD44" s="6">
        <v>1</v>
      </c>
      <c r="BE44" s="19" t="s">
        <v>70</v>
      </c>
      <c r="BF44" s="20">
        <v>77</v>
      </c>
      <c r="BG44" s="20">
        <v>282</v>
      </c>
      <c r="BH44" s="19">
        <v>3.6623376623376624</v>
      </c>
      <c r="BI44" s="19">
        <v>16278.199999999999</v>
      </c>
      <c r="BJ44" s="19">
        <v>3.6623376623376624</v>
      </c>
      <c r="BK44" s="20">
        <v>37</v>
      </c>
      <c r="BL44" s="20">
        <v>50</v>
      </c>
      <c r="BM44" s="19">
        <v>1.3513513513513513</v>
      </c>
      <c r="BN44" s="6">
        <v>409</v>
      </c>
      <c r="BO44" s="20">
        <v>81.8</v>
      </c>
      <c r="BP44" s="68">
        <f t="shared" si="0"/>
        <v>16388.2</v>
      </c>
      <c r="BQ44" s="68">
        <f t="shared" si="1"/>
        <v>-110.00000000000182</v>
      </c>
    </row>
    <row r="45" spans="1:69" ht="12.75" outlineLevel="1" x14ac:dyDescent="0.2">
      <c r="A45" s="2" t="s">
        <v>67</v>
      </c>
      <c r="B45" s="3" t="s">
        <v>129</v>
      </c>
      <c r="C45" s="4" t="s">
        <v>72</v>
      </c>
      <c r="D45" s="4" t="s">
        <v>73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18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15</v>
      </c>
      <c r="AC45" s="5">
        <v>0</v>
      </c>
      <c r="AD45" s="5">
        <v>20</v>
      </c>
      <c r="AE45" s="5">
        <v>35</v>
      </c>
      <c r="AF45" s="5">
        <v>7</v>
      </c>
      <c r="AG45" s="5">
        <v>1393</v>
      </c>
      <c r="AH45" s="5">
        <v>1</v>
      </c>
      <c r="AI45" s="5">
        <v>2</v>
      </c>
      <c r="AJ45" s="5">
        <v>1</v>
      </c>
      <c r="AK45" s="5">
        <v>15</v>
      </c>
      <c r="AL45" s="5">
        <v>37</v>
      </c>
      <c r="AM45" s="5">
        <v>45</v>
      </c>
      <c r="AN45" s="5">
        <v>45</v>
      </c>
      <c r="AO45" s="5">
        <v>0</v>
      </c>
      <c r="AP45" s="7">
        <v>142</v>
      </c>
      <c r="AQ45" s="7">
        <v>28.4</v>
      </c>
      <c r="AR45" s="7">
        <v>5651.5999999999995</v>
      </c>
      <c r="AS45" s="7">
        <v>1</v>
      </c>
      <c r="AT45" s="7">
        <v>11</v>
      </c>
      <c r="AU45" s="6">
        <v>0</v>
      </c>
      <c r="AV45" s="6">
        <v>0</v>
      </c>
      <c r="AW45" s="6">
        <v>0</v>
      </c>
      <c r="AX45" s="6">
        <v>0</v>
      </c>
      <c r="AY45" s="6">
        <v>2.2000000000000002</v>
      </c>
      <c r="AZ45" s="6">
        <v>462.00000000000006</v>
      </c>
      <c r="BA45" s="5">
        <v>1</v>
      </c>
      <c r="BB45" s="6">
        <v>11</v>
      </c>
      <c r="BC45" s="6">
        <v>4</v>
      </c>
      <c r="BD45" s="6">
        <v>1</v>
      </c>
      <c r="BE45" s="19" t="s">
        <v>70</v>
      </c>
      <c r="BF45" s="20">
        <v>35</v>
      </c>
      <c r="BG45" s="20">
        <v>142</v>
      </c>
      <c r="BH45" s="19">
        <v>4.0571428571428569</v>
      </c>
      <c r="BI45" s="19">
        <v>7482.4000000000005</v>
      </c>
      <c r="BJ45" s="19">
        <v>4.0571428571428569</v>
      </c>
      <c r="BK45" s="20">
        <v>15</v>
      </c>
      <c r="BL45" s="20">
        <v>11</v>
      </c>
      <c r="BM45" s="19">
        <v>0.73333333333333328</v>
      </c>
      <c r="BN45" s="6">
        <v>188</v>
      </c>
      <c r="BO45" s="20">
        <v>37.6</v>
      </c>
      <c r="BP45" s="68">
        <f t="shared" si="0"/>
        <v>7506.5999999999995</v>
      </c>
      <c r="BQ45" s="68">
        <f t="shared" si="1"/>
        <v>-24.199999999998909</v>
      </c>
    </row>
    <row r="46" spans="1:69" ht="12.75" outlineLevel="1" x14ac:dyDescent="0.2">
      <c r="A46" s="2" t="s">
        <v>67</v>
      </c>
      <c r="B46" s="3" t="s">
        <v>130</v>
      </c>
      <c r="C46" s="4" t="s">
        <v>72</v>
      </c>
      <c r="D46" s="4" t="s">
        <v>76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18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5</v>
      </c>
      <c r="AD46" s="5">
        <v>0</v>
      </c>
      <c r="AE46" s="5">
        <v>5</v>
      </c>
      <c r="AF46" s="5">
        <v>1</v>
      </c>
      <c r="AG46" s="5">
        <v>199</v>
      </c>
      <c r="AH46" s="5">
        <v>1</v>
      </c>
      <c r="AI46" s="5">
        <v>1</v>
      </c>
      <c r="AJ46" s="5">
        <v>0</v>
      </c>
      <c r="AK46" s="5">
        <v>0</v>
      </c>
      <c r="AL46" s="5">
        <v>10</v>
      </c>
      <c r="AM46" s="5">
        <v>36</v>
      </c>
      <c r="AN46" s="5">
        <v>0</v>
      </c>
      <c r="AO46" s="5">
        <v>0</v>
      </c>
      <c r="AP46" s="5">
        <v>46</v>
      </c>
      <c r="AQ46" s="5">
        <v>9.1999999999999993</v>
      </c>
      <c r="AR46" s="5">
        <v>1830.8</v>
      </c>
      <c r="AS46" s="5">
        <v>1</v>
      </c>
      <c r="AT46" s="5">
        <v>10</v>
      </c>
      <c r="AU46" s="6">
        <v>0</v>
      </c>
      <c r="AV46" s="6">
        <v>0</v>
      </c>
      <c r="AW46" s="6">
        <v>0</v>
      </c>
      <c r="AX46" s="6">
        <v>0</v>
      </c>
      <c r="AY46" s="6">
        <v>2</v>
      </c>
      <c r="AZ46" s="6">
        <v>420</v>
      </c>
      <c r="BA46" s="5">
        <v>1</v>
      </c>
      <c r="BB46" s="6">
        <v>10</v>
      </c>
      <c r="BC46" s="6">
        <v>2</v>
      </c>
      <c r="BD46" s="6">
        <v>1</v>
      </c>
      <c r="BE46" s="19" t="s">
        <v>70</v>
      </c>
      <c r="BF46" s="20">
        <v>5</v>
      </c>
      <c r="BG46" s="20">
        <v>46</v>
      </c>
      <c r="BH46" s="19">
        <v>9.1999999999999993</v>
      </c>
      <c r="BI46" s="19">
        <v>2427.7999999999997</v>
      </c>
      <c r="BJ46" s="19">
        <v>9.1999999999999993</v>
      </c>
      <c r="BK46" s="20">
        <v>0</v>
      </c>
      <c r="BL46" s="20">
        <v>10</v>
      </c>
      <c r="BM46" s="19" t="s">
        <v>70</v>
      </c>
      <c r="BN46" s="6">
        <v>61</v>
      </c>
      <c r="BO46" s="20">
        <v>12.2</v>
      </c>
      <c r="BP46" s="68">
        <f t="shared" si="0"/>
        <v>2449.8000000000002</v>
      </c>
      <c r="BQ46" s="68">
        <f t="shared" si="1"/>
        <v>-22.000000000000455</v>
      </c>
    </row>
    <row r="47" spans="1:69" ht="12.75" outlineLevel="1" x14ac:dyDescent="0.2">
      <c r="A47" s="2" t="s">
        <v>67</v>
      </c>
      <c r="B47" s="3" t="s">
        <v>131</v>
      </c>
      <c r="C47" s="4" t="s">
        <v>72</v>
      </c>
      <c r="D47" s="4" t="s">
        <v>74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18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15</v>
      </c>
      <c r="AE47" s="5">
        <v>15</v>
      </c>
      <c r="AF47" s="5">
        <v>3</v>
      </c>
      <c r="AG47" s="5">
        <v>597</v>
      </c>
      <c r="AH47" s="5">
        <v>1</v>
      </c>
      <c r="AI47" s="5">
        <v>1</v>
      </c>
      <c r="AJ47" s="5">
        <v>0</v>
      </c>
      <c r="AK47" s="5">
        <v>20</v>
      </c>
      <c r="AL47" s="5">
        <v>26</v>
      </c>
      <c r="AM47" s="5">
        <v>25</v>
      </c>
      <c r="AN47" s="5">
        <v>25</v>
      </c>
      <c r="AO47" s="5">
        <v>30</v>
      </c>
      <c r="AP47" s="5">
        <v>126</v>
      </c>
      <c r="AQ47" s="5">
        <v>25.2</v>
      </c>
      <c r="AR47" s="5">
        <v>5014.8</v>
      </c>
      <c r="AS47" s="5">
        <v>1</v>
      </c>
      <c r="AT47" s="5">
        <v>17</v>
      </c>
      <c r="AU47" s="6">
        <v>0</v>
      </c>
      <c r="AV47" s="6">
        <v>0</v>
      </c>
      <c r="AW47" s="6">
        <v>0</v>
      </c>
      <c r="AX47" s="6">
        <v>0</v>
      </c>
      <c r="AY47" s="6">
        <v>3.4</v>
      </c>
      <c r="AZ47" s="6">
        <v>714</v>
      </c>
      <c r="BA47" s="5">
        <v>1</v>
      </c>
      <c r="BB47" s="6">
        <v>17</v>
      </c>
      <c r="BC47" s="6">
        <v>5</v>
      </c>
      <c r="BD47" s="6">
        <v>1</v>
      </c>
      <c r="BE47" s="19" t="s">
        <v>70</v>
      </c>
      <c r="BF47" s="20">
        <v>15</v>
      </c>
      <c r="BG47" s="20">
        <v>126</v>
      </c>
      <c r="BH47" s="19">
        <v>8.4</v>
      </c>
      <c r="BI47" s="19">
        <v>6288.4000000000005</v>
      </c>
      <c r="BJ47" s="19">
        <v>8.4</v>
      </c>
      <c r="BK47" s="20">
        <v>20</v>
      </c>
      <c r="BL47" s="20">
        <v>17</v>
      </c>
      <c r="BM47" s="19">
        <v>0.85</v>
      </c>
      <c r="BN47" s="6">
        <v>158</v>
      </c>
      <c r="BO47" s="20">
        <v>31.6</v>
      </c>
      <c r="BP47" s="68">
        <f t="shared" si="0"/>
        <v>6325.8</v>
      </c>
      <c r="BQ47" s="68">
        <f t="shared" si="1"/>
        <v>-37.399999999999636</v>
      </c>
    </row>
    <row r="48" spans="1:69" ht="12.75" outlineLevel="1" x14ac:dyDescent="0.2">
      <c r="A48" s="2" t="s">
        <v>67</v>
      </c>
      <c r="B48" s="3" t="s">
        <v>132</v>
      </c>
      <c r="C48" s="4" t="s">
        <v>72</v>
      </c>
      <c r="D48" s="4" t="s">
        <v>73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18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20</v>
      </c>
      <c r="AB48" s="5">
        <v>20</v>
      </c>
      <c r="AC48" s="5">
        <v>30</v>
      </c>
      <c r="AD48" s="5">
        <v>15</v>
      </c>
      <c r="AE48" s="5">
        <v>85</v>
      </c>
      <c r="AF48" s="5">
        <v>17</v>
      </c>
      <c r="AG48" s="5">
        <v>3383</v>
      </c>
      <c r="AH48" s="5">
        <v>1</v>
      </c>
      <c r="AI48" s="5">
        <v>4</v>
      </c>
      <c r="AJ48" s="5">
        <v>1</v>
      </c>
      <c r="AK48" s="5">
        <v>25</v>
      </c>
      <c r="AL48" s="5">
        <v>50</v>
      </c>
      <c r="AM48" s="5">
        <v>40</v>
      </c>
      <c r="AN48" s="5">
        <v>15</v>
      </c>
      <c r="AO48" s="5">
        <v>15</v>
      </c>
      <c r="AP48" s="5">
        <v>145</v>
      </c>
      <c r="AQ48" s="5">
        <v>29</v>
      </c>
      <c r="AR48" s="5">
        <v>5771</v>
      </c>
      <c r="AS48" s="5">
        <v>1</v>
      </c>
      <c r="AT48" s="5">
        <v>20</v>
      </c>
      <c r="AU48" s="6">
        <v>0</v>
      </c>
      <c r="AV48" s="6">
        <v>0</v>
      </c>
      <c r="AW48" s="6">
        <v>0</v>
      </c>
      <c r="AX48" s="6">
        <v>0</v>
      </c>
      <c r="AY48" s="6">
        <v>4</v>
      </c>
      <c r="AZ48" s="6">
        <v>840</v>
      </c>
      <c r="BA48" s="5">
        <v>1</v>
      </c>
      <c r="BB48" s="6">
        <v>20</v>
      </c>
      <c r="BC48" s="6">
        <v>5</v>
      </c>
      <c r="BD48" s="6">
        <v>1</v>
      </c>
      <c r="BE48" s="19" t="s">
        <v>70</v>
      </c>
      <c r="BF48" s="20">
        <v>85</v>
      </c>
      <c r="BG48" s="20">
        <v>145</v>
      </c>
      <c r="BH48" s="19">
        <v>1.7058823529411764</v>
      </c>
      <c r="BI48" s="19">
        <v>9950</v>
      </c>
      <c r="BJ48" s="19">
        <v>1.7058823529411764</v>
      </c>
      <c r="BK48" s="20">
        <v>25</v>
      </c>
      <c r="BL48" s="20">
        <v>20</v>
      </c>
      <c r="BM48" s="19">
        <v>0.8</v>
      </c>
      <c r="BN48" s="6">
        <v>250</v>
      </c>
      <c r="BO48" s="20">
        <v>50</v>
      </c>
      <c r="BP48" s="68">
        <f t="shared" si="0"/>
        <v>9994</v>
      </c>
      <c r="BQ48" s="68">
        <f t="shared" si="1"/>
        <v>-44</v>
      </c>
    </row>
    <row r="49" spans="1:69" ht="12.75" outlineLevel="1" x14ac:dyDescent="0.2">
      <c r="A49" s="2" t="s">
        <v>67</v>
      </c>
      <c r="B49" s="3" t="s">
        <v>133</v>
      </c>
      <c r="C49" s="4" t="s">
        <v>72</v>
      </c>
      <c r="D49" s="4" t="s">
        <v>73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18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45</v>
      </c>
      <c r="AC49" s="5">
        <v>35</v>
      </c>
      <c r="AD49" s="5">
        <v>20</v>
      </c>
      <c r="AE49" s="5">
        <v>100</v>
      </c>
      <c r="AF49" s="5">
        <v>20</v>
      </c>
      <c r="AG49" s="5">
        <v>3980</v>
      </c>
      <c r="AH49" s="5">
        <v>1</v>
      </c>
      <c r="AI49" s="5">
        <v>3</v>
      </c>
      <c r="AJ49" s="5">
        <v>1</v>
      </c>
      <c r="AK49" s="5">
        <v>20</v>
      </c>
      <c r="AL49" s="5">
        <v>75</v>
      </c>
      <c r="AM49" s="5">
        <v>62</v>
      </c>
      <c r="AN49" s="5">
        <v>125</v>
      </c>
      <c r="AO49" s="5">
        <v>120</v>
      </c>
      <c r="AP49" s="5">
        <v>402</v>
      </c>
      <c r="AQ49" s="5">
        <v>80.400000000000006</v>
      </c>
      <c r="AR49" s="5">
        <v>15999.6</v>
      </c>
      <c r="AS49" s="5">
        <v>1</v>
      </c>
      <c r="AT49" s="5">
        <v>160</v>
      </c>
      <c r="AU49" s="6">
        <v>0</v>
      </c>
      <c r="AV49" s="6">
        <v>0</v>
      </c>
      <c r="AW49" s="6">
        <v>0</v>
      </c>
      <c r="AX49" s="6">
        <v>0</v>
      </c>
      <c r="AY49" s="6">
        <v>32</v>
      </c>
      <c r="AZ49" s="6">
        <v>6720</v>
      </c>
      <c r="BA49" s="5">
        <v>1</v>
      </c>
      <c r="BB49" s="6">
        <v>160</v>
      </c>
      <c r="BC49" s="6">
        <v>5</v>
      </c>
      <c r="BD49" s="6">
        <v>1</v>
      </c>
      <c r="BE49" s="19" t="s">
        <v>70</v>
      </c>
      <c r="BF49" s="20">
        <v>100</v>
      </c>
      <c r="BG49" s="20">
        <v>402</v>
      </c>
      <c r="BH49" s="19">
        <v>4.0199999999999996</v>
      </c>
      <c r="BI49" s="19">
        <v>26347.600000000002</v>
      </c>
      <c r="BJ49" s="19">
        <v>4.0199999999999996</v>
      </c>
      <c r="BK49" s="20">
        <v>20</v>
      </c>
      <c r="BL49" s="20">
        <v>160</v>
      </c>
      <c r="BM49" s="19">
        <v>8</v>
      </c>
      <c r="BN49" s="6">
        <v>662</v>
      </c>
      <c r="BO49" s="20">
        <v>132.4</v>
      </c>
      <c r="BP49" s="68">
        <f t="shared" si="0"/>
        <v>26699.599999999999</v>
      </c>
      <c r="BQ49" s="68">
        <f t="shared" si="1"/>
        <v>-351.99999999999636</v>
      </c>
    </row>
    <row r="50" spans="1:69" ht="12.75" outlineLevel="1" x14ac:dyDescent="0.2">
      <c r="A50" s="2" t="s">
        <v>67</v>
      </c>
      <c r="B50" s="3" t="s">
        <v>134</v>
      </c>
      <c r="C50" s="4" t="s">
        <v>72</v>
      </c>
      <c r="D50" s="4" t="s">
        <v>73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18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30</v>
      </c>
      <c r="AC50" s="5">
        <v>15</v>
      </c>
      <c r="AD50" s="5">
        <v>0</v>
      </c>
      <c r="AE50" s="5">
        <v>45</v>
      </c>
      <c r="AF50" s="5">
        <v>9</v>
      </c>
      <c r="AG50" s="5">
        <v>1791</v>
      </c>
      <c r="AH50" s="5">
        <v>1</v>
      </c>
      <c r="AI50" s="5">
        <v>2</v>
      </c>
      <c r="AJ50" s="5">
        <v>1</v>
      </c>
      <c r="AK50" s="5">
        <v>20</v>
      </c>
      <c r="AL50" s="5">
        <v>30</v>
      </c>
      <c r="AM50" s="5">
        <v>55</v>
      </c>
      <c r="AN50" s="5">
        <v>25</v>
      </c>
      <c r="AO50" s="5">
        <v>25</v>
      </c>
      <c r="AP50" s="5">
        <v>155</v>
      </c>
      <c r="AQ50" s="5">
        <v>31</v>
      </c>
      <c r="AR50" s="5">
        <v>6169</v>
      </c>
      <c r="AS50" s="5">
        <v>1</v>
      </c>
      <c r="AT50" s="5">
        <v>67</v>
      </c>
      <c r="AU50" s="6">
        <v>0</v>
      </c>
      <c r="AV50" s="6">
        <v>0</v>
      </c>
      <c r="AW50" s="6">
        <v>0</v>
      </c>
      <c r="AX50" s="6">
        <v>0</v>
      </c>
      <c r="AY50" s="6">
        <v>13.4</v>
      </c>
      <c r="AZ50" s="6">
        <v>2814</v>
      </c>
      <c r="BA50" s="5">
        <v>1</v>
      </c>
      <c r="BB50" s="6">
        <v>67</v>
      </c>
      <c r="BC50" s="6">
        <v>5</v>
      </c>
      <c r="BD50" s="6">
        <v>1</v>
      </c>
      <c r="BE50" s="19" t="s">
        <v>70</v>
      </c>
      <c r="BF50" s="20">
        <v>45</v>
      </c>
      <c r="BG50" s="20">
        <v>155</v>
      </c>
      <c r="BH50" s="19">
        <v>3.4444444444444446</v>
      </c>
      <c r="BI50" s="19">
        <v>10626.6</v>
      </c>
      <c r="BJ50" s="19">
        <v>3.4444444444444446</v>
      </c>
      <c r="BK50" s="20">
        <v>20</v>
      </c>
      <c r="BL50" s="20">
        <v>67</v>
      </c>
      <c r="BM50" s="19">
        <v>3.35</v>
      </c>
      <c r="BN50" s="6">
        <v>267</v>
      </c>
      <c r="BO50" s="20">
        <v>53.4</v>
      </c>
      <c r="BP50" s="68">
        <f t="shared" si="0"/>
        <v>10774</v>
      </c>
      <c r="BQ50" s="68">
        <f t="shared" si="1"/>
        <v>-147.39999999999964</v>
      </c>
    </row>
    <row r="51" spans="1:69" ht="12.75" outlineLevel="1" x14ac:dyDescent="0.2">
      <c r="A51" s="2" t="s">
        <v>67</v>
      </c>
      <c r="B51" s="3" t="s">
        <v>135</v>
      </c>
      <c r="C51" s="4" t="s">
        <v>71</v>
      </c>
      <c r="D51" s="4" t="s">
        <v>74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18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12</v>
      </c>
      <c r="T51" s="5">
        <v>12</v>
      </c>
      <c r="U51" s="5">
        <v>2.4</v>
      </c>
      <c r="V51" s="5">
        <v>477.59999999999997</v>
      </c>
      <c r="W51" s="5">
        <v>1</v>
      </c>
      <c r="X51" s="5">
        <v>1</v>
      </c>
      <c r="Y51" s="5">
        <v>0</v>
      </c>
      <c r="Z51" s="5">
        <v>10</v>
      </c>
      <c r="AA51" s="5">
        <v>0</v>
      </c>
      <c r="AB51" s="5">
        <v>10</v>
      </c>
      <c r="AC51" s="5">
        <v>20</v>
      </c>
      <c r="AD51" s="5">
        <v>10</v>
      </c>
      <c r="AE51" s="5">
        <v>50</v>
      </c>
      <c r="AF51" s="5">
        <v>10</v>
      </c>
      <c r="AG51" s="5">
        <v>1990</v>
      </c>
      <c r="AH51" s="5">
        <v>1</v>
      </c>
      <c r="AI51" s="5">
        <v>4</v>
      </c>
      <c r="AJ51" s="5">
        <v>1</v>
      </c>
      <c r="AK51" s="5">
        <v>0</v>
      </c>
      <c r="AL51" s="5">
        <v>30</v>
      </c>
      <c r="AM51" s="5">
        <v>20</v>
      </c>
      <c r="AN51" s="5">
        <v>30</v>
      </c>
      <c r="AO51" s="5">
        <v>20</v>
      </c>
      <c r="AP51" s="5">
        <v>100</v>
      </c>
      <c r="AQ51" s="5">
        <v>20</v>
      </c>
      <c r="AR51" s="5">
        <v>3980</v>
      </c>
      <c r="AS51" s="5">
        <v>1</v>
      </c>
      <c r="AT51" s="5">
        <v>10</v>
      </c>
      <c r="AU51" s="6">
        <v>0</v>
      </c>
      <c r="AV51" s="6">
        <v>0</v>
      </c>
      <c r="AW51" s="6">
        <v>0</v>
      </c>
      <c r="AX51" s="6">
        <v>0</v>
      </c>
      <c r="AY51" s="6">
        <v>2</v>
      </c>
      <c r="AZ51" s="6">
        <v>420</v>
      </c>
      <c r="BA51" s="5">
        <v>1</v>
      </c>
      <c r="BB51" s="6">
        <v>10</v>
      </c>
      <c r="BC51" s="6">
        <v>4</v>
      </c>
      <c r="BD51" s="6">
        <v>1</v>
      </c>
      <c r="BE51" s="19">
        <v>4.166666666666667</v>
      </c>
      <c r="BF51" s="20">
        <v>50</v>
      </c>
      <c r="BG51" s="20">
        <v>100</v>
      </c>
      <c r="BH51" s="19">
        <v>2</v>
      </c>
      <c r="BI51" s="19">
        <v>6845.5999999999995</v>
      </c>
      <c r="BJ51" s="19">
        <v>2</v>
      </c>
      <c r="BK51" s="20">
        <v>0</v>
      </c>
      <c r="BL51" s="20">
        <v>10</v>
      </c>
      <c r="BM51" s="19" t="s">
        <v>70</v>
      </c>
      <c r="BN51" s="6">
        <v>172</v>
      </c>
      <c r="BO51" s="20">
        <v>34.4</v>
      </c>
      <c r="BP51" s="68">
        <f t="shared" si="0"/>
        <v>6867.6</v>
      </c>
      <c r="BQ51" s="68">
        <f t="shared" si="1"/>
        <v>-22.000000000000909</v>
      </c>
    </row>
    <row r="52" spans="1:69" ht="12.75" outlineLevel="1" x14ac:dyDescent="0.2">
      <c r="A52" s="2" t="s">
        <v>67</v>
      </c>
      <c r="B52" s="3" t="s">
        <v>136</v>
      </c>
      <c r="C52" s="4" t="s">
        <v>71</v>
      </c>
      <c r="D52" s="4" t="s">
        <v>74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18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20</v>
      </c>
      <c r="T52" s="5">
        <v>20</v>
      </c>
      <c r="U52" s="5">
        <v>4</v>
      </c>
      <c r="V52" s="5">
        <v>796</v>
      </c>
      <c r="W52" s="5">
        <v>1</v>
      </c>
      <c r="X52" s="5">
        <v>1</v>
      </c>
      <c r="Y52" s="5">
        <v>0</v>
      </c>
      <c r="Z52" s="5">
        <v>25</v>
      </c>
      <c r="AA52" s="5">
        <v>40</v>
      </c>
      <c r="AB52" s="5">
        <v>15</v>
      </c>
      <c r="AC52" s="5">
        <v>117</v>
      </c>
      <c r="AD52" s="5">
        <v>15</v>
      </c>
      <c r="AE52" s="5">
        <v>212</v>
      </c>
      <c r="AF52" s="5">
        <v>42.4</v>
      </c>
      <c r="AG52" s="5">
        <v>8437.6</v>
      </c>
      <c r="AH52" s="5">
        <v>1</v>
      </c>
      <c r="AI52" s="5">
        <v>5</v>
      </c>
      <c r="AJ52" s="5">
        <v>1</v>
      </c>
      <c r="AK52" s="5">
        <v>15</v>
      </c>
      <c r="AL52" s="5">
        <v>25</v>
      </c>
      <c r="AM52" s="5">
        <v>30</v>
      </c>
      <c r="AN52" s="5">
        <v>16</v>
      </c>
      <c r="AO52" s="5">
        <v>25</v>
      </c>
      <c r="AP52" s="5">
        <v>111</v>
      </c>
      <c r="AQ52" s="5">
        <v>22.2</v>
      </c>
      <c r="AR52" s="5">
        <v>4417.8</v>
      </c>
      <c r="AS52" s="5">
        <v>1</v>
      </c>
      <c r="AT52" s="5">
        <v>40</v>
      </c>
      <c r="AU52" s="6">
        <v>0</v>
      </c>
      <c r="AV52" s="6">
        <v>0</v>
      </c>
      <c r="AW52" s="6">
        <v>0</v>
      </c>
      <c r="AX52" s="6">
        <v>0</v>
      </c>
      <c r="AY52" s="6">
        <v>8</v>
      </c>
      <c r="AZ52" s="6">
        <v>1680</v>
      </c>
      <c r="BA52" s="5">
        <v>1</v>
      </c>
      <c r="BB52" s="6">
        <v>40</v>
      </c>
      <c r="BC52" s="6">
        <v>5</v>
      </c>
      <c r="BD52" s="6">
        <v>1</v>
      </c>
      <c r="BE52" s="19">
        <v>10.6</v>
      </c>
      <c r="BF52" s="20">
        <v>212</v>
      </c>
      <c r="BG52" s="20">
        <v>111</v>
      </c>
      <c r="BH52" s="19">
        <v>0.52358490566037741</v>
      </c>
      <c r="BI52" s="19">
        <v>15243.4</v>
      </c>
      <c r="BJ52" s="19">
        <v>0.52358490566037741</v>
      </c>
      <c r="BK52" s="20">
        <v>15</v>
      </c>
      <c r="BL52" s="20">
        <v>40</v>
      </c>
      <c r="BM52" s="19">
        <v>2.6666666666666665</v>
      </c>
      <c r="BN52" s="6">
        <v>383</v>
      </c>
      <c r="BO52" s="20">
        <v>76.599999999999994</v>
      </c>
      <c r="BP52" s="68">
        <f t="shared" si="0"/>
        <v>15331.400000000001</v>
      </c>
      <c r="BQ52" s="68">
        <f t="shared" si="1"/>
        <v>-88.000000000001819</v>
      </c>
    </row>
    <row r="53" spans="1:69" ht="12.75" outlineLevel="1" x14ac:dyDescent="0.2">
      <c r="A53" s="2" t="s">
        <v>67</v>
      </c>
      <c r="B53" s="3" t="s">
        <v>137</v>
      </c>
      <c r="C53" s="4" t="s">
        <v>71</v>
      </c>
      <c r="D53" s="4" t="s">
        <v>74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18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20</v>
      </c>
      <c r="T53" s="5">
        <v>20</v>
      </c>
      <c r="U53" s="5">
        <v>4</v>
      </c>
      <c r="V53" s="5">
        <v>796</v>
      </c>
      <c r="W53" s="5">
        <v>1</v>
      </c>
      <c r="X53" s="5">
        <v>1</v>
      </c>
      <c r="Y53" s="5">
        <v>0</v>
      </c>
      <c r="Z53" s="5">
        <v>11</v>
      </c>
      <c r="AA53" s="5">
        <v>10</v>
      </c>
      <c r="AB53" s="5">
        <v>5</v>
      </c>
      <c r="AC53" s="5">
        <v>0</v>
      </c>
      <c r="AD53" s="5">
        <v>0</v>
      </c>
      <c r="AE53" s="5">
        <v>26</v>
      </c>
      <c r="AF53" s="5">
        <v>5.2</v>
      </c>
      <c r="AG53" s="5">
        <v>1034.8</v>
      </c>
      <c r="AH53" s="5">
        <v>1</v>
      </c>
      <c r="AI53" s="5">
        <v>3</v>
      </c>
      <c r="AJ53" s="5">
        <v>1</v>
      </c>
      <c r="AK53" s="5">
        <v>0</v>
      </c>
      <c r="AL53" s="5">
        <v>0</v>
      </c>
      <c r="AM53" s="5">
        <v>55</v>
      </c>
      <c r="AN53" s="5">
        <v>0</v>
      </c>
      <c r="AO53" s="5">
        <v>0</v>
      </c>
      <c r="AP53" s="5">
        <v>55</v>
      </c>
      <c r="AQ53" s="5">
        <v>11</v>
      </c>
      <c r="AR53" s="5">
        <v>2189</v>
      </c>
      <c r="AS53" s="5">
        <v>1</v>
      </c>
      <c r="AT53" s="5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5">
        <v>0</v>
      </c>
      <c r="BB53" s="6">
        <v>0</v>
      </c>
      <c r="BC53" s="6">
        <v>1</v>
      </c>
      <c r="BD53" s="6">
        <v>0</v>
      </c>
      <c r="BE53" s="19">
        <v>1.3</v>
      </c>
      <c r="BF53" s="20">
        <v>26</v>
      </c>
      <c r="BG53" s="20">
        <v>55</v>
      </c>
      <c r="BH53" s="19">
        <v>2.1153846153846154</v>
      </c>
      <c r="BI53" s="19">
        <v>4019.7999999999997</v>
      </c>
      <c r="BJ53" s="19">
        <v>2.1153846153846154</v>
      </c>
      <c r="BK53" s="20">
        <v>0</v>
      </c>
      <c r="BL53" s="20">
        <v>0</v>
      </c>
      <c r="BM53" s="19" t="s">
        <v>70</v>
      </c>
      <c r="BN53" s="6">
        <v>101</v>
      </c>
      <c r="BO53" s="20">
        <v>20.2</v>
      </c>
      <c r="BP53" s="68">
        <f t="shared" si="0"/>
        <v>4019.8</v>
      </c>
      <c r="BQ53" s="68">
        <f t="shared" si="1"/>
        <v>0</v>
      </c>
    </row>
    <row r="54" spans="1:69" ht="12.75" outlineLevel="1" x14ac:dyDescent="0.2">
      <c r="A54" s="2" t="s">
        <v>67</v>
      </c>
      <c r="B54" s="3" t="s">
        <v>138</v>
      </c>
      <c r="C54" s="4" t="s">
        <v>68</v>
      </c>
      <c r="D54" s="4" t="s">
        <v>69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18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70</v>
      </c>
      <c r="AA54" s="5">
        <v>55</v>
      </c>
      <c r="AB54" s="5">
        <v>0</v>
      </c>
      <c r="AC54" s="5">
        <v>0</v>
      </c>
      <c r="AD54" s="5">
        <v>0</v>
      </c>
      <c r="AE54" s="5">
        <v>125</v>
      </c>
      <c r="AF54" s="5">
        <v>25</v>
      </c>
      <c r="AG54" s="5">
        <v>4975</v>
      </c>
      <c r="AH54" s="5">
        <v>1</v>
      </c>
      <c r="AI54" s="5">
        <v>2</v>
      </c>
      <c r="AJ54" s="5">
        <v>1</v>
      </c>
      <c r="AK54" s="5">
        <v>0</v>
      </c>
      <c r="AL54" s="5">
        <v>0</v>
      </c>
      <c r="AM54" s="5">
        <v>0</v>
      </c>
      <c r="AN54" s="5">
        <v>154</v>
      </c>
      <c r="AO54" s="5">
        <v>45</v>
      </c>
      <c r="AP54" s="5">
        <v>199</v>
      </c>
      <c r="AQ54" s="5">
        <v>39.799999999999997</v>
      </c>
      <c r="AR54" s="5">
        <v>7920.2</v>
      </c>
      <c r="AS54" s="5">
        <v>1</v>
      </c>
      <c r="AT54" s="5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5">
        <v>0</v>
      </c>
      <c r="BB54" s="6">
        <v>0</v>
      </c>
      <c r="BC54" s="6">
        <v>2</v>
      </c>
      <c r="BD54" s="6">
        <v>1</v>
      </c>
      <c r="BE54" s="19" t="s">
        <v>70</v>
      </c>
      <c r="BF54" s="20">
        <v>125</v>
      </c>
      <c r="BG54" s="20">
        <v>199</v>
      </c>
      <c r="BH54" s="19">
        <v>1.5920000000000001</v>
      </c>
      <c r="BI54" s="19">
        <v>12895.199999999999</v>
      </c>
      <c r="BJ54" s="19">
        <v>1.5920000000000001</v>
      </c>
      <c r="BK54" s="20">
        <v>0</v>
      </c>
      <c r="BL54" s="20">
        <v>0</v>
      </c>
      <c r="BM54" s="19" t="s">
        <v>70</v>
      </c>
      <c r="BN54" s="6">
        <v>324</v>
      </c>
      <c r="BO54" s="20">
        <v>64.8</v>
      </c>
      <c r="BP54" s="68">
        <f t="shared" si="0"/>
        <v>12895.2</v>
      </c>
      <c r="BQ54" s="68">
        <f t="shared" si="1"/>
        <v>0</v>
      </c>
    </row>
    <row r="55" spans="1:69" ht="12.75" outlineLevel="1" x14ac:dyDescent="0.2">
      <c r="A55" s="2" t="s">
        <v>67</v>
      </c>
      <c r="B55" s="3" t="s">
        <v>139</v>
      </c>
      <c r="C55" s="4" t="s">
        <v>72</v>
      </c>
      <c r="D55" s="4" t="s">
        <v>69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18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25</v>
      </c>
      <c r="AO55" s="5">
        <v>0</v>
      </c>
      <c r="AP55" s="5">
        <v>25</v>
      </c>
      <c r="AQ55" s="5">
        <v>5</v>
      </c>
      <c r="AR55" s="5">
        <v>995</v>
      </c>
      <c r="AS55" s="5">
        <v>1</v>
      </c>
      <c r="AT55" s="5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5">
        <v>0</v>
      </c>
      <c r="BB55" s="6">
        <v>0</v>
      </c>
      <c r="BC55" s="6">
        <v>1</v>
      </c>
      <c r="BD55" s="6">
        <v>0</v>
      </c>
      <c r="BE55" s="19" t="s">
        <v>70</v>
      </c>
      <c r="BF55" s="20">
        <v>0</v>
      </c>
      <c r="BG55" s="20">
        <v>25</v>
      </c>
      <c r="BH55" s="19" t="s">
        <v>70</v>
      </c>
      <c r="BI55" s="19">
        <v>995</v>
      </c>
      <c r="BJ55" s="19" t="s">
        <v>70</v>
      </c>
      <c r="BK55" s="20">
        <v>0</v>
      </c>
      <c r="BL55" s="20">
        <v>0</v>
      </c>
      <c r="BM55" s="19" t="s">
        <v>70</v>
      </c>
      <c r="BN55" s="6">
        <v>25</v>
      </c>
      <c r="BO55" s="20">
        <v>5</v>
      </c>
      <c r="BP55" s="68">
        <f t="shared" si="0"/>
        <v>995</v>
      </c>
      <c r="BQ55" s="68">
        <f t="shared" si="1"/>
        <v>0</v>
      </c>
    </row>
    <row r="56" spans="1:69" ht="12.75" outlineLevel="1" x14ac:dyDescent="0.2">
      <c r="A56" s="2" t="s">
        <v>67</v>
      </c>
      <c r="B56" s="3" t="s">
        <v>140</v>
      </c>
      <c r="C56" s="4" t="s">
        <v>72</v>
      </c>
      <c r="D56" s="4" t="s">
        <v>74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18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5</v>
      </c>
      <c r="AO56" s="5">
        <v>0</v>
      </c>
      <c r="AP56" s="5">
        <v>5</v>
      </c>
      <c r="AQ56" s="5">
        <v>1</v>
      </c>
      <c r="AR56" s="5">
        <v>199</v>
      </c>
      <c r="AS56" s="5">
        <v>1</v>
      </c>
      <c r="AT56" s="5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5">
        <v>0</v>
      </c>
      <c r="BB56" s="6">
        <v>0</v>
      </c>
      <c r="BC56" s="6">
        <v>1</v>
      </c>
      <c r="BD56" s="6">
        <v>0</v>
      </c>
      <c r="BE56" s="19" t="s">
        <v>70</v>
      </c>
      <c r="BF56" s="20">
        <v>0</v>
      </c>
      <c r="BG56" s="20">
        <v>5</v>
      </c>
      <c r="BH56" s="19" t="s">
        <v>70</v>
      </c>
      <c r="BI56" s="19">
        <v>199</v>
      </c>
      <c r="BJ56" s="19" t="s">
        <v>70</v>
      </c>
      <c r="BK56" s="20">
        <v>0</v>
      </c>
      <c r="BL56" s="20">
        <v>0</v>
      </c>
      <c r="BM56" s="19" t="s">
        <v>70</v>
      </c>
      <c r="BN56" s="6">
        <v>5</v>
      </c>
      <c r="BO56" s="20">
        <v>1</v>
      </c>
      <c r="BP56" s="68">
        <f t="shared" si="0"/>
        <v>199</v>
      </c>
      <c r="BQ56" s="68">
        <f t="shared" si="1"/>
        <v>0</v>
      </c>
    </row>
    <row r="57" spans="1:69" ht="12.75" outlineLevel="1" x14ac:dyDescent="0.2">
      <c r="A57" s="2" t="s">
        <v>67</v>
      </c>
      <c r="B57" s="3" t="s">
        <v>141</v>
      </c>
      <c r="C57" s="4" t="s">
        <v>72</v>
      </c>
      <c r="D57" s="4" t="s">
        <v>74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18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48</v>
      </c>
      <c r="AE57" s="5">
        <v>48</v>
      </c>
      <c r="AF57" s="5">
        <v>9.6</v>
      </c>
      <c r="AG57" s="5">
        <v>1910.3999999999999</v>
      </c>
      <c r="AH57" s="5">
        <v>1</v>
      </c>
      <c r="AI57" s="5">
        <v>1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5">
        <v>0</v>
      </c>
      <c r="BB57" s="6">
        <v>0</v>
      </c>
      <c r="BC57" s="6">
        <v>0</v>
      </c>
      <c r="BD57" s="6">
        <v>0</v>
      </c>
      <c r="BE57" s="19" t="s">
        <v>70</v>
      </c>
      <c r="BF57" s="20">
        <v>48</v>
      </c>
      <c r="BG57" s="20">
        <v>0</v>
      </c>
      <c r="BH57" s="19">
        <v>0</v>
      </c>
      <c r="BI57" s="19">
        <v>1910.3999999999999</v>
      </c>
      <c r="BJ57" s="19">
        <v>0</v>
      </c>
      <c r="BK57" s="20">
        <v>0</v>
      </c>
      <c r="BL57" s="20">
        <v>0</v>
      </c>
      <c r="BM57" s="19" t="s">
        <v>70</v>
      </c>
      <c r="BN57" s="6">
        <v>48</v>
      </c>
      <c r="BO57" s="20">
        <v>9.6</v>
      </c>
      <c r="BP57" s="68">
        <f t="shared" si="0"/>
        <v>1910.3999999999999</v>
      </c>
      <c r="BQ57" s="68">
        <f t="shared" si="1"/>
        <v>0</v>
      </c>
    </row>
    <row r="58" spans="1:69" ht="12.75" outlineLevel="1" x14ac:dyDescent="0.2">
      <c r="A58" s="2" t="s">
        <v>67</v>
      </c>
      <c r="B58" s="3" t="s">
        <v>142</v>
      </c>
      <c r="C58" s="4" t="s">
        <v>72</v>
      </c>
      <c r="D58" s="4" t="s">
        <v>73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18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5">
        <v>0</v>
      </c>
      <c r="BB58" s="6">
        <v>0</v>
      </c>
      <c r="BC58" s="6">
        <v>0</v>
      </c>
      <c r="BD58" s="6">
        <v>0</v>
      </c>
      <c r="BE58" s="19" t="s">
        <v>70</v>
      </c>
      <c r="BF58" s="20">
        <v>0</v>
      </c>
      <c r="BG58" s="20">
        <v>0</v>
      </c>
      <c r="BH58" s="19" t="s">
        <v>70</v>
      </c>
      <c r="BI58" s="19">
        <v>0</v>
      </c>
      <c r="BJ58" s="19" t="s">
        <v>70</v>
      </c>
      <c r="BK58" s="20">
        <v>0</v>
      </c>
      <c r="BL58" s="20">
        <v>0</v>
      </c>
      <c r="BM58" s="19" t="s">
        <v>70</v>
      </c>
      <c r="BN58" s="6">
        <v>0</v>
      </c>
      <c r="BO58" s="20">
        <v>0</v>
      </c>
      <c r="BP58" s="68">
        <f t="shared" si="0"/>
        <v>0</v>
      </c>
      <c r="BQ58" s="68">
        <f t="shared" si="1"/>
        <v>0</v>
      </c>
    </row>
    <row r="59" spans="1:69" ht="12.75" outlineLevel="1" x14ac:dyDescent="0.2">
      <c r="A59" s="2" t="s">
        <v>67</v>
      </c>
      <c r="B59" s="3" t="s">
        <v>143</v>
      </c>
      <c r="C59" s="4" t="s">
        <v>72</v>
      </c>
      <c r="D59" s="4" t="s">
        <v>73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18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5">
        <v>0</v>
      </c>
      <c r="BB59" s="6">
        <v>0</v>
      </c>
      <c r="BC59" s="6">
        <v>0</v>
      </c>
      <c r="BD59" s="6">
        <v>0</v>
      </c>
      <c r="BE59" s="19" t="s">
        <v>70</v>
      </c>
      <c r="BF59" s="20">
        <v>0</v>
      </c>
      <c r="BG59" s="20">
        <v>0</v>
      </c>
      <c r="BH59" s="19" t="s">
        <v>70</v>
      </c>
      <c r="BI59" s="19">
        <v>0</v>
      </c>
      <c r="BJ59" s="19" t="s">
        <v>70</v>
      </c>
      <c r="BK59" s="20">
        <v>0</v>
      </c>
      <c r="BL59" s="20">
        <v>0</v>
      </c>
      <c r="BM59" s="19" t="s">
        <v>70</v>
      </c>
      <c r="BN59" s="6">
        <v>0</v>
      </c>
      <c r="BO59" s="20">
        <v>0</v>
      </c>
      <c r="BP59" s="68">
        <f t="shared" si="0"/>
        <v>0</v>
      </c>
      <c r="BQ59" s="68">
        <f t="shared" si="1"/>
        <v>0</v>
      </c>
    </row>
    <row r="60" spans="1:69" ht="12.75" outlineLevel="1" x14ac:dyDescent="0.2">
      <c r="A60" s="2" t="s">
        <v>67</v>
      </c>
      <c r="B60" s="3" t="s">
        <v>144</v>
      </c>
      <c r="C60" s="4" t="s">
        <v>75</v>
      </c>
      <c r="D60" s="4" t="s">
        <v>73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18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5">
        <v>0</v>
      </c>
      <c r="BB60" s="6">
        <v>0</v>
      </c>
      <c r="BC60" s="6">
        <v>0</v>
      </c>
      <c r="BD60" s="6">
        <v>0</v>
      </c>
      <c r="BE60" s="19" t="s">
        <v>70</v>
      </c>
      <c r="BF60" s="20">
        <v>0</v>
      </c>
      <c r="BG60" s="20">
        <v>0</v>
      </c>
      <c r="BH60" s="19" t="s">
        <v>70</v>
      </c>
      <c r="BI60" s="19">
        <v>0</v>
      </c>
      <c r="BJ60" s="19" t="s">
        <v>70</v>
      </c>
      <c r="BK60" s="20">
        <v>0</v>
      </c>
      <c r="BL60" s="20">
        <v>0</v>
      </c>
      <c r="BM60" s="19" t="s">
        <v>70</v>
      </c>
      <c r="BN60" s="6">
        <v>0</v>
      </c>
      <c r="BO60" s="20">
        <v>0</v>
      </c>
      <c r="BP60" s="68">
        <f t="shared" si="0"/>
        <v>0</v>
      </c>
      <c r="BQ60" s="68">
        <f t="shared" si="1"/>
        <v>0</v>
      </c>
    </row>
    <row r="61" spans="1:69" ht="12.75" outlineLevel="1" x14ac:dyDescent="0.2">
      <c r="A61" s="2" t="s">
        <v>67</v>
      </c>
      <c r="B61" s="3" t="s">
        <v>145</v>
      </c>
      <c r="C61" s="4" t="s">
        <v>75</v>
      </c>
      <c r="D61" s="4" t="s">
        <v>73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18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75</v>
      </c>
      <c r="AM61" s="5">
        <v>231</v>
      </c>
      <c r="AN61" s="5">
        <v>616</v>
      </c>
      <c r="AO61" s="5">
        <v>0</v>
      </c>
      <c r="AP61" s="5">
        <v>922</v>
      </c>
      <c r="AQ61" s="5">
        <v>184.4</v>
      </c>
      <c r="AR61" s="5">
        <v>36695.599999999999</v>
      </c>
      <c r="AS61" s="5">
        <v>1</v>
      </c>
      <c r="AT61" s="5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5">
        <v>0</v>
      </c>
      <c r="BB61" s="6">
        <v>0</v>
      </c>
      <c r="BC61" s="6">
        <v>3</v>
      </c>
      <c r="BD61" s="6">
        <v>1</v>
      </c>
      <c r="BE61" s="19" t="s">
        <v>70</v>
      </c>
      <c r="BF61" s="20">
        <v>0</v>
      </c>
      <c r="BG61" s="20">
        <v>922</v>
      </c>
      <c r="BH61" s="19" t="s">
        <v>70</v>
      </c>
      <c r="BI61" s="19">
        <v>36695.599999999999</v>
      </c>
      <c r="BJ61" s="19" t="s">
        <v>70</v>
      </c>
      <c r="BK61" s="20">
        <v>0</v>
      </c>
      <c r="BL61" s="20">
        <v>0</v>
      </c>
      <c r="BM61" s="19" t="s">
        <v>70</v>
      </c>
      <c r="BN61" s="6">
        <v>922</v>
      </c>
      <c r="BO61" s="20">
        <v>184.4</v>
      </c>
      <c r="BP61" s="68">
        <f t="shared" si="0"/>
        <v>36695.599999999999</v>
      </c>
      <c r="BQ61" s="68">
        <f t="shared" si="1"/>
        <v>0</v>
      </c>
    </row>
    <row r="62" spans="1:69" ht="12.75" outlineLevel="1" x14ac:dyDescent="0.2">
      <c r="A62" s="2" t="s">
        <v>67</v>
      </c>
      <c r="B62" s="3" t="s">
        <v>146</v>
      </c>
      <c r="C62" s="4" t="s">
        <v>75</v>
      </c>
      <c r="D62" s="4" t="s">
        <v>73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18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5">
        <v>0</v>
      </c>
      <c r="BB62" s="6">
        <v>0</v>
      </c>
      <c r="BC62" s="6">
        <v>0</v>
      </c>
      <c r="BD62" s="6">
        <v>0</v>
      </c>
      <c r="BE62" s="19" t="s">
        <v>70</v>
      </c>
      <c r="BF62" s="20">
        <v>0</v>
      </c>
      <c r="BG62" s="20">
        <v>0</v>
      </c>
      <c r="BH62" s="19" t="s">
        <v>70</v>
      </c>
      <c r="BI62" s="19">
        <v>0</v>
      </c>
      <c r="BJ62" s="19" t="s">
        <v>70</v>
      </c>
      <c r="BK62" s="20">
        <v>0</v>
      </c>
      <c r="BL62" s="20">
        <v>0</v>
      </c>
      <c r="BM62" s="19" t="s">
        <v>70</v>
      </c>
      <c r="BN62" s="6">
        <v>0</v>
      </c>
      <c r="BO62" s="20">
        <v>0</v>
      </c>
      <c r="BP62" s="68">
        <f t="shared" si="0"/>
        <v>0</v>
      </c>
      <c r="BQ62" s="68">
        <f t="shared" si="1"/>
        <v>0</v>
      </c>
    </row>
    <row r="63" spans="1:69" ht="12.75" outlineLevel="1" x14ac:dyDescent="0.2">
      <c r="A63" s="2" t="s">
        <v>67</v>
      </c>
      <c r="B63" s="3" t="s">
        <v>147</v>
      </c>
      <c r="C63" s="4" t="s">
        <v>75</v>
      </c>
      <c r="D63" s="4" t="s">
        <v>73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18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5">
        <v>0</v>
      </c>
      <c r="BB63" s="6">
        <v>0</v>
      </c>
      <c r="BC63" s="6">
        <v>0</v>
      </c>
      <c r="BD63" s="6">
        <v>0</v>
      </c>
      <c r="BE63" s="19" t="s">
        <v>70</v>
      </c>
      <c r="BF63" s="20">
        <v>0</v>
      </c>
      <c r="BG63" s="20">
        <v>0</v>
      </c>
      <c r="BH63" s="19" t="s">
        <v>70</v>
      </c>
      <c r="BI63" s="19">
        <v>0</v>
      </c>
      <c r="BJ63" s="19" t="s">
        <v>70</v>
      </c>
      <c r="BK63" s="20">
        <v>0</v>
      </c>
      <c r="BL63" s="20">
        <v>0</v>
      </c>
      <c r="BM63" s="19" t="s">
        <v>70</v>
      </c>
      <c r="BN63" s="6">
        <v>0</v>
      </c>
      <c r="BO63" s="20">
        <v>0</v>
      </c>
      <c r="BP63" s="68">
        <f t="shared" si="0"/>
        <v>0</v>
      </c>
      <c r="BQ63" s="68">
        <f t="shared" si="1"/>
        <v>0</v>
      </c>
    </row>
    <row r="64" spans="1:69" ht="12.75" outlineLevel="1" x14ac:dyDescent="0.2">
      <c r="A64" s="2" t="s">
        <v>67</v>
      </c>
      <c r="B64" s="3" t="s">
        <v>148</v>
      </c>
      <c r="C64" s="4" t="s">
        <v>75</v>
      </c>
      <c r="D64" s="4" t="s">
        <v>73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18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20</v>
      </c>
      <c r="AN64" s="5">
        <v>0</v>
      </c>
      <c r="AO64" s="5">
        <v>0</v>
      </c>
      <c r="AP64" s="5">
        <v>20</v>
      </c>
      <c r="AQ64" s="5">
        <v>4</v>
      </c>
      <c r="AR64" s="5">
        <v>796</v>
      </c>
      <c r="AS64" s="5">
        <v>1</v>
      </c>
      <c r="AT64" s="5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5">
        <v>0</v>
      </c>
      <c r="BB64" s="6">
        <v>0</v>
      </c>
      <c r="BC64" s="6">
        <v>1</v>
      </c>
      <c r="BD64" s="6">
        <v>0</v>
      </c>
      <c r="BE64" s="19" t="s">
        <v>70</v>
      </c>
      <c r="BF64" s="20">
        <v>0</v>
      </c>
      <c r="BG64" s="20">
        <v>20</v>
      </c>
      <c r="BH64" s="19" t="s">
        <v>70</v>
      </c>
      <c r="BI64" s="19">
        <v>796</v>
      </c>
      <c r="BJ64" s="19" t="s">
        <v>70</v>
      </c>
      <c r="BK64" s="20">
        <v>0</v>
      </c>
      <c r="BL64" s="20">
        <v>0</v>
      </c>
      <c r="BM64" s="19" t="s">
        <v>70</v>
      </c>
      <c r="BN64" s="6">
        <v>20</v>
      </c>
      <c r="BO64" s="20">
        <v>4</v>
      </c>
      <c r="BP64" s="68">
        <f t="shared" si="0"/>
        <v>796</v>
      </c>
      <c r="BQ64" s="68">
        <f t="shared" si="1"/>
        <v>0</v>
      </c>
    </row>
    <row r="65" spans="1:69" ht="12.75" outlineLevel="1" x14ac:dyDescent="0.2">
      <c r="A65" s="2" t="s">
        <v>67</v>
      </c>
      <c r="B65" s="3" t="s">
        <v>149</v>
      </c>
      <c r="C65" s="4" t="s">
        <v>71</v>
      </c>
      <c r="D65" s="4" t="s">
        <v>73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18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15</v>
      </c>
      <c r="AM65" s="5">
        <v>0</v>
      </c>
      <c r="AN65" s="5">
        <v>0</v>
      </c>
      <c r="AO65" s="5">
        <v>54</v>
      </c>
      <c r="AP65" s="5">
        <v>69</v>
      </c>
      <c r="AQ65" s="5">
        <v>13.8</v>
      </c>
      <c r="AR65" s="5">
        <v>2746.2000000000003</v>
      </c>
      <c r="AS65" s="5">
        <v>1</v>
      </c>
      <c r="AT65" s="5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5">
        <v>0</v>
      </c>
      <c r="BB65" s="6">
        <v>0</v>
      </c>
      <c r="BC65" s="6">
        <v>2</v>
      </c>
      <c r="BD65" s="6">
        <v>1</v>
      </c>
      <c r="BE65" s="19" t="s">
        <v>70</v>
      </c>
      <c r="BF65" s="20">
        <v>0</v>
      </c>
      <c r="BG65" s="20">
        <v>69</v>
      </c>
      <c r="BH65" s="19" t="s">
        <v>70</v>
      </c>
      <c r="BI65" s="19">
        <v>2746.2000000000003</v>
      </c>
      <c r="BJ65" s="19" t="s">
        <v>70</v>
      </c>
      <c r="BK65" s="20">
        <v>0</v>
      </c>
      <c r="BL65" s="20">
        <v>0</v>
      </c>
      <c r="BM65" s="19" t="s">
        <v>70</v>
      </c>
      <c r="BN65" s="6">
        <v>69</v>
      </c>
      <c r="BO65" s="20">
        <v>13.8</v>
      </c>
      <c r="BP65" s="68">
        <f t="shared" si="0"/>
        <v>2746.2000000000003</v>
      </c>
      <c r="BQ65" s="68">
        <f t="shared" si="1"/>
        <v>0</v>
      </c>
    </row>
    <row r="66" spans="1:69" ht="12.75" outlineLevel="1" x14ac:dyDescent="0.2">
      <c r="A66" s="2" t="s">
        <v>67</v>
      </c>
      <c r="B66" s="3" t="s">
        <v>150</v>
      </c>
      <c r="C66" s="4" t="s">
        <v>71</v>
      </c>
      <c r="D66" s="4" t="s">
        <v>73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18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20</v>
      </c>
      <c r="AN66" s="5">
        <v>20</v>
      </c>
      <c r="AO66" s="5">
        <v>0</v>
      </c>
      <c r="AP66" s="5">
        <v>40</v>
      </c>
      <c r="AQ66" s="5">
        <v>8</v>
      </c>
      <c r="AR66" s="5">
        <v>1592</v>
      </c>
      <c r="AS66" s="5">
        <v>1</v>
      </c>
      <c r="AT66" s="5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5">
        <v>0</v>
      </c>
      <c r="BB66" s="6">
        <v>0</v>
      </c>
      <c r="BC66" s="6">
        <v>2</v>
      </c>
      <c r="BD66" s="6">
        <v>1</v>
      </c>
      <c r="BE66" s="19" t="s">
        <v>70</v>
      </c>
      <c r="BF66" s="20">
        <v>0</v>
      </c>
      <c r="BG66" s="20">
        <v>40</v>
      </c>
      <c r="BH66" s="19" t="s">
        <v>70</v>
      </c>
      <c r="BI66" s="19">
        <v>1592</v>
      </c>
      <c r="BJ66" s="19" t="s">
        <v>70</v>
      </c>
      <c r="BK66" s="20">
        <v>0</v>
      </c>
      <c r="BL66" s="20">
        <v>0</v>
      </c>
      <c r="BM66" s="19" t="s">
        <v>70</v>
      </c>
      <c r="BN66" s="6">
        <v>40</v>
      </c>
      <c r="BO66" s="20">
        <v>8</v>
      </c>
      <c r="BP66" s="68">
        <f t="shared" si="0"/>
        <v>1592</v>
      </c>
      <c r="BQ66" s="68">
        <f t="shared" si="1"/>
        <v>0</v>
      </c>
    </row>
    <row r="67" spans="1:69" ht="12.75" outlineLevel="1" x14ac:dyDescent="0.2">
      <c r="A67" s="2" t="s">
        <v>67</v>
      </c>
      <c r="B67" s="3" t="s">
        <v>151</v>
      </c>
      <c r="C67" s="4" t="s">
        <v>68</v>
      </c>
      <c r="D67" s="4" t="s">
        <v>73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18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20</v>
      </c>
      <c r="AN67" s="5">
        <v>0</v>
      </c>
      <c r="AO67" s="5">
        <v>0</v>
      </c>
      <c r="AP67" s="5">
        <v>20</v>
      </c>
      <c r="AQ67" s="5">
        <v>4</v>
      </c>
      <c r="AR67" s="5">
        <v>796</v>
      </c>
      <c r="AS67" s="5">
        <v>1</v>
      </c>
      <c r="AT67" s="5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5">
        <v>0</v>
      </c>
      <c r="BB67" s="6">
        <v>0</v>
      </c>
      <c r="BC67" s="6">
        <v>1</v>
      </c>
      <c r="BD67" s="6">
        <v>0</v>
      </c>
      <c r="BE67" s="19" t="s">
        <v>70</v>
      </c>
      <c r="BF67" s="20">
        <v>0</v>
      </c>
      <c r="BG67" s="20">
        <v>20</v>
      </c>
      <c r="BH67" s="19" t="s">
        <v>70</v>
      </c>
      <c r="BI67" s="19">
        <v>796</v>
      </c>
      <c r="BJ67" s="19" t="s">
        <v>70</v>
      </c>
      <c r="BK67" s="20">
        <v>0</v>
      </c>
      <c r="BL67" s="20">
        <v>0</v>
      </c>
      <c r="BM67" s="19" t="s">
        <v>70</v>
      </c>
      <c r="BN67" s="6">
        <v>20</v>
      </c>
      <c r="BO67" s="20">
        <v>4</v>
      </c>
      <c r="BP67" s="68">
        <f t="shared" ref="BP67:BP130" si="2">K67+V67+AG67+AR67+AZ67</f>
        <v>796</v>
      </c>
      <c r="BQ67" s="68">
        <f t="shared" ref="BQ67:BQ130" si="3">BI67-BP67</f>
        <v>0</v>
      </c>
    </row>
    <row r="68" spans="1:69" ht="12.75" outlineLevel="1" x14ac:dyDescent="0.2">
      <c r="A68" s="2" t="s">
        <v>67</v>
      </c>
      <c r="B68" s="3" t="s">
        <v>152</v>
      </c>
      <c r="C68" s="4" t="s">
        <v>68</v>
      </c>
      <c r="D68" s="4" t="s">
        <v>73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18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5</v>
      </c>
      <c r="AN68" s="5">
        <v>10</v>
      </c>
      <c r="AO68" s="5">
        <v>0</v>
      </c>
      <c r="AP68" s="5">
        <v>15</v>
      </c>
      <c r="AQ68" s="5">
        <v>3</v>
      </c>
      <c r="AR68" s="5">
        <v>597</v>
      </c>
      <c r="AS68" s="5">
        <v>1</v>
      </c>
      <c r="AT68" s="5">
        <v>15</v>
      </c>
      <c r="AU68" s="6">
        <v>0</v>
      </c>
      <c r="AV68" s="6">
        <v>0</v>
      </c>
      <c r="AW68" s="6">
        <v>0</v>
      </c>
      <c r="AX68" s="6">
        <v>0</v>
      </c>
      <c r="AY68" s="6">
        <v>3</v>
      </c>
      <c r="AZ68" s="6">
        <v>630</v>
      </c>
      <c r="BA68" s="5">
        <v>1</v>
      </c>
      <c r="BB68" s="6">
        <v>15</v>
      </c>
      <c r="BC68" s="6">
        <v>2</v>
      </c>
      <c r="BD68" s="6">
        <v>1</v>
      </c>
      <c r="BE68" s="19" t="s">
        <v>70</v>
      </c>
      <c r="BF68" s="20">
        <v>0</v>
      </c>
      <c r="BG68" s="20">
        <v>15</v>
      </c>
      <c r="BH68" s="19" t="s">
        <v>70</v>
      </c>
      <c r="BI68" s="19">
        <v>1194</v>
      </c>
      <c r="BJ68" s="19" t="s">
        <v>70</v>
      </c>
      <c r="BK68" s="20">
        <v>0</v>
      </c>
      <c r="BL68" s="20">
        <v>15</v>
      </c>
      <c r="BM68" s="19" t="s">
        <v>70</v>
      </c>
      <c r="BN68" s="6">
        <v>30</v>
      </c>
      <c r="BO68" s="20">
        <v>6</v>
      </c>
      <c r="BP68" s="68">
        <f t="shared" si="2"/>
        <v>1227</v>
      </c>
      <c r="BQ68" s="68">
        <f t="shared" si="3"/>
        <v>-33</v>
      </c>
    </row>
    <row r="69" spans="1:69" ht="12.75" outlineLevel="1" x14ac:dyDescent="0.2">
      <c r="A69" s="2" t="s">
        <v>67</v>
      </c>
      <c r="B69" s="3" t="s">
        <v>153</v>
      </c>
      <c r="C69" s="4" t="s">
        <v>75</v>
      </c>
      <c r="D69" s="4" t="s">
        <v>73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18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30</v>
      </c>
      <c r="AN69" s="5">
        <v>0</v>
      </c>
      <c r="AO69" s="5">
        <v>30</v>
      </c>
      <c r="AP69" s="5">
        <v>60</v>
      </c>
      <c r="AQ69" s="5">
        <v>12</v>
      </c>
      <c r="AR69" s="5">
        <v>2388</v>
      </c>
      <c r="AS69" s="5">
        <v>1</v>
      </c>
      <c r="AT69" s="5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5">
        <v>0</v>
      </c>
      <c r="BB69" s="6">
        <v>0</v>
      </c>
      <c r="BC69" s="6">
        <v>2</v>
      </c>
      <c r="BD69" s="6">
        <v>1</v>
      </c>
      <c r="BE69" s="19" t="s">
        <v>70</v>
      </c>
      <c r="BF69" s="20">
        <v>0</v>
      </c>
      <c r="BG69" s="20">
        <v>60</v>
      </c>
      <c r="BH69" s="19" t="s">
        <v>70</v>
      </c>
      <c r="BI69" s="19">
        <v>2388</v>
      </c>
      <c r="BJ69" s="19" t="s">
        <v>70</v>
      </c>
      <c r="BK69" s="20">
        <v>0</v>
      </c>
      <c r="BL69" s="20">
        <v>0</v>
      </c>
      <c r="BM69" s="19" t="s">
        <v>70</v>
      </c>
      <c r="BN69" s="6">
        <v>60</v>
      </c>
      <c r="BO69" s="20">
        <v>12</v>
      </c>
      <c r="BP69" s="68">
        <f t="shared" si="2"/>
        <v>2388</v>
      </c>
      <c r="BQ69" s="68">
        <f t="shared" si="3"/>
        <v>0</v>
      </c>
    </row>
    <row r="70" spans="1:69" ht="12.75" outlineLevel="1" x14ac:dyDescent="0.2">
      <c r="A70" s="2" t="s">
        <v>67</v>
      </c>
      <c r="B70" s="3" t="s">
        <v>154</v>
      </c>
      <c r="C70" s="4" t="s">
        <v>68</v>
      </c>
      <c r="D70" s="4" t="s">
        <v>73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18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20</v>
      </c>
      <c r="AN70" s="5">
        <v>0</v>
      </c>
      <c r="AO70" s="5">
        <v>0</v>
      </c>
      <c r="AP70" s="5">
        <v>20</v>
      </c>
      <c r="AQ70" s="5">
        <v>4</v>
      </c>
      <c r="AR70" s="5">
        <v>796</v>
      </c>
      <c r="AS70" s="5">
        <v>1</v>
      </c>
      <c r="AT70" s="5">
        <v>10</v>
      </c>
      <c r="AU70" s="6">
        <v>0</v>
      </c>
      <c r="AV70" s="6">
        <v>0</v>
      </c>
      <c r="AW70" s="6">
        <v>0</v>
      </c>
      <c r="AX70" s="6">
        <v>0</v>
      </c>
      <c r="AY70" s="6">
        <v>2</v>
      </c>
      <c r="AZ70" s="6">
        <v>420</v>
      </c>
      <c r="BA70" s="5">
        <v>1</v>
      </c>
      <c r="BB70" s="6">
        <v>10</v>
      </c>
      <c r="BC70" s="6">
        <v>1</v>
      </c>
      <c r="BD70" s="6">
        <v>0</v>
      </c>
      <c r="BE70" s="19" t="s">
        <v>70</v>
      </c>
      <c r="BF70" s="20">
        <v>0</v>
      </c>
      <c r="BG70" s="20">
        <v>20</v>
      </c>
      <c r="BH70" s="19" t="s">
        <v>70</v>
      </c>
      <c r="BI70" s="19">
        <v>1194</v>
      </c>
      <c r="BJ70" s="19" t="s">
        <v>70</v>
      </c>
      <c r="BK70" s="20">
        <v>0</v>
      </c>
      <c r="BL70" s="20">
        <v>10</v>
      </c>
      <c r="BM70" s="19" t="s">
        <v>70</v>
      </c>
      <c r="BN70" s="6">
        <v>30</v>
      </c>
      <c r="BO70" s="20">
        <v>6</v>
      </c>
      <c r="BP70" s="68">
        <f t="shared" si="2"/>
        <v>1216</v>
      </c>
      <c r="BQ70" s="68">
        <f t="shared" si="3"/>
        <v>-22</v>
      </c>
    </row>
    <row r="71" spans="1:69" ht="12.75" outlineLevel="1" x14ac:dyDescent="0.2">
      <c r="A71" s="2" t="s">
        <v>67</v>
      </c>
      <c r="B71" s="3" t="s">
        <v>155</v>
      </c>
      <c r="C71" s="4" t="s">
        <v>68</v>
      </c>
      <c r="D71" s="4" t="s">
        <v>73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18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20</v>
      </c>
      <c r="AN71" s="5">
        <v>40</v>
      </c>
      <c r="AO71" s="5">
        <v>0</v>
      </c>
      <c r="AP71" s="5">
        <v>60</v>
      </c>
      <c r="AQ71" s="5">
        <v>12</v>
      </c>
      <c r="AR71" s="5">
        <v>2388</v>
      </c>
      <c r="AS71" s="5">
        <v>1</v>
      </c>
      <c r="AT71" s="5">
        <v>30</v>
      </c>
      <c r="AU71" s="6">
        <v>0</v>
      </c>
      <c r="AV71" s="6">
        <v>0</v>
      </c>
      <c r="AW71" s="6">
        <v>0</v>
      </c>
      <c r="AX71" s="6">
        <v>0</v>
      </c>
      <c r="AY71" s="6">
        <v>6</v>
      </c>
      <c r="AZ71" s="6">
        <v>1260</v>
      </c>
      <c r="BA71" s="5">
        <v>1</v>
      </c>
      <c r="BB71" s="6">
        <v>30</v>
      </c>
      <c r="BC71" s="6">
        <v>2</v>
      </c>
      <c r="BD71" s="6">
        <v>1</v>
      </c>
      <c r="BE71" s="19" t="s">
        <v>70</v>
      </c>
      <c r="BF71" s="20">
        <v>0</v>
      </c>
      <c r="BG71" s="20">
        <v>60</v>
      </c>
      <c r="BH71" s="19" t="s">
        <v>70</v>
      </c>
      <c r="BI71" s="19">
        <v>3582</v>
      </c>
      <c r="BJ71" s="19" t="s">
        <v>70</v>
      </c>
      <c r="BK71" s="20">
        <v>0</v>
      </c>
      <c r="BL71" s="20">
        <v>30</v>
      </c>
      <c r="BM71" s="19" t="s">
        <v>70</v>
      </c>
      <c r="BN71" s="6">
        <v>90</v>
      </c>
      <c r="BO71" s="20">
        <v>18</v>
      </c>
      <c r="BP71" s="68">
        <f t="shared" si="2"/>
        <v>3648</v>
      </c>
      <c r="BQ71" s="68">
        <f t="shared" si="3"/>
        <v>-66</v>
      </c>
    </row>
    <row r="72" spans="1:69" ht="12.75" outlineLevel="1" x14ac:dyDescent="0.2">
      <c r="A72" s="2" t="s">
        <v>67</v>
      </c>
      <c r="B72" s="3" t="s">
        <v>156</v>
      </c>
      <c r="C72" s="4" t="s">
        <v>68</v>
      </c>
      <c r="D72" s="4" t="s">
        <v>73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18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20</v>
      </c>
      <c r="AN72" s="5">
        <v>40</v>
      </c>
      <c r="AO72" s="5">
        <v>20</v>
      </c>
      <c r="AP72" s="5">
        <v>80</v>
      </c>
      <c r="AQ72" s="5">
        <v>16</v>
      </c>
      <c r="AR72" s="5">
        <v>3184</v>
      </c>
      <c r="AS72" s="5">
        <v>1</v>
      </c>
      <c r="AT72" s="5">
        <v>20</v>
      </c>
      <c r="AU72" s="6">
        <v>0</v>
      </c>
      <c r="AV72" s="6">
        <v>0</v>
      </c>
      <c r="AW72" s="6">
        <v>0</v>
      </c>
      <c r="AX72" s="6">
        <v>0</v>
      </c>
      <c r="AY72" s="6">
        <v>4</v>
      </c>
      <c r="AZ72" s="6">
        <v>840</v>
      </c>
      <c r="BA72" s="5">
        <v>1</v>
      </c>
      <c r="BB72" s="6">
        <v>20</v>
      </c>
      <c r="BC72" s="6">
        <v>3</v>
      </c>
      <c r="BD72" s="6">
        <v>1</v>
      </c>
      <c r="BE72" s="19" t="s">
        <v>70</v>
      </c>
      <c r="BF72" s="20">
        <v>0</v>
      </c>
      <c r="BG72" s="20">
        <v>80</v>
      </c>
      <c r="BH72" s="19" t="s">
        <v>70</v>
      </c>
      <c r="BI72" s="19">
        <v>3980</v>
      </c>
      <c r="BJ72" s="19" t="s">
        <v>70</v>
      </c>
      <c r="BK72" s="20">
        <v>0</v>
      </c>
      <c r="BL72" s="20">
        <v>20</v>
      </c>
      <c r="BM72" s="19" t="s">
        <v>70</v>
      </c>
      <c r="BN72" s="6">
        <v>100</v>
      </c>
      <c r="BO72" s="20">
        <v>20</v>
      </c>
      <c r="BP72" s="68">
        <f t="shared" si="2"/>
        <v>4024</v>
      </c>
      <c r="BQ72" s="68">
        <f t="shared" si="3"/>
        <v>-44</v>
      </c>
    </row>
    <row r="73" spans="1:69" ht="12.75" outlineLevel="1" x14ac:dyDescent="0.2">
      <c r="A73" s="2" t="s">
        <v>67</v>
      </c>
      <c r="B73" s="3" t="s">
        <v>157</v>
      </c>
      <c r="C73" s="4" t="s">
        <v>75</v>
      </c>
      <c r="D73" s="4" t="s">
        <v>73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18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204</v>
      </c>
      <c r="AO73" s="5">
        <v>0</v>
      </c>
      <c r="AP73" s="5">
        <v>204</v>
      </c>
      <c r="AQ73" s="5">
        <v>40.799999999999997</v>
      </c>
      <c r="AR73" s="5">
        <v>8119.2</v>
      </c>
      <c r="AS73" s="5">
        <v>1</v>
      </c>
      <c r="AT73" s="5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5">
        <v>0</v>
      </c>
      <c r="BB73" s="6">
        <v>0</v>
      </c>
      <c r="BC73" s="6">
        <v>1</v>
      </c>
      <c r="BD73" s="6">
        <v>0</v>
      </c>
      <c r="BE73" s="19" t="s">
        <v>70</v>
      </c>
      <c r="BF73" s="20">
        <v>0</v>
      </c>
      <c r="BG73" s="20">
        <v>204</v>
      </c>
      <c r="BH73" s="19" t="s">
        <v>70</v>
      </c>
      <c r="BI73" s="19">
        <v>8119.2</v>
      </c>
      <c r="BJ73" s="19" t="s">
        <v>70</v>
      </c>
      <c r="BK73" s="20">
        <v>0</v>
      </c>
      <c r="BL73" s="20">
        <v>0</v>
      </c>
      <c r="BM73" s="19" t="s">
        <v>70</v>
      </c>
      <c r="BN73" s="6">
        <v>204</v>
      </c>
      <c r="BO73" s="20">
        <v>40.799999999999997</v>
      </c>
      <c r="BP73" s="68">
        <f t="shared" si="2"/>
        <v>8119.2</v>
      </c>
      <c r="BQ73" s="68">
        <f t="shared" si="3"/>
        <v>0</v>
      </c>
    </row>
    <row r="74" spans="1:69" ht="12.75" outlineLevel="1" x14ac:dyDescent="0.2">
      <c r="A74" s="2" t="s">
        <v>67</v>
      </c>
      <c r="B74" s="3" t="s">
        <v>158</v>
      </c>
      <c r="C74" s="4" t="s">
        <v>71</v>
      </c>
      <c r="D74" s="4" t="s">
        <v>73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18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20</v>
      </c>
      <c r="AP74" s="5">
        <v>20</v>
      </c>
      <c r="AQ74" s="5">
        <v>4</v>
      </c>
      <c r="AR74" s="5">
        <v>796</v>
      </c>
      <c r="AS74" s="5">
        <v>1</v>
      </c>
      <c r="AT74" s="5">
        <v>40</v>
      </c>
      <c r="AU74" s="6">
        <v>0</v>
      </c>
      <c r="AV74" s="6">
        <v>0</v>
      </c>
      <c r="AW74" s="6">
        <v>0</v>
      </c>
      <c r="AX74" s="6">
        <v>0</v>
      </c>
      <c r="AY74" s="6">
        <v>8</v>
      </c>
      <c r="AZ74" s="6">
        <v>1680</v>
      </c>
      <c r="BA74" s="5">
        <v>1</v>
      </c>
      <c r="BB74" s="6">
        <v>40</v>
      </c>
      <c r="BC74" s="6">
        <v>1</v>
      </c>
      <c r="BD74" s="6">
        <v>0</v>
      </c>
      <c r="BE74" s="19" t="s">
        <v>70</v>
      </c>
      <c r="BF74" s="20">
        <v>0</v>
      </c>
      <c r="BG74" s="20">
        <v>20</v>
      </c>
      <c r="BH74" s="19" t="s">
        <v>70</v>
      </c>
      <c r="BI74" s="19">
        <v>2388</v>
      </c>
      <c r="BJ74" s="19" t="s">
        <v>70</v>
      </c>
      <c r="BK74" s="20">
        <v>0</v>
      </c>
      <c r="BL74" s="20">
        <v>40</v>
      </c>
      <c r="BM74" s="19" t="s">
        <v>70</v>
      </c>
      <c r="BN74" s="6">
        <v>60</v>
      </c>
      <c r="BO74" s="20">
        <v>12</v>
      </c>
      <c r="BP74" s="68">
        <f t="shared" si="2"/>
        <v>2476</v>
      </c>
      <c r="BQ74" s="68">
        <f t="shared" si="3"/>
        <v>-88</v>
      </c>
    </row>
    <row r="75" spans="1:69" ht="12.75" outlineLevel="1" x14ac:dyDescent="0.2">
      <c r="A75" s="2" t="s">
        <v>67</v>
      </c>
      <c r="B75" s="3" t="s">
        <v>159</v>
      </c>
      <c r="C75" s="4" t="s">
        <v>71</v>
      </c>
      <c r="D75" s="4" t="s">
        <v>73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18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24</v>
      </c>
      <c r="AP75" s="5">
        <v>24</v>
      </c>
      <c r="AQ75" s="5">
        <v>4.8</v>
      </c>
      <c r="AR75" s="5">
        <v>955.19999999999993</v>
      </c>
      <c r="AS75" s="5">
        <v>1</v>
      </c>
      <c r="AT75" s="5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5">
        <v>0</v>
      </c>
      <c r="BB75" s="6">
        <v>0</v>
      </c>
      <c r="BC75" s="6">
        <v>1</v>
      </c>
      <c r="BD75" s="6">
        <v>0</v>
      </c>
      <c r="BE75" s="19" t="s">
        <v>70</v>
      </c>
      <c r="BF75" s="20">
        <v>0</v>
      </c>
      <c r="BG75" s="20">
        <v>24</v>
      </c>
      <c r="BH75" s="19" t="s">
        <v>70</v>
      </c>
      <c r="BI75" s="19">
        <v>955.19999999999993</v>
      </c>
      <c r="BJ75" s="19" t="s">
        <v>70</v>
      </c>
      <c r="BK75" s="20">
        <v>0</v>
      </c>
      <c r="BL75" s="20">
        <v>0</v>
      </c>
      <c r="BM75" s="19" t="s">
        <v>70</v>
      </c>
      <c r="BN75" s="6">
        <v>24</v>
      </c>
      <c r="BO75" s="20">
        <v>4.8</v>
      </c>
      <c r="BP75" s="68">
        <f t="shared" si="2"/>
        <v>955.19999999999993</v>
      </c>
      <c r="BQ75" s="68">
        <f t="shared" si="3"/>
        <v>0</v>
      </c>
    </row>
    <row r="76" spans="1:69" ht="12.75" outlineLevel="1" x14ac:dyDescent="0.2">
      <c r="A76" s="2" t="s">
        <v>67</v>
      </c>
      <c r="B76" s="3" t="s">
        <v>160</v>
      </c>
      <c r="C76" s="4" t="s">
        <v>71</v>
      </c>
      <c r="D76" s="4" t="s">
        <v>73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18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40</v>
      </c>
      <c r="AP76" s="5">
        <v>40</v>
      </c>
      <c r="AQ76" s="5">
        <v>8</v>
      </c>
      <c r="AR76" s="5">
        <v>1592</v>
      </c>
      <c r="AS76" s="5">
        <v>1</v>
      </c>
      <c r="AT76" s="5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5">
        <v>0</v>
      </c>
      <c r="BB76" s="6">
        <v>0</v>
      </c>
      <c r="BC76" s="6">
        <v>1</v>
      </c>
      <c r="BD76" s="6">
        <v>0</v>
      </c>
      <c r="BE76" s="19" t="s">
        <v>70</v>
      </c>
      <c r="BF76" s="20">
        <v>0</v>
      </c>
      <c r="BG76" s="20">
        <v>40</v>
      </c>
      <c r="BH76" s="19" t="s">
        <v>70</v>
      </c>
      <c r="BI76" s="19">
        <v>1592</v>
      </c>
      <c r="BJ76" s="19" t="s">
        <v>70</v>
      </c>
      <c r="BK76" s="20">
        <v>0</v>
      </c>
      <c r="BL76" s="20">
        <v>0</v>
      </c>
      <c r="BM76" s="19" t="s">
        <v>70</v>
      </c>
      <c r="BN76" s="6">
        <v>40</v>
      </c>
      <c r="BO76" s="20">
        <v>8</v>
      </c>
      <c r="BP76" s="68">
        <f t="shared" si="2"/>
        <v>1592</v>
      </c>
      <c r="BQ76" s="68">
        <f t="shared" si="3"/>
        <v>0</v>
      </c>
    </row>
    <row r="77" spans="1:69" ht="12.75" outlineLevel="1" x14ac:dyDescent="0.2">
      <c r="A77" s="2" t="s">
        <v>67</v>
      </c>
      <c r="B77" s="3" t="s">
        <v>161</v>
      </c>
      <c r="C77" s="4" t="s">
        <v>71</v>
      </c>
      <c r="D77" s="4" t="s">
        <v>73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18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15</v>
      </c>
      <c r="AP77" s="5">
        <v>15</v>
      </c>
      <c r="AQ77" s="5">
        <v>3</v>
      </c>
      <c r="AR77" s="5">
        <v>597</v>
      </c>
      <c r="AS77" s="5">
        <v>1</v>
      </c>
      <c r="AT77" s="5">
        <v>10</v>
      </c>
      <c r="AU77" s="6">
        <v>0</v>
      </c>
      <c r="AV77" s="6">
        <v>0</v>
      </c>
      <c r="AW77" s="6">
        <v>0</v>
      </c>
      <c r="AX77" s="6">
        <v>0</v>
      </c>
      <c r="AY77" s="6">
        <v>2</v>
      </c>
      <c r="AZ77" s="6">
        <v>420</v>
      </c>
      <c r="BA77" s="5">
        <v>1</v>
      </c>
      <c r="BB77" s="6">
        <v>10</v>
      </c>
      <c r="BC77" s="6">
        <v>1</v>
      </c>
      <c r="BD77" s="6">
        <v>0</v>
      </c>
      <c r="BE77" s="19" t="s">
        <v>70</v>
      </c>
      <c r="BF77" s="20">
        <v>0</v>
      </c>
      <c r="BG77" s="20">
        <v>15</v>
      </c>
      <c r="BH77" s="19" t="s">
        <v>70</v>
      </c>
      <c r="BI77" s="19">
        <v>995</v>
      </c>
      <c r="BJ77" s="19" t="s">
        <v>70</v>
      </c>
      <c r="BK77" s="20">
        <v>0</v>
      </c>
      <c r="BL77" s="20">
        <v>10</v>
      </c>
      <c r="BM77" s="19" t="s">
        <v>70</v>
      </c>
      <c r="BN77" s="6">
        <v>25</v>
      </c>
      <c r="BO77" s="20">
        <v>5</v>
      </c>
      <c r="BP77" s="68">
        <f t="shared" si="2"/>
        <v>1017</v>
      </c>
      <c r="BQ77" s="68">
        <f t="shared" si="3"/>
        <v>-22</v>
      </c>
    </row>
    <row r="78" spans="1:69" ht="12.75" outlineLevel="1" x14ac:dyDescent="0.2">
      <c r="A78" s="2" t="s">
        <v>67</v>
      </c>
      <c r="B78" s="3" t="s">
        <v>162</v>
      </c>
      <c r="C78" s="4" t="s">
        <v>75</v>
      </c>
      <c r="D78" s="4" t="s">
        <v>73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18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80</v>
      </c>
      <c r="AP78" s="5">
        <v>80</v>
      </c>
      <c r="AQ78" s="5">
        <v>16</v>
      </c>
      <c r="AR78" s="5">
        <v>3184</v>
      </c>
      <c r="AS78" s="5">
        <v>1</v>
      </c>
      <c r="AT78" s="5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5">
        <v>0</v>
      </c>
      <c r="BB78" s="6">
        <v>0</v>
      </c>
      <c r="BC78" s="6">
        <v>1</v>
      </c>
      <c r="BD78" s="6">
        <v>0</v>
      </c>
      <c r="BE78" s="19" t="s">
        <v>70</v>
      </c>
      <c r="BF78" s="20">
        <v>0</v>
      </c>
      <c r="BG78" s="20">
        <v>80</v>
      </c>
      <c r="BH78" s="19" t="s">
        <v>70</v>
      </c>
      <c r="BI78" s="19">
        <v>3184</v>
      </c>
      <c r="BJ78" s="19" t="s">
        <v>70</v>
      </c>
      <c r="BK78" s="20">
        <v>0</v>
      </c>
      <c r="BL78" s="20">
        <v>0</v>
      </c>
      <c r="BM78" s="19" t="s">
        <v>70</v>
      </c>
      <c r="BN78" s="6">
        <v>80</v>
      </c>
      <c r="BO78" s="20">
        <v>16</v>
      </c>
      <c r="BP78" s="68">
        <f t="shared" si="2"/>
        <v>3184</v>
      </c>
      <c r="BQ78" s="68">
        <f t="shared" si="3"/>
        <v>0</v>
      </c>
    </row>
    <row r="79" spans="1:69" ht="12.75" outlineLevel="1" x14ac:dyDescent="0.2">
      <c r="A79" s="2" t="s">
        <v>67</v>
      </c>
      <c r="B79" s="3" t="s">
        <v>163</v>
      </c>
      <c r="C79" s="4" t="s">
        <v>77</v>
      </c>
      <c r="D79" s="4" t="s">
        <v>73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18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76</v>
      </c>
      <c r="AP79" s="5">
        <v>76</v>
      </c>
      <c r="AQ79" s="5">
        <v>15.2</v>
      </c>
      <c r="AR79" s="5">
        <v>3024.7999999999997</v>
      </c>
      <c r="AS79" s="5">
        <v>1</v>
      </c>
      <c r="AT79" s="5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5">
        <v>0</v>
      </c>
      <c r="BB79" s="6">
        <v>0</v>
      </c>
      <c r="BC79" s="6">
        <v>1</v>
      </c>
      <c r="BD79" s="6">
        <v>0</v>
      </c>
      <c r="BE79" s="19" t="s">
        <v>70</v>
      </c>
      <c r="BF79" s="20">
        <v>0</v>
      </c>
      <c r="BG79" s="20">
        <v>76</v>
      </c>
      <c r="BH79" s="19" t="s">
        <v>70</v>
      </c>
      <c r="BI79" s="19">
        <v>3024.7999999999997</v>
      </c>
      <c r="BJ79" s="19" t="s">
        <v>70</v>
      </c>
      <c r="BK79" s="20">
        <v>0</v>
      </c>
      <c r="BL79" s="20">
        <v>0</v>
      </c>
      <c r="BM79" s="19" t="s">
        <v>70</v>
      </c>
      <c r="BN79" s="6">
        <v>76</v>
      </c>
      <c r="BO79" s="20">
        <v>15.2</v>
      </c>
      <c r="BP79" s="68">
        <f t="shared" si="2"/>
        <v>3024.7999999999997</v>
      </c>
      <c r="BQ79" s="68">
        <f t="shared" si="3"/>
        <v>0</v>
      </c>
    </row>
    <row r="80" spans="1:69" ht="12.75" outlineLevel="1" x14ac:dyDescent="0.2">
      <c r="A80" s="2" t="s">
        <v>67</v>
      </c>
      <c r="B80" s="3" t="s">
        <v>164</v>
      </c>
      <c r="C80" s="9" t="s">
        <v>72</v>
      </c>
      <c r="D80" s="4" t="s">
        <v>73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18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50</v>
      </c>
      <c r="AP80" s="5">
        <v>50</v>
      </c>
      <c r="AQ80" s="5">
        <v>10</v>
      </c>
      <c r="AR80" s="5">
        <v>1990</v>
      </c>
      <c r="AS80" s="5">
        <v>1</v>
      </c>
      <c r="AT80" s="5">
        <v>40</v>
      </c>
      <c r="AU80" s="6">
        <v>0</v>
      </c>
      <c r="AV80" s="6">
        <v>0</v>
      </c>
      <c r="AW80" s="6">
        <v>0</v>
      </c>
      <c r="AX80" s="6">
        <v>0</v>
      </c>
      <c r="AY80" s="6">
        <v>8</v>
      </c>
      <c r="AZ80" s="6">
        <v>1680</v>
      </c>
      <c r="BA80" s="5">
        <v>1</v>
      </c>
      <c r="BB80" s="6">
        <v>40</v>
      </c>
      <c r="BC80" s="6">
        <v>1</v>
      </c>
      <c r="BD80" s="6">
        <v>0</v>
      </c>
      <c r="BE80" s="19" t="s">
        <v>70</v>
      </c>
      <c r="BF80" s="20">
        <v>0</v>
      </c>
      <c r="BG80" s="20">
        <v>50</v>
      </c>
      <c r="BH80" s="19" t="s">
        <v>70</v>
      </c>
      <c r="BI80" s="19">
        <v>3582</v>
      </c>
      <c r="BJ80" s="19" t="s">
        <v>70</v>
      </c>
      <c r="BK80" s="20">
        <v>0</v>
      </c>
      <c r="BL80" s="20">
        <v>40</v>
      </c>
      <c r="BM80" s="19" t="s">
        <v>70</v>
      </c>
      <c r="BN80" s="6">
        <v>90</v>
      </c>
      <c r="BO80" s="20">
        <v>18</v>
      </c>
      <c r="BP80" s="68">
        <f t="shared" si="2"/>
        <v>3670</v>
      </c>
      <c r="BQ80" s="68">
        <f t="shared" si="3"/>
        <v>-88</v>
      </c>
    </row>
    <row r="81" spans="1:69" ht="12.75" outlineLevel="1" x14ac:dyDescent="0.2">
      <c r="A81" s="2" t="s">
        <v>67</v>
      </c>
      <c r="B81" s="3" t="s">
        <v>165</v>
      </c>
      <c r="C81" s="4" t="s">
        <v>72</v>
      </c>
      <c r="D81" s="4" t="s">
        <v>73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18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20</v>
      </c>
      <c r="AP81" s="5">
        <v>20</v>
      </c>
      <c r="AQ81" s="5">
        <v>4</v>
      </c>
      <c r="AR81" s="5">
        <v>796</v>
      </c>
      <c r="AS81" s="5">
        <v>1</v>
      </c>
      <c r="AT81" s="5">
        <v>15</v>
      </c>
      <c r="AU81" s="6">
        <v>0</v>
      </c>
      <c r="AV81" s="6">
        <v>0</v>
      </c>
      <c r="AW81" s="6">
        <v>0</v>
      </c>
      <c r="AX81" s="6">
        <v>0</v>
      </c>
      <c r="AY81" s="6">
        <v>3</v>
      </c>
      <c r="AZ81" s="6">
        <v>630</v>
      </c>
      <c r="BA81" s="5">
        <v>1</v>
      </c>
      <c r="BB81" s="6">
        <v>15</v>
      </c>
      <c r="BC81" s="6">
        <v>1</v>
      </c>
      <c r="BD81" s="6">
        <v>0</v>
      </c>
      <c r="BE81" s="19" t="s">
        <v>70</v>
      </c>
      <c r="BF81" s="20">
        <v>0</v>
      </c>
      <c r="BG81" s="20">
        <v>20</v>
      </c>
      <c r="BH81" s="19" t="s">
        <v>70</v>
      </c>
      <c r="BI81" s="19">
        <v>1393</v>
      </c>
      <c r="BJ81" s="19" t="s">
        <v>70</v>
      </c>
      <c r="BK81" s="20">
        <v>0</v>
      </c>
      <c r="BL81" s="20">
        <v>15</v>
      </c>
      <c r="BM81" s="19" t="s">
        <v>70</v>
      </c>
      <c r="BN81" s="6">
        <v>35</v>
      </c>
      <c r="BO81" s="20">
        <v>7</v>
      </c>
      <c r="BP81" s="68">
        <f t="shared" si="2"/>
        <v>1426</v>
      </c>
      <c r="BQ81" s="68">
        <f t="shared" si="3"/>
        <v>-33</v>
      </c>
    </row>
    <row r="82" spans="1:69" ht="12.75" outlineLevel="1" x14ac:dyDescent="0.2">
      <c r="A82" s="2" t="s">
        <v>67</v>
      </c>
      <c r="B82" s="3" t="s">
        <v>166</v>
      </c>
      <c r="C82" s="4" t="s">
        <v>72</v>
      </c>
      <c r="D82" s="4" t="s">
        <v>73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18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20</v>
      </c>
      <c r="AP82" s="5">
        <v>20</v>
      </c>
      <c r="AQ82" s="5">
        <v>4</v>
      </c>
      <c r="AR82" s="5">
        <v>796</v>
      </c>
      <c r="AS82" s="5">
        <v>1</v>
      </c>
      <c r="AT82" s="5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5">
        <v>0</v>
      </c>
      <c r="BB82" s="6">
        <v>0</v>
      </c>
      <c r="BC82" s="6">
        <v>1</v>
      </c>
      <c r="BD82" s="6">
        <v>0</v>
      </c>
      <c r="BE82" s="19" t="s">
        <v>70</v>
      </c>
      <c r="BF82" s="20">
        <v>0</v>
      </c>
      <c r="BG82" s="20">
        <v>20</v>
      </c>
      <c r="BH82" s="19" t="s">
        <v>70</v>
      </c>
      <c r="BI82" s="19">
        <v>796</v>
      </c>
      <c r="BJ82" s="19" t="s">
        <v>70</v>
      </c>
      <c r="BK82" s="20">
        <v>0</v>
      </c>
      <c r="BL82" s="20">
        <v>0</v>
      </c>
      <c r="BM82" s="19" t="s">
        <v>70</v>
      </c>
      <c r="BN82" s="6">
        <v>20</v>
      </c>
      <c r="BO82" s="20">
        <v>4</v>
      </c>
      <c r="BP82" s="68">
        <f t="shared" si="2"/>
        <v>796</v>
      </c>
      <c r="BQ82" s="68">
        <f t="shared" si="3"/>
        <v>0</v>
      </c>
    </row>
    <row r="83" spans="1:69" ht="12.75" outlineLevel="1" x14ac:dyDescent="0.2">
      <c r="A83" s="2" t="s">
        <v>67</v>
      </c>
      <c r="B83" s="3" t="s">
        <v>167</v>
      </c>
      <c r="C83" s="4" t="s">
        <v>72</v>
      </c>
      <c r="D83" s="4" t="s">
        <v>73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18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40</v>
      </c>
      <c r="AP83" s="5">
        <v>40</v>
      </c>
      <c r="AQ83" s="5">
        <v>8</v>
      </c>
      <c r="AR83" s="5">
        <v>1592</v>
      </c>
      <c r="AS83" s="5">
        <v>1</v>
      </c>
      <c r="AT83" s="5">
        <v>40</v>
      </c>
      <c r="AU83" s="6">
        <v>0</v>
      </c>
      <c r="AV83" s="6">
        <v>0</v>
      </c>
      <c r="AW83" s="6">
        <v>0</v>
      </c>
      <c r="AX83" s="6">
        <v>0</v>
      </c>
      <c r="AY83" s="6">
        <v>8</v>
      </c>
      <c r="AZ83" s="6">
        <v>1680</v>
      </c>
      <c r="BA83" s="5">
        <v>1</v>
      </c>
      <c r="BB83" s="6">
        <v>40</v>
      </c>
      <c r="BC83" s="6">
        <v>1</v>
      </c>
      <c r="BD83" s="6">
        <v>0</v>
      </c>
      <c r="BE83" s="19" t="s">
        <v>70</v>
      </c>
      <c r="BF83" s="20">
        <v>0</v>
      </c>
      <c r="BG83" s="20">
        <v>40</v>
      </c>
      <c r="BH83" s="19" t="s">
        <v>70</v>
      </c>
      <c r="BI83" s="19">
        <v>3184</v>
      </c>
      <c r="BJ83" s="19" t="s">
        <v>70</v>
      </c>
      <c r="BK83" s="20">
        <v>0</v>
      </c>
      <c r="BL83" s="20">
        <v>40</v>
      </c>
      <c r="BM83" s="19" t="s">
        <v>70</v>
      </c>
      <c r="BN83" s="6">
        <v>80</v>
      </c>
      <c r="BO83" s="20">
        <v>16</v>
      </c>
      <c r="BP83" s="68">
        <f t="shared" si="2"/>
        <v>3272</v>
      </c>
      <c r="BQ83" s="68">
        <f t="shared" si="3"/>
        <v>-88</v>
      </c>
    </row>
    <row r="84" spans="1:69" ht="12.75" outlineLevel="1" x14ac:dyDescent="0.2">
      <c r="A84" s="2" t="s">
        <v>67</v>
      </c>
      <c r="B84" s="3" t="s">
        <v>168</v>
      </c>
      <c r="C84" s="4" t="s">
        <v>72</v>
      </c>
      <c r="D84" s="4" t="s">
        <v>78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18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50</v>
      </c>
      <c r="AU84" s="6">
        <v>0</v>
      </c>
      <c r="AV84" s="6">
        <v>0</v>
      </c>
      <c r="AW84" s="6">
        <v>0</v>
      </c>
      <c r="AX84" s="6">
        <v>0</v>
      </c>
      <c r="AY84" s="6">
        <v>10</v>
      </c>
      <c r="AZ84" s="6">
        <v>2100</v>
      </c>
      <c r="BA84" s="5">
        <v>1</v>
      </c>
      <c r="BB84" s="6">
        <v>50</v>
      </c>
      <c r="BC84" s="6">
        <v>0</v>
      </c>
      <c r="BD84" s="6">
        <v>0</v>
      </c>
      <c r="BE84" s="19" t="s">
        <v>70</v>
      </c>
      <c r="BF84" s="20">
        <v>0</v>
      </c>
      <c r="BG84" s="20">
        <v>0</v>
      </c>
      <c r="BH84" s="19" t="s">
        <v>70</v>
      </c>
      <c r="BI84" s="19">
        <v>1990</v>
      </c>
      <c r="BJ84" s="19" t="s">
        <v>70</v>
      </c>
      <c r="BK84" s="20">
        <v>0</v>
      </c>
      <c r="BL84" s="20">
        <v>50</v>
      </c>
      <c r="BM84" s="19" t="s">
        <v>70</v>
      </c>
      <c r="BN84" s="6">
        <v>50</v>
      </c>
      <c r="BO84" s="20">
        <v>10</v>
      </c>
      <c r="BP84" s="68">
        <f t="shared" si="2"/>
        <v>2100</v>
      </c>
      <c r="BQ84" s="68">
        <f t="shared" si="3"/>
        <v>-110</v>
      </c>
    </row>
    <row r="85" spans="1:69" ht="13.5" outlineLevel="1" thickBot="1" x14ac:dyDescent="0.25">
      <c r="A85" s="2" t="s">
        <v>67</v>
      </c>
      <c r="B85" s="3" t="s">
        <v>169</v>
      </c>
      <c r="C85" s="4" t="s">
        <v>72</v>
      </c>
      <c r="D85" s="4" t="s">
        <v>78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18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20</v>
      </c>
      <c r="AU85" s="6">
        <v>0</v>
      </c>
      <c r="AV85" s="6">
        <v>0</v>
      </c>
      <c r="AW85" s="6">
        <v>0</v>
      </c>
      <c r="AX85" s="6">
        <v>0</v>
      </c>
      <c r="AY85" s="6">
        <v>4</v>
      </c>
      <c r="AZ85" s="6">
        <v>840</v>
      </c>
      <c r="BA85" s="5">
        <v>1</v>
      </c>
      <c r="BB85" s="6">
        <v>20</v>
      </c>
      <c r="BC85" s="6">
        <v>0</v>
      </c>
      <c r="BD85" s="6">
        <v>0</v>
      </c>
      <c r="BE85" s="19" t="s">
        <v>70</v>
      </c>
      <c r="BF85" s="20">
        <v>0</v>
      </c>
      <c r="BG85" s="20">
        <v>0</v>
      </c>
      <c r="BH85" s="19" t="s">
        <v>70</v>
      </c>
      <c r="BI85" s="19">
        <v>796</v>
      </c>
      <c r="BJ85" s="19" t="s">
        <v>70</v>
      </c>
      <c r="BK85" s="20">
        <v>0</v>
      </c>
      <c r="BL85" s="20">
        <v>20</v>
      </c>
      <c r="BM85" s="19" t="s">
        <v>70</v>
      </c>
      <c r="BN85" s="6">
        <v>20</v>
      </c>
      <c r="BO85" s="20">
        <v>4</v>
      </c>
      <c r="BP85" s="68">
        <f t="shared" si="2"/>
        <v>840</v>
      </c>
      <c r="BQ85" s="68">
        <f t="shared" si="3"/>
        <v>-44</v>
      </c>
    </row>
    <row r="86" spans="1:69" ht="13.7" customHeight="1" outlineLevel="1" thickBot="1" x14ac:dyDescent="0.25">
      <c r="A86" s="10" t="s">
        <v>79</v>
      </c>
      <c r="B86" s="3" t="s">
        <v>170</v>
      </c>
      <c r="C86" s="11" t="s">
        <v>80</v>
      </c>
      <c r="D86" s="4" t="s">
        <v>69</v>
      </c>
      <c r="E86" s="5">
        <v>35</v>
      </c>
      <c r="F86" s="5">
        <v>10</v>
      </c>
      <c r="G86" s="5">
        <v>10</v>
      </c>
      <c r="H86" s="5">
        <v>25</v>
      </c>
      <c r="I86" s="5">
        <v>80</v>
      </c>
      <c r="J86" s="5">
        <v>16</v>
      </c>
      <c r="K86" s="18">
        <v>3184</v>
      </c>
      <c r="L86" s="5">
        <v>1</v>
      </c>
      <c r="M86" s="5">
        <v>4</v>
      </c>
      <c r="N86" s="5">
        <v>1</v>
      </c>
      <c r="O86" s="5">
        <v>15</v>
      </c>
      <c r="P86" s="5">
        <v>5</v>
      </c>
      <c r="Q86" s="5">
        <v>10</v>
      </c>
      <c r="R86" s="5">
        <v>25</v>
      </c>
      <c r="S86" s="5">
        <v>0</v>
      </c>
      <c r="T86" s="5">
        <v>55</v>
      </c>
      <c r="U86" s="5">
        <v>11</v>
      </c>
      <c r="V86" s="5">
        <v>2189</v>
      </c>
      <c r="W86" s="5">
        <v>1</v>
      </c>
      <c r="X86" s="5">
        <v>4</v>
      </c>
      <c r="Y86" s="5">
        <v>1</v>
      </c>
      <c r="Z86" s="5">
        <v>35</v>
      </c>
      <c r="AA86" s="5">
        <v>10</v>
      </c>
      <c r="AB86" s="5">
        <v>10</v>
      </c>
      <c r="AC86" s="5">
        <v>25</v>
      </c>
      <c r="AD86" s="5">
        <v>15</v>
      </c>
      <c r="AE86" s="5">
        <v>95</v>
      </c>
      <c r="AF86" s="5">
        <v>19</v>
      </c>
      <c r="AG86" s="5">
        <v>3781</v>
      </c>
      <c r="AH86" s="5">
        <v>1</v>
      </c>
      <c r="AI86" s="5">
        <v>5</v>
      </c>
      <c r="AJ86" s="5">
        <v>1</v>
      </c>
      <c r="AK86" s="5">
        <v>0</v>
      </c>
      <c r="AL86" s="5">
        <v>15</v>
      </c>
      <c r="AM86" s="5">
        <v>15</v>
      </c>
      <c r="AN86" s="5">
        <v>30</v>
      </c>
      <c r="AO86" s="5">
        <v>25</v>
      </c>
      <c r="AP86" s="5">
        <v>85</v>
      </c>
      <c r="AQ86" s="5">
        <v>17</v>
      </c>
      <c r="AR86" s="5">
        <v>3383</v>
      </c>
      <c r="AS86" s="5">
        <v>1</v>
      </c>
      <c r="AT86" s="5">
        <v>45</v>
      </c>
      <c r="AU86" s="5">
        <v>20</v>
      </c>
      <c r="AV86" s="6">
        <v>0</v>
      </c>
      <c r="AW86" s="6">
        <v>0</v>
      </c>
      <c r="AX86" s="6">
        <v>0</v>
      </c>
      <c r="AY86" s="6">
        <v>13</v>
      </c>
      <c r="AZ86" s="6">
        <v>2730</v>
      </c>
      <c r="BA86" s="5">
        <v>1</v>
      </c>
      <c r="BB86" s="6">
        <v>65</v>
      </c>
      <c r="BC86" s="6">
        <v>4</v>
      </c>
      <c r="BD86" s="6">
        <v>1</v>
      </c>
      <c r="BE86" s="19">
        <v>1.7272727272727273</v>
      </c>
      <c r="BF86" s="20">
        <v>95</v>
      </c>
      <c r="BG86" s="20">
        <v>85</v>
      </c>
      <c r="BH86" s="19">
        <v>0.89473684210526316</v>
      </c>
      <c r="BI86" s="19">
        <v>15124</v>
      </c>
      <c r="BJ86" s="19">
        <v>0.89473684210526316</v>
      </c>
      <c r="BK86" s="20">
        <v>0</v>
      </c>
      <c r="BL86" s="20">
        <v>45</v>
      </c>
      <c r="BM86" s="19" t="s">
        <v>70</v>
      </c>
      <c r="BN86" s="6">
        <v>380</v>
      </c>
      <c r="BO86" s="20">
        <v>76</v>
      </c>
      <c r="BP86" s="68">
        <f t="shared" si="2"/>
        <v>15267</v>
      </c>
      <c r="BQ86" s="68">
        <f t="shared" si="3"/>
        <v>-143</v>
      </c>
    </row>
    <row r="87" spans="1:69" ht="13.5" outlineLevel="1" thickBot="1" x14ac:dyDescent="0.25">
      <c r="A87" s="10" t="s">
        <v>79</v>
      </c>
      <c r="B87" s="3" t="s">
        <v>171</v>
      </c>
      <c r="C87" s="4" t="s">
        <v>80</v>
      </c>
      <c r="D87" s="4" t="s">
        <v>69</v>
      </c>
      <c r="E87" s="5">
        <v>10</v>
      </c>
      <c r="F87" s="5">
        <v>30</v>
      </c>
      <c r="G87" s="5">
        <v>60</v>
      </c>
      <c r="H87" s="5">
        <v>0</v>
      </c>
      <c r="I87" s="5">
        <v>100</v>
      </c>
      <c r="J87" s="5">
        <v>20</v>
      </c>
      <c r="K87" s="18">
        <v>3980</v>
      </c>
      <c r="L87" s="5">
        <v>1</v>
      </c>
      <c r="M87" s="5">
        <v>3</v>
      </c>
      <c r="N87" s="5">
        <v>1</v>
      </c>
      <c r="O87" s="5">
        <v>0</v>
      </c>
      <c r="P87" s="5">
        <v>30</v>
      </c>
      <c r="Q87" s="5">
        <v>60</v>
      </c>
      <c r="R87" s="5">
        <v>0</v>
      </c>
      <c r="S87" s="5">
        <v>0</v>
      </c>
      <c r="T87" s="5">
        <v>90</v>
      </c>
      <c r="U87" s="5">
        <v>18</v>
      </c>
      <c r="V87" s="5">
        <v>3582</v>
      </c>
      <c r="W87" s="5">
        <v>1</v>
      </c>
      <c r="X87" s="5">
        <v>2</v>
      </c>
      <c r="Y87" s="5">
        <v>1</v>
      </c>
      <c r="Z87" s="5">
        <v>40</v>
      </c>
      <c r="AA87" s="5">
        <v>0</v>
      </c>
      <c r="AB87" s="5">
        <v>60</v>
      </c>
      <c r="AC87" s="5">
        <v>60</v>
      </c>
      <c r="AD87" s="5">
        <v>0</v>
      </c>
      <c r="AE87" s="5">
        <v>160</v>
      </c>
      <c r="AF87" s="5">
        <v>32</v>
      </c>
      <c r="AG87" s="5">
        <v>6368</v>
      </c>
      <c r="AH87" s="5">
        <v>1</v>
      </c>
      <c r="AI87" s="5">
        <v>3</v>
      </c>
      <c r="AJ87" s="5">
        <v>1</v>
      </c>
      <c r="AK87" s="5">
        <v>0</v>
      </c>
      <c r="AL87" s="5">
        <v>60</v>
      </c>
      <c r="AM87" s="5">
        <v>20</v>
      </c>
      <c r="AN87" s="5">
        <v>30</v>
      </c>
      <c r="AO87" s="5">
        <v>30</v>
      </c>
      <c r="AP87" s="5">
        <v>140</v>
      </c>
      <c r="AQ87" s="5">
        <v>28</v>
      </c>
      <c r="AR87" s="5">
        <v>5572</v>
      </c>
      <c r="AS87" s="5">
        <v>1</v>
      </c>
      <c r="AT87" s="5">
        <v>0</v>
      </c>
      <c r="AU87" s="5">
        <v>30</v>
      </c>
      <c r="AV87" s="6">
        <v>0</v>
      </c>
      <c r="AW87" s="6">
        <v>0</v>
      </c>
      <c r="AX87" s="6">
        <v>0</v>
      </c>
      <c r="AY87" s="6">
        <v>6</v>
      </c>
      <c r="AZ87" s="6">
        <v>1260</v>
      </c>
      <c r="BA87" s="5">
        <v>1</v>
      </c>
      <c r="BB87" s="6">
        <v>30</v>
      </c>
      <c r="BC87" s="6">
        <v>4</v>
      </c>
      <c r="BD87" s="6">
        <v>1</v>
      </c>
      <c r="BE87" s="19">
        <v>1.7777777777777777</v>
      </c>
      <c r="BF87" s="20">
        <v>160</v>
      </c>
      <c r="BG87" s="20">
        <v>140</v>
      </c>
      <c r="BH87" s="19">
        <v>0.875</v>
      </c>
      <c r="BI87" s="19">
        <v>20696</v>
      </c>
      <c r="BJ87" s="19">
        <v>0.875</v>
      </c>
      <c r="BK87" s="20">
        <v>0</v>
      </c>
      <c r="BL87" s="20">
        <v>0</v>
      </c>
      <c r="BM87" s="19" t="s">
        <v>70</v>
      </c>
      <c r="BN87" s="6">
        <v>520</v>
      </c>
      <c r="BO87" s="20">
        <v>104</v>
      </c>
      <c r="BP87" s="68">
        <f t="shared" si="2"/>
        <v>20762</v>
      </c>
      <c r="BQ87" s="68">
        <f t="shared" si="3"/>
        <v>-66</v>
      </c>
    </row>
    <row r="88" spans="1:69" ht="13.5" outlineLevel="1" thickBot="1" x14ac:dyDescent="0.25">
      <c r="A88" s="10" t="s">
        <v>79</v>
      </c>
      <c r="B88" s="3" t="s">
        <v>172</v>
      </c>
      <c r="C88" s="4" t="s">
        <v>80</v>
      </c>
      <c r="D88" s="4" t="s">
        <v>69</v>
      </c>
      <c r="E88" s="5">
        <v>20</v>
      </c>
      <c r="F88" s="5">
        <v>10</v>
      </c>
      <c r="G88" s="5">
        <v>28</v>
      </c>
      <c r="H88" s="5">
        <v>0</v>
      </c>
      <c r="I88" s="5">
        <v>58</v>
      </c>
      <c r="J88" s="5">
        <v>11.6</v>
      </c>
      <c r="K88" s="18">
        <v>2308.4</v>
      </c>
      <c r="L88" s="5">
        <v>1</v>
      </c>
      <c r="M88" s="5">
        <v>3</v>
      </c>
      <c r="N88" s="5">
        <v>1</v>
      </c>
      <c r="O88" s="5">
        <v>15</v>
      </c>
      <c r="P88" s="5">
        <v>50</v>
      </c>
      <c r="Q88" s="5">
        <v>28</v>
      </c>
      <c r="R88" s="5">
        <v>0</v>
      </c>
      <c r="S88" s="5">
        <v>0</v>
      </c>
      <c r="T88" s="5">
        <v>93</v>
      </c>
      <c r="U88" s="5">
        <v>18.600000000000001</v>
      </c>
      <c r="V88" s="5">
        <v>3701.4</v>
      </c>
      <c r="W88" s="5">
        <v>1</v>
      </c>
      <c r="X88" s="5">
        <v>3</v>
      </c>
      <c r="Y88" s="5">
        <v>1</v>
      </c>
      <c r="Z88" s="5">
        <v>25</v>
      </c>
      <c r="AA88" s="5">
        <v>25</v>
      </c>
      <c r="AB88" s="5">
        <v>10</v>
      </c>
      <c r="AC88" s="5">
        <v>55</v>
      </c>
      <c r="AD88" s="5">
        <v>0</v>
      </c>
      <c r="AE88" s="5">
        <v>115</v>
      </c>
      <c r="AF88" s="5">
        <v>23</v>
      </c>
      <c r="AG88" s="5">
        <v>4577</v>
      </c>
      <c r="AH88" s="5">
        <v>1</v>
      </c>
      <c r="AI88" s="5">
        <v>4</v>
      </c>
      <c r="AJ88" s="5">
        <v>1</v>
      </c>
      <c r="AK88" s="5">
        <v>0</v>
      </c>
      <c r="AL88" s="5">
        <v>92</v>
      </c>
      <c r="AM88" s="5">
        <v>40</v>
      </c>
      <c r="AN88" s="5">
        <v>20</v>
      </c>
      <c r="AO88" s="5">
        <v>0</v>
      </c>
      <c r="AP88" s="5">
        <v>152</v>
      </c>
      <c r="AQ88" s="5">
        <v>30.4</v>
      </c>
      <c r="AR88" s="5">
        <v>6049.5999999999995</v>
      </c>
      <c r="AS88" s="5">
        <v>1</v>
      </c>
      <c r="AT88" s="5">
        <v>21</v>
      </c>
      <c r="AU88" s="5">
        <v>0</v>
      </c>
      <c r="AV88" s="6">
        <v>0</v>
      </c>
      <c r="AW88" s="6">
        <v>0</v>
      </c>
      <c r="AX88" s="6">
        <v>0</v>
      </c>
      <c r="AY88" s="6">
        <v>4.2</v>
      </c>
      <c r="AZ88" s="6">
        <v>882</v>
      </c>
      <c r="BA88" s="5">
        <v>1</v>
      </c>
      <c r="BB88" s="6">
        <v>21</v>
      </c>
      <c r="BC88" s="6">
        <v>3</v>
      </c>
      <c r="BD88" s="6">
        <v>1</v>
      </c>
      <c r="BE88" s="19">
        <v>1.2365591397849462</v>
      </c>
      <c r="BF88" s="20">
        <v>115</v>
      </c>
      <c r="BG88" s="20">
        <v>152</v>
      </c>
      <c r="BH88" s="19">
        <v>1.3217391304347825</v>
      </c>
      <c r="BI88" s="19">
        <v>17472.2</v>
      </c>
      <c r="BJ88" s="19">
        <v>1.3217391304347825</v>
      </c>
      <c r="BK88" s="20">
        <v>0</v>
      </c>
      <c r="BL88" s="20">
        <v>21</v>
      </c>
      <c r="BM88" s="19" t="s">
        <v>70</v>
      </c>
      <c r="BN88" s="6">
        <v>439</v>
      </c>
      <c r="BO88" s="20">
        <v>87.8</v>
      </c>
      <c r="BP88" s="68">
        <f t="shared" si="2"/>
        <v>17518.399999999998</v>
      </c>
      <c r="BQ88" s="68">
        <f t="shared" si="3"/>
        <v>-46.19999999999709</v>
      </c>
    </row>
    <row r="89" spans="1:69" ht="13.5" outlineLevel="1" thickBot="1" x14ac:dyDescent="0.25">
      <c r="A89" s="10" t="s">
        <v>79</v>
      </c>
      <c r="B89" s="3" t="s">
        <v>173</v>
      </c>
      <c r="C89" s="4" t="s">
        <v>80</v>
      </c>
      <c r="D89" s="4" t="s">
        <v>69</v>
      </c>
      <c r="E89" s="5">
        <v>10</v>
      </c>
      <c r="F89" s="5">
        <v>15</v>
      </c>
      <c r="G89" s="5">
        <v>15</v>
      </c>
      <c r="H89" s="5">
        <v>0</v>
      </c>
      <c r="I89" s="5">
        <v>40</v>
      </c>
      <c r="J89" s="5">
        <v>8</v>
      </c>
      <c r="K89" s="18">
        <v>1592</v>
      </c>
      <c r="L89" s="5">
        <v>1</v>
      </c>
      <c r="M89" s="5">
        <v>3</v>
      </c>
      <c r="N89" s="5">
        <v>1</v>
      </c>
      <c r="O89" s="5">
        <v>5</v>
      </c>
      <c r="P89" s="5">
        <v>10</v>
      </c>
      <c r="Q89" s="5">
        <v>15</v>
      </c>
      <c r="R89" s="5">
        <v>0</v>
      </c>
      <c r="S89" s="5">
        <v>0</v>
      </c>
      <c r="T89" s="5">
        <v>30</v>
      </c>
      <c r="U89" s="5">
        <v>6</v>
      </c>
      <c r="V89" s="5">
        <v>1194</v>
      </c>
      <c r="W89" s="5">
        <v>1</v>
      </c>
      <c r="X89" s="5">
        <v>3</v>
      </c>
      <c r="Y89" s="5">
        <v>1</v>
      </c>
      <c r="Z89" s="5">
        <v>10</v>
      </c>
      <c r="AA89" s="5">
        <v>10</v>
      </c>
      <c r="AB89" s="5">
        <v>10</v>
      </c>
      <c r="AC89" s="5">
        <v>10</v>
      </c>
      <c r="AD89" s="5">
        <v>0</v>
      </c>
      <c r="AE89" s="5">
        <v>40</v>
      </c>
      <c r="AF89" s="5">
        <v>8</v>
      </c>
      <c r="AG89" s="5">
        <v>1592</v>
      </c>
      <c r="AH89" s="5">
        <v>1</v>
      </c>
      <c r="AI89" s="5">
        <v>4</v>
      </c>
      <c r="AJ89" s="5">
        <v>1</v>
      </c>
      <c r="AK89" s="5">
        <v>10</v>
      </c>
      <c r="AL89" s="5">
        <v>10</v>
      </c>
      <c r="AM89" s="5">
        <v>20</v>
      </c>
      <c r="AN89" s="5">
        <v>20</v>
      </c>
      <c r="AO89" s="5">
        <v>10</v>
      </c>
      <c r="AP89" s="5">
        <v>70</v>
      </c>
      <c r="AQ89" s="5">
        <v>14</v>
      </c>
      <c r="AR89" s="5">
        <v>2786</v>
      </c>
      <c r="AS89" s="5">
        <v>1</v>
      </c>
      <c r="AT89" s="5">
        <v>10</v>
      </c>
      <c r="AU89" s="5">
        <v>0</v>
      </c>
      <c r="AV89" s="6">
        <v>0</v>
      </c>
      <c r="AW89" s="6">
        <v>0</v>
      </c>
      <c r="AX89" s="6">
        <v>0</v>
      </c>
      <c r="AY89" s="6">
        <v>2</v>
      </c>
      <c r="AZ89" s="6">
        <v>420</v>
      </c>
      <c r="BA89" s="5">
        <v>1</v>
      </c>
      <c r="BB89" s="6">
        <v>10</v>
      </c>
      <c r="BC89" s="6">
        <v>5</v>
      </c>
      <c r="BD89" s="6">
        <v>1</v>
      </c>
      <c r="BE89" s="19">
        <v>1.3333333333333333</v>
      </c>
      <c r="BF89" s="20">
        <v>40</v>
      </c>
      <c r="BG89" s="20">
        <v>70</v>
      </c>
      <c r="BH89" s="19">
        <v>1.75</v>
      </c>
      <c r="BI89" s="19">
        <v>7562</v>
      </c>
      <c r="BJ89" s="19">
        <v>1.75</v>
      </c>
      <c r="BK89" s="20">
        <v>10</v>
      </c>
      <c r="BL89" s="20">
        <v>10</v>
      </c>
      <c r="BM89" s="19">
        <v>1</v>
      </c>
      <c r="BN89" s="6">
        <v>190</v>
      </c>
      <c r="BO89" s="20">
        <v>38</v>
      </c>
      <c r="BP89" s="68">
        <f t="shared" si="2"/>
        <v>7584</v>
      </c>
      <c r="BQ89" s="68">
        <f t="shared" si="3"/>
        <v>-22</v>
      </c>
    </row>
    <row r="90" spans="1:69" ht="13.5" outlineLevel="1" thickBot="1" x14ac:dyDescent="0.25">
      <c r="A90" s="10" t="s">
        <v>79</v>
      </c>
      <c r="B90" s="3" t="s">
        <v>174</v>
      </c>
      <c r="C90" s="4" t="s">
        <v>80</v>
      </c>
      <c r="D90" s="4" t="s">
        <v>69</v>
      </c>
      <c r="E90" s="5">
        <v>10</v>
      </c>
      <c r="F90" s="5">
        <v>11</v>
      </c>
      <c r="G90" s="5">
        <v>0</v>
      </c>
      <c r="H90" s="5">
        <v>10</v>
      </c>
      <c r="I90" s="5">
        <v>31</v>
      </c>
      <c r="J90" s="5">
        <v>6.2</v>
      </c>
      <c r="K90" s="18">
        <v>1233.8</v>
      </c>
      <c r="L90" s="5">
        <v>1</v>
      </c>
      <c r="M90" s="5">
        <v>3</v>
      </c>
      <c r="N90" s="5">
        <v>1</v>
      </c>
      <c r="O90" s="5">
        <v>10</v>
      </c>
      <c r="P90" s="5">
        <v>0</v>
      </c>
      <c r="Q90" s="5">
        <v>0</v>
      </c>
      <c r="R90" s="5">
        <v>10</v>
      </c>
      <c r="S90" s="5">
        <v>0</v>
      </c>
      <c r="T90" s="5">
        <v>20</v>
      </c>
      <c r="U90" s="5">
        <v>4</v>
      </c>
      <c r="V90" s="5">
        <v>796</v>
      </c>
      <c r="W90" s="5">
        <v>1</v>
      </c>
      <c r="X90" s="5">
        <v>2</v>
      </c>
      <c r="Y90" s="5">
        <v>1</v>
      </c>
      <c r="Z90" s="5">
        <v>4</v>
      </c>
      <c r="AA90" s="5">
        <v>10</v>
      </c>
      <c r="AB90" s="5">
        <v>15</v>
      </c>
      <c r="AC90" s="5">
        <v>0</v>
      </c>
      <c r="AD90" s="5">
        <v>0</v>
      </c>
      <c r="AE90" s="5">
        <v>29</v>
      </c>
      <c r="AF90" s="5">
        <v>5.8</v>
      </c>
      <c r="AG90" s="5">
        <v>1154.2</v>
      </c>
      <c r="AH90" s="5">
        <v>1</v>
      </c>
      <c r="AI90" s="5">
        <v>3</v>
      </c>
      <c r="AJ90" s="5">
        <v>1</v>
      </c>
      <c r="AK90" s="5">
        <v>5</v>
      </c>
      <c r="AL90" s="5">
        <v>10</v>
      </c>
      <c r="AM90" s="5">
        <v>3</v>
      </c>
      <c r="AN90" s="5">
        <v>0</v>
      </c>
      <c r="AO90" s="5">
        <v>0</v>
      </c>
      <c r="AP90" s="5">
        <v>18</v>
      </c>
      <c r="AQ90" s="5">
        <v>3.6</v>
      </c>
      <c r="AR90" s="5">
        <v>716.4</v>
      </c>
      <c r="AS90" s="5">
        <v>1</v>
      </c>
      <c r="AT90" s="5">
        <v>0</v>
      </c>
      <c r="AU90" s="5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5">
        <v>0</v>
      </c>
      <c r="BB90" s="6">
        <v>0</v>
      </c>
      <c r="BC90" s="6">
        <v>3</v>
      </c>
      <c r="BD90" s="6">
        <v>1</v>
      </c>
      <c r="BE90" s="19">
        <v>1.45</v>
      </c>
      <c r="BF90" s="20">
        <v>29</v>
      </c>
      <c r="BG90" s="20">
        <v>18</v>
      </c>
      <c r="BH90" s="19">
        <v>0.62068965517241381</v>
      </c>
      <c r="BI90" s="19">
        <v>3900.4</v>
      </c>
      <c r="BJ90" s="19">
        <v>0.62068965517241381</v>
      </c>
      <c r="BK90" s="20">
        <v>5</v>
      </c>
      <c r="BL90" s="20">
        <v>0</v>
      </c>
      <c r="BM90" s="19">
        <v>0</v>
      </c>
      <c r="BN90" s="6">
        <v>98</v>
      </c>
      <c r="BO90" s="20">
        <v>19.600000000000001</v>
      </c>
      <c r="BP90" s="68">
        <f t="shared" si="2"/>
        <v>3900.4</v>
      </c>
      <c r="BQ90" s="68">
        <f t="shared" si="3"/>
        <v>0</v>
      </c>
    </row>
    <row r="91" spans="1:69" ht="13.5" outlineLevel="1" thickBot="1" x14ac:dyDescent="0.25">
      <c r="A91" s="10" t="s">
        <v>79</v>
      </c>
      <c r="B91" s="3" t="s">
        <v>175</v>
      </c>
      <c r="C91" s="4" t="s">
        <v>80</v>
      </c>
      <c r="D91" s="4" t="s">
        <v>69</v>
      </c>
      <c r="E91" s="5">
        <v>0</v>
      </c>
      <c r="F91" s="5">
        <v>23</v>
      </c>
      <c r="G91" s="5">
        <v>11</v>
      </c>
      <c r="H91" s="5">
        <v>10</v>
      </c>
      <c r="I91" s="5">
        <v>44</v>
      </c>
      <c r="J91" s="5">
        <v>8.8000000000000007</v>
      </c>
      <c r="K91" s="18">
        <v>1751.2</v>
      </c>
      <c r="L91" s="5">
        <v>1</v>
      </c>
      <c r="M91" s="5">
        <v>3</v>
      </c>
      <c r="N91" s="5">
        <v>1</v>
      </c>
      <c r="O91" s="5">
        <v>15</v>
      </c>
      <c r="P91" s="5">
        <v>10</v>
      </c>
      <c r="Q91" s="5">
        <v>11</v>
      </c>
      <c r="R91" s="5">
        <v>10</v>
      </c>
      <c r="S91" s="5">
        <v>0</v>
      </c>
      <c r="T91" s="5">
        <v>46</v>
      </c>
      <c r="U91" s="5">
        <v>9.1999999999999993</v>
      </c>
      <c r="V91" s="5">
        <v>1830.8</v>
      </c>
      <c r="W91" s="5">
        <v>1</v>
      </c>
      <c r="X91" s="5">
        <v>4</v>
      </c>
      <c r="Y91" s="5">
        <v>1</v>
      </c>
      <c r="Z91" s="5">
        <v>15</v>
      </c>
      <c r="AA91" s="5">
        <v>12</v>
      </c>
      <c r="AB91" s="5">
        <v>25</v>
      </c>
      <c r="AC91" s="5">
        <v>10</v>
      </c>
      <c r="AD91" s="5">
        <v>0</v>
      </c>
      <c r="AE91" s="5">
        <v>62</v>
      </c>
      <c r="AF91" s="5">
        <v>12.4</v>
      </c>
      <c r="AG91" s="5">
        <v>2467.6</v>
      </c>
      <c r="AH91" s="5">
        <v>1</v>
      </c>
      <c r="AI91" s="5">
        <v>4</v>
      </c>
      <c r="AJ91" s="5">
        <v>1</v>
      </c>
      <c r="AK91" s="5">
        <v>0</v>
      </c>
      <c r="AL91" s="5">
        <v>0</v>
      </c>
      <c r="AM91" s="5">
        <v>48</v>
      </c>
      <c r="AN91" s="5">
        <v>30</v>
      </c>
      <c r="AO91" s="5">
        <v>15</v>
      </c>
      <c r="AP91" s="5">
        <v>93</v>
      </c>
      <c r="AQ91" s="5">
        <v>18.600000000000001</v>
      </c>
      <c r="AR91" s="5">
        <v>3701.4</v>
      </c>
      <c r="AS91" s="5">
        <v>1</v>
      </c>
      <c r="AT91" s="5">
        <v>15</v>
      </c>
      <c r="AU91" s="5">
        <v>0</v>
      </c>
      <c r="AV91" s="6">
        <v>0</v>
      </c>
      <c r="AW91" s="6">
        <v>0</v>
      </c>
      <c r="AX91" s="6">
        <v>0</v>
      </c>
      <c r="AY91" s="6">
        <v>3</v>
      </c>
      <c r="AZ91" s="6">
        <v>630</v>
      </c>
      <c r="BA91" s="5">
        <v>1</v>
      </c>
      <c r="BB91" s="6">
        <v>15</v>
      </c>
      <c r="BC91" s="6">
        <v>3</v>
      </c>
      <c r="BD91" s="6">
        <v>1</v>
      </c>
      <c r="BE91" s="19">
        <v>1.3478260869565217</v>
      </c>
      <c r="BF91" s="20">
        <v>62</v>
      </c>
      <c r="BG91" s="20">
        <v>93</v>
      </c>
      <c r="BH91" s="19">
        <v>1.5</v>
      </c>
      <c r="BI91" s="19">
        <v>10348</v>
      </c>
      <c r="BJ91" s="19">
        <v>1.5</v>
      </c>
      <c r="BK91" s="20">
        <v>0</v>
      </c>
      <c r="BL91" s="20">
        <v>15</v>
      </c>
      <c r="BM91" s="19" t="s">
        <v>70</v>
      </c>
      <c r="BN91" s="6">
        <v>260</v>
      </c>
      <c r="BO91" s="20">
        <v>52</v>
      </c>
      <c r="BP91" s="68">
        <f t="shared" si="2"/>
        <v>10381</v>
      </c>
      <c r="BQ91" s="68">
        <f t="shared" si="3"/>
        <v>-33</v>
      </c>
    </row>
    <row r="92" spans="1:69" ht="13.5" outlineLevel="1" thickBot="1" x14ac:dyDescent="0.25">
      <c r="A92" s="10" t="s">
        <v>79</v>
      </c>
      <c r="B92" s="3" t="s">
        <v>176</v>
      </c>
      <c r="C92" s="4" t="s">
        <v>80</v>
      </c>
      <c r="D92" s="4" t="s">
        <v>69</v>
      </c>
      <c r="E92" s="5">
        <v>10</v>
      </c>
      <c r="F92" s="5">
        <v>0</v>
      </c>
      <c r="G92" s="5">
        <v>0</v>
      </c>
      <c r="H92" s="5">
        <v>0</v>
      </c>
      <c r="I92" s="5">
        <v>10</v>
      </c>
      <c r="J92" s="5">
        <v>2</v>
      </c>
      <c r="K92" s="18">
        <v>398</v>
      </c>
      <c r="L92" s="5">
        <v>1</v>
      </c>
      <c r="M92" s="5">
        <v>1</v>
      </c>
      <c r="N92" s="5">
        <v>0</v>
      </c>
      <c r="O92" s="5">
        <v>0</v>
      </c>
      <c r="P92" s="5">
        <v>10</v>
      </c>
      <c r="Q92" s="5">
        <v>0</v>
      </c>
      <c r="R92" s="5">
        <v>0</v>
      </c>
      <c r="S92" s="5">
        <v>0</v>
      </c>
      <c r="T92" s="5">
        <v>10</v>
      </c>
      <c r="U92" s="5">
        <v>2</v>
      </c>
      <c r="V92" s="5">
        <v>398</v>
      </c>
      <c r="W92" s="5">
        <v>1</v>
      </c>
      <c r="X92" s="5">
        <v>1</v>
      </c>
      <c r="Y92" s="5">
        <v>0</v>
      </c>
      <c r="Z92" s="5">
        <v>15</v>
      </c>
      <c r="AA92" s="5">
        <v>15</v>
      </c>
      <c r="AB92" s="5">
        <v>20</v>
      </c>
      <c r="AC92" s="5">
        <v>10</v>
      </c>
      <c r="AD92" s="5">
        <v>0</v>
      </c>
      <c r="AE92" s="5">
        <v>60</v>
      </c>
      <c r="AF92" s="5">
        <v>12</v>
      </c>
      <c r="AG92" s="5">
        <v>2388</v>
      </c>
      <c r="AH92" s="5">
        <v>1</v>
      </c>
      <c r="AI92" s="5">
        <v>4</v>
      </c>
      <c r="AJ92" s="5">
        <v>1</v>
      </c>
      <c r="AK92" s="5">
        <v>20</v>
      </c>
      <c r="AL92" s="5">
        <v>40</v>
      </c>
      <c r="AM92" s="5">
        <v>21</v>
      </c>
      <c r="AN92" s="5">
        <v>20</v>
      </c>
      <c r="AO92" s="5">
        <v>40</v>
      </c>
      <c r="AP92" s="5">
        <v>141</v>
      </c>
      <c r="AQ92" s="5">
        <v>28.2</v>
      </c>
      <c r="AR92" s="5">
        <v>5611.8</v>
      </c>
      <c r="AS92" s="5">
        <v>1</v>
      </c>
      <c r="AT92" s="5">
        <v>10</v>
      </c>
      <c r="AU92" s="5">
        <v>10</v>
      </c>
      <c r="AV92" s="6">
        <v>0</v>
      </c>
      <c r="AW92" s="6">
        <v>0</v>
      </c>
      <c r="AX92" s="6">
        <v>0</v>
      </c>
      <c r="AY92" s="6">
        <v>4</v>
      </c>
      <c r="AZ92" s="6">
        <v>840</v>
      </c>
      <c r="BA92" s="5">
        <v>1</v>
      </c>
      <c r="BB92" s="6">
        <v>20</v>
      </c>
      <c r="BC92" s="6">
        <v>5</v>
      </c>
      <c r="BD92" s="6">
        <v>1</v>
      </c>
      <c r="BE92" s="19">
        <v>6</v>
      </c>
      <c r="BF92" s="20">
        <v>60</v>
      </c>
      <c r="BG92" s="20">
        <v>141</v>
      </c>
      <c r="BH92" s="19">
        <v>2.35</v>
      </c>
      <c r="BI92" s="19">
        <v>9591.8000000000011</v>
      </c>
      <c r="BJ92" s="19">
        <v>2.35</v>
      </c>
      <c r="BK92" s="20">
        <v>20</v>
      </c>
      <c r="BL92" s="20">
        <v>10</v>
      </c>
      <c r="BM92" s="19">
        <v>0.5</v>
      </c>
      <c r="BN92" s="6">
        <v>241</v>
      </c>
      <c r="BO92" s="20">
        <v>48.2</v>
      </c>
      <c r="BP92" s="68">
        <f t="shared" si="2"/>
        <v>9635.7999999999993</v>
      </c>
      <c r="BQ92" s="68">
        <f t="shared" si="3"/>
        <v>-43.999999999998181</v>
      </c>
    </row>
    <row r="93" spans="1:69" ht="13.5" outlineLevel="1" thickBot="1" x14ac:dyDescent="0.25">
      <c r="A93" s="10" t="s">
        <v>79</v>
      </c>
      <c r="B93" s="3" t="s">
        <v>177</v>
      </c>
      <c r="C93" s="4" t="s">
        <v>80</v>
      </c>
      <c r="D93" s="4" t="s">
        <v>69</v>
      </c>
      <c r="E93" s="5">
        <v>0</v>
      </c>
      <c r="F93" s="5">
        <v>6</v>
      </c>
      <c r="G93" s="5">
        <v>0</v>
      </c>
      <c r="H93" s="5">
        <v>0</v>
      </c>
      <c r="I93" s="5">
        <v>6</v>
      </c>
      <c r="J93" s="5">
        <v>1.2</v>
      </c>
      <c r="K93" s="18">
        <v>238.79999999999998</v>
      </c>
      <c r="L93" s="5">
        <v>1</v>
      </c>
      <c r="M93" s="5">
        <v>1</v>
      </c>
      <c r="N93" s="5">
        <v>0</v>
      </c>
      <c r="O93" s="5">
        <v>400</v>
      </c>
      <c r="P93" s="5">
        <v>400</v>
      </c>
      <c r="Q93" s="5">
        <v>0</v>
      </c>
      <c r="R93" s="5">
        <v>0</v>
      </c>
      <c r="S93" s="5">
        <v>0</v>
      </c>
      <c r="T93" s="5">
        <v>800</v>
      </c>
      <c r="U93" s="5">
        <v>160</v>
      </c>
      <c r="V93" s="5">
        <v>31840</v>
      </c>
      <c r="W93" s="5">
        <v>1</v>
      </c>
      <c r="X93" s="5">
        <v>2</v>
      </c>
      <c r="Y93" s="5">
        <v>1</v>
      </c>
      <c r="Z93" s="5">
        <v>0</v>
      </c>
      <c r="AA93" s="5">
        <v>100</v>
      </c>
      <c r="AB93" s="5">
        <v>500</v>
      </c>
      <c r="AC93" s="5">
        <v>308</v>
      </c>
      <c r="AD93" s="5">
        <v>0</v>
      </c>
      <c r="AE93" s="5">
        <v>908</v>
      </c>
      <c r="AF93" s="5">
        <v>181.6</v>
      </c>
      <c r="AG93" s="5">
        <v>36138.400000000001</v>
      </c>
      <c r="AH93" s="5">
        <v>1</v>
      </c>
      <c r="AI93" s="5">
        <v>3</v>
      </c>
      <c r="AJ93" s="5">
        <v>1</v>
      </c>
      <c r="AK93" s="5">
        <v>700</v>
      </c>
      <c r="AL93" s="5">
        <v>574</v>
      </c>
      <c r="AM93" s="5">
        <v>300</v>
      </c>
      <c r="AN93" s="5">
        <v>757</v>
      </c>
      <c r="AO93" s="5">
        <v>500</v>
      </c>
      <c r="AP93" s="5">
        <v>2831</v>
      </c>
      <c r="AQ93" s="5">
        <v>566.20000000000005</v>
      </c>
      <c r="AR93" s="5">
        <v>112673.8</v>
      </c>
      <c r="AS93" s="5">
        <v>1</v>
      </c>
      <c r="AT93" s="5">
        <v>0</v>
      </c>
      <c r="AU93" s="5">
        <v>77</v>
      </c>
      <c r="AV93" s="6">
        <v>0</v>
      </c>
      <c r="AW93" s="6">
        <v>0</v>
      </c>
      <c r="AX93" s="6">
        <v>0</v>
      </c>
      <c r="AY93" s="6">
        <v>15.4</v>
      </c>
      <c r="AZ93" s="6">
        <v>3234</v>
      </c>
      <c r="BA93" s="5">
        <v>1</v>
      </c>
      <c r="BB93" s="6">
        <v>77</v>
      </c>
      <c r="BC93" s="6">
        <v>5</v>
      </c>
      <c r="BD93" s="6">
        <v>1</v>
      </c>
      <c r="BE93" s="19">
        <v>1.135</v>
      </c>
      <c r="BF93" s="20">
        <v>908</v>
      </c>
      <c r="BG93" s="20">
        <v>2831</v>
      </c>
      <c r="BH93" s="19">
        <v>3.1178414096916298</v>
      </c>
      <c r="BI93" s="19">
        <v>183955.6</v>
      </c>
      <c r="BJ93" s="19">
        <v>3.1178414096916298</v>
      </c>
      <c r="BK93" s="20">
        <v>700</v>
      </c>
      <c r="BL93" s="20">
        <v>0</v>
      </c>
      <c r="BM93" s="19">
        <v>0</v>
      </c>
      <c r="BN93" s="6">
        <v>4622</v>
      </c>
      <c r="BO93" s="20">
        <v>924.4</v>
      </c>
      <c r="BP93" s="68">
        <f t="shared" si="2"/>
        <v>184125</v>
      </c>
      <c r="BQ93" s="68">
        <f t="shared" si="3"/>
        <v>-169.39999999999418</v>
      </c>
    </row>
    <row r="94" spans="1:69" ht="13.5" outlineLevel="1" thickBot="1" x14ac:dyDescent="0.25">
      <c r="A94" s="10" t="s">
        <v>79</v>
      </c>
      <c r="B94" s="3" t="s">
        <v>178</v>
      </c>
      <c r="C94" s="4" t="s">
        <v>80</v>
      </c>
      <c r="D94" s="4" t="s">
        <v>69</v>
      </c>
      <c r="E94" s="5">
        <v>0</v>
      </c>
      <c r="F94" s="5">
        <v>20</v>
      </c>
      <c r="G94" s="5">
        <v>40</v>
      </c>
      <c r="H94" s="5">
        <v>15</v>
      </c>
      <c r="I94" s="5">
        <v>75</v>
      </c>
      <c r="J94" s="5">
        <v>15</v>
      </c>
      <c r="K94" s="18">
        <v>2985</v>
      </c>
      <c r="L94" s="5">
        <v>1</v>
      </c>
      <c r="M94" s="5">
        <v>3</v>
      </c>
      <c r="N94" s="5">
        <v>1</v>
      </c>
      <c r="O94" s="5">
        <v>0</v>
      </c>
      <c r="P94" s="5">
        <v>60</v>
      </c>
      <c r="Q94" s="5">
        <v>40</v>
      </c>
      <c r="R94" s="5">
        <v>15</v>
      </c>
      <c r="S94" s="5">
        <v>0</v>
      </c>
      <c r="T94" s="5">
        <v>115</v>
      </c>
      <c r="U94" s="5">
        <v>23</v>
      </c>
      <c r="V94" s="5">
        <v>4577</v>
      </c>
      <c r="W94" s="5">
        <v>1</v>
      </c>
      <c r="X94" s="5">
        <v>3</v>
      </c>
      <c r="Y94" s="5">
        <v>1</v>
      </c>
      <c r="Z94" s="5">
        <v>20</v>
      </c>
      <c r="AA94" s="5">
        <v>0</v>
      </c>
      <c r="AB94" s="5">
        <v>0</v>
      </c>
      <c r="AC94" s="5">
        <v>55</v>
      </c>
      <c r="AD94" s="5">
        <v>0</v>
      </c>
      <c r="AE94" s="5">
        <v>75</v>
      </c>
      <c r="AF94" s="5">
        <v>15</v>
      </c>
      <c r="AG94" s="5">
        <v>2985</v>
      </c>
      <c r="AH94" s="5">
        <v>1</v>
      </c>
      <c r="AI94" s="5">
        <v>2</v>
      </c>
      <c r="AJ94" s="5">
        <v>1</v>
      </c>
      <c r="AK94" s="5">
        <v>0</v>
      </c>
      <c r="AL94" s="5">
        <v>0</v>
      </c>
      <c r="AM94" s="5">
        <v>62</v>
      </c>
      <c r="AN94" s="5">
        <v>31</v>
      </c>
      <c r="AO94" s="5">
        <v>0</v>
      </c>
      <c r="AP94" s="5">
        <v>93</v>
      </c>
      <c r="AQ94" s="5">
        <v>18.600000000000001</v>
      </c>
      <c r="AR94" s="5">
        <v>3701.4</v>
      </c>
      <c r="AS94" s="5">
        <v>1</v>
      </c>
      <c r="AT94" s="5">
        <v>50</v>
      </c>
      <c r="AU94" s="5">
        <v>0</v>
      </c>
      <c r="AV94" s="6">
        <v>0</v>
      </c>
      <c r="AW94" s="6">
        <v>0</v>
      </c>
      <c r="AX94" s="6">
        <v>0</v>
      </c>
      <c r="AY94" s="6">
        <v>10</v>
      </c>
      <c r="AZ94" s="6">
        <v>2100</v>
      </c>
      <c r="BA94" s="5">
        <v>1</v>
      </c>
      <c r="BB94" s="6">
        <v>50</v>
      </c>
      <c r="BC94" s="6">
        <v>2</v>
      </c>
      <c r="BD94" s="6">
        <v>1</v>
      </c>
      <c r="BE94" s="19">
        <v>0.65217391304347827</v>
      </c>
      <c r="BF94" s="20">
        <v>75</v>
      </c>
      <c r="BG94" s="20">
        <v>93</v>
      </c>
      <c r="BH94" s="19">
        <v>1.24</v>
      </c>
      <c r="BI94" s="19">
        <v>16238.4</v>
      </c>
      <c r="BJ94" s="19">
        <v>1.24</v>
      </c>
      <c r="BK94" s="20">
        <v>0</v>
      </c>
      <c r="BL94" s="20">
        <v>50</v>
      </c>
      <c r="BM94" s="19" t="s">
        <v>70</v>
      </c>
      <c r="BN94" s="6">
        <v>408</v>
      </c>
      <c r="BO94" s="20">
        <v>81.599999999999994</v>
      </c>
      <c r="BP94" s="68">
        <f t="shared" si="2"/>
        <v>16348.4</v>
      </c>
      <c r="BQ94" s="68">
        <f t="shared" si="3"/>
        <v>-110</v>
      </c>
    </row>
    <row r="95" spans="1:69" ht="13.5" outlineLevel="1" thickBot="1" x14ac:dyDescent="0.25">
      <c r="A95" s="10" t="s">
        <v>79</v>
      </c>
      <c r="B95" s="3" t="s">
        <v>179</v>
      </c>
      <c r="C95" s="4" t="s">
        <v>81</v>
      </c>
      <c r="D95" s="4" t="s">
        <v>69</v>
      </c>
      <c r="E95" s="5">
        <v>0</v>
      </c>
      <c r="F95" s="5">
        <v>23</v>
      </c>
      <c r="G95" s="5">
        <v>10</v>
      </c>
      <c r="H95" s="5">
        <v>0</v>
      </c>
      <c r="I95" s="5">
        <v>33</v>
      </c>
      <c r="J95" s="5">
        <v>6.6</v>
      </c>
      <c r="K95" s="18">
        <v>1313.3999999999999</v>
      </c>
      <c r="L95" s="5">
        <v>1</v>
      </c>
      <c r="M95" s="5">
        <v>2</v>
      </c>
      <c r="N95" s="5">
        <v>1</v>
      </c>
      <c r="O95" s="5">
        <v>0</v>
      </c>
      <c r="P95" s="5">
        <v>10</v>
      </c>
      <c r="Q95" s="5">
        <v>10</v>
      </c>
      <c r="R95" s="5">
        <v>0</v>
      </c>
      <c r="S95" s="5">
        <v>0</v>
      </c>
      <c r="T95" s="5">
        <v>20</v>
      </c>
      <c r="U95" s="5">
        <v>4</v>
      </c>
      <c r="V95" s="5">
        <v>796</v>
      </c>
      <c r="W95" s="5">
        <v>1</v>
      </c>
      <c r="X95" s="5">
        <v>2</v>
      </c>
      <c r="Y95" s="5">
        <v>1</v>
      </c>
      <c r="Z95" s="5">
        <v>46</v>
      </c>
      <c r="AA95" s="5">
        <v>0</v>
      </c>
      <c r="AB95" s="5">
        <v>17</v>
      </c>
      <c r="AC95" s="5">
        <v>35</v>
      </c>
      <c r="AD95" s="5">
        <v>0</v>
      </c>
      <c r="AE95" s="5">
        <v>98</v>
      </c>
      <c r="AF95" s="5">
        <v>19.600000000000001</v>
      </c>
      <c r="AG95" s="5">
        <v>3900.4</v>
      </c>
      <c r="AH95" s="5">
        <v>1</v>
      </c>
      <c r="AI95" s="5">
        <v>3</v>
      </c>
      <c r="AJ95" s="5">
        <v>1</v>
      </c>
      <c r="AK95" s="5">
        <v>0</v>
      </c>
      <c r="AL95" s="5">
        <v>84</v>
      </c>
      <c r="AM95" s="5">
        <v>25</v>
      </c>
      <c r="AN95" s="5">
        <v>82</v>
      </c>
      <c r="AO95" s="5">
        <v>33</v>
      </c>
      <c r="AP95" s="5">
        <v>224</v>
      </c>
      <c r="AQ95" s="5">
        <v>44.8</v>
      </c>
      <c r="AR95" s="5">
        <v>8915.1999999999989</v>
      </c>
      <c r="AS95" s="5">
        <v>1</v>
      </c>
      <c r="AT95" s="5">
        <v>46</v>
      </c>
      <c r="AU95" s="5">
        <v>10</v>
      </c>
      <c r="AV95" s="6">
        <v>0</v>
      </c>
      <c r="AW95" s="6">
        <v>0</v>
      </c>
      <c r="AX95" s="6">
        <v>0</v>
      </c>
      <c r="AY95" s="6">
        <v>11.2</v>
      </c>
      <c r="AZ95" s="6">
        <v>2352</v>
      </c>
      <c r="BA95" s="5">
        <v>1</v>
      </c>
      <c r="BB95" s="6">
        <v>56</v>
      </c>
      <c r="BC95" s="6">
        <v>4</v>
      </c>
      <c r="BD95" s="6">
        <v>1</v>
      </c>
      <c r="BE95" s="19">
        <v>4.9000000000000004</v>
      </c>
      <c r="BF95" s="20">
        <v>98</v>
      </c>
      <c r="BG95" s="20">
        <v>224</v>
      </c>
      <c r="BH95" s="19">
        <v>2.2857142857142856</v>
      </c>
      <c r="BI95" s="19">
        <v>17153.8</v>
      </c>
      <c r="BJ95" s="19">
        <v>2.2857142857142856</v>
      </c>
      <c r="BK95" s="20">
        <v>0</v>
      </c>
      <c r="BL95" s="20">
        <v>46</v>
      </c>
      <c r="BM95" s="19" t="s">
        <v>70</v>
      </c>
      <c r="BN95" s="6">
        <v>431</v>
      </c>
      <c r="BO95" s="20">
        <v>86.2</v>
      </c>
      <c r="BP95" s="68">
        <f t="shared" si="2"/>
        <v>17277</v>
      </c>
      <c r="BQ95" s="68">
        <f t="shared" si="3"/>
        <v>-123.20000000000073</v>
      </c>
    </row>
    <row r="96" spans="1:69" ht="13.5" outlineLevel="1" thickBot="1" x14ac:dyDescent="0.25">
      <c r="A96" s="10" t="s">
        <v>79</v>
      </c>
      <c r="B96" s="3" t="s">
        <v>180</v>
      </c>
      <c r="C96" s="4" t="s">
        <v>81</v>
      </c>
      <c r="D96" s="4" t="s">
        <v>76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18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60</v>
      </c>
      <c r="AB96" s="5">
        <v>60</v>
      </c>
      <c r="AC96" s="5">
        <v>0</v>
      </c>
      <c r="AD96" s="5">
        <v>0</v>
      </c>
      <c r="AE96" s="5">
        <v>120</v>
      </c>
      <c r="AF96" s="5">
        <v>24</v>
      </c>
      <c r="AG96" s="5">
        <v>4776</v>
      </c>
      <c r="AH96" s="5">
        <v>1</v>
      </c>
      <c r="AI96" s="5">
        <v>2</v>
      </c>
      <c r="AJ96" s="5">
        <v>1</v>
      </c>
      <c r="AK96" s="5">
        <v>0</v>
      </c>
      <c r="AL96" s="5">
        <v>60</v>
      </c>
      <c r="AM96" s="5">
        <v>60</v>
      </c>
      <c r="AN96" s="5">
        <v>60</v>
      </c>
      <c r="AO96" s="5">
        <v>0</v>
      </c>
      <c r="AP96" s="5">
        <v>180</v>
      </c>
      <c r="AQ96" s="5">
        <v>36</v>
      </c>
      <c r="AR96" s="5">
        <v>7164</v>
      </c>
      <c r="AS96" s="5">
        <v>1</v>
      </c>
      <c r="AT96" s="5">
        <v>20</v>
      </c>
      <c r="AU96" s="5">
        <v>0</v>
      </c>
      <c r="AV96" s="6">
        <v>0</v>
      </c>
      <c r="AW96" s="6">
        <v>0</v>
      </c>
      <c r="AX96" s="6">
        <v>0</v>
      </c>
      <c r="AY96" s="6">
        <v>4</v>
      </c>
      <c r="AZ96" s="6">
        <v>840</v>
      </c>
      <c r="BA96" s="5">
        <v>1</v>
      </c>
      <c r="BB96" s="6">
        <v>20</v>
      </c>
      <c r="BC96" s="6">
        <v>3</v>
      </c>
      <c r="BD96" s="6">
        <v>1</v>
      </c>
      <c r="BE96" s="19" t="s">
        <v>70</v>
      </c>
      <c r="BF96" s="20">
        <v>120</v>
      </c>
      <c r="BG96" s="20">
        <v>180</v>
      </c>
      <c r="BH96" s="19">
        <v>1.5</v>
      </c>
      <c r="BI96" s="19">
        <v>12736</v>
      </c>
      <c r="BJ96" s="19">
        <v>1.5</v>
      </c>
      <c r="BK96" s="20">
        <v>0</v>
      </c>
      <c r="BL96" s="20">
        <v>20</v>
      </c>
      <c r="BM96" s="19" t="s">
        <v>70</v>
      </c>
      <c r="BN96" s="6">
        <v>320</v>
      </c>
      <c r="BO96" s="20">
        <v>64</v>
      </c>
      <c r="BP96" s="68">
        <f t="shared" si="2"/>
        <v>12780</v>
      </c>
      <c r="BQ96" s="68">
        <f t="shared" si="3"/>
        <v>-44</v>
      </c>
    </row>
    <row r="97" spans="1:69" ht="13.5" outlineLevel="1" thickBot="1" x14ac:dyDescent="0.25">
      <c r="A97" s="10" t="s">
        <v>79</v>
      </c>
      <c r="B97" s="3" t="s">
        <v>181</v>
      </c>
      <c r="C97" s="4" t="s">
        <v>80</v>
      </c>
      <c r="D97" s="4" t="s">
        <v>76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18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27</v>
      </c>
      <c r="AA97" s="5">
        <v>0</v>
      </c>
      <c r="AB97" s="5">
        <v>60</v>
      </c>
      <c r="AC97" s="5">
        <v>40</v>
      </c>
      <c r="AD97" s="5">
        <v>0</v>
      </c>
      <c r="AE97" s="5">
        <v>127</v>
      </c>
      <c r="AF97" s="5">
        <v>25.4</v>
      </c>
      <c r="AG97" s="5">
        <v>5054.5999999999995</v>
      </c>
      <c r="AH97" s="5">
        <v>1</v>
      </c>
      <c r="AI97" s="5">
        <v>3</v>
      </c>
      <c r="AJ97" s="5">
        <v>1</v>
      </c>
      <c r="AK97" s="5">
        <v>40</v>
      </c>
      <c r="AL97" s="5">
        <v>95</v>
      </c>
      <c r="AM97" s="5">
        <v>55</v>
      </c>
      <c r="AN97" s="5">
        <v>65</v>
      </c>
      <c r="AO97" s="5">
        <v>0</v>
      </c>
      <c r="AP97" s="5">
        <v>255</v>
      </c>
      <c r="AQ97" s="5">
        <v>51</v>
      </c>
      <c r="AR97" s="5">
        <v>10149</v>
      </c>
      <c r="AS97" s="5">
        <v>1</v>
      </c>
      <c r="AT97" s="5">
        <v>0</v>
      </c>
      <c r="AU97" s="5">
        <v>50</v>
      </c>
      <c r="AV97" s="6">
        <v>0</v>
      </c>
      <c r="AW97" s="6">
        <v>0</v>
      </c>
      <c r="AX97" s="6">
        <v>0</v>
      </c>
      <c r="AY97" s="6">
        <v>10</v>
      </c>
      <c r="AZ97" s="6">
        <v>2100</v>
      </c>
      <c r="BA97" s="5">
        <v>1</v>
      </c>
      <c r="BB97" s="6">
        <v>50</v>
      </c>
      <c r="BC97" s="6">
        <v>4</v>
      </c>
      <c r="BD97" s="6">
        <v>1</v>
      </c>
      <c r="BE97" s="19" t="s">
        <v>70</v>
      </c>
      <c r="BF97" s="20">
        <v>127</v>
      </c>
      <c r="BG97" s="20">
        <v>255</v>
      </c>
      <c r="BH97" s="19">
        <v>2.0078740157480315</v>
      </c>
      <c r="BI97" s="19">
        <v>17193.600000000002</v>
      </c>
      <c r="BJ97" s="19">
        <v>2.0078740157480315</v>
      </c>
      <c r="BK97" s="20">
        <v>40</v>
      </c>
      <c r="BL97" s="20">
        <v>0</v>
      </c>
      <c r="BM97" s="19">
        <v>0</v>
      </c>
      <c r="BN97" s="6">
        <v>432</v>
      </c>
      <c r="BO97" s="20">
        <v>86.4</v>
      </c>
      <c r="BP97" s="68">
        <f t="shared" si="2"/>
        <v>17303.599999999999</v>
      </c>
      <c r="BQ97" s="68">
        <f t="shared" si="3"/>
        <v>-109.99999999999636</v>
      </c>
    </row>
    <row r="98" spans="1:69" ht="13.5" outlineLevel="1" thickBot="1" x14ac:dyDescent="0.25">
      <c r="A98" s="10" t="s">
        <v>79</v>
      </c>
      <c r="B98" s="3" t="s">
        <v>182</v>
      </c>
      <c r="C98" s="4" t="s">
        <v>80</v>
      </c>
      <c r="D98" s="4" t="s">
        <v>76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18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5</v>
      </c>
      <c r="AC98" s="5">
        <v>5</v>
      </c>
      <c r="AD98" s="5">
        <v>0</v>
      </c>
      <c r="AE98" s="5">
        <v>10</v>
      </c>
      <c r="AF98" s="5">
        <v>2</v>
      </c>
      <c r="AG98" s="5">
        <v>398</v>
      </c>
      <c r="AH98" s="5">
        <v>1</v>
      </c>
      <c r="AI98" s="5">
        <v>2</v>
      </c>
      <c r="AJ98" s="5">
        <v>1</v>
      </c>
      <c r="AK98" s="5">
        <v>0</v>
      </c>
      <c r="AL98" s="5">
        <v>0</v>
      </c>
      <c r="AM98" s="5">
        <v>0</v>
      </c>
      <c r="AN98" s="5">
        <v>26</v>
      </c>
      <c r="AO98" s="5">
        <v>0</v>
      </c>
      <c r="AP98" s="5">
        <v>26</v>
      </c>
      <c r="AQ98" s="5">
        <v>5.2</v>
      </c>
      <c r="AR98" s="5">
        <v>1034.8</v>
      </c>
      <c r="AS98" s="5">
        <v>1</v>
      </c>
      <c r="AT98" s="5">
        <v>0</v>
      </c>
      <c r="AU98" s="5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5">
        <v>0</v>
      </c>
      <c r="BB98" s="6">
        <v>0</v>
      </c>
      <c r="BC98" s="6">
        <v>1</v>
      </c>
      <c r="BD98" s="6">
        <v>0</v>
      </c>
      <c r="BE98" s="19" t="s">
        <v>70</v>
      </c>
      <c r="BF98" s="20">
        <v>10</v>
      </c>
      <c r="BG98" s="20">
        <v>26</v>
      </c>
      <c r="BH98" s="19">
        <v>2.6</v>
      </c>
      <c r="BI98" s="19">
        <v>1432.8</v>
      </c>
      <c r="BJ98" s="19">
        <v>2.6</v>
      </c>
      <c r="BK98" s="20">
        <v>0</v>
      </c>
      <c r="BL98" s="20">
        <v>0</v>
      </c>
      <c r="BM98" s="19" t="s">
        <v>70</v>
      </c>
      <c r="BN98" s="6">
        <v>36</v>
      </c>
      <c r="BO98" s="20">
        <v>7.2</v>
      </c>
      <c r="BP98" s="68">
        <f t="shared" si="2"/>
        <v>1432.8</v>
      </c>
      <c r="BQ98" s="68">
        <f t="shared" si="3"/>
        <v>0</v>
      </c>
    </row>
    <row r="99" spans="1:69" ht="13.5" outlineLevel="1" thickBot="1" x14ac:dyDescent="0.25">
      <c r="A99" s="10" t="s">
        <v>79</v>
      </c>
      <c r="B99" s="3" t="s">
        <v>183</v>
      </c>
      <c r="C99" s="4" t="s">
        <v>82</v>
      </c>
      <c r="D99" s="4" t="s">
        <v>76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18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38</v>
      </c>
      <c r="AA99" s="5">
        <v>40</v>
      </c>
      <c r="AB99" s="5">
        <v>0</v>
      </c>
      <c r="AC99" s="5">
        <v>40</v>
      </c>
      <c r="AD99" s="5">
        <v>0</v>
      </c>
      <c r="AE99" s="5">
        <v>118</v>
      </c>
      <c r="AF99" s="5">
        <v>23.6</v>
      </c>
      <c r="AG99" s="5">
        <v>4696.4000000000005</v>
      </c>
      <c r="AH99" s="5">
        <v>1</v>
      </c>
      <c r="AI99" s="5">
        <v>3</v>
      </c>
      <c r="AJ99" s="5">
        <v>1</v>
      </c>
      <c r="AK99" s="5">
        <v>0</v>
      </c>
      <c r="AL99" s="5">
        <v>35</v>
      </c>
      <c r="AM99" s="5">
        <v>0</v>
      </c>
      <c r="AN99" s="5">
        <v>40</v>
      </c>
      <c r="AO99" s="5">
        <v>0</v>
      </c>
      <c r="AP99" s="5">
        <v>75</v>
      </c>
      <c r="AQ99" s="5">
        <v>15</v>
      </c>
      <c r="AR99" s="5">
        <v>2985</v>
      </c>
      <c r="AS99" s="5">
        <v>1</v>
      </c>
      <c r="AT99" s="5">
        <v>0</v>
      </c>
      <c r="AU99" s="5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5">
        <v>0</v>
      </c>
      <c r="BB99" s="6">
        <v>0</v>
      </c>
      <c r="BC99" s="6">
        <v>2</v>
      </c>
      <c r="BD99" s="6">
        <v>1</v>
      </c>
      <c r="BE99" s="19" t="s">
        <v>70</v>
      </c>
      <c r="BF99" s="20">
        <v>118</v>
      </c>
      <c r="BG99" s="20">
        <v>75</v>
      </c>
      <c r="BH99" s="19">
        <v>0.63559322033898302</v>
      </c>
      <c r="BI99" s="19">
        <v>7681.4000000000005</v>
      </c>
      <c r="BJ99" s="19">
        <v>0.63559322033898302</v>
      </c>
      <c r="BK99" s="20">
        <v>0</v>
      </c>
      <c r="BL99" s="20">
        <v>0</v>
      </c>
      <c r="BM99" s="19" t="s">
        <v>70</v>
      </c>
      <c r="BN99" s="6">
        <v>193</v>
      </c>
      <c r="BO99" s="20">
        <v>38.6</v>
      </c>
      <c r="BP99" s="68">
        <f t="shared" si="2"/>
        <v>7681.4000000000005</v>
      </c>
      <c r="BQ99" s="68">
        <f t="shared" si="3"/>
        <v>0</v>
      </c>
    </row>
    <row r="100" spans="1:69" ht="13.5" outlineLevel="1" thickBot="1" x14ac:dyDescent="0.25">
      <c r="A100" s="10" t="s">
        <v>79</v>
      </c>
      <c r="B100" s="3" t="s">
        <v>184</v>
      </c>
      <c r="C100" s="4" t="s">
        <v>81</v>
      </c>
      <c r="D100" s="4" t="s">
        <v>76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18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60</v>
      </c>
      <c r="AA100" s="5">
        <v>60</v>
      </c>
      <c r="AB100" s="5">
        <v>0</v>
      </c>
      <c r="AC100" s="5">
        <v>60</v>
      </c>
      <c r="AD100" s="5">
        <v>0</v>
      </c>
      <c r="AE100" s="5">
        <v>180</v>
      </c>
      <c r="AF100" s="5">
        <v>36</v>
      </c>
      <c r="AG100" s="5">
        <v>7164</v>
      </c>
      <c r="AH100" s="5">
        <v>1</v>
      </c>
      <c r="AI100" s="5">
        <v>3</v>
      </c>
      <c r="AJ100" s="5">
        <v>1</v>
      </c>
      <c r="AK100" s="5">
        <v>0</v>
      </c>
      <c r="AL100" s="5">
        <v>95</v>
      </c>
      <c r="AM100" s="5">
        <v>50</v>
      </c>
      <c r="AN100" s="5">
        <v>80</v>
      </c>
      <c r="AO100" s="5">
        <v>80</v>
      </c>
      <c r="AP100" s="5">
        <v>305</v>
      </c>
      <c r="AQ100" s="5">
        <v>61</v>
      </c>
      <c r="AR100" s="5">
        <v>12139</v>
      </c>
      <c r="AS100" s="5">
        <v>1</v>
      </c>
      <c r="AT100" s="5">
        <v>0</v>
      </c>
      <c r="AU100" s="5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5">
        <v>0</v>
      </c>
      <c r="BB100" s="6">
        <v>0</v>
      </c>
      <c r="BC100" s="6">
        <v>4</v>
      </c>
      <c r="BD100" s="6">
        <v>1</v>
      </c>
      <c r="BE100" s="19" t="s">
        <v>70</v>
      </c>
      <c r="BF100" s="20">
        <v>180</v>
      </c>
      <c r="BG100" s="20">
        <v>305</v>
      </c>
      <c r="BH100" s="19">
        <v>1.6944444444444444</v>
      </c>
      <c r="BI100" s="19">
        <v>19303</v>
      </c>
      <c r="BJ100" s="19">
        <v>1.6944444444444444</v>
      </c>
      <c r="BK100" s="20">
        <v>0</v>
      </c>
      <c r="BL100" s="20">
        <v>0</v>
      </c>
      <c r="BM100" s="19" t="s">
        <v>70</v>
      </c>
      <c r="BN100" s="6">
        <v>485</v>
      </c>
      <c r="BO100" s="20">
        <v>97</v>
      </c>
      <c r="BP100" s="68">
        <f t="shared" si="2"/>
        <v>19303</v>
      </c>
      <c r="BQ100" s="68">
        <f t="shared" si="3"/>
        <v>0</v>
      </c>
    </row>
    <row r="101" spans="1:69" ht="13.5" outlineLevel="1" thickBot="1" x14ac:dyDescent="0.25">
      <c r="A101" s="10" t="s">
        <v>79</v>
      </c>
      <c r="B101" s="3" t="s">
        <v>185</v>
      </c>
      <c r="C101" s="4" t="s">
        <v>81</v>
      </c>
      <c r="D101" s="4" t="s">
        <v>76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18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20</v>
      </c>
      <c r="AA101" s="5">
        <v>0</v>
      </c>
      <c r="AB101" s="5">
        <v>0</v>
      </c>
      <c r="AC101" s="5">
        <v>70</v>
      </c>
      <c r="AD101" s="5">
        <v>0</v>
      </c>
      <c r="AE101" s="5">
        <v>90</v>
      </c>
      <c r="AF101" s="5">
        <v>18</v>
      </c>
      <c r="AG101" s="5">
        <v>3582</v>
      </c>
      <c r="AH101" s="5">
        <v>1</v>
      </c>
      <c r="AI101" s="5">
        <v>2</v>
      </c>
      <c r="AJ101" s="5">
        <v>1</v>
      </c>
      <c r="AK101" s="5">
        <v>40</v>
      </c>
      <c r="AL101" s="5">
        <v>40</v>
      </c>
      <c r="AM101" s="5">
        <v>50</v>
      </c>
      <c r="AN101" s="5">
        <v>20</v>
      </c>
      <c r="AO101" s="5">
        <v>25</v>
      </c>
      <c r="AP101" s="5">
        <v>175</v>
      </c>
      <c r="AQ101" s="5">
        <v>35</v>
      </c>
      <c r="AR101" s="5">
        <v>6965</v>
      </c>
      <c r="AS101" s="5">
        <v>1</v>
      </c>
      <c r="AT101" s="5">
        <v>0</v>
      </c>
      <c r="AU101" s="5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5">
        <v>0</v>
      </c>
      <c r="BB101" s="6">
        <v>0</v>
      </c>
      <c r="BC101" s="6">
        <v>5</v>
      </c>
      <c r="BD101" s="6">
        <v>1</v>
      </c>
      <c r="BE101" s="19" t="s">
        <v>70</v>
      </c>
      <c r="BF101" s="20">
        <v>90</v>
      </c>
      <c r="BG101" s="20">
        <v>175</v>
      </c>
      <c r="BH101" s="19">
        <v>1.9444444444444444</v>
      </c>
      <c r="BI101" s="19">
        <v>10547</v>
      </c>
      <c r="BJ101" s="19">
        <v>1.9444444444444444</v>
      </c>
      <c r="BK101" s="20">
        <v>40</v>
      </c>
      <c r="BL101" s="20">
        <v>0</v>
      </c>
      <c r="BM101" s="19">
        <v>0</v>
      </c>
      <c r="BN101" s="6">
        <v>265</v>
      </c>
      <c r="BO101" s="20">
        <v>53</v>
      </c>
      <c r="BP101" s="68">
        <f t="shared" si="2"/>
        <v>10547</v>
      </c>
      <c r="BQ101" s="68">
        <f t="shared" si="3"/>
        <v>0</v>
      </c>
    </row>
    <row r="102" spans="1:69" ht="13.5" outlineLevel="1" thickBot="1" x14ac:dyDescent="0.25">
      <c r="A102" s="10" t="s">
        <v>79</v>
      </c>
      <c r="B102" s="3" t="s">
        <v>186</v>
      </c>
      <c r="C102" s="4" t="s">
        <v>81</v>
      </c>
      <c r="D102" s="4" t="s">
        <v>76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18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11</v>
      </c>
      <c r="AB102" s="5">
        <v>5</v>
      </c>
      <c r="AC102" s="5">
        <v>0</v>
      </c>
      <c r="AD102" s="5">
        <v>0</v>
      </c>
      <c r="AE102" s="5">
        <v>16</v>
      </c>
      <c r="AF102" s="5">
        <v>3.2</v>
      </c>
      <c r="AG102" s="5">
        <v>636.80000000000007</v>
      </c>
      <c r="AH102" s="5">
        <v>1</v>
      </c>
      <c r="AI102" s="5">
        <v>2</v>
      </c>
      <c r="AJ102" s="5">
        <v>1</v>
      </c>
      <c r="AK102" s="5">
        <v>11</v>
      </c>
      <c r="AL102" s="5">
        <v>33</v>
      </c>
      <c r="AM102" s="5">
        <v>0</v>
      </c>
      <c r="AN102" s="5">
        <v>0</v>
      </c>
      <c r="AO102" s="5">
        <v>0</v>
      </c>
      <c r="AP102" s="5">
        <v>44</v>
      </c>
      <c r="AQ102" s="5">
        <v>8.8000000000000007</v>
      </c>
      <c r="AR102" s="5">
        <v>1751.2</v>
      </c>
      <c r="AS102" s="5">
        <v>1</v>
      </c>
      <c r="AT102" s="5">
        <v>0</v>
      </c>
      <c r="AU102" s="5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5">
        <v>0</v>
      </c>
      <c r="BB102" s="6">
        <v>0</v>
      </c>
      <c r="BC102" s="6">
        <v>2</v>
      </c>
      <c r="BD102" s="6">
        <v>1</v>
      </c>
      <c r="BE102" s="19" t="s">
        <v>70</v>
      </c>
      <c r="BF102" s="20">
        <v>16</v>
      </c>
      <c r="BG102" s="20">
        <v>44</v>
      </c>
      <c r="BH102" s="19">
        <v>2.75</v>
      </c>
      <c r="BI102" s="19">
        <v>2388</v>
      </c>
      <c r="BJ102" s="19">
        <v>2.75</v>
      </c>
      <c r="BK102" s="20">
        <v>11</v>
      </c>
      <c r="BL102" s="20">
        <v>0</v>
      </c>
      <c r="BM102" s="19">
        <v>0</v>
      </c>
      <c r="BN102" s="6">
        <v>60</v>
      </c>
      <c r="BO102" s="20">
        <v>12</v>
      </c>
      <c r="BP102" s="68">
        <f t="shared" si="2"/>
        <v>2388</v>
      </c>
      <c r="BQ102" s="68">
        <f t="shared" si="3"/>
        <v>0</v>
      </c>
    </row>
    <row r="103" spans="1:69" ht="13.5" outlineLevel="1" thickBot="1" x14ac:dyDescent="0.25">
      <c r="A103" s="10" t="s">
        <v>79</v>
      </c>
      <c r="B103" s="3" t="s">
        <v>187</v>
      </c>
      <c r="C103" s="4" t="s">
        <v>83</v>
      </c>
      <c r="D103" s="4" t="s">
        <v>76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18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22</v>
      </c>
      <c r="AC103" s="5">
        <v>0</v>
      </c>
      <c r="AD103" s="5">
        <v>0</v>
      </c>
      <c r="AE103" s="5">
        <v>22</v>
      </c>
      <c r="AF103" s="5">
        <v>4.4000000000000004</v>
      </c>
      <c r="AG103" s="5">
        <v>875.6</v>
      </c>
      <c r="AH103" s="5">
        <v>1</v>
      </c>
      <c r="AI103" s="5">
        <v>1</v>
      </c>
      <c r="AJ103" s="5">
        <v>0</v>
      </c>
      <c r="AK103" s="5">
        <v>0</v>
      </c>
      <c r="AL103" s="5">
        <v>20</v>
      </c>
      <c r="AM103" s="5">
        <v>0</v>
      </c>
      <c r="AN103" s="5">
        <v>0</v>
      </c>
      <c r="AO103" s="5">
        <v>0</v>
      </c>
      <c r="AP103" s="5">
        <v>20</v>
      </c>
      <c r="AQ103" s="5">
        <v>4</v>
      </c>
      <c r="AR103" s="5">
        <v>796</v>
      </c>
      <c r="AS103" s="5">
        <v>1</v>
      </c>
      <c r="AT103" s="5">
        <v>0</v>
      </c>
      <c r="AU103" s="5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5">
        <v>0</v>
      </c>
      <c r="BB103" s="6">
        <v>0</v>
      </c>
      <c r="BC103" s="6">
        <v>1</v>
      </c>
      <c r="BD103" s="6">
        <v>0</v>
      </c>
      <c r="BE103" s="19" t="s">
        <v>70</v>
      </c>
      <c r="BF103" s="20">
        <v>22</v>
      </c>
      <c r="BG103" s="20">
        <v>20</v>
      </c>
      <c r="BH103" s="19">
        <v>0.90909090909090906</v>
      </c>
      <c r="BI103" s="19">
        <v>1671.6000000000001</v>
      </c>
      <c r="BJ103" s="19">
        <v>0.90909090909090906</v>
      </c>
      <c r="BK103" s="20">
        <v>0</v>
      </c>
      <c r="BL103" s="20">
        <v>0</v>
      </c>
      <c r="BM103" s="19" t="s">
        <v>70</v>
      </c>
      <c r="BN103" s="6">
        <v>42</v>
      </c>
      <c r="BO103" s="20">
        <v>8.4</v>
      </c>
      <c r="BP103" s="68">
        <f t="shared" si="2"/>
        <v>1671.6</v>
      </c>
      <c r="BQ103" s="68">
        <f t="shared" si="3"/>
        <v>0</v>
      </c>
    </row>
    <row r="104" spans="1:69" ht="13.5" outlineLevel="1" thickBot="1" x14ac:dyDescent="0.25">
      <c r="A104" s="10" t="s">
        <v>79</v>
      </c>
      <c r="B104" s="3" t="s">
        <v>188</v>
      </c>
      <c r="C104" s="4" t="s">
        <v>81</v>
      </c>
      <c r="D104" s="4" t="s">
        <v>74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18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26</v>
      </c>
      <c r="AD104" s="5">
        <v>0</v>
      </c>
      <c r="AE104" s="5">
        <v>26</v>
      </c>
      <c r="AF104" s="5">
        <v>5.2</v>
      </c>
      <c r="AG104" s="5">
        <v>1034.8</v>
      </c>
      <c r="AH104" s="5">
        <v>1</v>
      </c>
      <c r="AI104" s="5">
        <v>1</v>
      </c>
      <c r="AJ104" s="5">
        <v>0</v>
      </c>
      <c r="AK104" s="5">
        <v>0</v>
      </c>
      <c r="AL104" s="5">
        <v>0</v>
      </c>
      <c r="AM104" s="5">
        <v>140</v>
      </c>
      <c r="AN104" s="5">
        <v>65</v>
      </c>
      <c r="AO104" s="5">
        <v>0</v>
      </c>
      <c r="AP104" s="5">
        <v>205</v>
      </c>
      <c r="AQ104" s="5">
        <v>41</v>
      </c>
      <c r="AR104" s="5">
        <v>8159</v>
      </c>
      <c r="AS104" s="5">
        <v>1</v>
      </c>
      <c r="AT104" s="5">
        <v>0</v>
      </c>
      <c r="AU104" s="5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5">
        <v>0</v>
      </c>
      <c r="BB104" s="6">
        <v>0</v>
      </c>
      <c r="BC104" s="6">
        <v>2</v>
      </c>
      <c r="BD104" s="6">
        <v>1</v>
      </c>
      <c r="BE104" s="19" t="s">
        <v>70</v>
      </c>
      <c r="BF104" s="20">
        <v>26</v>
      </c>
      <c r="BG104" s="20">
        <v>205</v>
      </c>
      <c r="BH104" s="19">
        <v>7.884615384615385</v>
      </c>
      <c r="BI104" s="19">
        <v>9193.8000000000011</v>
      </c>
      <c r="BJ104" s="19">
        <v>7.884615384615385</v>
      </c>
      <c r="BK104" s="20">
        <v>0</v>
      </c>
      <c r="BL104" s="20">
        <v>0</v>
      </c>
      <c r="BM104" s="19" t="s">
        <v>70</v>
      </c>
      <c r="BN104" s="6">
        <v>231</v>
      </c>
      <c r="BO104" s="20">
        <v>46.2</v>
      </c>
      <c r="BP104" s="68">
        <f t="shared" si="2"/>
        <v>9193.7999999999993</v>
      </c>
      <c r="BQ104" s="68">
        <f t="shared" si="3"/>
        <v>0</v>
      </c>
    </row>
    <row r="105" spans="1:69" ht="13.5" outlineLevel="1" thickBot="1" x14ac:dyDescent="0.25">
      <c r="A105" s="10" t="s">
        <v>79</v>
      </c>
      <c r="B105" s="3" t="s">
        <v>189</v>
      </c>
      <c r="C105" s="4" t="s">
        <v>81</v>
      </c>
      <c r="D105" s="4" t="s">
        <v>74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18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89</v>
      </c>
      <c r="AM105" s="5">
        <v>30</v>
      </c>
      <c r="AN105" s="5">
        <v>10</v>
      </c>
      <c r="AO105" s="5">
        <v>365</v>
      </c>
      <c r="AP105" s="5">
        <v>494</v>
      </c>
      <c r="AQ105" s="5">
        <v>98.8</v>
      </c>
      <c r="AR105" s="5">
        <v>19661.2</v>
      </c>
      <c r="AS105" s="5">
        <v>1</v>
      </c>
      <c r="AT105" s="5">
        <v>0</v>
      </c>
      <c r="AU105" s="5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5">
        <v>0</v>
      </c>
      <c r="BB105" s="6">
        <v>0</v>
      </c>
      <c r="BC105" s="6">
        <v>4</v>
      </c>
      <c r="BD105" s="6">
        <v>1</v>
      </c>
      <c r="BE105" s="19" t="s">
        <v>70</v>
      </c>
      <c r="BF105" s="20">
        <v>0</v>
      </c>
      <c r="BG105" s="20">
        <v>494</v>
      </c>
      <c r="BH105" s="19" t="s">
        <v>70</v>
      </c>
      <c r="BI105" s="19">
        <v>19661.2</v>
      </c>
      <c r="BJ105" s="19" t="s">
        <v>70</v>
      </c>
      <c r="BK105" s="20">
        <v>0</v>
      </c>
      <c r="BL105" s="20">
        <v>0</v>
      </c>
      <c r="BM105" s="19" t="s">
        <v>70</v>
      </c>
      <c r="BN105" s="6">
        <v>494</v>
      </c>
      <c r="BO105" s="20">
        <v>98.8</v>
      </c>
      <c r="BP105" s="68">
        <f t="shared" si="2"/>
        <v>19661.2</v>
      </c>
      <c r="BQ105" s="68">
        <f t="shared" si="3"/>
        <v>0</v>
      </c>
    </row>
    <row r="106" spans="1:69" ht="13.5" outlineLevel="1" thickBot="1" x14ac:dyDescent="0.25">
      <c r="A106" s="10" t="s">
        <v>79</v>
      </c>
      <c r="B106" s="3" t="s">
        <v>190</v>
      </c>
      <c r="C106" s="4" t="s">
        <v>81</v>
      </c>
      <c r="D106" s="4" t="s">
        <v>74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18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25</v>
      </c>
      <c r="AD106" s="5">
        <v>0</v>
      </c>
      <c r="AE106" s="5">
        <v>25</v>
      </c>
      <c r="AF106" s="5">
        <v>5</v>
      </c>
      <c r="AG106" s="5">
        <v>995</v>
      </c>
      <c r="AH106" s="5">
        <v>1</v>
      </c>
      <c r="AI106" s="5">
        <v>1</v>
      </c>
      <c r="AJ106" s="5">
        <v>0</v>
      </c>
      <c r="AK106" s="5">
        <v>0</v>
      </c>
      <c r="AL106" s="5">
        <v>100</v>
      </c>
      <c r="AM106" s="5">
        <v>0</v>
      </c>
      <c r="AN106" s="5">
        <v>58</v>
      </c>
      <c r="AO106" s="5">
        <v>0</v>
      </c>
      <c r="AP106" s="5">
        <v>158</v>
      </c>
      <c r="AQ106" s="5">
        <v>31.6</v>
      </c>
      <c r="AR106" s="5">
        <v>6288.4000000000005</v>
      </c>
      <c r="AS106" s="5">
        <v>1</v>
      </c>
      <c r="AT106" s="5">
        <v>0</v>
      </c>
      <c r="AU106" s="5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5">
        <v>0</v>
      </c>
      <c r="BB106" s="6">
        <v>0</v>
      </c>
      <c r="BC106" s="6">
        <v>2</v>
      </c>
      <c r="BD106" s="6">
        <v>1</v>
      </c>
      <c r="BE106" s="19" t="s">
        <v>70</v>
      </c>
      <c r="BF106" s="20">
        <v>25</v>
      </c>
      <c r="BG106" s="20">
        <v>158</v>
      </c>
      <c r="BH106" s="19">
        <v>6.32</v>
      </c>
      <c r="BI106" s="19">
        <v>7283.4000000000005</v>
      </c>
      <c r="BJ106" s="19">
        <v>6.32</v>
      </c>
      <c r="BK106" s="20">
        <v>0</v>
      </c>
      <c r="BL106" s="20">
        <v>0</v>
      </c>
      <c r="BM106" s="19" t="s">
        <v>70</v>
      </c>
      <c r="BN106" s="6">
        <v>183</v>
      </c>
      <c r="BO106" s="20">
        <v>36.6</v>
      </c>
      <c r="BP106" s="68">
        <f t="shared" si="2"/>
        <v>7283.4000000000005</v>
      </c>
      <c r="BQ106" s="68">
        <f t="shared" si="3"/>
        <v>0</v>
      </c>
    </row>
    <row r="107" spans="1:69" ht="13.5" outlineLevel="1" thickBot="1" x14ac:dyDescent="0.25">
      <c r="A107" s="10" t="s">
        <v>79</v>
      </c>
      <c r="B107" s="3" t="s">
        <v>191</v>
      </c>
      <c r="C107" s="4" t="s">
        <v>81</v>
      </c>
      <c r="D107" s="4" t="s">
        <v>74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18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25</v>
      </c>
      <c r="AB107" s="5">
        <v>0</v>
      </c>
      <c r="AC107" s="5">
        <v>20</v>
      </c>
      <c r="AD107" s="5">
        <v>0</v>
      </c>
      <c r="AE107" s="5">
        <v>45</v>
      </c>
      <c r="AF107" s="5">
        <v>9</v>
      </c>
      <c r="AG107" s="5">
        <v>1791</v>
      </c>
      <c r="AH107" s="5">
        <v>1</v>
      </c>
      <c r="AI107" s="5">
        <v>2</v>
      </c>
      <c r="AJ107" s="5">
        <v>1</v>
      </c>
      <c r="AK107" s="5">
        <v>30</v>
      </c>
      <c r="AL107" s="5">
        <v>30</v>
      </c>
      <c r="AM107" s="5">
        <v>30</v>
      </c>
      <c r="AN107" s="5">
        <v>9</v>
      </c>
      <c r="AO107" s="5">
        <v>40</v>
      </c>
      <c r="AP107" s="5">
        <v>139</v>
      </c>
      <c r="AQ107" s="5">
        <v>27.8</v>
      </c>
      <c r="AR107" s="5">
        <v>5532.2</v>
      </c>
      <c r="AS107" s="5">
        <v>1</v>
      </c>
      <c r="AT107" s="5">
        <v>0</v>
      </c>
      <c r="AU107" s="5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5">
        <v>0</v>
      </c>
      <c r="BB107" s="6">
        <v>0</v>
      </c>
      <c r="BC107" s="6">
        <v>5</v>
      </c>
      <c r="BD107" s="6">
        <v>1</v>
      </c>
      <c r="BE107" s="19" t="s">
        <v>70</v>
      </c>
      <c r="BF107" s="20">
        <v>45</v>
      </c>
      <c r="BG107" s="20">
        <v>139</v>
      </c>
      <c r="BH107" s="19">
        <v>3.088888888888889</v>
      </c>
      <c r="BI107" s="19">
        <v>7323.2</v>
      </c>
      <c r="BJ107" s="19">
        <v>3.088888888888889</v>
      </c>
      <c r="BK107" s="20">
        <v>30</v>
      </c>
      <c r="BL107" s="20">
        <v>0</v>
      </c>
      <c r="BM107" s="19">
        <v>0</v>
      </c>
      <c r="BN107" s="6">
        <v>184</v>
      </c>
      <c r="BO107" s="20">
        <v>36.799999999999997</v>
      </c>
      <c r="BP107" s="68">
        <f t="shared" si="2"/>
        <v>7323.2</v>
      </c>
      <c r="BQ107" s="68">
        <f t="shared" si="3"/>
        <v>0</v>
      </c>
    </row>
    <row r="108" spans="1:69" ht="13.5" outlineLevel="1" thickBot="1" x14ac:dyDescent="0.25">
      <c r="A108" s="10" t="s">
        <v>79</v>
      </c>
      <c r="B108" s="3" t="s">
        <v>192</v>
      </c>
      <c r="C108" s="4" t="s">
        <v>81</v>
      </c>
      <c r="D108" s="4" t="s">
        <v>74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18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5">
        <v>0</v>
      </c>
      <c r="BB108" s="6">
        <v>0</v>
      </c>
      <c r="BC108" s="6">
        <v>0</v>
      </c>
      <c r="BD108" s="6">
        <v>0</v>
      </c>
      <c r="BE108" s="19" t="s">
        <v>70</v>
      </c>
      <c r="BF108" s="20">
        <v>0</v>
      </c>
      <c r="BG108" s="20">
        <v>0</v>
      </c>
      <c r="BH108" s="19" t="s">
        <v>70</v>
      </c>
      <c r="BI108" s="19">
        <v>0</v>
      </c>
      <c r="BJ108" s="19" t="s">
        <v>70</v>
      </c>
      <c r="BK108" s="20">
        <v>0</v>
      </c>
      <c r="BL108" s="20">
        <v>0</v>
      </c>
      <c r="BM108" s="19" t="s">
        <v>70</v>
      </c>
      <c r="BN108" s="6">
        <v>0</v>
      </c>
      <c r="BO108" s="20">
        <v>0</v>
      </c>
      <c r="BP108" s="68">
        <f t="shared" si="2"/>
        <v>0</v>
      </c>
      <c r="BQ108" s="68">
        <f t="shared" si="3"/>
        <v>0</v>
      </c>
    </row>
    <row r="109" spans="1:69" ht="13.5" outlineLevel="1" thickBot="1" x14ac:dyDescent="0.25">
      <c r="A109" s="10" t="s">
        <v>79</v>
      </c>
      <c r="B109" s="3" t="s">
        <v>193</v>
      </c>
      <c r="C109" s="4" t="s">
        <v>75</v>
      </c>
      <c r="D109" s="4" t="s">
        <v>74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18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137</v>
      </c>
      <c r="AB109" s="5">
        <v>147</v>
      </c>
      <c r="AC109" s="5">
        <v>0</v>
      </c>
      <c r="AD109" s="5">
        <v>0</v>
      </c>
      <c r="AE109" s="5">
        <v>284</v>
      </c>
      <c r="AF109" s="5">
        <v>56.8</v>
      </c>
      <c r="AG109" s="5">
        <v>11303.199999999999</v>
      </c>
      <c r="AH109" s="5">
        <v>1</v>
      </c>
      <c r="AI109" s="5">
        <v>2</v>
      </c>
      <c r="AJ109" s="5">
        <v>1</v>
      </c>
      <c r="AK109" s="5">
        <v>0</v>
      </c>
      <c r="AL109" s="5">
        <v>97</v>
      </c>
      <c r="AM109" s="5">
        <v>0</v>
      </c>
      <c r="AN109" s="5">
        <v>0</v>
      </c>
      <c r="AO109" s="5">
        <v>15</v>
      </c>
      <c r="AP109" s="5">
        <v>112</v>
      </c>
      <c r="AQ109" s="5">
        <v>22.4</v>
      </c>
      <c r="AR109" s="5">
        <v>4457.5999999999995</v>
      </c>
      <c r="AS109" s="5">
        <v>1</v>
      </c>
      <c r="AT109" s="5">
        <v>0</v>
      </c>
      <c r="AU109" s="5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5">
        <v>0</v>
      </c>
      <c r="BB109" s="6">
        <v>0</v>
      </c>
      <c r="BC109" s="6">
        <v>2</v>
      </c>
      <c r="BD109" s="6">
        <v>1</v>
      </c>
      <c r="BE109" s="19" t="s">
        <v>70</v>
      </c>
      <c r="BF109" s="20">
        <v>284</v>
      </c>
      <c r="BG109" s="20">
        <v>112</v>
      </c>
      <c r="BH109" s="19">
        <v>0.39436619718309857</v>
      </c>
      <c r="BI109" s="19">
        <v>15760.800000000001</v>
      </c>
      <c r="BJ109" s="19">
        <v>0.39436619718309857</v>
      </c>
      <c r="BK109" s="20">
        <v>0</v>
      </c>
      <c r="BL109" s="20">
        <v>0</v>
      </c>
      <c r="BM109" s="19" t="s">
        <v>70</v>
      </c>
      <c r="BN109" s="6">
        <v>396</v>
      </c>
      <c r="BO109" s="20">
        <v>79.2</v>
      </c>
      <c r="BP109" s="68">
        <f t="shared" si="2"/>
        <v>15760.8</v>
      </c>
      <c r="BQ109" s="68">
        <f t="shared" si="3"/>
        <v>0</v>
      </c>
    </row>
    <row r="110" spans="1:69" ht="13.5" outlineLevel="1" thickBot="1" x14ac:dyDescent="0.25">
      <c r="A110" s="10" t="s">
        <v>79</v>
      </c>
      <c r="B110" s="3" t="s">
        <v>194</v>
      </c>
      <c r="C110" s="4" t="s">
        <v>80</v>
      </c>
      <c r="D110" s="4" t="s">
        <v>74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18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15</v>
      </c>
      <c r="AB110" s="5">
        <v>34</v>
      </c>
      <c r="AC110" s="5">
        <v>25</v>
      </c>
      <c r="AD110" s="5">
        <v>0</v>
      </c>
      <c r="AE110" s="5">
        <v>74</v>
      </c>
      <c r="AF110" s="5">
        <v>14.8</v>
      </c>
      <c r="AG110" s="5">
        <v>2945.2000000000003</v>
      </c>
      <c r="AH110" s="5">
        <v>1</v>
      </c>
      <c r="AI110" s="5">
        <v>3</v>
      </c>
      <c r="AJ110" s="5">
        <v>1</v>
      </c>
      <c r="AK110" s="5">
        <v>25</v>
      </c>
      <c r="AL110" s="5">
        <v>40</v>
      </c>
      <c r="AM110" s="5">
        <v>35</v>
      </c>
      <c r="AN110" s="5">
        <v>20</v>
      </c>
      <c r="AO110" s="5">
        <v>28</v>
      </c>
      <c r="AP110" s="5">
        <v>148</v>
      </c>
      <c r="AQ110" s="5">
        <v>29.6</v>
      </c>
      <c r="AR110" s="5">
        <v>5890.4000000000005</v>
      </c>
      <c r="AS110" s="5">
        <v>1</v>
      </c>
      <c r="AT110" s="5">
        <v>0</v>
      </c>
      <c r="AU110" s="5">
        <v>10</v>
      </c>
      <c r="AV110" s="6">
        <v>0</v>
      </c>
      <c r="AW110" s="6">
        <v>0</v>
      </c>
      <c r="AX110" s="6">
        <v>0</v>
      </c>
      <c r="AY110" s="6">
        <v>2</v>
      </c>
      <c r="AZ110" s="6">
        <v>420</v>
      </c>
      <c r="BA110" s="5">
        <v>1</v>
      </c>
      <c r="BB110" s="6">
        <v>10</v>
      </c>
      <c r="BC110" s="6">
        <v>5</v>
      </c>
      <c r="BD110" s="6">
        <v>1</v>
      </c>
      <c r="BE110" s="19" t="s">
        <v>70</v>
      </c>
      <c r="BF110" s="20">
        <v>74</v>
      </c>
      <c r="BG110" s="20">
        <v>148</v>
      </c>
      <c r="BH110" s="19">
        <v>2</v>
      </c>
      <c r="BI110" s="19">
        <v>9233.6</v>
      </c>
      <c r="BJ110" s="19">
        <v>2</v>
      </c>
      <c r="BK110" s="20">
        <v>25</v>
      </c>
      <c r="BL110" s="20">
        <v>0</v>
      </c>
      <c r="BM110" s="19">
        <v>0</v>
      </c>
      <c r="BN110" s="6">
        <v>232</v>
      </c>
      <c r="BO110" s="20">
        <v>46.4</v>
      </c>
      <c r="BP110" s="68">
        <f t="shared" si="2"/>
        <v>9255.6</v>
      </c>
      <c r="BQ110" s="68">
        <f t="shared" si="3"/>
        <v>-22</v>
      </c>
    </row>
    <row r="111" spans="1:69" ht="13.5" outlineLevel="1" thickBot="1" x14ac:dyDescent="0.25">
      <c r="A111" s="10" t="s">
        <v>79</v>
      </c>
      <c r="B111" s="3" t="s">
        <v>195</v>
      </c>
      <c r="C111" s="4" t="s">
        <v>81</v>
      </c>
      <c r="D111" s="4" t="s">
        <v>74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18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40</v>
      </c>
      <c r="AD111" s="5">
        <v>0</v>
      </c>
      <c r="AE111" s="5">
        <v>40</v>
      </c>
      <c r="AF111" s="5">
        <v>8</v>
      </c>
      <c r="AG111" s="5">
        <v>1592</v>
      </c>
      <c r="AH111" s="5">
        <v>1</v>
      </c>
      <c r="AI111" s="5">
        <v>1</v>
      </c>
      <c r="AJ111" s="5">
        <v>0</v>
      </c>
      <c r="AK111" s="5">
        <v>80</v>
      </c>
      <c r="AL111" s="5">
        <v>80</v>
      </c>
      <c r="AM111" s="5">
        <v>0</v>
      </c>
      <c r="AN111" s="5">
        <v>0</v>
      </c>
      <c r="AO111" s="5">
        <v>100</v>
      </c>
      <c r="AP111" s="5">
        <v>260</v>
      </c>
      <c r="AQ111" s="5">
        <v>52</v>
      </c>
      <c r="AR111" s="5">
        <v>10348</v>
      </c>
      <c r="AS111" s="5">
        <v>1</v>
      </c>
      <c r="AT111" s="5">
        <v>0</v>
      </c>
      <c r="AU111" s="5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5">
        <v>0</v>
      </c>
      <c r="BB111" s="6">
        <v>0</v>
      </c>
      <c r="BC111" s="6">
        <v>3</v>
      </c>
      <c r="BD111" s="6">
        <v>1</v>
      </c>
      <c r="BE111" s="19" t="s">
        <v>70</v>
      </c>
      <c r="BF111" s="20">
        <v>40</v>
      </c>
      <c r="BG111" s="20">
        <v>260</v>
      </c>
      <c r="BH111" s="19">
        <v>6.5</v>
      </c>
      <c r="BI111" s="19">
        <v>11940</v>
      </c>
      <c r="BJ111" s="19">
        <v>6.5</v>
      </c>
      <c r="BK111" s="20">
        <v>80</v>
      </c>
      <c r="BL111" s="20">
        <v>0</v>
      </c>
      <c r="BM111" s="19">
        <v>0</v>
      </c>
      <c r="BN111" s="6">
        <v>300</v>
      </c>
      <c r="BO111" s="20">
        <v>60</v>
      </c>
      <c r="BP111" s="68">
        <f t="shared" si="2"/>
        <v>11940</v>
      </c>
      <c r="BQ111" s="68">
        <f t="shared" si="3"/>
        <v>0</v>
      </c>
    </row>
    <row r="112" spans="1:69" ht="13.5" outlineLevel="1" thickBot="1" x14ac:dyDescent="0.25">
      <c r="A112" s="10" t="s">
        <v>79</v>
      </c>
      <c r="B112" s="3" t="s">
        <v>196</v>
      </c>
      <c r="C112" s="4" t="s">
        <v>81</v>
      </c>
      <c r="D112" s="4" t="s">
        <v>74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18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12</v>
      </c>
      <c r="AN112" s="5">
        <v>12</v>
      </c>
      <c r="AO112" s="5">
        <v>0</v>
      </c>
      <c r="AP112" s="5">
        <v>24</v>
      </c>
      <c r="AQ112" s="5">
        <v>4.8</v>
      </c>
      <c r="AR112" s="5">
        <v>955.19999999999993</v>
      </c>
      <c r="AS112" s="5">
        <v>1</v>
      </c>
      <c r="AT112" s="5">
        <v>0</v>
      </c>
      <c r="AU112" s="5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5">
        <v>0</v>
      </c>
      <c r="BB112" s="6">
        <v>0</v>
      </c>
      <c r="BC112" s="6">
        <v>2</v>
      </c>
      <c r="BD112" s="6">
        <v>1</v>
      </c>
      <c r="BE112" s="19" t="s">
        <v>70</v>
      </c>
      <c r="BF112" s="20">
        <v>0</v>
      </c>
      <c r="BG112" s="20">
        <v>24</v>
      </c>
      <c r="BH112" s="19" t="s">
        <v>70</v>
      </c>
      <c r="BI112" s="19">
        <v>955.19999999999993</v>
      </c>
      <c r="BJ112" s="19" t="s">
        <v>70</v>
      </c>
      <c r="BK112" s="20">
        <v>0</v>
      </c>
      <c r="BL112" s="20">
        <v>0</v>
      </c>
      <c r="BM112" s="19" t="s">
        <v>70</v>
      </c>
      <c r="BN112" s="6">
        <v>24</v>
      </c>
      <c r="BO112" s="20">
        <v>4.8</v>
      </c>
      <c r="BP112" s="68">
        <f t="shared" si="2"/>
        <v>955.19999999999993</v>
      </c>
      <c r="BQ112" s="68">
        <f t="shared" si="3"/>
        <v>0</v>
      </c>
    </row>
    <row r="113" spans="1:69" ht="13.5" outlineLevel="1" thickBot="1" x14ac:dyDescent="0.25">
      <c r="A113" s="10" t="s">
        <v>79</v>
      </c>
      <c r="B113" s="3" t="s">
        <v>197</v>
      </c>
      <c r="C113" s="4" t="s">
        <v>81</v>
      </c>
      <c r="D113" s="4" t="s">
        <v>74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18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5">
        <v>0</v>
      </c>
      <c r="BB113" s="6">
        <v>0</v>
      </c>
      <c r="BC113" s="6">
        <v>0</v>
      </c>
      <c r="BD113" s="6">
        <v>0</v>
      </c>
      <c r="BE113" s="19" t="s">
        <v>70</v>
      </c>
      <c r="BF113" s="20">
        <v>0</v>
      </c>
      <c r="BG113" s="20">
        <v>0</v>
      </c>
      <c r="BH113" s="19" t="s">
        <v>70</v>
      </c>
      <c r="BI113" s="19">
        <v>0</v>
      </c>
      <c r="BJ113" s="19" t="s">
        <v>70</v>
      </c>
      <c r="BK113" s="20">
        <v>0</v>
      </c>
      <c r="BL113" s="20">
        <v>0</v>
      </c>
      <c r="BM113" s="19" t="s">
        <v>70</v>
      </c>
      <c r="BN113" s="6">
        <v>0</v>
      </c>
      <c r="BO113" s="20">
        <v>0</v>
      </c>
      <c r="BP113" s="68">
        <f t="shared" si="2"/>
        <v>0</v>
      </c>
      <c r="BQ113" s="68">
        <f t="shared" si="3"/>
        <v>0</v>
      </c>
    </row>
    <row r="114" spans="1:69" ht="13.5" outlineLevel="1" thickBot="1" x14ac:dyDescent="0.25">
      <c r="A114" s="10" t="s">
        <v>79</v>
      </c>
      <c r="B114" s="3" t="s">
        <v>198</v>
      </c>
      <c r="C114" s="4" t="s">
        <v>81</v>
      </c>
      <c r="D114" s="4" t="s">
        <v>73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18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5">
        <v>0</v>
      </c>
      <c r="BB114" s="6">
        <v>0</v>
      </c>
      <c r="BC114" s="6">
        <v>0</v>
      </c>
      <c r="BD114" s="6">
        <v>0</v>
      </c>
      <c r="BE114" s="19" t="s">
        <v>70</v>
      </c>
      <c r="BF114" s="20">
        <v>0</v>
      </c>
      <c r="BG114" s="20">
        <v>0</v>
      </c>
      <c r="BH114" s="19" t="s">
        <v>70</v>
      </c>
      <c r="BI114" s="19">
        <v>0</v>
      </c>
      <c r="BJ114" s="19" t="s">
        <v>70</v>
      </c>
      <c r="BK114" s="20">
        <v>0</v>
      </c>
      <c r="BL114" s="20">
        <v>0</v>
      </c>
      <c r="BM114" s="19" t="s">
        <v>70</v>
      </c>
      <c r="BN114" s="6">
        <v>0</v>
      </c>
      <c r="BO114" s="20">
        <v>0</v>
      </c>
      <c r="BP114" s="68">
        <f t="shared" si="2"/>
        <v>0</v>
      </c>
      <c r="BQ114" s="68">
        <f t="shared" si="3"/>
        <v>0</v>
      </c>
    </row>
    <row r="115" spans="1:69" ht="13.5" outlineLevel="1" thickBot="1" x14ac:dyDescent="0.25">
      <c r="A115" s="10" t="s">
        <v>79</v>
      </c>
      <c r="B115" s="3" t="s">
        <v>199</v>
      </c>
      <c r="C115" s="4" t="s">
        <v>81</v>
      </c>
      <c r="D115" s="4" t="s">
        <v>74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18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77</v>
      </c>
      <c r="AD115" s="5">
        <v>0</v>
      </c>
      <c r="AE115" s="5">
        <v>77</v>
      </c>
      <c r="AF115" s="5">
        <v>15.4</v>
      </c>
      <c r="AG115" s="5">
        <v>3064.6</v>
      </c>
      <c r="AH115" s="5">
        <v>1</v>
      </c>
      <c r="AI115" s="5">
        <v>1</v>
      </c>
      <c r="AJ115" s="5">
        <v>0</v>
      </c>
      <c r="AK115" s="5">
        <v>0</v>
      </c>
      <c r="AL115" s="5">
        <v>97</v>
      </c>
      <c r="AM115" s="5">
        <v>0</v>
      </c>
      <c r="AN115" s="5">
        <v>90</v>
      </c>
      <c r="AO115" s="5">
        <v>0</v>
      </c>
      <c r="AP115" s="5">
        <v>187</v>
      </c>
      <c r="AQ115" s="5">
        <v>37.4</v>
      </c>
      <c r="AR115" s="5">
        <v>7442.5999999999995</v>
      </c>
      <c r="AS115" s="5">
        <v>1</v>
      </c>
      <c r="AT115" s="5">
        <v>0</v>
      </c>
      <c r="AU115" s="5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5">
        <v>0</v>
      </c>
      <c r="BB115" s="6">
        <v>0</v>
      </c>
      <c r="BC115" s="6">
        <v>2</v>
      </c>
      <c r="BD115" s="6">
        <v>1</v>
      </c>
      <c r="BE115" s="19" t="s">
        <v>70</v>
      </c>
      <c r="BF115" s="20">
        <v>77</v>
      </c>
      <c r="BG115" s="20">
        <v>187</v>
      </c>
      <c r="BH115" s="19">
        <v>2.4285714285714284</v>
      </c>
      <c r="BI115" s="19">
        <v>10507.199999999999</v>
      </c>
      <c r="BJ115" s="19">
        <v>2.4285714285714284</v>
      </c>
      <c r="BK115" s="20">
        <v>0</v>
      </c>
      <c r="BL115" s="20">
        <v>0</v>
      </c>
      <c r="BM115" s="19" t="s">
        <v>70</v>
      </c>
      <c r="BN115" s="6">
        <v>264</v>
      </c>
      <c r="BO115" s="20">
        <v>52.8</v>
      </c>
      <c r="BP115" s="68">
        <f t="shared" si="2"/>
        <v>10507.199999999999</v>
      </c>
      <c r="BQ115" s="68">
        <f t="shared" si="3"/>
        <v>0</v>
      </c>
    </row>
    <row r="116" spans="1:69" ht="13.5" outlineLevel="1" thickBot="1" x14ac:dyDescent="0.25">
      <c r="A116" s="10" t="s">
        <v>79</v>
      </c>
      <c r="B116" s="3" t="s">
        <v>200</v>
      </c>
      <c r="C116" s="4" t="s">
        <v>80</v>
      </c>
      <c r="D116" s="4" t="s">
        <v>73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18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5">
        <v>0</v>
      </c>
      <c r="BB116" s="6">
        <v>0</v>
      </c>
      <c r="BC116" s="6">
        <v>0</v>
      </c>
      <c r="BD116" s="6">
        <v>0</v>
      </c>
      <c r="BE116" s="19" t="s">
        <v>70</v>
      </c>
      <c r="BF116" s="20">
        <v>0</v>
      </c>
      <c r="BG116" s="20">
        <v>0</v>
      </c>
      <c r="BH116" s="19" t="s">
        <v>70</v>
      </c>
      <c r="BI116" s="19">
        <v>0</v>
      </c>
      <c r="BJ116" s="19" t="s">
        <v>70</v>
      </c>
      <c r="BK116" s="20">
        <v>0</v>
      </c>
      <c r="BL116" s="20">
        <v>0</v>
      </c>
      <c r="BM116" s="19" t="s">
        <v>70</v>
      </c>
      <c r="BN116" s="6">
        <v>0</v>
      </c>
      <c r="BO116" s="20">
        <v>0</v>
      </c>
      <c r="BP116" s="68">
        <f t="shared" si="2"/>
        <v>0</v>
      </c>
      <c r="BQ116" s="68">
        <f t="shared" si="3"/>
        <v>0</v>
      </c>
    </row>
    <row r="117" spans="1:69" ht="13.5" outlineLevel="1" thickBot="1" x14ac:dyDescent="0.25">
      <c r="A117" s="10" t="s">
        <v>79</v>
      </c>
      <c r="B117" s="3" t="s">
        <v>201</v>
      </c>
      <c r="C117" s="4" t="s">
        <v>80</v>
      </c>
      <c r="D117" s="4" t="s">
        <v>73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18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15</v>
      </c>
      <c r="AD117" s="5">
        <v>0</v>
      </c>
      <c r="AE117" s="5">
        <v>15</v>
      </c>
      <c r="AF117" s="5">
        <v>3</v>
      </c>
      <c r="AG117" s="5">
        <v>597</v>
      </c>
      <c r="AH117" s="5">
        <v>1</v>
      </c>
      <c r="AI117" s="5">
        <v>1</v>
      </c>
      <c r="AJ117" s="5">
        <v>0</v>
      </c>
      <c r="AK117" s="5">
        <v>0</v>
      </c>
      <c r="AL117" s="5">
        <v>70</v>
      </c>
      <c r="AM117" s="5">
        <v>0</v>
      </c>
      <c r="AN117" s="5">
        <v>0</v>
      </c>
      <c r="AO117" s="5">
        <v>0</v>
      </c>
      <c r="AP117" s="5">
        <v>70</v>
      </c>
      <c r="AQ117" s="5">
        <v>14</v>
      </c>
      <c r="AR117" s="5">
        <v>2786</v>
      </c>
      <c r="AS117" s="5">
        <v>1</v>
      </c>
      <c r="AT117" s="5">
        <v>28</v>
      </c>
      <c r="AU117" s="5">
        <v>0</v>
      </c>
      <c r="AV117" s="6">
        <v>0</v>
      </c>
      <c r="AW117" s="6">
        <v>0</v>
      </c>
      <c r="AX117" s="6">
        <v>0</v>
      </c>
      <c r="AY117" s="6">
        <v>5.6</v>
      </c>
      <c r="AZ117" s="6">
        <v>1176</v>
      </c>
      <c r="BA117" s="5">
        <v>1</v>
      </c>
      <c r="BB117" s="6">
        <v>28</v>
      </c>
      <c r="BC117" s="6">
        <v>1</v>
      </c>
      <c r="BD117" s="6">
        <v>0</v>
      </c>
      <c r="BE117" s="19" t="s">
        <v>70</v>
      </c>
      <c r="BF117" s="20">
        <v>15</v>
      </c>
      <c r="BG117" s="20">
        <v>70</v>
      </c>
      <c r="BH117" s="19">
        <v>4.666666666666667</v>
      </c>
      <c r="BI117" s="19">
        <v>4497.4000000000005</v>
      </c>
      <c r="BJ117" s="19">
        <v>4.666666666666667</v>
      </c>
      <c r="BK117" s="20">
        <v>0</v>
      </c>
      <c r="BL117" s="20">
        <v>28</v>
      </c>
      <c r="BM117" s="19" t="s">
        <v>70</v>
      </c>
      <c r="BN117" s="6">
        <v>113</v>
      </c>
      <c r="BO117" s="20">
        <v>22.6</v>
      </c>
      <c r="BP117" s="68">
        <f t="shared" si="2"/>
        <v>4559</v>
      </c>
      <c r="BQ117" s="68">
        <f t="shared" si="3"/>
        <v>-61.599999999999454</v>
      </c>
    </row>
    <row r="118" spans="1:69" ht="13.5" outlineLevel="1" thickBot="1" x14ac:dyDescent="0.25">
      <c r="A118" s="10" t="s">
        <v>79</v>
      </c>
      <c r="B118" s="3" t="s">
        <v>202</v>
      </c>
      <c r="C118" s="4" t="s">
        <v>80</v>
      </c>
      <c r="D118" s="4" t="s">
        <v>73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18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10</v>
      </c>
      <c r="AM118" s="5">
        <v>10</v>
      </c>
      <c r="AN118" s="5">
        <v>5</v>
      </c>
      <c r="AO118" s="5">
        <v>25</v>
      </c>
      <c r="AP118" s="5">
        <v>50</v>
      </c>
      <c r="AQ118" s="5">
        <v>10</v>
      </c>
      <c r="AR118" s="5">
        <v>1990</v>
      </c>
      <c r="AS118" s="5">
        <v>1</v>
      </c>
      <c r="AT118" s="5">
        <v>32</v>
      </c>
      <c r="AU118" s="5">
        <v>0</v>
      </c>
      <c r="AV118" s="6">
        <v>0</v>
      </c>
      <c r="AW118" s="6">
        <v>0</v>
      </c>
      <c r="AX118" s="6">
        <v>0</v>
      </c>
      <c r="AY118" s="6">
        <v>6.4</v>
      </c>
      <c r="AZ118" s="6">
        <v>1344</v>
      </c>
      <c r="BA118" s="5">
        <v>1</v>
      </c>
      <c r="BB118" s="6">
        <v>32</v>
      </c>
      <c r="BC118" s="6">
        <v>4</v>
      </c>
      <c r="BD118" s="6">
        <v>1</v>
      </c>
      <c r="BE118" s="19" t="s">
        <v>70</v>
      </c>
      <c r="BF118" s="20">
        <v>0</v>
      </c>
      <c r="BG118" s="20">
        <v>50</v>
      </c>
      <c r="BH118" s="19" t="s">
        <v>70</v>
      </c>
      <c r="BI118" s="19">
        <v>3263.6</v>
      </c>
      <c r="BJ118" s="19" t="s">
        <v>70</v>
      </c>
      <c r="BK118" s="20">
        <v>0</v>
      </c>
      <c r="BL118" s="20">
        <v>32</v>
      </c>
      <c r="BM118" s="19" t="s">
        <v>70</v>
      </c>
      <c r="BN118" s="6">
        <v>82</v>
      </c>
      <c r="BO118" s="20">
        <v>16.399999999999999</v>
      </c>
      <c r="BP118" s="68">
        <f t="shared" si="2"/>
        <v>3334</v>
      </c>
      <c r="BQ118" s="68">
        <f t="shared" si="3"/>
        <v>-70.400000000000091</v>
      </c>
    </row>
    <row r="119" spans="1:69" ht="13.5" outlineLevel="1" thickBot="1" x14ac:dyDescent="0.25">
      <c r="A119" s="10" t="s">
        <v>79</v>
      </c>
      <c r="B119" s="3" t="s">
        <v>203</v>
      </c>
      <c r="C119" s="4" t="s">
        <v>80</v>
      </c>
      <c r="D119" s="4" t="s">
        <v>73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18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40</v>
      </c>
      <c r="AD119" s="5">
        <v>0</v>
      </c>
      <c r="AE119" s="5">
        <v>40</v>
      </c>
      <c r="AF119" s="5">
        <v>8</v>
      </c>
      <c r="AG119" s="5">
        <v>1592</v>
      </c>
      <c r="AH119" s="5">
        <v>1</v>
      </c>
      <c r="AI119" s="5">
        <v>1</v>
      </c>
      <c r="AJ119" s="5">
        <v>0</v>
      </c>
      <c r="AK119" s="5">
        <v>20</v>
      </c>
      <c r="AL119" s="5">
        <v>10</v>
      </c>
      <c r="AM119" s="5">
        <v>50</v>
      </c>
      <c r="AN119" s="5">
        <v>50</v>
      </c>
      <c r="AO119" s="5">
        <v>80</v>
      </c>
      <c r="AP119" s="5">
        <v>210</v>
      </c>
      <c r="AQ119" s="5">
        <v>42</v>
      </c>
      <c r="AR119" s="5">
        <v>8358</v>
      </c>
      <c r="AS119" s="5">
        <v>1</v>
      </c>
      <c r="AT119" s="5">
        <v>40</v>
      </c>
      <c r="AU119" s="5">
        <v>10</v>
      </c>
      <c r="AV119" s="6">
        <v>0</v>
      </c>
      <c r="AW119" s="6">
        <v>0</v>
      </c>
      <c r="AX119" s="6">
        <v>0</v>
      </c>
      <c r="AY119" s="6">
        <v>10</v>
      </c>
      <c r="AZ119" s="6">
        <v>2100</v>
      </c>
      <c r="BA119" s="5">
        <v>1</v>
      </c>
      <c r="BB119" s="6">
        <v>50</v>
      </c>
      <c r="BC119" s="6">
        <v>5</v>
      </c>
      <c r="BD119" s="6">
        <v>1</v>
      </c>
      <c r="BE119" s="19" t="s">
        <v>70</v>
      </c>
      <c r="BF119" s="20">
        <v>40</v>
      </c>
      <c r="BG119" s="20">
        <v>210</v>
      </c>
      <c r="BH119" s="19">
        <v>5.25</v>
      </c>
      <c r="BI119" s="19">
        <v>11940</v>
      </c>
      <c r="BJ119" s="19">
        <v>5.25</v>
      </c>
      <c r="BK119" s="20">
        <v>20</v>
      </c>
      <c r="BL119" s="20">
        <v>40</v>
      </c>
      <c r="BM119" s="19">
        <v>2</v>
      </c>
      <c r="BN119" s="6">
        <v>300</v>
      </c>
      <c r="BO119" s="20">
        <v>60</v>
      </c>
      <c r="BP119" s="68">
        <f t="shared" si="2"/>
        <v>12050</v>
      </c>
      <c r="BQ119" s="68">
        <f t="shared" si="3"/>
        <v>-110</v>
      </c>
    </row>
    <row r="120" spans="1:69" ht="13.5" outlineLevel="1" thickBot="1" x14ac:dyDescent="0.25">
      <c r="A120" s="10" t="s">
        <v>79</v>
      </c>
      <c r="B120" s="3" t="s">
        <v>204</v>
      </c>
      <c r="C120" s="4" t="s">
        <v>80</v>
      </c>
      <c r="D120" s="4" t="s">
        <v>73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18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12</v>
      </c>
      <c r="AL120" s="5">
        <v>0</v>
      </c>
      <c r="AM120" s="5">
        <v>40</v>
      </c>
      <c r="AN120" s="5">
        <v>60</v>
      </c>
      <c r="AO120" s="5">
        <v>25</v>
      </c>
      <c r="AP120" s="5">
        <v>137</v>
      </c>
      <c r="AQ120" s="5">
        <v>27.4</v>
      </c>
      <c r="AR120" s="5">
        <v>5452.5999999999995</v>
      </c>
      <c r="AS120" s="5">
        <v>1</v>
      </c>
      <c r="AT120" s="5">
        <v>0</v>
      </c>
      <c r="AU120" s="5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5">
        <v>0</v>
      </c>
      <c r="BB120" s="6">
        <v>0</v>
      </c>
      <c r="BC120" s="6">
        <v>4</v>
      </c>
      <c r="BD120" s="6">
        <v>1</v>
      </c>
      <c r="BE120" s="19" t="s">
        <v>70</v>
      </c>
      <c r="BF120" s="20">
        <v>0</v>
      </c>
      <c r="BG120" s="20">
        <v>137</v>
      </c>
      <c r="BH120" s="19" t="s">
        <v>70</v>
      </c>
      <c r="BI120" s="19">
        <v>5452.5999999999995</v>
      </c>
      <c r="BJ120" s="19" t="s">
        <v>70</v>
      </c>
      <c r="BK120" s="20">
        <v>12</v>
      </c>
      <c r="BL120" s="20">
        <v>0</v>
      </c>
      <c r="BM120" s="19">
        <v>0</v>
      </c>
      <c r="BN120" s="6">
        <v>137</v>
      </c>
      <c r="BO120" s="20">
        <v>27.4</v>
      </c>
      <c r="BP120" s="68">
        <f t="shared" si="2"/>
        <v>5452.5999999999995</v>
      </c>
      <c r="BQ120" s="68">
        <f t="shared" si="3"/>
        <v>0</v>
      </c>
    </row>
    <row r="121" spans="1:69" ht="13.5" outlineLevel="1" thickBot="1" x14ac:dyDescent="0.25">
      <c r="A121" s="10" t="s">
        <v>79</v>
      </c>
      <c r="B121" s="3" t="s">
        <v>205</v>
      </c>
      <c r="C121" s="4" t="s">
        <v>80</v>
      </c>
      <c r="D121" s="4" t="s">
        <v>73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18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77</v>
      </c>
      <c r="AD121" s="5">
        <v>0</v>
      </c>
      <c r="AE121" s="5">
        <v>77</v>
      </c>
      <c r="AF121" s="5">
        <v>15.4</v>
      </c>
      <c r="AG121" s="5">
        <v>3064.6</v>
      </c>
      <c r="AH121" s="5">
        <v>1</v>
      </c>
      <c r="AI121" s="5">
        <v>1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5">
        <v>0</v>
      </c>
      <c r="BB121" s="6">
        <v>0</v>
      </c>
      <c r="BC121" s="6">
        <v>0</v>
      </c>
      <c r="BD121" s="6">
        <v>0</v>
      </c>
      <c r="BE121" s="19" t="s">
        <v>70</v>
      </c>
      <c r="BF121" s="20">
        <v>77</v>
      </c>
      <c r="BG121" s="20">
        <v>0</v>
      </c>
      <c r="BH121" s="19">
        <v>0</v>
      </c>
      <c r="BI121" s="19">
        <v>3064.6</v>
      </c>
      <c r="BJ121" s="19">
        <v>0</v>
      </c>
      <c r="BK121" s="20">
        <v>0</v>
      </c>
      <c r="BL121" s="20">
        <v>0</v>
      </c>
      <c r="BM121" s="19" t="s">
        <v>70</v>
      </c>
      <c r="BN121" s="6">
        <v>77</v>
      </c>
      <c r="BO121" s="20">
        <v>15.4</v>
      </c>
      <c r="BP121" s="68">
        <f t="shared" si="2"/>
        <v>3064.6</v>
      </c>
      <c r="BQ121" s="68">
        <f t="shared" si="3"/>
        <v>0</v>
      </c>
    </row>
    <row r="122" spans="1:69" ht="13.5" thickBot="1" x14ac:dyDescent="0.25">
      <c r="A122" s="10" t="s">
        <v>79</v>
      </c>
      <c r="B122" s="3" t="s">
        <v>206</v>
      </c>
      <c r="C122" s="4" t="s">
        <v>80</v>
      </c>
      <c r="D122" s="4" t="s">
        <v>73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18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77</v>
      </c>
      <c r="AD122" s="5">
        <v>0</v>
      </c>
      <c r="AE122" s="5">
        <v>77</v>
      </c>
      <c r="AF122" s="5">
        <v>15.4</v>
      </c>
      <c r="AG122" s="5">
        <v>3064.6</v>
      </c>
      <c r="AH122" s="5">
        <v>1</v>
      </c>
      <c r="AI122" s="5">
        <v>1</v>
      </c>
      <c r="AJ122" s="5">
        <v>0</v>
      </c>
      <c r="AK122" s="5">
        <v>0</v>
      </c>
      <c r="AL122" s="5">
        <v>15</v>
      </c>
      <c r="AM122" s="5">
        <v>65</v>
      </c>
      <c r="AN122" s="5">
        <v>0</v>
      </c>
      <c r="AO122" s="5">
        <v>0</v>
      </c>
      <c r="AP122" s="5">
        <v>80</v>
      </c>
      <c r="AQ122" s="5">
        <v>16</v>
      </c>
      <c r="AR122" s="5">
        <v>3184</v>
      </c>
      <c r="AS122" s="5">
        <v>1</v>
      </c>
      <c r="AT122" s="5">
        <v>0</v>
      </c>
      <c r="AU122" s="5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5">
        <v>0</v>
      </c>
      <c r="BB122" s="6">
        <v>0</v>
      </c>
      <c r="BC122" s="6">
        <v>2</v>
      </c>
      <c r="BD122" s="6">
        <v>1</v>
      </c>
      <c r="BE122" s="19" t="s">
        <v>70</v>
      </c>
      <c r="BF122" s="20">
        <v>77</v>
      </c>
      <c r="BG122" s="20">
        <v>80</v>
      </c>
      <c r="BH122" s="19">
        <v>1.0389610389610389</v>
      </c>
      <c r="BI122" s="19">
        <v>6248.5999999999995</v>
      </c>
      <c r="BJ122" s="19">
        <v>1.0389610389610389</v>
      </c>
      <c r="BK122" s="20">
        <v>0</v>
      </c>
      <c r="BL122" s="20">
        <v>0</v>
      </c>
      <c r="BM122" s="19" t="s">
        <v>70</v>
      </c>
      <c r="BN122" s="6">
        <v>157</v>
      </c>
      <c r="BO122" s="20">
        <v>31.4</v>
      </c>
      <c r="BP122" s="68">
        <f t="shared" si="2"/>
        <v>6248.6</v>
      </c>
      <c r="BQ122" s="68">
        <f t="shared" si="3"/>
        <v>0</v>
      </c>
    </row>
    <row r="123" spans="1:69" ht="13.5" thickBot="1" x14ac:dyDescent="0.25">
      <c r="A123" s="10" t="s">
        <v>79</v>
      </c>
      <c r="B123" s="3" t="s">
        <v>207</v>
      </c>
      <c r="C123" s="4" t="s">
        <v>81</v>
      </c>
      <c r="D123" s="4" t="s">
        <v>73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18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77</v>
      </c>
      <c r="AD123" s="5">
        <v>0</v>
      </c>
      <c r="AE123" s="5">
        <v>77</v>
      </c>
      <c r="AF123" s="5">
        <v>15.4</v>
      </c>
      <c r="AG123" s="5">
        <v>3064.6</v>
      </c>
      <c r="AH123" s="5">
        <v>1</v>
      </c>
      <c r="AI123" s="5">
        <v>1</v>
      </c>
      <c r="AJ123" s="5">
        <v>0</v>
      </c>
      <c r="AK123" s="5">
        <v>20</v>
      </c>
      <c r="AL123" s="5">
        <v>0</v>
      </c>
      <c r="AM123" s="5">
        <v>0</v>
      </c>
      <c r="AN123" s="5">
        <v>0</v>
      </c>
      <c r="AO123" s="5">
        <v>180</v>
      </c>
      <c r="AP123" s="5">
        <v>200</v>
      </c>
      <c r="AQ123" s="5">
        <v>40</v>
      </c>
      <c r="AR123" s="5">
        <v>7960</v>
      </c>
      <c r="AS123" s="5">
        <v>1</v>
      </c>
      <c r="AT123" s="5">
        <v>0</v>
      </c>
      <c r="AU123" s="5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5">
        <v>0</v>
      </c>
      <c r="BB123" s="6">
        <v>0</v>
      </c>
      <c r="BC123" s="6">
        <v>2</v>
      </c>
      <c r="BD123" s="6">
        <v>1</v>
      </c>
      <c r="BE123" s="19" t="s">
        <v>70</v>
      </c>
      <c r="BF123" s="20">
        <v>77</v>
      </c>
      <c r="BG123" s="20">
        <v>200</v>
      </c>
      <c r="BH123" s="19">
        <v>2.5974025974025974</v>
      </c>
      <c r="BI123" s="19">
        <v>11024.6</v>
      </c>
      <c r="BJ123" s="19">
        <v>2.5974025974025974</v>
      </c>
      <c r="BK123" s="20">
        <v>20</v>
      </c>
      <c r="BL123" s="20">
        <v>0</v>
      </c>
      <c r="BM123" s="19">
        <v>0</v>
      </c>
      <c r="BN123" s="6">
        <v>277</v>
      </c>
      <c r="BO123" s="20">
        <v>55.4</v>
      </c>
      <c r="BP123" s="68">
        <f t="shared" si="2"/>
        <v>11024.6</v>
      </c>
      <c r="BQ123" s="68">
        <f t="shared" si="3"/>
        <v>0</v>
      </c>
    </row>
    <row r="124" spans="1:69" ht="13.5" thickBot="1" x14ac:dyDescent="0.25">
      <c r="A124" s="10" t="s">
        <v>79</v>
      </c>
      <c r="B124" s="3" t="s">
        <v>208</v>
      </c>
      <c r="C124" s="4" t="s">
        <v>80</v>
      </c>
      <c r="D124" s="4" t="s">
        <v>73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18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77</v>
      </c>
      <c r="AD124" s="5">
        <v>0</v>
      </c>
      <c r="AE124" s="5">
        <v>77</v>
      </c>
      <c r="AF124" s="5">
        <v>15.4</v>
      </c>
      <c r="AG124" s="5">
        <v>3064.6</v>
      </c>
      <c r="AH124" s="5">
        <v>1</v>
      </c>
      <c r="AI124" s="5">
        <v>1</v>
      </c>
      <c r="AJ124" s="5">
        <v>0</v>
      </c>
      <c r="AK124" s="5">
        <v>15</v>
      </c>
      <c r="AL124" s="5">
        <v>10</v>
      </c>
      <c r="AM124" s="5">
        <v>5</v>
      </c>
      <c r="AN124" s="5">
        <v>5</v>
      </c>
      <c r="AO124" s="5">
        <v>0</v>
      </c>
      <c r="AP124" s="5">
        <v>35</v>
      </c>
      <c r="AQ124" s="5">
        <v>7</v>
      </c>
      <c r="AR124" s="5">
        <v>1393</v>
      </c>
      <c r="AS124" s="5">
        <v>1</v>
      </c>
      <c r="AT124" s="5">
        <v>0</v>
      </c>
      <c r="AU124" s="5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5">
        <v>0</v>
      </c>
      <c r="BB124" s="6">
        <v>0</v>
      </c>
      <c r="BC124" s="6">
        <v>4</v>
      </c>
      <c r="BD124" s="6">
        <v>1</v>
      </c>
      <c r="BE124" s="19" t="s">
        <v>70</v>
      </c>
      <c r="BF124" s="20">
        <v>77</v>
      </c>
      <c r="BG124" s="20">
        <v>35</v>
      </c>
      <c r="BH124" s="19">
        <v>0.45454545454545453</v>
      </c>
      <c r="BI124" s="19">
        <v>4457.5999999999995</v>
      </c>
      <c r="BJ124" s="19">
        <v>0.45454545454545453</v>
      </c>
      <c r="BK124" s="20">
        <v>15</v>
      </c>
      <c r="BL124" s="20">
        <v>0</v>
      </c>
      <c r="BM124" s="19">
        <v>0</v>
      </c>
      <c r="BN124" s="6">
        <v>112</v>
      </c>
      <c r="BO124" s="20">
        <v>22.4</v>
      </c>
      <c r="BP124" s="68">
        <f t="shared" si="2"/>
        <v>4457.6000000000004</v>
      </c>
      <c r="BQ124" s="68">
        <f t="shared" si="3"/>
        <v>0</v>
      </c>
    </row>
    <row r="125" spans="1:69" ht="13.5" thickBot="1" x14ac:dyDescent="0.25">
      <c r="A125" s="10" t="s">
        <v>79</v>
      </c>
      <c r="B125" s="3" t="s">
        <v>209</v>
      </c>
      <c r="C125" s="4" t="s">
        <v>75</v>
      </c>
      <c r="D125" s="4" t="s">
        <v>73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18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77</v>
      </c>
      <c r="AD125" s="5">
        <v>0</v>
      </c>
      <c r="AE125" s="5">
        <v>77</v>
      </c>
      <c r="AF125" s="5">
        <v>15.4</v>
      </c>
      <c r="AG125" s="5">
        <v>3064.6</v>
      </c>
      <c r="AH125" s="5">
        <v>1</v>
      </c>
      <c r="AI125" s="5">
        <v>1</v>
      </c>
      <c r="AJ125" s="5">
        <v>0</v>
      </c>
      <c r="AK125" s="5">
        <v>77</v>
      </c>
      <c r="AL125" s="5">
        <v>0</v>
      </c>
      <c r="AM125" s="5">
        <v>0</v>
      </c>
      <c r="AN125" s="5">
        <v>0</v>
      </c>
      <c r="AO125" s="5">
        <v>60</v>
      </c>
      <c r="AP125" s="5">
        <v>137</v>
      </c>
      <c r="AQ125" s="5">
        <v>27.4</v>
      </c>
      <c r="AR125" s="5">
        <v>5452.5999999999995</v>
      </c>
      <c r="AS125" s="5">
        <v>1</v>
      </c>
      <c r="AT125" s="5">
        <v>0</v>
      </c>
      <c r="AU125" s="5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5">
        <v>0</v>
      </c>
      <c r="BB125" s="6">
        <v>0</v>
      </c>
      <c r="BC125" s="6">
        <v>2</v>
      </c>
      <c r="BD125" s="6">
        <v>1</v>
      </c>
      <c r="BE125" s="19" t="s">
        <v>70</v>
      </c>
      <c r="BF125" s="20">
        <v>77</v>
      </c>
      <c r="BG125" s="20">
        <v>137</v>
      </c>
      <c r="BH125" s="19">
        <v>1.7792207792207793</v>
      </c>
      <c r="BI125" s="19">
        <v>8517.1999999999989</v>
      </c>
      <c r="BJ125" s="19">
        <v>1.7792207792207793</v>
      </c>
      <c r="BK125" s="20">
        <v>77</v>
      </c>
      <c r="BL125" s="20">
        <v>0</v>
      </c>
      <c r="BM125" s="19">
        <v>0</v>
      </c>
      <c r="BN125" s="6">
        <v>214</v>
      </c>
      <c r="BO125" s="20">
        <v>42.8</v>
      </c>
      <c r="BP125" s="68">
        <f t="shared" si="2"/>
        <v>8517.1999999999989</v>
      </c>
      <c r="BQ125" s="68">
        <f t="shared" si="3"/>
        <v>0</v>
      </c>
    </row>
    <row r="126" spans="1:69" ht="13.5" thickBot="1" x14ac:dyDescent="0.25">
      <c r="A126" s="10" t="s">
        <v>79</v>
      </c>
      <c r="B126" s="3" t="s">
        <v>210</v>
      </c>
      <c r="C126" s="4" t="s">
        <v>80</v>
      </c>
      <c r="D126" s="4" t="s">
        <v>73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18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20</v>
      </c>
      <c r="AM126" s="5">
        <v>82</v>
      </c>
      <c r="AN126" s="5">
        <v>26</v>
      </c>
      <c r="AO126" s="5">
        <v>30</v>
      </c>
      <c r="AP126" s="5">
        <v>158</v>
      </c>
      <c r="AQ126" s="5">
        <v>31.6</v>
      </c>
      <c r="AR126" s="5">
        <v>6288.4000000000005</v>
      </c>
      <c r="AS126" s="5">
        <v>1</v>
      </c>
      <c r="AT126" s="5">
        <v>25</v>
      </c>
      <c r="AU126" s="5">
        <v>0</v>
      </c>
      <c r="AV126" s="6">
        <v>0</v>
      </c>
      <c r="AW126" s="6">
        <v>0</v>
      </c>
      <c r="AX126" s="6">
        <v>0</v>
      </c>
      <c r="AY126" s="6">
        <v>5</v>
      </c>
      <c r="AZ126" s="6">
        <v>1050</v>
      </c>
      <c r="BA126" s="5">
        <v>1</v>
      </c>
      <c r="BB126" s="6">
        <v>25</v>
      </c>
      <c r="BC126" s="6">
        <v>4</v>
      </c>
      <c r="BD126" s="6">
        <v>1</v>
      </c>
      <c r="BE126" s="19" t="s">
        <v>70</v>
      </c>
      <c r="BF126" s="20">
        <v>0</v>
      </c>
      <c r="BG126" s="20">
        <v>158</v>
      </c>
      <c r="BH126" s="19" t="s">
        <v>70</v>
      </c>
      <c r="BI126" s="19">
        <v>7283.4000000000005</v>
      </c>
      <c r="BJ126" s="19" t="s">
        <v>70</v>
      </c>
      <c r="BK126" s="20">
        <v>0</v>
      </c>
      <c r="BL126" s="20">
        <v>25</v>
      </c>
      <c r="BM126" s="19" t="s">
        <v>70</v>
      </c>
      <c r="BN126" s="6">
        <v>183</v>
      </c>
      <c r="BO126" s="20">
        <v>36.6</v>
      </c>
      <c r="BP126" s="68">
        <f t="shared" si="2"/>
        <v>7338.4000000000005</v>
      </c>
      <c r="BQ126" s="68">
        <f t="shared" si="3"/>
        <v>-55</v>
      </c>
    </row>
    <row r="127" spans="1:69" ht="13.5" thickBot="1" x14ac:dyDescent="0.25">
      <c r="A127" s="10" t="s">
        <v>79</v>
      </c>
      <c r="B127" s="3" t="s">
        <v>211</v>
      </c>
      <c r="C127" s="4" t="s">
        <v>84</v>
      </c>
      <c r="D127" s="4" t="s">
        <v>73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18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16</v>
      </c>
      <c r="AM127" s="5">
        <v>12</v>
      </c>
      <c r="AN127" s="5">
        <v>23</v>
      </c>
      <c r="AO127" s="5">
        <v>15</v>
      </c>
      <c r="AP127" s="5">
        <v>66</v>
      </c>
      <c r="AQ127" s="5">
        <v>13.2</v>
      </c>
      <c r="AR127" s="5">
        <v>2626.7999999999997</v>
      </c>
      <c r="AS127" s="5">
        <v>1</v>
      </c>
      <c r="AT127" s="5">
        <v>26</v>
      </c>
      <c r="AU127" s="5">
        <v>0</v>
      </c>
      <c r="AV127" s="6">
        <v>0</v>
      </c>
      <c r="AW127" s="6">
        <v>0</v>
      </c>
      <c r="AX127" s="6">
        <v>0</v>
      </c>
      <c r="AY127" s="6">
        <v>5.2</v>
      </c>
      <c r="AZ127" s="6">
        <v>1092</v>
      </c>
      <c r="BA127" s="5">
        <v>1</v>
      </c>
      <c r="BB127" s="6">
        <v>26</v>
      </c>
      <c r="BC127" s="6">
        <v>4</v>
      </c>
      <c r="BD127" s="6">
        <v>1</v>
      </c>
      <c r="BE127" s="19" t="s">
        <v>70</v>
      </c>
      <c r="BF127" s="20">
        <v>0</v>
      </c>
      <c r="BG127" s="20">
        <v>66</v>
      </c>
      <c r="BH127" s="19" t="s">
        <v>70</v>
      </c>
      <c r="BI127" s="19">
        <v>3661.6</v>
      </c>
      <c r="BJ127" s="19" t="s">
        <v>70</v>
      </c>
      <c r="BK127" s="20">
        <v>0</v>
      </c>
      <c r="BL127" s="20">
        <v>26</v>
      </c>
      <c r="BM127" s="19" t="s">
        <v>70</v>
      </c>
      <c r="BN127" s="6">
        <v>92</v>
      </c>
      <c r="BO127" s="20">
        <v>18.399999999999999</v>
      </c>
      <c r="BP127" s="68">
        <f t="shared" si="2"/>
        <v>3718.7999999999997</v>
      </c>
      <c r="BQ127" s="68">
        <f t="shared" si="3"/>
        <v>-57.199999999999818</v>
      </c>
    </row>
    <row r="128" spans="1:69" ht="13.5" thickBot="1" x14ac:dyDescent="0.25">
      <c r="A128" s="10" t="s">
        <v>79</v>
      </c>
      <c r="B128" s="3" t="s">
        <v>212</v>
      </c>
      <c r="C128" s="4" t="s">
        <v>80</v>
      </c>
      <c r="D128" s="4" t="s">
        <v>74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18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10</v>
      </c>
      <c r="AO128" s="5">
        <v>55</v>
      </c>
      <c r="AP128" s="5">
        <v>65</v>
      </c>
      <c r="AQ128" s="5">
        <v>13</v>
      </c>
      <c r="AR128" s="5">
        <v>2587</v>
      </c>
      <c r="AS128" s="5">
        <v>1</v>
      </c>
      <c r="AT128" s="5">
        <v>0</v>
      </c>
      <c r="AU128" s="5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5">
        <v>0</v>
      </c>
      <c r="BB128" s="6">
        <v>0</v>
      </c>
      <c r="BC128" s="6">
        <v>2</v>
      </c>
      <c r="BD128" s="6">
        <v>1</v>
      </c>
      <c r="BE128" s="19" t="s">
        <v>70</v>
      </c>
      <c r="BF128" s="20">
        <v>0</v>
      </c>
      <c r="BG128" s="20">
        <v>65</v>
      </c>
      <c r="BH128" s="19" t="s">
        <v>70</v>
      </c>
      <c r="BI128" s="19">
        <v>2587</v>
      </c>
      <c r="BJ128" s="19" t="s">
        <v>70</v>
      </c>
      <c r="BK128" s="20">
        <v>0</v>
      </c>
      <c r="BL128" s="20">
        <v>0</v>
      </c>
      <c r="BM128" s="19" t="s">
        <v>70</v>
      </c>
      <c r="BN128" s="6">
        <v>65</v>
      </c>
      <c r="BO128" s="20">
        <v>13</v>
      </c>
      <c r="BP128" s="68">
        <f t="shared" si="2"/>
        <v>2587</v>
      </c>
      <c r="BQ128" s="68">
        <f t="shared" si="3"/>
        <v>0</v>
      </c>
    </row>
    <row r="129" spans="1:69" ht="13.5" thickBot="1" x14ac:dyDescent="0.25">
      <c r="A129" s="10" t="s">
        <v>79</v>
      </c>
      <c r="B129" s="3" t="s">
        <v>213</v>
      </c>
      <c r="C129" s="4" t="s">
        <v>80</v>
      </c>
      <c r="D129" s="4" t="s">
        <v>73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18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11</v>
      </c>
      <c r="AN129" s="5">
        <v>0</v>
      </c>
      <c r="AO129" s="5">
        <v>0</v>
      </c>
      <c r="AP129" s="5">
        <v>11</v>
      </c>
      <c r="AQ129" s="5">
        <v>2.2000000000000002</v>
      </c>
      <c r="AR129" s="5">
        <v>437.8</v>
      </c>
      <c r="AS129" s="5">
        <v>1</v>
      </c>
      <c r="AT129" s="5">
        <v>0</v>
      </c>
      <c r="AU129" s="5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5">
        <v>0</v>
      </c>
      <c r="BB129" s="6">
        <v>0</v>
      </c>
      <c r="BC129" s="6">
        <v>1</v>
      </c>
      <c r="BD129" s="6">
        <v>0</v>
      </c>
      <c r="BE129" s="19" t="s">
        <v>70</v>
      </c>
      <c r="BF129" s="20">
        <v>0</v>
      </c>
      <c r="BG129" s="20">
        <v>11</v>
      </c>
      <c r="BH129" s="19" t="s">
        <v>70</v>
      </c>
      <c r="BI129" s="19">
        <v>437.8</v>
      </c>
      <c r="BJ129" s="19" t="s">
        <v>70</v>
      </c>
      <c r="BK129" s="20">
        <v>0</v>
      </c>
      <c r="BL129" s="20">
        <v>0</v>
      </c>
      <c r="BM129" s="19" t="s">
        <v>70</v>
      </c>
      <c r="BN129" s="6">
        <v>11</v>
      </c>
      <c r="BO129" s="20">
        <v>2.2000000000000002</v>
      </c>
      <c r="BP129" s="68">
        <f t="shared" si="2"/>
        <v>437.8</v>
      </c>
      <c r="BQ129" s="68">
        <f t="shared" si="3"/>
        <v>0</v>
      </c>
    </row>
    <row r="130" spans="1:69" ht="13.5" thickBot="1" x14ac:dyDescent="0.25">
      <c r="A130" s="10" t="s">
        <v>79</v>
      </c>
      <c r="B130" s="3" t="s">
        <v>214</v>
      </c>
      <c r="C130" s="4" t="s">
        <v>80</v>
      </c>
      <c r="D130" s="4" t="s">
        <v>74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18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5">
        <v>0</v>
      </c>
      <c r="BB130" s="6">
        <v>0</v>
      </c>
      <c r="BC130" s="6">
        <v>0</v>
      </c>
      <c r="BD130" s="6">
        <v>0</v>
      </c>
      <c r="BE130" s="19" t="s">
        <v>70</v>
      </c>
      <c r="BF130" s="20">
        <v>0</v>
      </c>
      <c r="BG130" s="20">
        <v>0</v>
      </c>
      <c r="BH130" s="19" t="s">
        <v>70</v>
      </c>
      <c r="BI130" s="19">
        <v>0</v>
      </c>
      <c r="BJ130" s="19" t="s">
        <v>70</v>
      </c>
      <c r="BK130" s="20">
        <v>0</v>
      </c>
      <c r="BL130" s="20">
        <v>0</v>
      </c>
      <c r="BM130" s="19" t="s">
        <v>70</v>
      </c>
      <c r="BN130" s="6">
        <v>0</v>
      </c>
      <c r="BO130" s="20">
        <v>0</v>
      </c>
      <c r="BP130" s="68">
        <f t="shared" si="2"/>
        <v>0</v>
      </c>
      <c r="BQ130" s="68">
        <f t="shared" si="3"/>
        <v>0</v>
      </c>
    </row>
    <row r="131" spans="1:69" ht="13.5" thickBot="1" x14ac:dyDescent="0.25">
      <c r="A131" s="10" t="s">
        <v>79</v>
      </c>
      <c r="B131" s="3" t="s">
        <v>215</v>
      </c>
      <c r="C131" s="4" t="s">
        <v>80</v>
      </c>
      <c r="D131" s="4" t="s">
        <v>73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18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5">
        <v>0</v>
      </c>
      <c r="BB131" s="6">
        <v>0</v>
      </c>
      <c r="BC131" s="6">
        <v>0</v>
      </c>
      <c r="BD131" s="6">
        <v>0</v>
      </c>
      <c r="BE131" s="19" t="s">
        <v>70</v>
      </c>
      <c r="BF131" s="20">
        <v>0</v>
      </c>
      <c r="BG131" s="20">
        <v>0</v>
      </c>
      <c r="BH131" s="19" t="s">
        <v>70</v>
      </c>
      <c r="BI131" s="19">
        <v>0</v>
      </c>
      <c r="BJ131" s="19" t="s">
        <v>70</v>
      </c>
      <c r="BK131" s="20">
        <v>0</v>
      </c>
      <c r="BL131" s="20">
        <v>0</v>
      </c>
      <c r="BM131" s="19" t="s">
        <v>70</v>
      </c>
      <c r="BN131" s="6">
        <v>0</v>
      </c>
      <c r="BO131" s="20">
        <v>0</v>
      </c>
      <c r="BP131" s="68">
        <f t="shared" ref="BP131:BP181" si="4">K131+V131+AG131+AR131+AZ131</f>
        <v>0</v>
      </c>
      <c r="BQ131" s="68">
        <f t="shared" ref="BQ131:BQ181" si="5">BI131-BP131</f>
        <v>0</v>
      </c>
    </row>
    <row r="132" spans="1:69" ht="13.5" thickBot="1" x14ac:dyDescent="0.25">
      <c r="A132" s="10" t="s">
        <v>79</v>
      </c>
      <c r="B132" s="3" t="s">
        <v>216</v>
      </c>
      <c r="C132" s="4" t="s">
        <v>80</v>
      </c>
      <c r="D132" s="4" t="s">
        <v>74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18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25</v>
      </c>
      <c r="AN132" s="5">
        <v>30</v>
      </c>
      <c r="AO132" s="5">
        <v>21</v>
      </c>
      <c r="AP132" s="5">
        <v>76</v>
      </c>
      <c r="AQ132" s="5">
        <v>15.2</v>
      </c>
      <c r="AR132" s="5">
        <v>3024.7999999999997</v>
      </c>
      <c r="AS132" s="5">
        <v>1</v>
      </c>
      <c r="AT132" s="5">
        <v>0</v>
      </c>
      <c r="AU132" s="5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5">
        <v>0</v>
      </c>
      <c r="BB132" s="6">
        <v>0</v>
      </c>
      <c r="BC132" s="6">
        <v>3</v>
      </c>
      <c r="BD132" s="6">
        <v>1</v>
      </c>
      <c r="BE132" s="19" t="s">
        <v>70</v>
      </c>
      <c r="BF132" s="20">
        <v>0</v>
      </c>
      <c r="BG132" s="20">
        <v>76</v>
      </c>
      <c r="BH132" s="19" t="s">
        <v>70</v>
      </c>
      <c r="BI132" s="19">
        <v>3024.7999999999997</v>
      </c>
      <c r="BJ132" s="19" t="s">
        <v>70</v>
      </c>
      <c r="BK132" s="20">
        <v>0</v>
      </c>
      <c r="BL132" s="20">
        <v>0</v>
      </c>
      <c r="BM132" s="19" t="s">
        <v>70</v>
      </c>
      <c r="BN132" s="6">
        <v>76</v>
      </c>
      <c r="BO132" s="20">
        <v>15.2</v>
      </c>
      <c r="BP132" s="68">
        <f t="shared" si="4"/>
        <v>3024.7999999999997</v>
      </c>
      <c r="BQ132" s="68">
        <f t="shared" si="5"/>
        <v>0</v>
      </c>
    </row>
    <row r="133" spans="1:69" ht="13.5" thickBot="1" x14ac:dyDescent="0.25">
      <c r="A133" s="10" t="s">
        <v>79</v>
      </c>
      <c r="B133" s="3" t="s">
        <v>217</v>
      </c>
      <c r="C133" s="4" t="s">
        <v>80</v>
      </c>
      <c r="D133" s="4" t="s">
        <v>73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18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30</v>
      </c>
      <c r="AO133" s="5">
        <v>5</v>
      </c>
      <c r="AP133" s="5">
        <v>35</v>
      </c>
      <c r="AQ133" s="5">
        <v>7</v>
      </c>
      <c r="AR133" s="5">
        <v>1393</v>
      </c>
      <c r="AS133" s="5">
        <v>1</v>
      </c>
      <c r="AT133" s="5">
        <v>0</v>
      </c>
      <c r="AU133" s="5">
        <v>10</v>
      </c>
      <c r="AV133" s="6">
        <v>0</v>
      </c>
      <c r="AW133" s="6">
        <v>0</v>
      </c>
      <c r="AX133" s="6">
        <v>0</v>
      </c>
      <c r="AY133" s="6">
        <v>2</v>
      </c>
      <c r="AZ133" s="6">
        <v>420</v>
      </c>
      <c r="BA133" s="5">
        <v>1</v>
      </c>
      <c r="BB133" s="6">
        <v>10</v>
      </c>
      <c r="BC133" s="6">
        <v>2</v>
      </c>
      <c r="BD133" s="6">
        <v>1</v>
      </c>
      <c r="BE133" s="19" t="s">
        <v>70</v>
      </c>
      <c r="BF133" s="20">
        <v>0</v>
      </c>
      <c r="BG133" s="20">
        <v>35</v>
      </c>
      <c r="BH133" s="19" t="s">
        <v>70</v>
      </c>
      <c r="BI133" s="19">
        <v>1791</v>
      </c>
      <c r="BJ133" s="19" t="s">
        <v>70</v>
      </c>
      <c r="BK133" s="20">
        <v>0</v>
      </c>
      <c r="BL133" s="20">
        <v>0</v>
      </c>
      <c r="BM133" s="19" t="s">
        <v>70</v>
      </c>
      <c r="BN133" s="6">
        <v>45</v>
      </c>
      <c r="BO133" s="20">
        <v>9</v>
      </c>
      <c r="BP133" s="68">
        <f t="shared" si="4"/>
        <v>1813</v>
      </c>
      <c r="BQ133" s="68">
        <f t="shared" si="5"/>
        <v>-22</v>
      </c>
    </row>
    <row r="134" spans="1:69" ht="13.5" thickBot="1" x14ac:dyDescent="0.25">
      <c r="A134" s="10" t="s">
        <v>79</v>
      </c>
      <c r="B134" s="3" t="s">
        <v>218</v>
      </c>
      <c r="C134" s="4" t="s">
        <v>80</v>
      </c>
      <c r="D134" s="4" t="s">
        <v>73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18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60</v>
      </c>
      <c r="AM134" s="5">
        <v>0</v>
      </c>
      <c r="AN134" s="5">
        <v>0</v>
      </c>
      <c r="AO134" s="5">
        <v>37</v>
      </c>
      <c r="AP134" s="5">
        <v>97</v>
      </c>
      <c r="AQ134" s="5">
        <v>19.399999999999999</v>
      </c>
      <c r="AR134" s="5">
        <v>3860.6</v>
      </c>
      <c r="AS134" s="5">
        <v>1</v>
      </c>
      <c r="AT134" s="5">
        <v>0</v>
      </c>
      <c r="AU134" s="5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0</v>
      </c>
      <c r="BA134" s="5">
        <v>0</v>
      </c>
      <c r="BB134" s="6">
        <v>0</v>
      </c>
      <c r="BC134" s="6">
        <v>2</v>
      </c>
      <c r="BD134" s="6">
        <v>1</v>
      </c>
      <c r="BE134" s="19" t="s">
        <v>70</v>
      </c>
      <c r="BF134" s="20">
        <v>0</v>
      </c>
      <c r="BG134" s="20">
        <v>97</v>
      </c>
      <c r="BH134" s="19" t="s">
        <v>70</v>
      </c>
      <c r="BI134" s="19">
        <v>3860.6</v>
      </c>
      <c r="BJ134" s="19" t="s">
        <v>70</v>
      </c>
      <c r="BK134" s="20">
        <v>0</v>
      </c>
      <c r="BL134" s="20">
        <v>0</v>
      </c>
      <c r="BM134" s="19" t="s">
        <v>70</v>
      </c>
      <c r="BN134" s="6">
        <v>97</v>
      </c>
      <c r="BO134" s="20">
        <v>19.399999999999999</v>
      </c>
      <c r="BP134" s="68">
        <f t="shared" si="4"/>
        <v>3860.6</v>
      </c>
      <c r="BQ134" s="68">
        <f t="shared" si="5"/>
        <v>0</v>
      </c>
    </row>
    <row r="135" spans="1:69" ht="13.5" thickBot="1" x14ac:dyDescent="0.25">
      <c r="A135" s="10" t="s">
        <v>79</v>
      </c>
      <c r="B135" s="3" t="s">
        <v>219</v>
      </c>
      <c r="C135" s="4" t="s">
        <v>82</v>
      </c>
      <c r="D135" s="4" t="s">
        <v>73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18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52</v>
      </c>
      <c r="AM135" s="5">
        <v>31</v>
      </c>
      <c r="AN135" s="5">
        <v>0</v>
      </c>
      <c r="AO135" s="5">
        <v>0</v>
      </c>
      <c r="AP135" s="5">
        <v>83</v>
      </c>
      <c r="AQ135" s="5">
        <v>16.600000000000001</v>
      </c>
      <c r="AR135" s="5">
        <v>3303.4</v>
      </c>
      <c r="AS135" s="5">
        <v>1</v>
      </c>
      <c r="AT135" s="5">
        <v>0</v>
      </c>
      <c r="AU135" s="5">
        <v>35</v>
      </c>
      <c r="AV135" s="6">
        <v>0</v>
      </c>
      <c r="AW135" s="6">
        <v>0</v>
      </c>
      <c r="AX135" s="6">
        <v>0</v>
      </c>
      <c r="AY135" s="6">
        <v>7</v>
      </c>
      <c r="AZ135" s="6">
        <v>1470</v>
      </c>
      <c r="BA135" s="5">
        <v>1</v>
      </c>
      <c r="BB135" s="6">
        <v>35</v>
      </c>
      <c r="BC135" s="6">
        <v>2</v>
      </c>
      <c r="BD135" s="6">
        <v>1</v>
      </c>
      <c r="BE135" s="19" t="s">
        <v>70</v>
      </c>
      <c r="BF135" s="20">
        <v>0</v>
      </c>
      <c r="BG135" s="20">
        <v>83</v>
      </c>
      <c r="BH135" s="19" t="s">
        <v>70</v>
      </c>
      <c r="BI135" s="19">
        <v>4696.4000000000005</v>
      </c>
      <c r="BJ135" s="19" t="s">
        <v>70</v>
      </c>
      <c r="BK135" s="20">
        <v>0</v>
      </c>
      <c r="BL135" s="20">
        <v>0</v>
      </c>
      <c r="BM135" s="19" t="s">
        <v>70</v>
      </c>
      <c r="BN135" s="6">
        <v>118</v>
      </c>
      <c r="BO135" s="20">
        <v>23.6</v>
      </c>
      <c r="BP135" s="68">
        <f t="shared" si="4"/>
        <v>4773.3999999999996</v>
      </c>
      <c r="BQ135" s="68">
        <f t="shared" si="5"/>
        <v>-76.999999999999091</v>
      </c>
    </row>
    <row r="136" spans="1:69" ht="13.5" thickBot="1" x14ac:dyDescent="0.25">
      <c r="A136" s="10" t="s">
        <v>79</v>
      </c>
      <c r="B136" s="3" t="s">
        <v>220</v>
      </c>
      <c r="C136" s="4" t="s">
        <v>82</v>
      </c>
      <c r="D136" s="4" t="s">
        <v>74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18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5</v>
      </c>
      <c r="AN136" s="5">
        <v>0</v>
      </c>
      <c r="AO136" s="5">
        <v>42</v>
      </c>
      <c r="AP136" s="5">
        <v>47</v>
      </c>
      <c r="AQ136" s="5">
        <v>9.4</v>
      </c>
      <c r="AR136" s="5">
        <v>1870.6000000000001</v>
      </c>
      <c r="AS136" s="5">
        <v>1</v>
      </c>
      <c r="AT136" s="5">
        <v>0</v>
      </c>
      <c r="AU136" s="5">
        <v>0</v>
      </c>
      <c r="AV136" s="6">
        <v>0</v>
      </c>
      <c r="AW136" s="6">
        <v>0</v>
      </c>
      <c r="AX136" s="6">
        <v>0</v>
      </c>
      <c r="AY136" s="6">
        <v>0</v>
      </c>
      <c r="AZ136" s="6">
        <v>0</v>
      </c>
      <c r="BA136" s="5">
        <v>0</v>
      </c>
      <c r="BB136" s="6">
        <v>0</v>
      </c>
      <c r="BC136" s="6">
        <v>2</v>
      </c>
      <c r="BD136" s="6">
        <v>1</v>
      </c>
      <c r="BE136" s="19" t="s">
        <v>70</v>
      </c>
      <c r="BF136" s="20">
        <v>0</v>
      </c>
      <c r="BG136" s="20">
        <v>47</v>
      </c>
      <c r="BH136" s="19" t="s">
        <v>70</v>
      </c>
      <c r="BI136" s="19">
        <v>1870.6000000000001</v>
      </c>
      <c r="BJ136" s="19" t="s">
        <v>70</v>
      </c>
      <c r="BK136" s="20">
        <v>0</v>
      </c>
      <c r="BL136" s="20">
        <v>0</v>
      </c>
      <c r="BM136" s="19" t="s">
        <v>70</v>
      </c>
      <c r="BN136" s="6">
        <v>47</v>
      </c>
      <c r="BO136" s="20">
        <v>9.4</v>
      </c>
      <c r="BP136" s="68">
        <f t="shared" si="4"/>
        <v>1870.6000000000001</v>
      </c>
      <c r="BQ136" s="68">
        <f t="shared" si="5"/>
        <v>0</v>
      </c>
    </row>
    <row r="137" spans="1:69" ht="13.5" thickBot="1" x14ac:dyDescent="0.25">
      <c r="A137" s="10" t="s">
        <v>79</v>
      </c>
      <c r="B137" s="3" t="s">
        <v>221</v>
      </c>
      <c r="C137" s="4" t="s">
        <v>80</v>
      </c>
      <c r="D137" s="4" t="s">
        <v>74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18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10</v>
      </c>
      <c r="AM137" s="5">
        <v>10</v>
      </c>
      <c r="AN137" s="5">
        <v>5</v>
      </c>
      <c r="AO137" s="5">
        <v>0</v>
      </c>
      <c r="AP137" s="5">
        <v>25</v>
      </c>
      <c r="AQ137" s="5">
        <v>5</v>
      </c>
      <c r="AR137" s="5">
        <v>995</v>
      </c>
      <c r="AS137" s="5">
        <v>1</v>
      </c>
      <c r="AT137" s="5">
        <v>15</v>
      </c>
      <c r="AU137" s="5">
        <v>20</v>
      </c>
      <c r="AV137" s="6">
        <v>0</v>
      </c>
      <c r="AW137" s="6">
        <v>0</v>
      </c>
      <c r="AX137" s="6">
        <v>0</v>
      </c>
      <c r="AY137" s="6">
        <v>7</v>
      </c>
      <c r="AZ137" s="6">
        <v>1470</v>
      </c>
      <c r="BA137" s="5">
        <v>1</v>
      </c>
      <c r="BB137" s="6">
        <v>35</v>
      </c>
      <c r="BC137" s="6">
        <v>3</v>
      </c>
      <c r="BD137" s="6">
        <v>1</v>
      </c>
      <c r="BE137" s="19" t="s">
        <v>70</v>
      </c>
      <c r="BF137" s="20">
        <v>0</v>
      </c>
      <c r="BG137" s="20">
        <v>25</v>
      </c>
      <c r="BH137" s="19" t="s">
        <v>70</v>
      </c>
      <c r="BI137" s="19">
        <v>2388</v>
      </c>
      <c r="BJ137" s="19" t="s">
        <v>70</v>
      </c>
      <c r="BK137" s="20">
        <v>0</v>
      </c>
      <c r="BL137" s="20">
        <v>15</v>
      </c>
      <c r="BM137" s="19" t="s">
        <v>70</v>
      </c>
      <c r="BN137" s="6">
        <v>60</v>
      </c>
      <c r="BO137" s="20">
        <v>12</v>
      </c>
      <c r="BP137" s="68">
        <f t="shared" si="4"/>
        <v>2465</v>
      </c>
      <c r="BQ137" s="68">
        <f t="shared" si="5"/>
        <v>-77</v>
      </c>
    </row>
    <row r="138" spans="1:69" ht="13.5" thickBot="1" x14ac:dyDescent="0.25">
      <c r="A138" s="10" t="s">
        <v>79</v>
      </c>
      <c r="B138" s="3" t="s">
        <v>222</v>
      </c>
      <c r="C138" s="4" t="s">
        <v>80</v>
      </c>
      <c r="D138" s="4" t="s">
        <v>73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18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6">
        <v>0</v>
      </c>
      <c r="AW138" s="6">
        <v>0</v>
      </c>
      <c r="AX138" s="6">
        <v>0</v>
      </c>
      <c r="AY138" s="6">
        <v>0</v>
      </c>
      <c r="AZ138" s="6">
        <v>0</v>
      </c>
      <c r="BA138" s="5">
        <v>0</v>
      </c>
      <c r="BB138" s="6">
        <v>0</v>
      </c>
      <c r="BC138" s="6">
        <v>0</v>
      </c>
      <c r="BD138" s="6">
        <v>0</v>
      </c>
      <c r="BE138" s="19" t="s">
        <v>70</v>
      </c>
      <c r="BF138" s="20">
        <v>0</v>
      </c>
      <c r="BG138" s="20">
        <v>0</v>
      </c>
      <c r="BH138" s="19" t="s">
        <v>70</v>
      </c>
      <c r="BI138" s="19">
        <v>0</v>
      </c>
      <c r="BJ138" s="19" t="s">
        <v>70</v>
      </c>
      <c r="BK138" s="20">
        <v>0</v>
      </c>
      <c r="BL138" s="20">
        <v>0</v>
      </c>
      <c r="BM138" s="19" t="s">
        <v>70</v>
      </c>
      <c r="BN138" s="6">
        <v>0</v>
      </c>
      <c r="BO138" s="20">
        <v>0</v>
      </c>
      <c r="BP138" s="68">
        <f t="shared" si="4"/>
        <v>0</v>
      </c>
      <c r="BQ138" s="68">
        <f t="shared" si="5"/>
        <v>0</v>
      </c>
    </row>
    <row r="139" spans="1:69" ht="13.5" thickBot="1" x14ac:dyDescent="0.25">
      <c r="A139" s="10" t="s">
        <v>79</v>
      </c>
      <c r="B139" s="3" t="s">
        <v>223</v>
      </c>
      <c r="C139" s="4" t="s">
        <v>80</v>
      </c>
      <c r="D139" s="4" t="s">
        <v>73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18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6">
        <v>0</v>
      </c>
      <c r="AW139" s="6">
        <v>0</v>
      </c>
      <c r="AX139" s="6">
        <v>0</v>
      </c>
      <c r="AY139" s="6">
        <v>0</v>
      </c>
      <c r="AZ139" s="6">
        <v>0</v>
      </c>
      <c r="BA139" s="5">
        <v>0</v>
      </c>
      <c r="BB139" s="6">
        <v>0</v>
      </c>
      <c r="BC139" s="6">
        <v>0</v>
      </c>
      <c r="BD139" s="6">
        <v>0</v>
      </c>
      <c r="BE139" s="19" t="s">
        <v>70</v>
      </c>
      <c r="BF139" s="20">
        <v>0</v>
      </c>
      <c r="BG139" s="20">
        <v>0</v>
      </c>
      <c r="BH139" s="19" t="s">
        <v>70</v>
      </c>
      <c r="BI139" s="19">
        <v>0</v>
      </c>
      <c r="BJ139" s="19" t="s">
        <v>70</v>
      </c>
      <c r="BK139" s="20">
        <v>0</v>
      </c>
      <c r="BL139" s="20">
        <v>0</v>
      </c>
      <c r="BM139" s="19" t="s">
        <v>70</v>
      </c>
      <c r="BN139" s="6">
        <v>0</v>
      </c>
      <c r="BO139" s="20">
        <v>0</v>
      </c>
      <c r="BP139" s="68">
        <f t="shared" si="4"/>
        <v>0</v>
      </c>
      <c r="BQ139" s="68">
        <f t="shared" si="5"/>
        <v>0</v>
      </c>
    </row>
    <row r="140" spans="1:69" ht="13.5" thickBot="1" x14ac:dyDescent="0.25">
      <c r="A140" s="10" t="s">
        <v>79</v>
      </c>
      <c r="B140" s="3" t="s">
        <v>224</v>
      </c>
      <c r="C140" s="4" t="s">
        <v>84</v>
      </c>
      <c r="D140" s="4" t="s">
        <v>73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18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40</v>
      </c>
      <c r="AP140" s="5">
        <v>40</v>
      </c>
      <c r="AQ140" s="5">
        <v>8</v>
      </c>
      <c r="AR140" s="5">
        <v>1592</v>
      </c>
      <c r="AS140" s="5">
        <v>1</v>
      </c>
      <c r="AT140" s="5">
        <v>0</v>
      </c>
      <c r="AU140" s="5">
        <v>0</v>
      </c>
      <c r="AV140" s="6">
        <v>0</v>
      </c>
      <c r="AW140" s="6">
        <v>0</v>
      </c>
      <c r="AX140" s="6">
        <v>0</v>
      </c>
      <c r="AY140" s="6">
        <v>0</v>
      </c>
      <c r="AZ140" s="6">
        <v>0</v>
      </c>
      <c r="BA140" s="5">
        <v>0</v>
      </c>
      <c r="BB140" s="6">
        <v>0</v>
      </c>
      <c r="BC140" s="6">
        <v>1</v>
      </c>
      <c r="BD140" s="6">
        <v>0</v>
      </c>
      <c r="BE140" s="19" t="s">
        <v>70</v>
      </c>
      <c r="BF140" s="20">
        <v>0</v>
      </c>
      <c r="BG140" s="20">
        <v>40</v>
      </c>
      <c r="BH140" s="19" t="s">
        <v>70</v>
      </c>
      <c r="BI140" s="19">
        <v>1592</v>
      </c>
      <c r="BJ140" s="19" t="s">
        <v>70</v>
      </c>
      <c r="BK140" s="20">
        <v>0</v>
      </c>
      <c r="BL140" s="20">
        <v>0</v>
      </c>
      <c r="BM140" s="19" t="s">
        <v>70</v>
      </c>
      <c r="BN140" s="6">
        <v>40</v>
      </c>
      <c r="BO140" s="20">
        <v>8</v>
      </c>
      <c r="BP140" s="68">
        <f t="shared" si="4"/>
        <v>1592</v>
      </c>
      <c r="BQ140" s="68">
        <f t="shared" si="5"/>
        <v>0</v>
      </c>
    </row>
    <row r="141" spans="1:69" ht="13.5" thickBot="1" x14ac:dyDescent="0.25">
      <c r="A141" s="10" t="s">
        <v>79</v>
      </c>
      <c r="B141" s="3" t="s">
        <v>225</v>
      </c>
      <c r="C141" s="4" t="s">
        <v>84</v>
      </c>
      <c r="D141" s="4" t="s">
        <v>73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18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37</v>
      </c>
      <c r="AP141" s="5">
        <v>37</v>
      </c>
      <c r="AQ141" s="5">
        <v>7.4</v>
      </c>
      <c r="AR141" s="5">
        <v>1472.6000000000001</v>
      </c>
      <c r="AS141" s="5">
        <v>1</v>
      </c>
      <c r="AT141" s="5">
        <v>0</v>
      </c>
      <c r="AU141" s="5">
        <v>0</v>
      </c>
      <c r="AV141" s="6">
        <v>0</v>
      </c>
      <c r="AW141" s="6">
        <v>0</v>
      </c>
      <c r="AX141" s="6">
        <v>0</v>
      </c>
      <c r="AY141" s="6">
        <v>0</v>
      </c>
      <c r="AZ141" s="6">
        <v>0</v>
      </c>
      <c r="BA141" s="5">
        <v>0</v>
      </c>
      <c r="BB141" s="6">
        <v>0</v>
      </c>
      <c r="BC141" s="6">
        <v>1</v>
      </c>
      <c r="BD141" s="6">
        <v>0</v>
      </c>
      <c r="BE141" s="19" t="s">
        <v>70</v>
      </c>
      <c r="BF141" s="20">
        <v>0</v>
      </c>
      <c r="BG141" s="20">
        <v>37</v>
      </c>
      <c r="BH141" s="19" t="s">
        <v>70</v>
      </c>
      <c r="BI141" s="19">
        <v>1472.6000000000001</v>
      </c>
      <c r="BJ141" s="19" t="s">
        <v>70</v>
      </c>
      <c r="BK141" s="20">
        <v>0</v>
      </c>
      <c r="BL141" s="20">
        <v>0</v>
      </c>
      <c r="BM141" s="19" t="s">
        <v>70</v>
      </c>
      <c r="BN141" s="6">
        <v>37</v>
      </c>
      <c r="BO141" s="20">
        <v>7.4</v>
      </c>
      <c r="BP141" s="68">
        <f t="shared" si="4"/>
        <v>1472.6000000000001</v>
      </c>
      <c r="BQ141" s="68">
        <f t="shared" si="5"/>
        <v>0</v>
      </c>
    </row>
    <row r="142" spans="1:69" ht="13.5" thickBot="1" x14ac:dyDescent="0.25">
      <c r="A142" s="10" t="s">
        <v>79</v>
      </c>
      <c r="B142" s="3" t="s">
        <v>226</v>
      </c>
      <c r="C142" s="4" t="s">
        <v>84</v>
      </c>
      <c r="D142" s="4" t="s">
        <v>73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18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6">
        <v>0</v>
      </c>
      <c r="AW142" s="6">
        <v>0</v>
      </c>
      <c r="AX142" s="6">
        <v>0</v>
      </c>
      <c r="AY142" s="6">
        <v>0</v>
      </c>
      <c r="AZ142" s="6">
        <v>0</v>
      </c>
      <c r="BA142" s="5">
        <v>0</v>
      </c>
      <c r="BB142" s="6">
        <v>0</v>
      </c>
      <c r="BC142" s="6">
        <v>0</v>
      </c>
      <c r="BD142" s="6">
        <v>0</v>
      </c>
      <c r="BE142" s="19" t="s">
        <v>70</v>
      </c>
      <c r="BF142" s="20">
        <v>0</v>
      </c>
      <c r="BG142" s="20">
        <v>0</v>
      </c>
      <c r="BH142" s="19" t="s">
        <v>70</v>
      </c>
      <c r="BI142" s="19">
        <v>0</v>
      </c>
      <c r="BJ142" s="19" t="s">
        <v>70</v>
      </c>
      <c r="BK142" s="20">
        <v>0</v>
      </c>
      <c r="BL142" s="20">
        <v>0</v>
      </c>
      <c r="BM142" s="19" t="s">
        <v>70</v>
      </c>
      <c r="BN142" s="6">
        <v>0</v>
      </c>
      <c r="BO142" s="20">
        <v>0</v>
      </c>
      <c r="BP142" s="68">
        <f t="shared" si="4"/>
        <v>0</v>
      </c>
      <c r="BQ142" s="68">
        <f t="shared" si="5"/>
        <v>0</v>
      </c>
    </row>
    <row r="143" spans="1:69" ht="13.5" thickBot="1" x14ac:dyDescent="0.25">
      <c r="A143" s="10" t="s">
        <v>79</v>
      </c>
      <c r="B143" s="3" t="s">
        <v>227</v>
      </c>
      <c r="C143" s="4" t="s">
        <v>80</v>
      </c>
      <c r="D143" s="4" t="s">
        <v>73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18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75</v>
      </c>
      <c r="AN143" s="5">
        <v>6</v>
      </c>
      <c r="AO143" s="5">
        <v>0</v>
      </c>
      <c r="AP143" s="5">
        <v>81</v>
      </c>
      <c r="AQ143" s="5">
        <v>16.2</v>
      </c>
      <c r="AR143" s="5">
        <v>3223.7999999999997</v>
      </c>
      <c r="AS143" s="5">
        <v>1</v>
      </c>
      <c r="AT143" s="5">
        <v>0</v>
      </c>
      <c r="AU143" s="5">
        <v>0</v>
      </c>
      <c r="AV143" s="6">
        <v>0</v>
      </c>
      <c r="AW143" s="6">
        <v>0</v>
      </c>
      <c r="AX143" s="6">
        <v>0</v>
      </c>
      <c r="AY143" s="6">
        <v>0</v>
      </c>
      <c r="AZ143" s="6">
        <v>0</v>
      </c>
      <c r="BA143" s="5">
        <v>0</v>
      </c>
      <c r="BB143" s="6">
        <v>0</v>
      </c>
      <c r="BC143" s="6">
        <v>2</v>
      </c>
      <c r="BD143" s="6">
        <v>1</v>
      </c>
      <c r="BE143" s="19" t="s">
        <v>70</v>
      </c>
      <c r="BF143" s="20">
        <v>0</v>
      </c>
      <c r="BG143" s="20">
        <v>81</v>
      </c>
      <c r="BH143" s="19" t="s">
        <v>70</v>
      </c>
      <c r="BI143" s="19">
        <v>3223.7999999999997</v>
      </c>
      <c r="BJ143" s="19" t="s">
        <v>70</v>
      </c>
      <c r="BK143" s="20">
        <v>0</v>
      </c>
      <c r="BL143" s="20">
        <v>0</v>
      </c>
      <c r="BM143" s="19" t="s">
        <v>70</v>
      </c>
      <c r="BN143" s="6">
        <v>81</v>
      </c>
      <c r="BO143" s="20">
        <v>16.2</v>
      </c>
      <c r="BP143" s="68">
        <f t="shared" si="4"/>
        <v>3223.7999999999997</v>
      </c>
      <c r="BQ143" s="68">
        <f t="shared" si="5"/>
        <v>0</v>
      </c>
    </row>
    <row r="144" spans="1:69" ht="13.5" thickBot="1" x14ac:dyDescent="0.25">
      <c r="A144" s="10" t="s">
        <v>79</v>
      </c>
      <c r="B144" s="3" t="s">
        <v>228</v>
      </c>
      <c r="C144" s="4" t="s">
        <v>80</v>
      </c>
      <c r="D144" s="4" t="s">
        <v>73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18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6">
        <v>0</v>
      </c>
      <c r="AW144" s="6">
        <v>0</v>
      </c>
      <c r="AX144" s="6">
        <v>0</v>
      </c>
      <c r="AY144" s="6">
        <v>0</v>
      </c>
      <c r="AZ144" s="6">
        <v>0</v>
      </c>
      <c r="BA144" s="5">
        <v>0</v>
      </c>
      <c r="BB144" s="6">
        <v>0</v>
      </c>
      <c r="BC144" s="6">
        <v>0</v>
      </c>
      <c r="BD144" s="6">
        <v>0</v>
      </c>
      <c r="BE144" s="19" t="s">
        <v>70</v>
      </c>
      <c r="BF144" s="20">
        <v>0</v>
      </c>
      <c r="BG144" s="20">
        <v>0</v>
      </c>
      <c r="BH144" s="19" t="s">
        <v>70</v>
      </c>
      <c r="BI144" s="19">
        <v>0</v>
      </c>
      <c r="BJ144" s="19" t="s">
        <v>70</v>
      </c>
      <c r="BK144" s="20">
        <v>0</v>
      </c>
      <c r="BL144" s="20">
        <v>0</v>
      </c>
      <c r="BM144" s="19" t="s">
        <v>70</v>
      </c>
      <c r="BN144" s="6">
        <v>0</v>
      </c>
      <c r="BO144" s="20">
        <v>0</v>
      </c>
      <c r="BP144" s="68">
        <f t="shared" si="4"/>
        <v>0</v>
      </c>
      <c r="BQ144" s="68">
        <f t="shared" si="5"/>
        <v>0</v>
      </c>
    </row>
    <row r="145" spans="1:69" ht="13.5" thickBot="1" x14ac:dyDescent="0.25">
      <c r="A145" s="10" t="s">
        <v>79</v>
      </c>
      <c r="B145" s="3" t="s">
        <v>229</v>
      </c>
      <c r="C145" s="4" t="s">
        <v>80</v>
      </c>
      <c r="D145" s="4" t="s">
        <v>73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18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6">
        <v>0</v>
      </c>
      <c r="AW145" s="6">
        <v>0</v>
      </c>
      <c r="AX145" s="6">
        <v>0</v>
      </c>
      <c r="AY145" s="6">
        <v>0</v>
      </c>
      <c r="AZ145" s="6">
        <v>0</v>
      </c>
      <c r="BA145" s="5">
        <v>0</v>
      </c>
      <c r="BB145" s="6">
        <v>0</v>
      </c>
      <c r="BC145" s="6">
        <v>0</v>
      </c>
      <c r="BD145" s="6">
        <v>0</v>
      </c>
      <c r="BE145" s="19" t="s">
        <v>70</v>
      </c>
      <c r="BF145" s="20">
        <v>0</v>
      </c>
      <c r="BG145" s="20">
        <v>0</v>
      </c>
      <c r="BH145" s="19" t="s">
        <v>70</v>
      </c>
      <c r="BI145" s="19">
        <v>0</v>
      </c>
      <c r="BJ145" s="19" t="s">
        <v>70</v>
      </c>
      <c r="BK145" s="20">
        <v>0</v>
      </c>
      <c r="BL145" s="20">
        <v>0</v>
      </c>
      <c r="BM145" s="19" t="s">
        <v>70</v>
      </c>
      <c r="BN145" s="6">
        <v>0</v>
      </c>
      <c r="BO145" s="20">
        <v>0</v>
      </c>
      <c r="BP145" s="68">
        <f t="shared" si="4"/>
        <v>0</v>
      </c>
      <c r="BQ145" s="68">
        <f t="shared" si="5"/>
        <v>0</v>
      </c>
    </row>
    <row r="146" spans="1:69" ht="13.5" thickBot="1" x14ac:dyDescent="0.25">
      <c r="A146" s="10" t="s">
        <v>79</v>
      </c>
      <c r="B146" s="3" t="s">
        <v>230</v>
      </c>
      <c r="C146" s="4" t="s">
        <v>84</v>
      </c>
      <c r="D146" s="4" t="s">
        <v>73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18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70</v>
      </c>
      <c r="AO146" s="5">
        <v>150</v>
      </c>
      <c r="AP146" s="5">
        <v>220</v>
      </c>
      <c r="AQ146" s="5">
        <v>44</v>
      </c>
      <c r="AR146" s="5">
        <v>8756</v>
      </c>
      <c r="AS146" s="5">
        <v>1</v>
      </c>
      <c r="AT146" s="5">
        <v>0</v>
      </c>
      <c r="AU146" s="5">
        <v>0</v>
      </c>
      <c r="AV146" s="6">
        <v>0</v>
      </c>
      <c r="AW146" s="6">
        <v>0</v>
      </c>
      <c r="AX146" s="6">
        <v>0</v>
      </c>
      <c r="AY146" s="6">
        <v>0</v>
      </c>
      <c r="AZ146" s="6">
        <v>0</v>
      </c>
      <c r="BA146" s="5">
        <v>0</v>
      </c>
      <c r="BB146" s="6">
        <v>0</v>
      </c>
      <c r="BC146" s="6">
        <v>2</v>
      </c>
      <c r="BD146" s="6">
        <v>1</v>
      </c>
      <c r="BE146" s="19" t="s">
        <v>70</v>
      </c>
      <c r="BF146" s="20">
        <v>0</v>
      </c>
      <c r="BG146" s="20">
        <v>220</v>
      </c>
      <c r="BH146" s="19" t="s">
        <v>70</v>
      </c>
      <c r="BI146" s="19">
        <v>8756</v>
      </c>
      <c r="BJ146" s="19" t="s">
        <v>70</v>
      </c>
      <c r="BK146" s="20">
        <v>0</v>
      </c>
      <c r="BL146" s="20">
        <v>0</v>
      </c>
      <c r="BM146" s="19" t="s">
        <v>70</v>
      </c>
      <c r="BN146" s="6">
        <v>220</v>
      </c>
      <c r="BO146" s="20">
        <v>44</v>
      </c>
      <c r="BP146" s="68">
        <f t="shared" si="4"/>
        <v>8756</v>
      </c>
      <c r="BQ146" s="68">
        <f t="shared" si="5"/>
        <v>0</v>
      </c>
    </row>
    <row r="147" spans="1:69" ht="13.5" thickBot="1" x14ac:dyDescent="0.25">
      <c r="A147" s="10" t="s">
        <v>79</v>
      </c>
      <c r="B147" s="3" t="s">
        <v>231</v>
      </c>
      <c r="C147" s="4" t="s">
        <v>80</v>
      </c>
      <c r="D147" s="4" t="s">
        <v>73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18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6">
        <v>0</v>
      </c>
      <c r="AW147" s="6">
        <v>0</v>
      </c>
      <c r="AX147" s="6">
        <v>0</v>
      </c>
      <c r="AY147" s="6">
        <v>0</v>
      </c>
      <c r="AZ147" s="6">
        <v>0</v>
      </c>
      <c r="BA147" s="5">
        <v>0</v>
      </c>
      <c r="BB147" s="6">
        <v>0</v>
      </c>
      <c r="BC147" s="6">
        <v>0</v>
      </c>
      <c r="BD147" s="6">
        <v>0</v>
      </c>
      <c r="BE147" s="19" t="s">
        <v>70</v>
      </c>
      <c r="BF147" s="20">
        <v>0</v>
      </c>
      <c r="BG147" s="20">
        <v>0</v>
      </c>
      <c r="BH147" s="19" t="s">
        <v>70</v>
      </c>
      <c r="BI147" s="19">
        <v>0</v>
      </c>
      <c r="BJ147" s="19" t="s">
        <v>70</v>
      </c>
      <c r="BK147" s="20">
        <v>0</v>
      </c>
      <c r="BL147" s="20">
        <v>0</v>
      </c>
      <c r="BM147" s="19" t="s">
        <v>70</v>
      </c>
      <c r="BN147" s="6">
        <v>0</v>
      </c>
      <c r="BO147" s="20">
        <v>0</v>
      </c>
      <c r="BP147" s="68">
        <f t="shared" si="4"/>
        <v>0</v>
      </c>
      <c r="BQ147" s="68">
        <f t="shared" si="5"/>
        <v>0</v>
      </c>
    </row>
    <row r="148" spans="1:69" ht="13.5" thickBot="1" x14ac:dyDescent="0.25">
      <c r="A148" s="10" t="s">
        <v>79</v>
      </c>
      <c r="B148" s="3" t="s">
        <v>232</v>
      </c>
      <c r="C148" s="4" t="s">
        <v>84</v>
      </c>
      <c r="D148" s="4" t="s">
        <v>73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18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22</v>
      </c>
      <c r="AU148" s="5">
        <v>0</v>
      </c>
      <c r="AV148" s="6">
        <v>0</v>
      </c>
      <c r="AW148" s="6">
        <v>0</v>
      </c>
      <c r="AX148" s="6">
        <v>0</v>
      </c>
      <c r="AY148" s="6">
        <v>4.4000000000000004</v>
      </c>
      <c r="AZ148" s="6">
        <v>924.00000000000011</v>
      </c>
      <c r="BA148" s="5">
        <v>1</v>
      </c>
      <c r="BB148" s="6">
        <v>22</v>
      </c>
      <c r="BC148" s="6">
        <v>0</v>
      </c>
      <c r="BD148" s="6">
        <v>0</v>
      </c>
      <c r="BE148" s="19" t="s">
        <v>70</v>
      </c>
      <c r="BF148" s="20">
        <v>0</v>
      </c>
      <c r="BG148" s="20">
        <v>0</v>
      </c>
      <c r="BH148" s="19" t="s">
        <v>70</v>
      </c>
      <c r="BI148" s="19">
        <v>875.6</v>
      </c>
      <c r="BJ148" s="19" t="s">
        <v>70</v>
      </c>
      <c r="BK148" s="20">
        <v>0</v>
      </c>
      <c r="BL148" s="20">
        <v>22</v>
      </c>
      <c r="BM148" s="19" t="s">
        <v>70</v>
      </c>
      <c r="BN148" s="6">
        <v>22</v>
      </c>
      <c r="BO148" s="20">
        <v>4.4000000000000004</v>
      </c>
      <c r="BP148" s="68">
        <f t="shared" si="4"/>
        <v>924.00000000000011</v>
      </c>
      <c r="BQ148" s="68">
        <f t="shared" si="5"/>
        <v>-48.400000000000091</v>
      </c>
    </row>
    <row r="149" spans="1:69" ht="13.5" thickBot="1" x14ac:dyDescent="0.25">
      <c r="A149" s="10" t="s">
        <v>79</v>
      </c>
      <c r="B149" s="3" t="s">
        <v>233</v>
      </c>
      <c r="C149" s="4" t="s">
        <v>84</v>
      </c>
      <c r="D149" s="4" t="s">
        <v>73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18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6">
        <v>0</v>
      </c>
      <c r="AW149" s="6">
        <v>0</v>
      </c>
      <c r="AX149" s="6">
        <v>0</v>
      </c>
      <c r="AY149" s="6">
        <v>0</v>
      </c>
      <c r="AZ149" s="6">
        <v>0</v>
      </c>
      <c r="BA149" s="5">
        <v>0</v>
      </c>
      <c r="BB149" s="6">
        <v>0</v>
      </c>
      <c r="BC149" s="6">
        <v>0</v>
      </c>
      <c r="BD149" s="6">
        <v>0</v>
      </c>
      <c r="BE149" s="19" t="s">
        <v>70</v>
      </c>
      <c r="BF149" s="20">
        <v>0</v>
      </c>
      <c r="BG149" s="20">
        <v>0</v>
      </c>
      <c r="BH149" s="19" t="s">
        <v>70</v>
      </c>
      <c r="BI149" s="19">
        <v>0</v>
      </c>
      <c r="BJ149" s="19" t="s">
        <v>70</v>
      </c>
      <c r="BK149" s="20">
        <v>0</v>
      </c>
      <c r="BL149" s="20">
        <v>0</v>
      </c>
      <c r="BM149" s="19" t="s">
        <v>70</v>
      </c>
      <c r="BN149" s="6">
        <v>0</v>
      </c>
      <c r="BO149" s="20">
        <v>0</v>
      </c>
      <c r="BP149" s="68">
        <f t="shared" si="4"/>
        <v>0</v>
      </c>
      <c r="BQ149" s="68">
        <f t="shared" si="5"/>
        <v>0</v>
      </c>
    </row>
    <row r="150" spans="1:69" ht="13.5" thickBot="1" x14ac:dyDescent="0.25">
      <c r="A150" s="10" t="s">
        <v>79</v>
      </c>
      <c r="B150" s="3" t="s">
        <v>234</v>
      </c>
      <c r="C150" s="4" t="s">
        <v>84</v>
      </c>
      <c r="D150" s="4" t="s">
        <v>73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18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6">
        <v>0</v>
      </c>
      <c r="AW150" s="6">
        <v>0</v>
      </c>
      <c r="AX150" s="6">
        <v>0</v>
      </c>
      <c r="AY150" s="6">
        <v>0</v>
      </c>
      <c r="AZ150" s="6">
        <v>0</v>
      </c>
      <c r="BA150" s="5">
        <v>0</v>
      </c>
      <c r="BB150" s="6">
        <v>0</v>
      </c>
      <c r="BC150" s="6">
        <v>0</v>
      </c>
      <c r="BD150" s="6">
        <v>0</v>
      </c>
      <c r="BE150" s="19" t="s">
        <v>70</v>
      </c>
      <c r="BF150" s="20">
        <v>0</v>
      </c>
      <c r="BG150" s="20">
        <v>0</v>
      </c>
      <c r="BH150" s="19" t="s">
        <v>70</v>
      </c>
      <c r="BI150" s="19">
        <v>0</v>
      </c>
      <c r="BJ150" s="19" t="s">
        <v>70</v>
      </c>
      <c r="BK150" s="20">
        <v>0</v>
      </c>
      <c r="BL150" s="20">
        <v>0</v>
      </c>
      <c r="BM150" s="19" t="s">
        <v>70</v>
      </c>
      <c r="BN150" s="6">
        <v>0</v>
      </c>
      <c r="BO150" s="20">
        <v>0</v>
      </c>
      <c r="BP150" s="68">
        <f t="shared" si="4"/>
        <v>0</v>
      </c>
      <c r="BQ150" s="68">
        <f t="shared" si="5"/>
        <v>0</v>
      </c>
    </row>
    <row r="151" spans="1:69" ht="13.5" thickBot="1" x14ac:dyDescent="0.25">
      <c r="A151" s="10" t="s">
        <v>79</v>
      </c>
      <c r="B151" s="3" t="s">
        <v>235</v>
      </c>
      <c r="C151" s="4" t="s">
        <v>84</v>
      </c>
      <c r="D151" s="4" t="s">
        <v>73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18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6">
        <v>0</v>
      </c>
      <c r="AW151" s="6">
        <v>0</v>
      </c>
      <c r="AX151" s="6">
        <v>0</v>
      </c>
      <c r="AY151" s="6">
        <v>0</v>
      </c>
      <c r="AZ151" s="6">
        <v>0</v>
      </c>
      <c r="BA151" s="5">
        <v>0</v>
      </c>
      <c r="BB151" s="6">
        <v>0</v>
      </c>
      <c r="BC151" s="6">
        <v>0</v>
      </c>
      <c r="BD151" s="6">
        <v>0</v>
      </c>
      <c r="BE151" s="19" t="s">
        <v>70</v>
      </c>
      <c r="BF151" s="20">
        <v>0</v>
      </c>
      <c r="BG151" s="20">
        <v>0</v>
      </c>
      <c r="BH151" s="19" t="s">
        <v>70</v>
      </c>
      <c r="BI151" s="19">
        <v>0</v>
      </c>
      <c r="BJ151" s="19" t="s">
        <v>70</v>
      </c>
      <c r="BK151" s="20">
        <v>0</v>
      </c>
      <c r="BL151" s="20">
        <v>0</v>
      </c>
      <c r="BM151" s="19" t="s">
        <v>70</v>
      </c>
      <c r="BN151" s="6">
        <v>0</v>
      </c>
      <c r="BO151" s="20">
        <v>0</v>
      </c>
      <c r="BP151" s="68">
        <f t="shared" si="4"/>
        <v>0</v>
      </c>
      <c r="BQ151" s="68">
        <f t="shared" si="5"/>
        <v>0</v>
      </c>
    </row>
    <row r="152" spans="1:69" ht="13.5" thickBot="1" x14ac:dyDescent="0.25">
      <c r="A152" s="10" t="s">
        <v>79</v>
      </c>
      <c r="B152" s="3" t="s">
        <v>236</v>
      </c>
      <c r="C152" s="4" t="s">
        <v>84</v>
      </c>
      <c r="D152" s="4" t="s">
        <v>73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18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18</v>
      </c>
      <c r="AM152" s="5">
        <v>7</v>
      </c>
      <c r="AN152" s="5">
        <v>14</v>
      </c>
      <c r="AO152" s="5">
        <v>5</v>
      </c>
      <c r="AP152" s="5">
        <v>44</v>
      </c>
      <c r="AQ152" s="5">
        <v>8.8000000000000007</v>
      </c>
      <c r="AR152" s="5">
        <v>1751.2</v>
      </c>
      <c r="AS152" s="5">
        <v>1</v>
      </c>
      <c r="AT152" s="5">
        <v>16</v>
      </c>
      <c r="AU152" s="5">
        <v>0</v>
      </c>
      <c r="AV152" s="6">
        <v>0</v>
      </c>
      <c r="AW152" s="6">
        <v>0</v>
      </c>
      <c r="AX152" s="6">
        <v>0</v>
      </c>
      <c r="AY152" s="6">
        <v>3.2</v>
      </c>
      <c r="AZ152" s="6">
        <v>672</v>
      </c>
      <c r="BA152" s="5">
        <v>1</v>
      </c>
      <c r="BB152" s="6">
        <v>16</v>
      </c>
      <c r="BC152" s="6">
        <v>4</v>
      </c>
      <c r="BD152" s="6">
        <v>1</v>
      </c>
      <c r="BE152" s="19" t="s">
        <v>70</v>
      </c>
      <c r="BF152" s="20">
        <v>0</v>
      </c>
      <c r="BG152" s="20">
        <v>44</v>
      </c>
      <c r="BH152" s="19" t="s">
        <v>70</v>
      </c>
      <c r="BI152" s="19">
        <v>2388</v>
      </c>
      <c r="BJ152" s="19" t="s">
        <v>70</v>
      </c>
      <c r="BK152" s="20">
        <v>0</v>
      </c>
      <c r="BL152" s="20">
        <v>16</v>
      </c>
      <c r="BM152" s="19" t="s">
        <v>70</v>
      </c>
      <c r="BN152" s="6">
        <v>60</v>
      </c>
      <c r="BO152" s="20">
        <v>12</v>
      </c>
      <c r="BP152" s="68">
        <f t="shared" si="4"/>
        <v>2423.1999999999998</v>
      </c>
      <c r="BQ152" s="68">
        <f t="shared" si="5"/>
        <v>-35.199999999999818</v>
      </c>
    </row>
    <row r="153" spans="1:69" ht="13.5" thickBot="1" x14ac:dyDescent="0.25">
      <c r="A153" s="10" t="s">
        <v>79</v>
      </c>
      <c r="B153" s="3" t="s">
        <v>237</v>
      </c>
      <c r="C153" s="4" t="s">
        <v>84</v>
      </c>
      <c r="D153" s="4" t="s">
        <v>73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18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11</v>
      </c>
      <c r="AM153" s="5">
        <v>15</v>
      </c>
      <c r="AN153" s="5">
        <v>30</v>
      </c>
      <c r="AO153" s="5">
        <v>10</v>
      </c>
      <c r="AP153" s="5">
        <v>66</v>
      </c>
      <c r="AQ153" s="5">
        <v>13.2</v>
      </c>
      <c r="AR153" s="5">
        <v>2626.7999999999997</v>
      </c>
      <c r="AS153" s="5">
        <v>1</v>
      </c>
      <c r="AT153" s="5">
        <v>10</v>
      </c>
      <c r="AU153" s="5">
        <v>0</v>
      </c>
      <c r="AV153" s="6">
        <v>0</v>
      </c>
      <c r="AW153" s="6">
        <v>0</v>
      </c>
      <c r="AX153" s="6">
        <v>0</v>
      </c>
      <c r="AY153" s="6">
        <v>2</v>
      </c>
      <c r="AZ153" s="6">
        <v>420</v>
      </c>
      <c r="BA153" s="5">
        <v>1</v>
      </c>
      <c r="BB153" s="6">
        <v>10</v>
      </c>
      <c r="BC153" s="6">
        <v>4</v>
      </c>
      <c r="BD153" s="6">
        <v>1</v>
      </c>
      <c r="BE153" s="19" t="s">
        <v>70</v>
      </c>
      <c r="BF153" s="20">
        <v>0</v>
      </c>
      <c r="BG153" s="20">
        <v>66</v>
      </c>
      <c r="BH153" s="19" t="s">
        <v>70</v>
      </c>
      <c r="BI153" s="19">
        <v>3024.7999999999997</v>
      </c>
      <c r="BJ153" s="19" t="s">
        <v>70</v>
      </c>
      <c r="BK153" s="20">
        <v>0</v>
      </c>
      <c r="BL153" s="20">
        <v>10</v>
      </c>
      <c r="BM153" s="19" t="s">
        <v>70</v>
      </c>
      <c r="BN153" s="6">
        <v>76</v>
      </c>
      <c r="BO153" s="20">
        <v>15.2</v>
      </c>
      <c r="BP153" s="68">
        <f t="shared" si="4"/>
        <v>3046.7999999999997</v>
      </c>
      <c r="BQ153" s="68">
        <f t="shared" si="5"/>
        <v>-22</v>
      </c>
    </row>
    <row r="154" spans="1:69" ht="13.5" thickBot="1" x14ac:dyDescent="0.25">
      <c r="A154" s="10" t="s">
        <v>79</v>
      </c>
      <c r="B154" s="3" t="s">
        <v>238</v>
      </c>
      <c r="C154" s="4" t="s">
        <v>84</v>
      </c>
      <c r="D154" s="4" t="s">
        <v>73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18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10</v>
      </c>
      <c r="AM154" s="5">
        <v>20</v>
      </c>
      <c r="AN154" s="5">
        <v>45</v>
      </c>
      <c r="AO154" s="5">
        <v>0</v>
      </c>
      <c r="AP154" s="5">
        <v>75</v>
      </c>
      <c r="AQ154" s="5">
        <v>15</v>
      </c>
      <c r="AR154" s="5">
        <v>2985</v>
      </c>
      <c r="AS154" s="5">
        <v>1</v>
      </c>
      <c r="AT154" s="5">
        <v>0</v>
      </c>
      <c r="AU154" s="5">
        <v>0</v>
      </c>
      <c r="AV154" s="6">
        <v>0</v>
      </c>
      <c r="AW154" s="6">
        <v>0</v>
      </c>
      <c r="AX154" s="6">
        <v>0</v>
      </c>
      <c r="AY154" s="6">
        <v>0</v>
      </c>
      <c r="AZ154" s="6">
        <v>0</v>
      </c>
      <c r="BA154" s="5">
        <v>0</v>
      </c>
      <c r="BB154" s="6">
        <v>0</v>
      </c>
      <c r="BC154" s="6">
        <v>3</v>
      </c>
      <c r="BD154" s="6">
        <v>1</v>
      </c>
      <c r="BE154" s="19" t="s">
        <v>70</v>
      </c>
      <c r="BF154" s="20">
        <v>0</v>
      </c>
      <c r="BG154" s="20">
        <v>75</v>
      </c>
      <c r="BH154" s="19" t="s">
        <v>70</v>
      </c>
      <c r="BI154" s="19">
        <v>2985</v>
      </c>
      <c r="BJ154" s="19" t="s">
        <v>70</v>
      </c>
      <c r="BK154" s="20">
        <v>0</v>
      </c>
      <c r="BL154" s="20">
        <v>0</v>
      </c>
      <c r="BM154" s="19" t="s">
        <v>70</v>
      </c>
      <c r="BN154" s="6">
        <v>75</v>
      </c>
      <c r="BO154" s="20">
        <v>15</v>
      </c>
      <c r="BP154" s="68">
        <f t="shared" si="4"/>
        <v>2985</v>
      </c>
      <c r="BQ154" s="68">
        <f t="shared" si="5"/>
        <v>0</v>
      </c>
    </row>
    <row r="155" spans="1:69" ht="13.5" thickBot="1" x14ac:dyDescent="0.25">
      <c r="A155" s="10" t="s">
        <v>79</v>
      </c>
      <c r="B155" s="3" t="s">
        <v>239</v>
      </c>
      <c r="C155" s="4" t="s">
        <v>84</v>
      </c>
      <c r="D155" s="4" t="s">
        <v>73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18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154</v>
      </c>
      <c r="AN155" s="5">
        <v>0</v>
      </c>
      <c r="AO155" s="5">
        <v>0</v>
      </c>
      <c r="AP155" s="5">
        <v>154</v>
      </c>
      <c r="AQ155" s="5">
        <v>30.8</v>
      </c>
      <c r="AR155" s="5">
        <v>6129.2</v>
      </c>
      <c r="AS155" s="5">
        <v>1</v>
      </c>
      <c r="AT155" s="5">
        <v>0</v>
      </c>
      <c r="AU155" s="5">
        <v>0</v>
      </c>
      <c r="AV155" s="6">
        <v>0</v>
      </c>
      <c r="AW155" s="6">
        <v>0</v>
      </c>
      <c r="AX155" s="6">
        <v>0</v>
      </c>
      <c r="AY155" s="6">
        <v>0</v>
      </c>
      <c r="AZ155" s="6">
        <v>0</v>
      </c>
      <c r="BA155" s="5">
        <v>0</v>
      </c>
      <c r="BB155" s="6">
        <v>0</v>
      </c>
      <c r="BC155" s="6">
        <v>1</v>
      </c>
      <c r="BD155" s="6">
        <v>0</v>
      </c>
      <c r="BE155" s="19" t="s">
        <v>70</v>
      </c>
      <c r="BF155" s="20">
        <v>0</v>
      </c>
      <c r="BG155" s="20">
        <v>154</v>
      </c>
      <c r="BH155" s="19" t="s">
        <v>70</v>
      </c>
      <c r="BI155" s="19">
        <v>6129.2</v>
      </c>
      <c r="BJ155" s="19" t="s">
        <v>70</v>
      </c>
      <c r="BK155" s="20">
        <v>0</v>
      </c>
      <c r="BL155" s="20">
        <v>0</v>
      </c>
      <c r="BM155" s="19" t="s">
        <v>70</v>
      </c>
      <c r="BN155" s="6">
        <v>154</v>
      </c>
      <c r="BO155" s="20">
        <v>30.8</v>
      </c>
      <c r="BP155" s="68">
        <f t="shared" si="4"/>
        <v>6129.2</v>
      </c>
      <c r="BQ155" s="68">
        <f t="shared" si="5"/>
        <v>0</v>
      </c>
    </row>
    <row r="156" spans="1:69" ht="13.5" thickBot="1" x14ac:dyDescent="0.25">
      <c r="A156" s="10" t="s">
        <v>79</v>
      </c>
      <c r="B156" s="3" t="s">
        <v>240</v>
      </c>
      <c r="C156" s="4" t="s">
        <v>84</v>
      </c>
      <c r="D156" s="4" t="s">
        <v>73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18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10</v>
      </c>
      <c r="AL156" s="5">
        <v>0</v>
      </c>
      <c r="AM156" s="5">
        <v>37</v>
      </c>
      <c r="AN156" s="5">
        <v>30</v>
      </c>
      <c r="AO156" s="5">
        <v>20</v>
      </c>
      <c r="AP156" s="5">
        <v>97</v>
      </c>
      <c r="AQ156" s="5">
        <v>19.399999999999999</v>
      </c>
      <c r="AR156" s="5">
        <v>3860.6</v>
      </c>
      <c r="AS156" s="5">
        <v>1</v>
      </c>
      <c r="AT156" s="5">
        <v>20</v>
      </c>
      <c r="AU156" s="5">
        <v>10</v>
      </c>
      <c r="AV156" s="6">
        <v>0</v>
      </c>
      <c r="AW156" s="6">
        <v>0</v>
      </c>
      <c r="AX156" s="6">
        <v>0</v>
      </c>
      <c r="AY156" s="6">
        <v>6</v>
      </c>
      <c r="AZ156" s="6">
        <v>1260</v>
      </c>
      <c r="BA156" s="5">
        <v>1</v>
      </c>
      <c r="BB156" s="6">
        <v>30</v>
      </c>
      <c r="BC156" s="6">
        <v>4</v>
      </c>
      <c r="BD156" s="6">
        <v>1</v>
      </c>
      <c r="BE156" s="19" t="s">
        <v>70</v>
      </c>
      <c r="BF156" s="20">
        <v>0</v>
      </c>
      <c r="BG156" s="20">
        <v>97</v>
      </c>
      <c r="BH156" s="19" t="s">
        <v>70</v>
      </c>
      <c r="BI156" s="19">
        <v>5054.5999999999995</v>
      </c>
      <c r="BJ156" s="19" t="s">
        <v>70</v>
      </c>
      <c r="BK156" s="20">
        <v>10</v>
      </c>
      <c r="BL156" s="20">
        <v>20</v>
      </c>
      <c r="BM156" s="19">
        <v>2</v>
      </c>
      <c r="BN156" s="6">
        <v>127</v>
      </c>
      <c r="BO156" s="20">
        <v>25.4</v>
      </c>
      <c r="BP156" s="68">
        <f t="shared" si="4"/>
        <v>5120.6000000000004</v>
      </c>
      <c r="BQ156" s="68">
        <f t="shared" si="5"/>
        <v>-66.000000000000909</v>
      </c>
    </row>
    <row r="157" spans="1:69" ht="13.5" thickBot="1" x14ac:dyDescent="0.25">
      <c r="A157" s="10" t="s">
        <v>79</v>
      </c>
      <c r="B157" s="3" t="s">
        <v>241</v>
      </c>
      <c r="C157" s="4" t="s">
        <v>84</v>
      </c>
      <c r="D157" s="4" t="s">
        <v>73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18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5</v>
      </c>
      <c r="AN157" s="5">
        <v>0</v>
      </c>
      <c r="AO157" s="5">
        <v>0</v>
      </c>
      <c r="AP157" s="5">
        <v>5</v>
      </c>
      <c r="AQ157" s="5">
        <v>1</v>
      </c>
      <c r="AR157" s="5">
        <v>199</v>
      </c>
      <c r="AS157" s="5">
        <v>1</v>
      </c>
      <c r="AT157" s="5">
        <v>10</v>
      </c>
      <c r="AU157" s="5">
        <v>10</v>
      </c>
      <c r="AV157" s="6">
        <v>0</v>
      </c>
      <c r="AW157" s="6">
        <v>0</v>
      </c>
      <c r="AX157" s="6">
        <v>0</v>
      </c>
      <c r="AY157" s="6">
        <v>4</v>
      </c>
      <c r="AZ157" s="6">
        <v>840</v>
      </c>
      <c r="BA157" s="5">
        <v>1</v>
      </c>
      <c r="BB157" s="6">
        <v>20</v>
      </c>
      <c r="BC157" s="6">
        <v>1</v>
      </c>
      <c r="BD157" s="6">
        <v>0</v>
      </c>
      <c r="BE157" s="19" t="s">
        <v>70</v>
      </c>
      <c r="BF157" s="20">
        <v>0</v>
      </c>
      <c r="BG157" s="20">
        <v>5</v>
      </c>
      <c r="BH157" s="19" t="s">
        <v>70</v>
      </c>
      <c r="BI157" s="19">
        <v>995</v>
      </c>
      <c r="BJ157" s="19" t="s">
        <v>70</v>
      </c>
      <c r="BK157" s="20">
        <v>0</v>
      </c>
      <c r="BL157" s="20">
        <v>10</v>
      </c>
      <c r="BM157" s="19" t="s">
        <v>70</v>
      </c>
      <c r="BN157" s="6">
        <v>25</v>
      </c>
      <c r="BO157" s="20">
        <v>5</v>
      </c>
      <c r="BP157" s="68">
        <f t="shared" si="4"/>
        <v>1039</v>
      </c>
      <c r="BQ157" s="68">
        <f t="shared" si="5"/>
        <v>-44</v>
      </c>
    </row>
    <row r="158" spans="1:69" ht="13.5" thickBot="1" x14ac:dyDescent="0.25">
      <c r="A158" s="10" t="s">
        <v>79</v>
      </c>
      <c r="B158" s="3" t="s">
        <v>242</v>
      </c>
      <c r="C158" s="4" t="s">
        <v>80</v>
      </c>
      <c r="D158" s="4" t="s">
        <v>73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18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30</v>
      </c>
      <c r="AN158" s="5">
        <v>30</v>
      </c>
      <c r="AO158" s="5">
        <v>0</v>
      </c>
      <c r="AP158" s="5">
        <v>60</v>
      </c>
      <c r="AQ158" s="5">
        <v>12</v>
      </c>
      <c r="AR158" s="5">
        <v>2388</v>
      </c>
      <c r="AS158" s="5">
        <v>1</v>
      </c>
      <c r="AT158" s="5">
        <v>0</v>
      </c>
      <c r="AU158" s="5">
        <v>0</v>
      </c>
      <c r="AV158" s="6">
        <v>0</v>
      </c>
      <c r="AW158" s="6">
        <v>0</v>
      </c>
      <c r="AX158" s="6">
        <v>0</v>
      </c>
      <c r="AY158" s="6">
        <v>0</v>
      </c>
      <c r="AZ158" s="6">
        <v>0</v>
      </c>
      <c r="BA158" s="5">
        <v>0</v>
      </c>
      <c r="BB158" s="6">
        <v>0</v>
      </c>
      <c r="BC158" s="6">
        <v>2</v>
      </c>
      <c r="BD158" s="6">
        <v>1</v>
      </c>
      <c r="BE158" s="19" t="s">
        <v>70</v>
      </c>
      <c r="BF158" s="20">
        <v>0</v>
      </c>
      <c r="BG158" s="20">
        <v>60</v>
      </c>
      <c r="BH158" s="19" t="s">
        <v>70</v>
      </c>
      <c r="BI158" s="19">
        <v>2388</v>
      </c>
      <c r="BJ158" s="19" t="s">
        <v>70</v>
      </c>
      <c r="BK158" s="20">
        <v>0</v>
      </c>
      <c r="BL158" s="20">
        <v>0</v>
      </c>
      <c r="BM158" s="19" t="s">
        <v>70</v>
      </c>
      <c r="BN158" s="6">
        <v>60</v>
      </c>
      <c r="BO158" s="20">
        <v>12</v>
      </c>
      <c r="BP158" s="68">
        <f t="shared" si="4"/>
        <v>2388</v>
      </c>
      <c r="BQ158" s="68">
        <f t="shared" si="5"/>
        <v>0</v>
      </c>
    </row>
    <row r="159" spans="1:69" ht="13.5" thickBot="1" x14ac:dyDescent="0.25">
      <c r="A159" s="10" t="s">
        <v>79</v>
      </c>
      <c r="B159" s="3" t="s">
        <v>243</v>
      </c>
      <c r="C159" s="4" t="s">
        <v>84</v>
      </c>
      <c r="D159" s="4" t="s">
        <v>73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18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10</v>
      </c>
      <c r="AN159" s="5">
        <v>37</v>
      </c>
      <c r="AO159" s="5">
        <v>0</v>
      </c>
      <c r="AP159" s="5">
        <v>47</v>
      </c>
      <c r="AQ159" s="5">
        <v>9.4</v>
      </c>
      <c r="AR159" s="5">
        <v>1870.6000000000001</v>
      </c>
      <c r="AS159" s="5">
        <v>1</v>
      </c>
      <c r="AT159" s="5">
        <v>0</v>
      </c>
      <c r="AU159" s="5">
        <v>0</v>
      </c>
      <c r="AV159" s="6">
        <v>0</v>
      </c>
      <c r="AW159" s="6">
        <v>0</v>
      </c>
      <c r="AX159" s="6">
        <v>0</v>
      </c>
      <c r="AY159" s="6">
        <v>0</v>
      </c>
      <c r="AZ159" s="6">
        <v>0</v>
      </c>
      <c r="BA159" s="5">
        <v>0</v>
      </c>
      <c r="BB159" s="6">
        <v>0</v>
      </c>
      <c r="BC159" s="6">
        <v>2</v>
      </c>
      <c r="BD159" s="6">
        <v>1</v>
      </c>
      <c r="BE159" s="19" t="s">
        <v>70</v>
      </c>
      <c r="BF159" s="20">
        <v>0</v>
      </c>
      <c r="BG159" s="20">
        <v>47</v>
      </c>
      <c r="BH159" s="19" t="s">
        <v>70</v>
      </c>
      <c r="BI159" s="19">
        <v>1870.6000000000001</v>
      </c>
      <c r="BJ159" s="19" t="s">
        <v>70</v>
      </c>
      <c r="BK159" s="20">
        <v>0</v>
      </c>
      <c r="BL159" s="20">
        <v>0</v>
      </c>
      <c r="BM159" s="19" t="s">
        <v>70</v>
      </c>
      <c r="BN159" s="6">
        <v>47</v>
      </c>
      <c r="BO159" s="20">
        <v>9.4</v>
      </c>
      <c r="BP159" s="68">
        <f t="shared" si="4"/>
        <v>1870.6000000000001</v>
      </c>
      <c r="BQ159" s="68">
        <f t="shared" si="5"/>
        <v>0</v>
      </c>
    </row>
    <row r="160" spans="1:69" ht="13.5" thickBot="1" x14ac:dyDescent="0.25">
      <c r="A160" s="10" t="s">
        <v>79</v>
      </c>
      <c r="B160" s="3" t="s">
        <v>244</v>
      </c>
      <c r="C160" s="4" t="s">
        <v>80</v>
      </c>
      <c r="D160" s="4" t="s">
        <v>73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18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25</v>
      </c>
      <c r="AN160" s="5">
        <v>15</v>
      </c>
      <c r="AO160" s="5">
        <v>20</v>
      </c>
      <c r="AP160" s="5">
        <v>60</v>
      </c>
      <c r="AQ160" s="5">
        <v>12</v>
      </c>
      <c r="AR160" s="5">
        <v>2388</v>
      </c>
      <c r="AS160" s="5">
        <v>1</v>
      </c>
      <c r="AT160" s="5">
        <v>25</v>
      </c>
      <c r="AU160" s="5">
        <v>10</v>
      </c>
      <c r="AV160" s="6">
        <v>0</v>
      </c>
      <c r="AW160" s="6">
        <v>0</v>
      </c>
      <c r="AX160" s="6">
        <v>0</v>
      </c>
      <c r="AY160" s="6">
        <v>7</v>
      </c>
      <c r="AZ160" s="6">
        <v>1470</v>
      </c>
      <c r="BA160" s="5">
        <v>1</v>
      </c>
      <c r="BB160" s="6">
        <v>35</v>
      </c>
      <c r="BC160" s="6">
        <v>3</v>
      </c>
      <c r="BD160" s="6">
        <v>1</v>
      </c>
      <c r="BE160" s="19" t="s">
        <v>70</v>
      </c>
      <c r="BF160" s="20">
        <v>0</v>
      </c>
      <c r="BG160" s="20">
        <v>60</v>
      </c>
      <c r="BH160" s="19" t="s">
        <v>70</v>
      </c>
      <c r="BI160" s="19">
        <v>3781</v>
      </c>
      <c r="BJ160" s="19" t="s">
        <v>70</v>
      </c>
      <c r="BK160" s="20">
        <v>0</v>
      </c>
      <c r="BL160" s="20">
        <v>25</v>
      </c>
      <c r="BM160" s="19" t="s">
        <v>70</v>
      </c>
      <c r="BN160" s="6">
        <v>95</v>
      </c>
      <c r="BO160" s="20">
        <v>19</v>
      </c>
      <c r="BP160" s="68">
        <f t="shared" si="4"/>
        <v>3858</v>
      </c>
      <c r="BQ160" s="68">
        <f t="shared" si="5"/>
        <v>-77</v>
      </c>
    </row>
    <row r="161" spans="1:69" ht="13.5" thickBot="1" x14ac:dyDescent="0.25">
      <c r="A161" s="10" t="s">
        <v>79</v>
      </c>
      <c r="B161" s="3" t="s">
        <v>245</v>
      </c>
      <c r="C161" s="4" t="s">
        <v>84</v>
      </c>
      <c r="D161" s="4" t="s">
        <v>73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18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6">
        <v>0</v>
      </c>
      <c r="AW161" s="6">
        <v>0</v>
      </c>
      <c r="AX161" s="6">
        <v>0</v>
      </c>
      <c r="AY161" s="6">
        <v>0</v>
      </c>
      <c r="AZ161" s="6">
        <v>0</v>
      </c>
      <c r="BA161" s="5">
        <v>0</v>
      </c>
      <c r="BB161" s="6">
        <v>0</v>
      </c>
      <c r="BC161" s="6">
        <v>0</v>
      </c>
      <c r="BD161" s="6">
        <v>0</v>
      </c>
      <c r="BE161" s="19" t="s">
        <v>70</v>
      </c>
      <c r="BF161" s="20">
        <v>0</v>
      </c>
      <c r="BG161" s="20">
        <v>0</v>
      </c>
      <c r="BH161" s="19" t="s">
        <v>70</v>
      </c>
      <c r="BI161" s="19">
        <v>0</v>
      </c>
      <c r="BJ161" s="19" t="s">
        <v>70</v>
      </c>
      <c r="BK161" s="20">
        <v>0</v>
      </c>
      <c r="BL161" s="20">
        <v>0</v>
      </c>
      <c r="BM161" s="19" t="s">
        <v>70</v>
      </c>
      <c r="BN161" s="6">
        <v>0</v>
      </c>
      <c r="BO161" s="20">
        <v>0</v>
      </c>
      <c r="BP161" s="68">
        <f t="shared" si="4"/>
        <v>0</v>
      </c>
      <c r="BQ161" s="68">
        <f t="shared" si="5"/>
        <v>0</v>
      </c>
    </row>
    <row r="162" spans="1:69" ht="13.5" thickBot="1" x14ac:dyDescent="0.25">
      <c r="A162" s="10" t="s">
        <v>79</v>
      </c>
      <c r="B162" s="3" t="s">
        <v>246</v>
      </c>
      <c r="C162" s="4" t="s">
        <v>80</v>
      </c>
      <c r="D162" s="4" t="s">
        <v>73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18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20</v>
      </c>
      <c r="AO162" s="5">
        <v>44</v>
      </c>
      <c r="AP162" s="5">
        <v>64</v>
      </c>
      <c r="AQ162" s="5">
        <v>12.8</v>
      </c>
      <c r="AR162" s="5">
        <v>2547.2000000000003</v>
      </c>
      <c r="AS162" s="5">
        <v>1</v>
      </c>
      <c r="AT162" s="5">
        <v>18</v>
      </c>
      <c r="AU162" s="5">
        <v>0</v>
      </c>
      <c r="AV162" s="6">
        <v>0</v>
      </c>
      <c r="AW162" s="6">
        <v>0</v>
      </c>
      <c r="AX162" s="6">
        <v>0</v>
      </c>
      <c r="AY162" s="6">
        <v>3.6</v>
      </c>
      <c r="AZ162" s="6">
        <v>756</v>
      </c>
      <c r="BA162" s="5">
        <v>1</v>
      </c>
      <c r="BB162" s="6">
        <v>18</v>
      </c>
      <c r="BC162" s="6">
        <v>2</v>
      </c>
      <c r="BD162" s="6">
        <v>1</v>
      </c>
      <c r="BE162" s="19" t="s">
        <v>70</v>
      </c>
      <c r="BF162" s="20">
        <v>0</v>
      </c>
      <c r="BG162" s="20">
        <v>64</v>
      </c>
      <c r="BH162" s="19" t="s">
        <v>70</v>
      </c>
      <c r="BI162" s="19">
        <v>3263.6</v>
      </c>
      <c r="BJ162" s="19" t="s">
        <v>70</v>
      </c>
      <c r="BK162" s="20">
        <v>0</v>
      </c>
      <c r="BL162" s="20">
        <v>18</v>
      </c>
      <c r="BM162" s="19" t="s">
        <v>70</v>
      </c>
      <c r="BN162" s="6">
        <v>82</v>
      </c>
      <c r="BO162" s="20">
        <v>16.399999999999999</v>
      </c>
      <c r="BP162" s="68">
        <f t="shared" si="4"/>
        <v>3303.2000000000003</v>
      </c>
      <c r="BQ162" s="68">
        <f t="shared" si="5"/>
        <v>-39.600000000000364</v>
      </c>
    </row>
    <row r="163" spans="1:69" ht="13.5" thickBot="1" x14ac:dyDescent="0.25">
      <c r="A163" s="10" t="s">
        <v>79</v>
      </c>
      <c r="B163" s="3" t="s">
        <v>247</v>
      </c>
      <c r="C163" s="4" t="s">
        <v>80</v>
      </c>
      <c r="D163" s="4" t="s">
        <v>73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18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11</v>
      </c>
      <c r="AO163" s="5">
        <v>0</v>
      </c>
      <c r="AP163" s="5">
        <v>11</v>
      </c>
      <c r="AQ163" s="5">
        <v>2.2000000000000002</v>
      </c>
      <c r="AR163" s="5">
        <v>437.8</v>
      </c>
      <c r="AS163" s="5">
        <v>1</v>
      </c>
      <c r="AT163" s="5">
        <v>0</v>
      </c>
      <c r="AU163" s="5">
        <v>0</v>
      </c>
      <c r="AV163" s="6">
        <v>0</v>
      </c>
      <c r="AW163" s="6">
        <v>0</v>
      </c>
      <c r="AX163" s="6">
        <v>0</v>
      </c>
      <c r="AY163" s="6">
        <v>0</v>
      </c>
      <c r="AZ163" s="6">
        <v>0</v>
      </c>
      <c r="BA163" s="5">
        <v>0</v>
      </c>
      <c r="BB163" s="6">
        <v>0</v>
      </c>
      <c r="BC163" s="6">
        <v>1</v>
      </c>
      <c r="BD163" s="6">
        <v>0</v>
      </c>
      <c r="BE163" s="19" t="s">
        <v>70</v>
      </c>
      <c r="BF163" s="20">
        <v>0</v>
      </c>
      <c r="BG163" s="20">
        <v>11</v>
      </c>
      <c r="BH163" s="19" t="s">
        <v>70</v>
      </c>
      <c r="BI163" s="19">
        <v>437.8</v>
      </c>
      <c r="BJ163" s="19" t="s">
        <v>70</v>
      </c>
      <c r="BK163" s="20">
        <v>0</v>
      </c>
      <c r="BL163" s="20">
        <v>0</v>
      </c>
      <c r="BM163" s="19" t="s">
        <v>70</v>
      </c>
      <c r="BN163" s="6">
        <v>11</v>
      </c>
      <c r="BO163" s="20">
        <v>2.2000000000000002</v>
      </c>
      <c r="BP163" s="68">
        <f t="shared" si="4"/>
        <v>437.8</v>
      </c>
      <c r="BQ163" s="68">
        <f t="shared" si="5"/>
        <v>0</v>
      </c>
    </row>
    <row r="164" spans="1:69" ht="13.5" thickBot="1" x14ac:dyDescent="0.25">
      <c r="A164" s="10" t="s">
        <v>79</v>
      </c>
      <c r="B164" s="3" t="s">
        <v>248</v>
      </c>
      <c r="C164" s="4" t="s">
        <v>80</v>
      </c>
      <c r="D164" s="4" t="s">
        <v>73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18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60</v>
      </c>
      <c r="AO164" s="5">
        <v>0</v>
      </c>
      <c r="AP164" s="5">
        <v>60</v>
      </c>
      <c r="AQ164" s="5">
        <v>12</v>
      </c>
      <c r="AR164" s="5">
        <v>2388</v>
      </c>
      <c r="AS164" s="5">
        <v>1</v>
      </c>
      <c r="AT164" s="5">
        <v>0</v>
      </c>
      <c r="AU164" s="5">
        <v>45</v>
      </c>
      <c r="AV164" s="6">
        <v>0</v>
      </c>
      <c r="AW164" s="6">
        <v>0</v>
      </c>
      <c r="AX164" s="6">
        <v>0</v>
      </c>
      <c r="AY164" s="6">
        <v>9</v>
      </c>
      <c r="AZ164" s="6">
        <v>1890</v>
      </c>
      <c r="BA164" s="5">
        <v>1</v>
      </c>
      <c r="BB164" s="6">
        <v>45</v>
      </c>
      <c r="BC164" s="6">
        <v>1</v>
      </c>
      <c r="BD164" s="6">
        <v>0</v>
      </c>
      <c r="BE164" s="19" t="s">
        <v>70</v>
      </c>
      <c r="BF164" s="20">
        <v>0</v>
      </c>
      <c r="BG164" s="20">
        <v>60</v>
      </c>
      <c r="BH164" s="19" t="s">
        <v>70</v>
      </c>
      <c r="BI164" s="19">
        <v>4179</v>
      </c>
      <c r="BJ164" s="19" t="s">
        <v>70</v>
      </c>
      <c r="BK164" s="20">
        <v>0</v>
      </c>
      <c r="BL164" s="20">
        <v>0</v>
      </c>
      <c r="BM164" s="19" t="s">
        <v>70</v>
      </c>
      <c r="BN164" s="6">
        <v>105</v>
      </c>
      <c r="BO164" s="20">
        <v>21</v>
      </c>
      <c r="BP164" s="68">
        <f t="shared" si="4"/>
        <v>4278</v>
      </c>
      <c r="BQ164" s="68">
        <f t="shared" si="5"/>
        <v>-99</v>
      </c>
    </row>
    <row r="165" spans="1:69" ht="13.5" thickBot="1" x14ac:dyDescent="0.25">
      <c r="A165" s="10" t="s">
        <v>79</v>
      </c>
      <c r="B165" s="3" t="s">
        <v>249</v>
      </c>
      <c r="C165" s="4" t="s">
        <v>80</v>
      </c>
      <c r="D165" s="4" t="s">
        <v>73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18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15</v>
      </c>
      <c r="AO165" s="5">
        <v>0</v>
      </c>
      <c r="AP165" s="5">
        <v>15</v>
      </c>
      <c r="AQ165" s="5">
        <v>3</v>
      </c>
      <c r="AR165" s="5">
        <v>597</v>
      </c>
      <c r="AS165" s="5">
        <v>1</v>
      </c>
      <c r="AT165" s="5">
        <v>20</v>
      </c>
      <c r="AU165" s="5">
        <v>0</v>
      </c>
      <c r="AV165" s="6">
        <v>0</v>
      </c>
      <c r="AW165" s="6">
        <v>0</v>
      </c>
      <c r="AX165" s="6">
        <v>0</v>
      </c>
      <c r="AY165" s="6">
        <v>4</v>
      </c>
      <c r="AZ165" s="6">
        <v>840</v>
      </c>
      <c r="BA165" s="5">
        <v>1</v>
      </c>
      <c r="BB165" s="6">
        <v>20</v>
      </c>
      <c r="BC165" s="6">
        <v>1</v>
      </c>
      <c r="BD165" s="6">
        <v>0</v>
      </c>
      <c r="BE165" s="19" t="s">
        <v>70</v>
      </c>
      <c r="BF165" s="20">
        <v>0</v>
      </c>
      <c r="BG165" s="20">
        <v>15</v>
      </c>
      <c r="BH165" s="19" t="s">
        <v>70</v>
      </c>
      <c r="BI165" s="19">
        <v>1393</v>
      </c>
      <c r="BJ165" s="19" t="s">
        <v>70</v>
      </c>
      <c r="BK165" s="20">
        <v>0</v>
      </c>
      <c r="BL165" s="20">
        <v>20</v>
      </c>
      <c r="BM165" s="19" t="s">
        <v>70</v>
      </c>
      <c r="BN165" s="6">
        <v>35</v>
      </c>
      <c r="BO165" s="20">
        <v>7</v>
      </c>
      <c r="BP165" s="68">
        <f t="shared" si="4"/>
        <v>1437</v>
      </c>
      <c r="BQ165" s="68">
        <f t="shared" si="5"/>
        <v>-44</v>
      </c>
    </row>
    <row r="166" spans="1:69" ht="13.5" thickBot="1" x14ac:dyDescent="0.25">
      <c r="A166" s="10" t="s">
        <v>79</v>
      </c>
      <c r="B166" s="3" t="s">
        <v>250</v>
      </c>
      <c r="C166" s="4" t="s">
        <v>80</v>
      </c>
      <c r="D166" s="4" t="s">
        <v>73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18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10</v>
      </c>
      <c r="AO166" s="5">
        <v>0</v>
      </c>
      <c r="AP166" s="5">
        <v>10</v>
      </c>
      <c r="AQ166" s="5">
        <v>2</v>
      </c>
      <c r="AR166" s="5">
        <v>398</v>
      </c>
      <c r="AS166" s="5">
        <v>1</v>
      </c>
      <c r="AT166" s="5">
        <v>0</v>
      </c>
      <c r="AU166" s="5">
        <v>0</v>
      </c>
      <c r="AV166" s="6">
        <v>0</v>
      </c>
      <c r="AW166" s="6">
        <v>0</v>
      </c>
      <c r="AX166" s="6">
        <v>0</v>
      </c>
      <c r="AY166" s="6">
        <v>0</v>
      </c>
      <c r="AZ166" s="6">
        <v>0</v>
      </c>
      <c r="BA166" s="5">
        <v>0</v>
      </c>
      <c r="BB166" s="6">
        <v>0</v>
      </c>
      <c r="BC166" s="6">
        <v>1</v>
      </c>
      <c r="BD166" s="6">
        <v>0</v>
      </c>
      <c r="BE166" s="19" t="s">
        <v>70</v>
      </c>
      <c r="BF166" s="20">
        <v>0</v>
      </c>
      <c r="BG166" s="20">
        <v>10</v>
      </c>
      <c r="BH166" s="19" t="s">
        <v>70</v>
      </c>
      <c r="BI166" s="19">
        <v>398</v>
      </c>
      <c r="BJ166" s="19" t="s">
        <v>70</v>
      </c>
      <c r="BK166" s="20">
        <v>0</v>
      </c>
      <c r="BL166" s="20">
        <v>0</v>
      </c>
      <c r="BM166" s="19" t="s">
        <v>70</v>
      </c>
      <c r="BN166" s="6">
        <v>10</v>
      </c>
      <c r="BO166" s="20">
        <v>2</v>
      </c>
      <c r="BP166" s="68">
        <f t="shared" si="4"/>
        <v>398</v>
      </c>
      <c r="BQ166" s="68">
        <f t="shared" si="5"/>
        <v>0</v>
      </c>
    </row>
    <row r="167" spans="1:69" ht="13.5" thickBot="1" x14ac:dyDescent="0.25">
      <c r="A167" s="10" t="s">
        <v>79</v>
      </c>
      <c r="B167" s="3" t="s">
        <v>251</v>
      </c>
      <c r="C167" s="4" t="s">
        <v>75</v>
      </c>
      <c r="D167" s="4" t="s">
        <v>73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18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77</v>
      </c>
      <c r="AO167" s="5">
        <v>0</v>
      </c>
      <c r="AP167" s="5">
        <v>77</v>
      </c>
      <c r="AQ167" s="5">
        <v>15.4</v>
      </c>
      <c r="AR167" s="5">
        <v>3064.6</v>
      </c>
      <c r="AS167" s="5">
        <v>1</v>
      </c>
      <c r="AT167" s="5">
        <v>0</v>
      </c>
      <c r="AU167" s="5">
        <v>0</v>
      </c>
      <c r="AV167" s="6">
        <v>0</v>
      </c>
      <c r="AW167" s="6">
        <v>0</v>
      </c>
      <c r="AX167" s="6">
        <v>0</v>
      </c>
      <c r="AY167" s="6">
        <v>0</v>
      </c>
      <c r="AZ167" s="6">
        <v>0</v>
      </c>
      <c r="BA167" s="5">
        <v>0</v>
      </c>
      <c r="BB167" s="6">
        <v>0</v>
      </c>
      <c r="BC167" s="6">
        <v>1</v>
      </c>
      <c r="BD167" s="6">
        <v>0</v>
      </c>
      <c r="BE167" s="19" t="s">
        <v>70</v>
      </c>
      <c r="BF167" s="20">
        <v>0</v>
      </c>
      <c r="BG167" s="20">
        <v>77</v>
      </c>
      <c r="BH167" s="19" t="s">
        <v>70</v>
      </c>
      <c r="BI167" s="19">
        <v>3064.6</v>
      </c>
      <c r="BJ167" s="19" t="s">
        <v>70</v>
      </c>
      <c r="BK167" s="20">
        <v>0</v>
      </c>
      <c r="BL167" s="20">
        <v>0</v>
      </c>
      <c r="BM167" s="19" t="s">
        <v>70</v>
      </c>
      <c r="BN167" s="6">
        <v>77</v>
      </c>
      <c r="BO167" s="20">
        <v>15.4</v>
      </c>
      <c r="BP167" s="68">
        <f t="shared" si="4"/>
        <v>3064.6</v>
      </c>
      <c r="BQ167" s="68">
        <f t="shared" si="5"/>
        <v>0</v>
      </c>
    </row>
    <row r="168" spans="1:69" ht="13.5" thickBot="1" x14ac:dyDescent="0.25">
      <c r="A168" s="10" t="s">
        <v>79</v>
      </c>
      <c r="B168" s="3" t="s">
        <v>252</v>
      </c>
      <c r="C168" s="4" t="s">
        <v>75</v>
      </c>
      <c r="D168" s="4" t="s">
        <v>73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18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30</v>
      </c>
      <c r="AP168" s="5">
        <v>30</v>
      </c>
      <c r="AQ168" s="5">
        <v>6</v>
      </c>
      <c r="AR168" s="5">
        <v>1194</v>
      </c>
      <c r="AS168" s="5">
        <v>1</v>
      </c>
      <c r="AT168" s="5">
        <v>0</v>
      </c>
      <c r="AU168" s="5">
        <v>0</v>
      </c>
      <c r="AV168" s="6">
        <v>0</v>
      </c>
      <c r="AW168" s="6">
        <v>0</v>
      </c>
      <c r="AX168" s="6">
        <v>0</v>
      </c>
      <c r="AY168" s="6">
        <v>0</v>
      </c>
      <c r="AZ168" s="6">
        <v>0</v>
      </c>
      <c r="BA168" s="5">
        <v>0</v>
      </c>
      <c r="BB168" s="6">
        <v>0</v>
      </c>
      <c r="BC168" s="6">
        <v>1</v>
      </c>
      <c r="BD168" s="6">
        <v>0</v>
      </c>
      <c r="BE168" s="19" t="s">
        <v>70</v>
      </c>
      <c r="BF168" s="20">
        <v>0</v>
      </c>
      <c r="BG168" s="20">
        <v>30</v>
      </c>
      <c r="BH168" s="19" t="s">
        <v>70</v>
      </c>
      <c r="BI168" s="19">
        <v>1194</v>
      </c>
      <c r="BJ168" s="19" t="s">
        <v>70</v>
      </c>
      <c r="BK168" s="20">
        <v>0</v>
      </c>
      <c r="BL168" s="20">
        <v>0</v>
      </c>
      <c r="BM168" s="19" t="s">
        <v>70</v>
      </c>
      <c r="BN168" s="6">
        <v>30</v>
      </c>
      <c r="BO168" s="20">
        <v>6</v>
      </c>
      <c r="BP168" s="68">
        <f t="shared" si="4"/>
        <v>1194</v>
      </c>
      <c r="BQ168" s="68">
        <f t="shared" si="5"/>
        <v>0</v>
      </c>
    </row>
    <row r="169" spans="1:69" ht="13.5" thickBot="1" x14ac:dyDescent="0.25">
      <c r="A169" s="10" t="s">
        <v>79</v>
      </c>
      <c r="B169" s="3" t="s">
        <v>253</v>
      </c>
      <c r="C169" s="4" t="s">
        <v>80</v>
      </c>
      <c r="D169" s="4" t="s">
        <v>73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18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10</v>
      </c>
      <c r="AU169" s="5">
        <v>0</v>
      </c>
      <c r="AV169" s="6">
        <v>0</v>
      </c>
      <c r="AW169" s="6">
        <v>0</v>
      </c>
      <c r="AX169" s="6">
        <v>0</v>
      </c>
      <c r="AY169" s="6">
        <v>2</v>
      </c>
      <c r="AZ169" s="6">
        <v>420</v>
      </c>
      <c r="BA169" s="5">
        <v>1</v>
      </c>
      <c r="BB169" s="6">
        <v>10</v>
      </c>
      <c r="BC169" s="6">
        <v>0</v>
      </c>
      <c r="BD169" s="6">
        <v>0</v>
      </c>
      <c r="BE169" s="19" t="s">
        <v>70</v>
      </c>
      <c r="BF169" s="20">
        <v>0</v>
      </c>
      <c r="BG169" s="20">
        <v>0</v>
      </c>
      <c r="BH169" s="19" t="s">
        <v>70</v>
      </c>
      <c r="BI169" s="19">
        <v>398</v>
      </c>
      <c r="BJ169" s="19" t="s">
        <v>70</v>
      </c>
      <c r="BK169" s="20">
        <v>0</v>
      </c>
      <c r="BL169" s="20">
        <v>10</v>
      </c>
      <c r="BM169" s="19" t="s">
        <v>70</v>
      </c>
      <c r="BN169" s="6">
        <v>10</v>
      </c>
      <c r="BO169" s="20">
        <v>2</v>
      </c>
      <c r="BP169" s="68">
        <f t="shared" si="4"/>
        <v>420</v>
      </c>
      <c r="BQ169" s="68">
        <f t="shared" si="5"/>
        <v>-22</v>
      </c>
    </row>
    <row r="170" spans="1:69" ht="13.5" thickBot="1" x14ac:dyDescent="0.25">
      <c r="A170" s="10" t="s">
        <v>79</v>
      </c>
      <c r="B170" s="3" t="s">
        <v>254</v>
      </c>
      <c r="C170" s="4" t="s">
        <v>83</v>
      </c>
      <c r="D170" s="4" t="s">
        <v>73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18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6">
        <v>0</v>
      </c>
      <c r="AW170" s="6">
        <v>0</v>
      </c>
      <c r="AX170" s="6">
        <v>0</v>
      </c>
      <c r="AY170" s="6">
        <v>0</v>
      </c>
      <c r="AZ170" s="6">
        <v>0</v>
      </c>
      <c r="BA170" s="5">
        <v>0</v>
      </c>
      <c r="BB170" s="6">
        <v>0</v>
      </c>
      <c r="BC170" s="6">
        <v>0</v>
      </c>
      <c r="BD170" s="6">
        <v>0</v>
      </c>
      <c r="BE170" s="19" t="s">
        <v>70</v>
      </c>
      <c r="BF170" s="20">
        <v>0</v>
      </c>
      <c r="BG170" s="20">
        <v>0</v>
      </c>
      <c r="BH170" s="19" t="s">
        <v>70</v>
      </c>
      <c r="BI170" s="19">
        <v>0</v>
      </c>
      <c r="BJ170" s="19" t="s">
        <v>70</v>
      </c>
      <c r="BK170" s="20">
        <v>0</v>
      </c>
      <c r="BL170" s="20">
        <v>0</v>
      </c>
      <c r="BM170" s="19" t="s">
        <v>70</v>
      </c>
      <c r="BN170" s="6">
        <v>0</v>
      </c>
      <c r="BO170" s="20">
        <v>0</v>
      </c>
      <c r="BP170" s="68">
        <f t="shared" si="4"/>
        <v>0</v>
      </c>
      <c r="BQ170" s="68">
        <f t="shared" si="5"/>
        <v>0</v>
      </c>
    </row>
    <row r="171" spans="1:69" ht="13.5" thickBot="1" x14ac:dyDescent="0.25">
      <c r="A171" s="10" t="s">
        <v>79</v>
      </c>
      <c r="B171" s="3" t="s">
        <v>255</v>
      </c>
      <c r="C171" s="4" t="s">
        <v>85</v>
      </c>
      <c r="D171" s="4" t="s">
        <v>73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18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15</v>
      </c>
      <c r="AP171" s="5">
        <v>15</v>
      </c>
      <c r="AQ171" s="5">
        <v>3</v>
      </c>
      <c r="AR171" s="5">
        <v>597</v>
      </c>
      <c r="AS171" s="5">
        <v>1</v>
      </c>
      <c r="AT171" s="5">
        <v>0</v>
      </c>
      <c r="AU171" s="5">
        <v>0</v>
      </c>
      <c r="AV171" s="6">
        <v>0</v>
      </c>
      <c r="AW171" s="6">
        <v>0</v>
      </c>
      <c r="AX171" s="6">
        <v>0</v>
      </c>
      <c r="AY171" s="6">
        <v>0</v>
      </c>
      <c r="AZ171" s="6">
        <v>0</v>
      </c>
      <c r="BA171" s="5">
        <v>0</v>
      </c>
      <c r="BB171" s="6">
        <v>0</v>
      </c>
      <c r="BC171" s="6">
        <v>1</v>
      </c>
      <c r="BD171" s="6">
        <v>0</v>
      </c>
      <c r="BE171" s="19" t="s">
        <v>70</v>
      </c>
      <c r="BF171" s="20">
        <v>0</v>
      </c>
      <c r="BG171" s="20">
        <v>15</v>
      </c>
      <c r="BH171" s="19" t="s">
        <v>70</v>
      </c>
      <c r="BI171" s="19">
        <v>597</v>
      </c>
      <c r="BJ171" s="19" t="s">
        <v>70</v>
      </c>
      <c r="BK171" s="20">
        <v>0</v>
      </c>
      <c r="BL171" s="20">
        <v>0</v>
      </c>
      <c r="BM171" s="19" t="s">
        <v>70</v>
      </c>
      <c r="BN171" s="6">
        <v>15</v>
      </c>
      <c r="BO171" s="20">
        <v>3</v>
      </c>
      <c r="BP171" s="68">
        <f t="shared" si="4"/>
        <v>597</v>
      </c>
      <c r="BQ171" s="68">
        <f t="shared" si="5"/>
        <v>0</v>
      </c>
    </row>
    <row r="172" spans="1:69" ht="13.5" thickBot="1" x14ac:dyDescent="0.25">
      <c r="A172" s="12" t="s">
        <v>67</v>
      </c>
      <c r="B172" s="3" t="s">
        <v>256</v>
      </c>
      <c r="C172" s="4" t="s">
        <v>293</v>
      </c>
      <c r="D172" s="4" t="s">
        <v>74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18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6">
        <v>2000</v>
      </c>
      <c r="AV172" s="6">
        <v>0</v>
      </c>
      <c r="AW172" s="6">
        <v>0</v>
      </c>
      <c r="AX172" s="6">
        <v>0</v>
      </c>
      <c r="AY172" s="6">
        <v>400</v>
      </c>
      <c r="AZ172" s="6">
        <v>84000</v>
      </c>
      <c r="BA172" s="5">
        <v>1</v>
      </c>
      <c r="BB172" s="6">
        <v>2000</v>
      </c>
      <c r="BC172" s="6">
        <v>0</v>
      </c>
      <c r="BD172" s="6">
        <v>0</v>
      </c>
      <c r="BE172" s="19" t="s">
        <v>70</v>
      </c>
      <c r="BF172" s="20">
        <v>0</v>
      </c>
      <c r="BG172" s="20">
        <v>0</v>
      </c>
      <c r="BH172" s="19" t="s">
        <v>70</v>
      </c>
      <c r="BI172" s="19">
        <v>79600</v>
      </c>
      <c r="BJ172" s="19" t="s">
        <v>70</v>
      </c>
      <c r="BK172" s="20">
        <v>0</v>
      </c>
      <c r="BL172" s="20">
        <v>0</v>
      </c>
      <c r="BM172" s="19" t="s">
        <v>70</v>
      </c>
      <c r="BN172" s="6">
        <v>2000</v>
      </c>
      <c r="BO172" s="20">
        <v>400</v>
      </c>
      <c r="BP172" s="68">
        <f t="shared" si="4"/>
        <v>84000</v>
      </c>
      <c r="BQ172" s="68">
        <f t="shared" si="5"/>
        <v>-4400</v>
      </c>
    </row>
    <row r="173" spans="1:69" ht="13.5" thickBot="1" x14ac:dyDescent="0.25">
      <c r="A173" s="12" t="s">
        <v>67</v>
      </c>
      <c r="B173" s="3" t="s">
        <v>257</v>
      </c>
      <c r="C173" s="4" t="s">
        <v>293</v>
      </c>
      <c r="D173" s="4" t="s">
        <v>74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18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6">
        <v>0</v>
      </c>
      <c r="AV173" s="6">
        <v>0</v>
      </c>
      <c r="AW173" s="6">
        <v>0</v>
      </c>
      <c r="AX173" s="6">
        <v>0</v>
      </c>
      <c r="AY173" s="6">
        <v>0</v>
      </c>
      <c r="AZ173" s="6">
        <v>0</v>
      </c>
      <c r="BA173" s="5">
        <v>0</v>
      </c>
      <c r="BB173" s="6">
        <v>0</v>
      </c>
      <c r="BC173" s="6">
        <v>0</v>
      </c>
      <c r="BD173" s="6">
        <v>0</v>
      </c>
      <c r="BE173" s="19" t="s">
        <v>70</v>
      </c>
      <c r="BF173" s="20">
        <v>0</v>
      </c>
      <c r="BG173" s="20">
        <v>0</v>
      </c>
      <c r="BH173" s="19" t="s">
        <v>70</v>
      </c>
      <c r="BI173" s="19">
        <v>0</v>
      </c>
      <c r="BJ173" s="19" t="s">
        <v>70</v>
      </c>
      <c r="BK173" s="20">
        <v>0</v>
      </c>
      <c r="BL173" s="20">
        <v>0</v>
      </c>
      <c r="BM173" s="19" t="s">
        <v>70</v>
      </c>
      <c r="BN173" s="6">
        <v>0</v>
      </c>
      <c r="BO173" s="20">
        <v>0</v>
      </c>
      <c r="BP173" s="68">
        <f t="shared" si="4"/>
        <v>0</v>
      </c>
      <c r="BQ173" s="68">
        <f t="shared" si="5"/>
        <v>0</v>
      </c>
    </row>
    <row r="174" spans="1:69" ht="13.5" thickBot="1" x14ac:dyDescent="0.25">
      <c r="A174" s="12" t="s">
        <v>67</v>
      </c>
      <c r="B174" s="3" t="s">
        <v>258</v>
      </c>
      <c r="C174" s="4" t="s">
        <v>294</v>
      </c>
      <c r="D174" s="4" t="s">
        <v>74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18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26</v>
      </c>
      <c r="AL174" s="5">
        <v>0</v>
      </c>
      <c r="AM174" s="5">
        <v>15</v>
      </c>
      <c r="AN174" s="5">
        <v>0</v>
      </c>
      <c r="AO174" s="5">
        <v>0</v>
      </c>
      <c r="AP174" s="5">
        <v>41</v>
      </c>
      <c r="AQ174" s="5">
        <v>8.1999999999999993</v>
      </c>
      <c r="AR174" s="5">
        <v>1631.8</v>
      </c>
      <c r="AS174" s="5">
        <v>1</v>
      </c>
      <c r="AT174" s="5">
        <v>0</v>
      </c>
      <c r="AU174" s="6">
        <v>0</v>
      </c>
      <c r="AV174" s="6">
        <v>0</v>
      </c>
      <c r="AW174" s="6">
        <v>0</v>
      </c>
      <c r="AX174" s="6">
        <v>0</v>
      </c>
      <c r="AY174" s="6">
        <v>0</v>
      </c>
      <c r="AZ174" s="6">
        <v>0</v>
      </c>
      <c r="BA174" s="5">
        <v>0</v>
      </c>
      <c r="BB174" s="6">
        <v>0</v>
      </c>
      <c r="BC174" s="6">
        <v>2</v>
      </c>
      <c r="BD174" s="6">
        <v>1</v>
      </c>
      <c r="BE174" s="19" t="s">
        <v>70</v>
      </c>
      <c r="BF174" s="20">
        <v>0</v>
      </c>
      <c r="BG174" s="20">
        <v>41</v>
      </c>
      <c r="BH174" s="19" t="s">
        <v>70</v>
      </c>
      <c r="BI174" s="19">
        <v>1631.8</v>
      </c>
      <c r="BJ174" s="19" t="s">
        <v>70</v>
      </c>
      <c r="BK174" s="20">
        <v>26</v>
      </c>
      <c r="BL174" s="20">
        <v>0</v>
      </c>
      <c r="BM174" s="19">
        <v>0</v>
      </c>
      <c r="BN174" s="6">
        <v>41</v>
      </c>
      <c r="BO174" s="20">
        <v>8.1999999999999993</v>
      </c>
      <c r="BP174" s="68">
        <f t="shared" si="4"/>
        <v>1631.8</v>
      </c>
      <c r="BQ174" s="68">
        <f t="shared" si="5"/>
        <v>0</v>
      </c>
    </row>
    <row r="175" spans="1:69" ht="13.5" thickBot="1" x14ac:dyDescent="0.25">
      <c r="A175" s="12" t="s">
        <v>67</v>
      </c>
      <c r="B175" s="3" t="s">
        <v>259</v>
      </c>
      <c r="C175" s="4" t="s">
        <v>294</v>
      </c>
      <c r="D175" s="4" t="s">
        <v>74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18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10</v>
      </c>
      <c r="AL175" s="5">
        <v>0</v>
      </c>
      <c r="AM175" s="5">
        <v>20</v>
      </c>
      <c r="AN175" s="5">
        <v>0</v>
      </c>
      <c r="AO175" s="5">
        <v>0</v>
      </c>
      <c r="AP175" s="5">
        <v>30</v>
      </c>
      <c r="AQ175" s="5">
        <v>6</v>
      </c>
      <c r="AR175" s="5">
        <v>1194</v>
      </c>
      <c r="AS175" s="5">
        <v>1</v>
      </c>
      <c r="AT175" s="5">
        <v>0</v>
      </c>
      <c r="AU175" s="6">
        <v>0</v>
      </c>
      <c r="AV175" s="6">
        <v>0</v>
      </c>
      <c r="AW175" s="6">
        <v>0</v>
      </c>
      <c r="AX175" s="6">
        <v>0</v>
      </c>
      <c r="AY175" s="6">
        <v>0</v>
      </c>
      <c r="AZ175" s="6">
        <v>0</v>
      </c>
      <c r="BA175" s="5">
        <v>0</v>
      </c>
      <c r="BB175" s="6">
        <v>0</v>
      </c>
      <c r="BC175" s="6">
        <v>2</v>
      </c>
      <c r="BD175" s="6">
        <v>1</v>
      </c>
      <c r="BE175" s="19" t="s">
        <v>70</v>
      </c>
      <c r="BF175" s="20">
        <v>0</v>
      </c>
      <c r="BG175" s="20">
        <v>30</v>
      </c>
      <c r="BH175" s="19" t="s">
        <v>70</v>
      </c>
      <c r="BI175" s="19">
        <v>1194</v>
      </c>
      <c r="BJ175" s="19" t="s">
        <v>70</v>
      </c>
      <c r="BK175" s="20">
        <v>10</v>
      </c>
      <c r="BL175" s="20">
        <v>0</v>
      </c>
      <c r="BM175" s="19">
        <v>0</v>
      </c>
      <c r="BN175" s="6">
        <v>30</v>
      </c>
      <c r="BO175" s="20">
        <v>6</v>
      </c>
      <c r="BP175" s="68">
        <f t="shared" si="4"/>
        <v>1194</v>
      </c>
      <c r="BQ175" s="68">
        <f t="shared" si="5"/>
        <v>0</v>
      </c>
    </row>
    <row r="176" spans="1:69" ht="13.5" thickBot="1" x14ac:dyDescent="0.25">
      <c r="A176" s="12" t="s">
        <v>67</v>
      </c>
      <c r="B176" s="3" t="s">
        <v>260</v>
      </c>
      <c r="C176" s="4" t="s">
        <v>294</v>
      </c>
      <c r="D176" s="4" t="s">
        <v>73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18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10</v>
      </c>
      <c r="AL176" s="5">
        <v>0</v>
      </c>
      <c r="AM176" s="5">
        <v>42</v>
      </c>
      <c r="AN176" s="5">
        <v>0</v>
      </c>
      <c r="AO176" s="5">
        <v>0</v>
      </c>
      <c r="AP176" s="5">
        <v>52</v>
      </c>
      <c r="AQ176" s="5">
        <v>10.4</v>
      </c>
      <c r="AR176" s="5">
        <v>2069.6</v>
      </c>
      <c r="AS176" s="5">
        <v>1</v>
      </c>
      <c r="AT176" s="5">
        <v>0</v>
      </c>
      <c r="AU176" s="6">
        <v>0</v>
      </c>
      <c r="AV176" s="6">
        <v>0</v>
      </c>
      <c r="AW176" s="6">
        <v>0</v>
      </c>
      <c r="AX176" s="6">
        <v>0</v>
      </c>
      <c r="AY176" s="6">
        <v>0</v>
      </c>
      <c r="AZ176" s="6">
        <v>0</v>
      </c>
      <c r="BA176" s="5">
        <v>0</v>
      </c>
      <c r="BB176" s="6">
        <v>0</v>
      </c>
      <c r="BC176" s="6">
        <v>2</v>
      </c>
      <c r="BD176" s="6">
        <v>1</v>
      </c>
      <c r="BE176" s="19" t="s">
        <v>70</v>
      </c>
      <c r="BF176" s="20">
        <v>0</v>
      </c>
      <c r="BG176" s="20">
        <v>52</v>
      </c>
      <c r="BH176" s="19" t="s">
        <v>70</v>
      </c>
      <c r="BI176" s="19">
        <v>2069.6</v>
      </c>
      <c r="BJ176" s="19" t="s">
        <v>70</v>
      </c>
      <c r="BK176" s="20">
        <v>10</v>
      </c>
      <c r="BL176" s="20">
        <v>0</v>
      </c>
      <c r="BM176" s="19">
        <v>0</v>
      </c>
      <c r="BN176" s="6">
        <v>52</v>
      </c>
      <c r="BO176" s="20">
        <v>10.4</v>
      </c>
      <c r="BP176" s="68">
        <f t="shared" si="4"/>
        <v>2069.6</v>
      </c>
      <c r="BQ176" s="68">
        <f t="shared" si="5"/>
        <v>0</v>
      </c>
    </row>
    <row r="177" spans="1:69" ht="13.5" thickBot="1" x14ac:dyDescent="0.25">
      <c r="A177" s="12" t="s">
        <v>67</v>
      </c>
      <c r="B177" s="3" t="s">
        <v>261</v>
      </c>
      <c r="C177" s="4" t="s">
        <v>294</v>
      </c>
      <c r="D177" s="4" t="s">
        <v>73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18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35</v>
      </c>
      <c r="AN177" s="5">
        <v>0</v>
      </c>
      <c r="AO177" s="5">
        <v>0</v>
      </c>
      <c r="AP177" s="5">
        <v>35</v>
      </c>
      <c r="AQ177" s="5">
        <v>7</v>
      </c>
      <c r="AR177" s="5">
        <v>1393</v>
      </c>
      <c r="AS177" s="5">
        <v>1</v>
      </c>
      <c r="AT177" s="5">
        <v>0</v>
      </c>
      <c r="AU177" s="6">
        <v>0</v>
      </c>
      <c r="AV177" s="6">
        <v>0</v>
      </c>
      <c r="AW177" s="6">
        <v>0</v>
      </c>
      <c r="AX177" s="6">
        <v>0</v>
      </c>
      <c r="AY177" s="6">
        <v>0</v>
      </c>
      <c r="AZ177" s="6">
        <v>0</v>
      </c>
      <c r="BA177" s="5">
        <v>0</v>
      </c>
      <c r="BB177" s="6">
        <v>0</v>
      </c>
      <c r="BC177" s="6">
        <v>1</v>
      </c>
      <c r="BD177" s="6">
        <v>0</v>
      </c>
      <c r="BE177" s="19" t="s">
        <v>70</v>
      </c>
      <c r="BF177" s="20">
        <v>0</v>
      </c>
      <c r="BG177" s="20">
        <v>35</v>
      </c>
      <c r="BH177" s="19" t="s">
        <v>70</v>
      </c>
      <c r="BI177" s="19">
        <v>1393</v>
      </c>
      <c r="BJ177" s="19" t="s">
        <v>70</v>
      </c>
      <c r="BK177" s="20">
        <v>0</v>
      </c>
      <c r="BL177" s="20">
        <v>0</v>
      </c>
      <c r="BM177" s="19" t="s">
        <v>70</v>
      </c>
      <c r="BN177" s="6">
        <v>35</v>
      </c>
      <c r="BO177" s="20">
        <v>7</v>
      </c>
      <c r="BP177" s="68">
        <f t="shared" si="4"/>
        <v>1393</v>
      </c>
      <c r="BQ177" s="68">
        <f t="shared" si="5"/>
        <v>0</v>
      </c>
    </row>
    <row r="178" spans="1:69" ht="13.5" thickBot="1" x14ac:dyDescent="0.25">
      <c r="A178" s="12" t="s">
        <v>67</v>
      </c>
      <c r="B178" s="3" t="s">
        <v>262</v>
      </c>
      <c r="C178" s="4" t="s">
        <v>293</v>
      </c>
      <c r="D178" s="4" t="s">
        <v>73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18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6">
        <v>0</v>
      </c>
      <c r="AV178" s="6">
        <v>0</v>
      </c>
      <c r="AW178" s="6">
        <v>0</v>
      </c>
      <c r="AX178" s="6">
        <v>0</v>
      </c>
      <c r="AY178" s="6">
        <v>0</v>
      </c>
      <c r="AZ178" s="6">
        <v>0</v>
      </c>
      <c r="BA178" s="5">
        <v>0</v>
      </c>
      <c r="BB178" s="6">
        <v>0</v>
      </c>
      <c r="BC178" s="6">
        <v>0</v>
      </c>
      <c r="BD178" s="6">
        <v>0</v>
      </c>
      <c r="BE178" s="19" t="s">
        <v>70</v>
      </c>
      <c r="BF178" s="20">
        <v>0</v>
      </c>
      <c r="BG178" s="20">
        <v>0</v>
      </c>
      <c r="BH178" s="19" t="s">
        <v>70</v>
      </c>
      <c r="BI178" s="19">
        <v>0</v>
      </c>
      <c r="BJ178" s="19" t="s">
        <v>70</v>
      </c>
      <c r="BK178" s="20">
        <v>0</v>
      </c>
      <c r="BL178" s="20">
        <v>0</v>
      </c>
      <c r="BM178" s="19" t="s">
        <v>70</v>
      </c>
      <c r="BN178" s="6">
        <v>0</v>
      </c>
      <c r="BO178" s="20">
        <v>0</v>
      </c>
      <c r="BP178" s="68">
        <f t="shared" si="4"/>
        <v>0</v>
      </c>
      <c r="BQ178" s="68">
        <f t="shared" si="5"/>
        <v>0</v>
      </c>
    </row>
    <row r="179" spans="1:69" ht="13.5" thickBot="1" x14ac:dyDescent="0.25">
      <c r="A179" s="12" t="s">
        <v>67</v>
      </c>
      <c r="B179" s="3" t="s">
        <v>263</v>
      </c>
      <c r="C179" s="4" t="s">
        <v>293</v>
      </c>
      <c r="D179" s="4" t="s">
        <v>73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18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6">
        <v>0</v>
      </c>
      <c r="AV179" s="6">
        <v>0</v>
      </c>
      <c r="AW179" s="6">
        <v>0</v>
      </c>
      <c r="AX179" s="6">
        <v>0</v>
      </c>
      <c r="AY179" s="6">
        <v>0</v>
      </c>
      <c r="AZ179" s="6">
        <v>0</v>
      </c>
      <c r="BA179" s="5">
        <v>0</v>
      </c>
      <c r="BB179" s="6">
        <v>0</v>
      </c>
      <c r="BC179" s="6">
        <v>0</v>
      </c>
      <c r="BD179" s="6">
        <v>0</v>
      </c>
      <c r="BE179" s="19" t="s">
        <v>70</v>
      </c>
      <c r="BF179" s="20">
        <v>0</v>
      </c>
      <c r="BG179" s="20">
        <v>0</v>
      </c>
      <c r="BH179" s="19" t="s">
        <v>70</v>
      </c>
      <c r="BI179" s="19">
        <v>0</v>
      </c>
      <c r="BJ179" s="19" t="s">
        <v>70</v>
      </c>
      <c r="BK179" s="20">
        <v>0</v>
      </c>
      <c r="BL179" s="20">
        <v>0</v>
      </c>
      <c r="BM179" s="19" t="s">
        <v>70</v>
      </c>
      <c r="BN179" s="6">
        <v>0</v>
      </c>
      <c r="BO179" s="20">
        <v>0</v>
      </c>
      <c r="BP179" s="68">
        <f t="shared" si="4"/>
        <v>0</v>
      </c>
      <c r="BQ179" s="68">
        <f t="shared" si="5"/>
        <v>0</v>
      </c>
    </row>
    <row r="180" spans="1:69" ht="13.5" thickBot="1" x14ac:dyDescent="0.25">
      <c r="A180" s="12" t="s">
        <v>67</v>
      </c>
      <c r="B180" s="3" t="s">
        <v>264</v>
      </c>
      <c r="C180" s="4" t="s">
        <v>294</v>
      </c>
      <c r="D180" s="4" t="s">
        <v>73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18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6">
        <v>0</v>
      </c>
      <c r="AV180" s="6">
        <v>0</v>
      </c>
      <c r="AW180" s="6">
        <v>0</v>
      </c>
      <c r="AX180" s="6">
        <v>0</v>
      </c>
      <c r="AY180" s="6">
        <v>0</v>
      </c>
      <c r="AZ180" s="6">
        <v>0</v>
      </c>
      <c r="BA180" s="5">
        <v>0</v>
      </c>
      <c r="BB180" s="6">
        <v>0</v>
      </c>
      <c r="BC180" s="6">
        <v>0</v>
      </c>
      <c r="BD180" s="6">
        <v>0</v>
      </c>
      <c r="BE180" s="19" t="s">
        <v>70</v>
      </c>
      <c r="BF180" s="20">
        <v>0</v>
      </c>
      <c r="BG180" s="20">
        <v>0</v>
      </c>
      <c r="BH180" s="19" t="s">
        <v>70</v>
      </c>
      <c r="BI180" s="19">
        <v>0</v>
      </c>
      <c r="BJ180" s="19" t="s">
        <v>70</v>
      </c>
      <c r="BK180" s="20">
        <v>0</v>
      </c>
      <c r="BL180" s="20">
        <v>0</v>
      </c>
      <c r="BM180" s="19" t="s">
        <v>70</v>
      </c>
      <c r="BN180" s="6">
        <v>0</v>
      </c>
      <c r="BO180" s="20">
        <v>0</v>
      </c>
      <c r="BP180" s="68">
        <f t="shared" si="4"/>
        <v>0</v>
      </c>
      <c r="BQ180" s="68">
        <f t="shared" si="5"/>
        <v>0</v>
      </c>
    </row>
    <row r="181" spans="1:69" ht="13.5" thickBot="1" x14ac:dyDescent="0.25">
      <c r="A181" s="12" t="s">
        <v>67</v>
      </c>
      <c r="B181" s="3" t="s">
        <v>265</v>
      </c>
      <c r="C181" s="4" t="s">
        <v>294</v>
      </c>
      <c r="D181" s="4" t="s">
        <v>73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69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14</v>
      </c>
      <c r="AL181" s="8">
        <v>0</v>
      </c>
      <c r="AM181" s="8">
        <v>0</v>
      </c>
      <c r="AN181" s="8">
        <v>0</v>
      </c>
      <c r="AO181" s="8">
        <v>0</v>
      </c>
      <c r="AP181" s="8">
        <v>14</v>
      </c>
      <c r="AQ181" s="8">
        <v>2.8</v>
      </c>
      <c r="AR181" s="8">
        <v>557.19999999999993</v>
      </c>
      <c r="AS181" s="8">
        <v>1</v>
      </c>
      <c r="AT181" s="8">
        <v>0</v>
      </c>
      <c r="AU181" s="70">
        <v>0</v>
      </c>
      <c r="AV181" s="70">
        <v>0</v>
      </c>
      <c r="AW181" s="70">
        <v>0</v>
      </c>
      <c r="AX181" s="70">
        <v>0</v>
      </c>
      <c r="AY181" s="70">
        <v>0</v>
      </c>
      <c r="AZ181" s="70">
        <v>0</v>
      </c>
      <c r="BA181" s="8">
        <v>0</v>
      </c>
      <c r="BB181" s="70">
        <v>0</v>
      </c>
      <c r="BC181" s="70">
        <v>1</v>
      </c>
      <c r="BD181" s="70">
        <v>0</v>
      </c>
      <c r="BE181" s="71" t="s">
        <v>70</v>
      </c>
      <c r="BF181" s="72">
        <v>0</v>
      </c>
      <c r="BG181" s="72">
        <v>14</v>
      </c>
      <c r="BH181" s="71" t="s">
        <v>70</v>
      </c>
      <c r="BI181" s="71">
        <v>557.19999999999993</v>
      </c>
      <c r="BJ181" s="71" t="s">
        <v>70</v>
      </c>
      <c r="BK181" s="72">
        <v>14</v>
      </c>
      <c r="BL181" s="72">
        <v>0</v>
      </c>
      <c r="BM181" s="71">
        <v>0</v>
      </c>
      <c r="BN181" s="70">
        <v>14</v>
      </c>
      <c r="BO181" s="72">
        <v>2.8</v>
      </c>
      <c r="BP181" s="73">
        <f t="shared" si="4"/>
        <v>557.19999999999993</v>
      </c>
      <c r="BQ181" s="73">
        <f t="shared" si="5"/>
        <v>0</v>
      </c>
    </row>
    <row r="182" spans="1:69" ht="13.5" thickBot="1" x14ac:dyDescent="0.25">
      <c r="A182" s="25"/>
      <c r="B182" s="25"/>
      <c r="C182" s="25"/>
      <c r="D182" s="66"/>
      <c r="E182" s="26">
        <f>SUM(E2:E181)</f>
        <v>967</v>
      </c>
      <c r="F182" s="26">
        <f t="shared" ref="F182:BQ182" si="6">SUM(F2:F181)</f>
        <v>443</v>
      </c>
      <c r="G182" s="26">
        <f t="shared" si="6"/>
        <v>254</v>
      </c>
      <c r="H182" s="26">
        <f t="shared" si="6"/>
        <v>454</v>
      </c>
      <c r="I182" s="26">
        <f t="shared" si="6"/>
        <v>2118</v>
      </c>
      <c r="J182" s="26">
        <f t="shared" si="6"/>
        <v>423.60000000000008</v>
      </c>
      <c r="K182" s="26">
        <f t="shared" si="6"/>
        <v>84296.4</v>
      </c>
      <c r="L182" s="26">
        <f t="shared" si="6"/>
        <v>22</v>
      </c>
      <c r="M182" s="26">
        <f t="shared" si="6"/>
        <v>54</v>
      </c>
      <c r="N182" s="26">
        <f t="shared" si="6"/>
        <v>17</v>
      </c>
      <c r="O182" s="26">
        <f t="shared" si="6"/>
        <v>1127</v>
      </c>
      <c r="P182" s="26">
        <f t="shared" si="6"/>
        <v>771</v>
      </c>
      <c r="Q182" s="26">
        <f t="shared" si="6"/>
        <v>364</v>
      </c>
      <c r="R182" s="26">
        <f t="shared" si="6"/>
        <v>196</v>
      </c>
      <c r="S182" s="26">
        <f t="shared" si="6"/>
        <v>573</v>
      </c>
      <c r="T182" s="26">
        <f t="shared" si="6"/>
        <v>3031</v>
      </c>
      <c r="U182" s="26">
        <f t="shared" si="6"/>
        <v>606.20000000000005</v>
      </c>
      <c r="V182" s="26">
        <f t="shared" si="6"/>
        <v>120633.8</v>
      </c>
      <c r="W182" s="26">
        <f t="shared" si="6"/>
        <v>27</v>
      </c>
      <c r="X182" s="26">
        <f t="shared" si="6"/>
        <v>59</v>
      </c>
      <c r="Y182" s="26">
        <f t="shared" si="6"/>
        <v>17</v>
      </c>
      <c r="Z182" s="26">
        <f t="shared" si="6"/>
        <v>1254</v>
      </c>
      <c r="AA182" s="26">
        <f t="shared" si="6"/>
        <v>1055</v>
      </c>
      <c r="AB182" s="26">
        <f t="shared" si="6"/>
        <v>2461</v>
      </c>
      <c r="AC182" s="26">
        <f t="shared" si="6"/>
        <v>2354</v>
      </c>
      <c r="AD182" s="26">
        <f t="shared" si="6"/>
        <v>1734</v>
      </c>
      <c r="AE182" s="26">
        <f t="shared" si="6"/>
        <v>8858</v>
      </c>
      <c r="AF182" s="26">
        <f t="shared" si="6"/>
        <v>1771.6000000000006</v>
      </c>
      <c r="AG182" s="26">
        <f t="shared" si="6"/>
        <v>352548.39999999985</v>
      </c>
      <c r="AH182" s="26">
        <f t="shared" si="6"/>
        <v>74</v>
      </c>
      <c r="AI182" s="26">
        <f t="shared" si="6"/>
        <v>181</v>
      </c>
      <c r="AJ182" s="26">
        <f t="shared" si="6"/>
        <v>48</v>
      </c>
      <c r="AK182" s="26">
        <f t="shared" si="6"/>
        <v>1833</v>
      </c>
      <c r="AL182" s="26">
        <f t="shared" si="6"/>
        <v>3371</v>
      </c>
      <c r="AM182" s="26">
        <f t="shared" si="6"/>
        <v>5003</v>
      </c>
      <c r="AN182" s="26">
        <f t="shared" si="6"/>
        <v>5000</v>
      </c>
      <c r="AO182" s="26">
        <f t="shared" si="6"/>
        <v>4031</v>
      </c>
      <c r="AP182" s="26">
        <f t="shared" si="6"/>
        <v>19238</v>
      </c>
      <c r="AQ182" s="26">
        <f t="shared" si="6"/>
        <v>3847.6000000000013</v>
      </c>
      <c r="AR182" s="26">
        <f t="shared" si="6"/>
        <v>765672.39999999979</v>
      </c>
      <c r="AS182" s="26">
        <f t="shared" si="6"/>
        <v>135</v>
      </c>
      <c r="AT182" s="26">
        <f t="shared" si="6"/>
        <v>1812</v>
      </c>
      <c r="AU182" s="26">
        <f t="shared" si="6"/>
        <v>2357</v>
      </c>
      <c r="AV182" s="26">
        <f t="shared" si="6"/>
        <v>0</v>
      </c>
      <c r="AW182" s="26">
        <f t="shared" si="6"/>
        <v>0</v>
      </c>
      <c r="AX182" s="26">
        <f t="shared" si="6"/>
        <v>0</v>
      </c>
      <c r="AY182" s="26">
        <f t="shared" si="6"/>
        <v>833.8</v>
      </c>
      <c r="AZ182" s="26">
        <f t="shared" si="6"/>
        <v>175098</v>
      </c>
      <c r="BA182" s="26">
        <f t="shared" si="6"/>
        <v>63</v>
      </c>
      <c r="BB182" s="26">
        <f t="shared" si="6"/>
        <v>4169</v>
      </c>
      <c r="BC182" s="26">
        <f t="shared" si="6"/>
        <v>347</v>
      </c>
      <c r="BD182" s="26">
        <f t="shared" si="6"/>
        <v>97</v>
      </c>
      <c r="BE182" s="38">
        <f>AE182/T182</f>
        <v>2.9224678323985485</v>
      </c>
      <c r="BF182" s="26">
        <f t="shared" si="6"/>
        <v>8858</v>
      </c>
      <c r="BG182" s="26">
        <f t="shared" si="6"/>
        <v>19238</v>
      </c>
      <c r="BH182" s="26">
        <f t="shared" si="6"/>
        <v>160.89391203935355</v>
      </c>
      <c r="BI182" s="26">
        <f t="shared" si="6"/>
        <v>1489077.2000000014</v>
      </c>
      <c r="BJ182" s="26">
        <f t="shared" si="6"/>
        <v>160.89391203935358</v>
      </c>
      <c r="BK182" s="26">
        <f t="shared" si="6"/>
        <v>1833</v>
      </c>
      <c r="BL182" s="26">
        <f t="shared" si="6"/>
        <v>1812</v>
      </c>
      <c r="BM182" s="26">
        <f t="shared" si="6"/>
        <v>35.9973830973831</v>
      </c>
      <c r="BN182" s="29">
        <f t="shared" si="6"/>
        <v>37414</v>
      </c>
      <c r="BO182" s="34">
        <f t="shared" si="6"/>
        <v>7482.7999999999947</v>
      </c>
      <c r="BP182" s="34">
        <f t="shared" si="6"/>
        <v>1498249.0000000009</v>
      </c>
      <c r="BQ182" s="34">
        <f t="shared" si="6"/>
        <v>-9171.7999999999756</v>
      </c>
    </row>
    <row r="184" spans="1:69" x14ac:dyDescent="0.25">
      <c r="AK184" s="24"/>
      <c r="BE184" s="39"/>
    </row>
    <row r="185" spans="1:69" x14ac:dyDescent="0.25">
      <c r="K185" s="28"/>
    </row>
  </sheetData>
  <autoFilter ref="A1:BO182" xr:uid="{7E9283E8-1B9F-4A00-A714-3A9EA8AB21BA}"/>
  <phoneticPr fontId="7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Chart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Eugenie Klazen</dc:creator>
  <cp:lastModifiedBy>Victoria San Agustin</cp:lastModifiedBy>
  <cp:lastPrinted>2021-10-15T09:21:13Z</cp:lastPrinted>
  <dcterms:created xsi:type="dcterms:W3CDTF">2021-10-12T11:07:09Z</dcterms:created>
  <dcterms:modified xsi:type="dcterms:W3CDTF">2024-05-13T07:36:07Z</dcterms:modified>
</cp:coreProperties>
</file>