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y\Documents\GitHub\projects\PowerBI\07_power_bi_ghibli\data\"/>
    </mc:Choice>
  </mc:AlternateContent>
  <xr:revisionPtr revIDLastSave="0" documentId="13_ncr:1_{7E1969C9-86BC-4876-A43A-A53D28D972AC}" xr6:coauthVersionLast="47" xr6:coauthVersionMax="47" xr10:uidLastSave="{00000000-0000-0000-0000-000000000000}"/>
  <bookViews>
    <workbookView xWindow="-108" yWindow="-108" windowWidth="23256" windowHeight="12456" activeTab="1" xr2:uid="{3597ADAE-759D-4463-8575-2B0FC732B558}"/>
  </bookViews>
  <sheets>
    <sheet name="links" sheetId="1" r:id="rId1"/>
    <sheet name="Ghibli - data-02-2025" sheetId="2" r:id="rId2"/>
  </sheets>
  <definedNames>
    <definedName name="ExternalData_1" localSheetId="1" hidden="1">'Ghibli - data-02-2025'!$A$1:$R$26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13" i="2"/>
  <c r="J13" i="2"/>
  <c r="J6" i="2"/>
  <c r="F19" i="2"/>
  <c r="F10" i="2"/>
  <c r="F9" i="2"/>
  <c r="F17" i="2"/>
  <c r="F15" i="2"/>
  <c r="F16" i="2"/>
  <c r="F18" i="2"/>
  <c r="F14" i="2"/>
  <c r="F20" i="2"/>
  <c r="F22" i="2"/>
  <c r="F24" i="2"/>
  <c r="F8" i="2"/>
  <c r="J12" i="2"/>
  <c r="F11" i="2"/>
  <c r="H12" i="2"/>
  <c r="F12" i="2" s="1"/>
  <c r="J11" i="2"/>
  <c r="H7" i="2"/>
  <c r="F3" i="2"/>
  <c r="F4" i="2"/>
  <c r="H6" i="2"/>
  <c r="F6" i="2" s="1"/>
  <c r="H2" i="2"/>
  <c r="H5" i="2"/>
  <c r="I23" i="2"/>
  <c r="F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BB795-4877-47CB-B28A-73DA129BECE9}" keepAlive="1" name="Query - StuGhib" description="Connection to the 'StuGhib' query in the workbook." type="5" refreshedVersion="8" background="1" saveData="1">
    <dbPr connection="Provider=Microsoft.Mashup.OleDb.1;Data Source=$Workbook$;Location=StuGhib;Extended Properties=&quot;&quot;" command="SELECT * FROM [StuGhib]"/>
  </connection>
</connections>
</file>

<file path=xl/sharedStrings.xml><?xml version="1.0" encoding="utf-8"?>
<sst xmlns="http://schemas.openxmlformats.org/spreadsheetml/2006/main" count="278" uniqueCount="90">
  <si>
    <t>When Marnie Was There</t>
  </si>
  <si>
    <t>Hiromasa Yonebayashi</t>
  </si>
  <si>
    <t>Yoshiaki Nishimura</t>
  </si>
  <si>
    <t>Yohei Taneda</t>
  </si>
  <si>
    <t>Takatsugu Muramatsu</t>
  </si>
  <si>
    <t>The Tale of The Princess Kaguya</t>
  </si>
  <si>
    <t>Isao Takahata</t>
  </si>
  <si>
    <t>Joe Hisaishi</t>
  </si>
  <si>
    <t>The Wind Rises</t>
  </si>
  <si>
    <t>Hayao Miyazaki</t>
  </si>
  <si>
    <t>Toshio Suzuki</t>
  </si>
  <si>
    <t>Cécile Corbel</t>
  </si>
  <si>
    <t>Ponyo</t>
  </si>
  <si>
    <t>Noboru Yoshida</t>
  </si>
  <si>
    <t>Ocean Waves</t>
  </si>
  <si>
    <t>Tomomi Mochizuki</t>
  </si>
  <si>
    <t>Naoya Tanaka</t>
  </si>
  <si>
    <t>Shigeru Nagata</t>
  </si>
  <si>
    <t>Tales from Earthsea</t>
  </si>
  <si>
    <t>Goro Miyazaki</t>
  </si>
  <si>
    <t>Yôji Takeshige</t>
  </si>
  <si>
    <t>Tamiya Terashima</t>
  </si>
  <si>
    <t>Only Yesterday</t>
  </si>
  <si>
    <t>Kazuo Oga</t>
  </si>
  <si>
    <t>Katz Hoshi</t>
  </si>
  <si>
    <t>Spirited Away</t>
  </si>
  <si>
    <t>Whisper of the Heart</t>
  </si>
  <si>
    <t>Yoshifumi Kondo</t>
  </si>
  <si>
    <t>Satoshi Kuroda</t>
  </si>
  <si>
    <t>Yuji Nomi</t>
  </si>
  <si>
    <t>Grave of the Fireflies</t>
  </si>
  <si>
    <t>Michio Mamiya</t>
  </si>
  <si>
    <t>My Neighbor Totoro</t>
  </si>
  <si>
    <t>Toru Hara</t>
  </si>
  <si>
    <t>Princess Mononoke</t>
  </si>
  <si>
    <t>Castle in the Sky</t>
  </si>
  <si>
    <t>Hiroshi Ohno</t>
  </si>
  <si>
    <t>Pom Poko</t>
  </si>
  <si>
    <t>Shang Shang Typhoon</t>
  </si>
  <si>
    <t>Porco Rosso</t>
  </si>
  <si>
    <t>Nausicaä of the Valley of the Wind</t>
  </si>
  <si>
    <t>Mitsuki Nakamura</t>
  </si>
  <si>
    <t>The Boy and the Heron</t>
  </si>
  <si>
    <t>My Neighbors the Yamadas</t>
  </si>
  <si>
    <t>The Cat Returns</t>
  </si>
  <si>
    <t>From Up on Poppy Hill</t>
  </si>
  <si>
    <t>Akiko Yano</t>
  </si>
  <si>
    <t>id</t>
  </si>
  <si>
    <t>movie_name</t>
  </si>
  <si>
    <t>budget_yen</t>
  </si>
  <si>
    <t>japan_release_date</t>
  </si>
  <si>
    <t>us_release_date</t>
  </si>
  <si>
    <t>duration_min</t>
  </si>
  <si>
    <t>director</t>
  </si>
  <si>
    <t>producer</t>
  </si>
  <si>
    <t>composer</t>
  </si>
  <si>
    <t>Kiki's Delivery Service</t>
  </si>
  <si>
    <t>screenwriter</t>
  </si>
  <si>
    <t>Keiko Niwa</t>
  </si>
  <si>
    <t>Hiroyuki Morita</t>
  </si>
  <si>
    <t>Reiko Yoshida</t>
  </si>
  <si>
    <t>Howl's Moving Castle</t>
  </si>
  <si>
    <t>Arrietty</t>
  </si>
  <si>
    <t xml:space="preserve">Toshio Suzuki	</t>
  </si>
  <si>
    <t>Satoshi Takebe</t>
  </si>
  <si>
    <t>The Red Turtle</t>
  </si>
  <si>
    <t>Michaël Dudok de Wit</t>
  </si>
  <si>
    <t>Laurent Perez del Mar</t>
  </si>
  <si>
    <t>rotten_tomatoes</t>
  </si>
  <si>
    <t>imdb</t>
  </si>
  <si>
    <t>work_months</t>
  </si>
  <si>
    <t>Earwig and the Witch</t>
  </si>
  <si>
    <t>Metascore</t>
  </si>
  <si>
    <t>avg_exchange rate</t>
  </si>
  <si>
    <t>budget_usd</t>
  </si>
  <si>
    <t>box_office_usd</t>
  </si>
  <si>
    <t>https://en.wikipedia.org/wiki/List_of_most_expensive_animated_films</t>
  </si>
  <si>
    <t>null</t>
  </si>
  <si>
    <t>https://www.boxofficemojo.com/</t>
  </si>
  <si>
    <t>Toshio Nozaki</t>
  </si>
  <si>
    <t>Nizô Yamamoto</t>
  </si>
  <si>
    <t>art_director_1</t>
  </si>
  <si>
    <t>art_director_2</t>
  </si>
  <si>
    <t>Kazu Hisamura</t>
  </si>
  <si>
    <t>art_director_3</t>
  </si>
  <si>
    <t>art_director_4</t>
  </si>
  <si>
    <t>Chieko Hara</t>
  </si>
  <si>
    <t>Jean-Christophe Lie</t>
  </si>
  <si>
    <t>art_director_5</t>
  </si>
  <si>
    <t>Katsuya Kondo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</si>
</sst>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3" fillId="0" borderId="0" xfId="2"/>
    <xf numFmtId="3" fontId="0" fillId="0" borderId="0" xfId="0" applyNumberFormat="1" applyFont="1"/>
    <xf numFmtId="0" fontId="0" fillId="0" borderId="0" xfId="0" applyNumberFormat="1" applyFill="1"/>
    <xf numFmtId="0" fontId="0" fillId="0" borderId="0" xfId="0" applyFont="1"/>
    <xf numFmtId="0" fontId="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4511A5-41A8-4DCC-920B-2C5EBB2929B0}" autoFormatId="16" applyNumberFormats="0" applyBorderFormats="0" applyFontFormats="0" applyPatternFormats="0" applyAlignmentFormats="0" applyWidthHeightFormats="0">
  <queryTableRefresh nextId="36" unboundColumnsRight="4">
    <queryTableFields count="22">
      <queryTableField id="1" name="Movieid" tableColumnId="1"/>
      <queryTableField id="2" name="MovieName" tableColumnId="2"/>
      <queryTableField id="3" name="Genre1" tableColumnId="3"/>
      <queryTableField id="23" dataBound="0" tableColumnId="19"/>
      <queryTableField id="4" name="Genre2" tableColumnId="4"/>
      <queryTableField id="6" name="Budget" tableColumnId="6"/>
      <queryTableField id="24" dataBound="0" tableColumnId="5"/>
      <queryTableField id="25" dataBound="0" tableColumnId="8"/>
      <queryTableField id="20" dataBound="0" tableColumnId="16"/>
      <queryTableField id="28" dataBound="0" tableColumnId="21"/>
      <queryTableField id="9" name="JapanReleaseDate" tableColumnId="9"/>
      <queryTableField id="21" dataBound="0" tableColumnId="17"/>
      <queryTableField id="22" dataBound="0" tableColumnId="18"/>
      <queryTableField id="11" name="Director" tableColumnId="11"/>
      <queryTableField id="15" name="writer" tableColumnId="15"/>
      <queryTableField id="12" name="Producer" tableColumnId="12"/>
      <queryTableField id="14" name="Composer" tableColumnId="14"/>
      <queryTableField id="13" name="ArtDirector" tableColumnId="13"/>
      <queryTableField id="29" dataBound="0" tableColumnId="7"/>
      <queryTableField id="31" dataBound="0" tableColumnId="20"/>
      <queryTableField id="30" dataBound="0" tableColumnId="10"/>
      <queryTableField id="33" dataBound="0" tableColumnId="22"/>
    </queryTableFields>
    <queryTableDeletedFields count="4">
      <deletedField name="Genre3"/>
      <deletedField name="US_Release"/>
      <deletedField name="Duration"/>
      <deletedField name="Reven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2142E-59C7-4AC1-B647-D0D95623080A}" name="StuGhib" displayName="StuGhib" ref="A1:V26" tableType="queryTable" totalsRowShown="0">
  <autoFilter ref="A1:V26" xr:uid="{6BB2142E-59C7-4AC1-B647-D0D95623080A}"/>
  <sortState xmlns:xlrd2="http://schemas.microsoft.com/office/spreadsheetml/2017/richdata2" ref="A2:V26">
    <sortCondition ref="F1:F26"/>
  </sortState>
  <tableColumns count="22">
    <tableColumn id="1" xr3:uid="{13ED1615-A566-40B1-A1E6-53ABEBBC5C60}" uniqueName="1" name="id" queryTableFieldId="1"/>
    <tableColumn id="2" xr3:uid="{5DC36DE5-0A59-49D8-8F8D-70704C4EEA37}" uniqueName="2" name="movie_name" queryTableFieldId="2" dataDxfId="20"/>
    <tableColumn id="3" xr3:uid="{4C295A09-D93D-49E7-9155-77A2D13586DF}" uniqueName="3" name="imdb" queryTableFieldId="3" dataDxfId="19"/>
    <tableColumn id="19" xr3:uid="{F68776A4-10BC-4382-A190-DC0FFA1E6167}" uniqueName="19" name="Metascore" queryTableFieldId="23" dataDxfId="18"/>
    <tableColumn id="4" xr3:uid="{91786903-E275-4D78-9490-2FA34B74C063}" uniqueName="4" name="rotten_tomatoes" queryTableFieldId="4" dataDxfId="17"/>
    <tableColumn id="6" xr3:uid="{ED837E8F-E539-4D19-9476-F2038A4952D5}" uniqueName="6" name="budget_yen" queryTableFieldId="6" dataDxfId="16" dataCellStyle="Comma"/>
    <tableColumn id="5" xr3:uid="{6CE2F183-91C3-460B-8A93-3267C442FF33}" uniqueName="5" name="avg_exchange rate" queryTableFieldId="24" dataDxfId="15"/>
    <tableColumn id="8" xr3:uid="{34DF0155-B752-4939-98B7-781C7DF37860}" uniqueName="8" name="budget_usd" queryTableFieldId="25" dataDxfId="14" dataCellStyle="Comma">
      <calculatedColumnFormula>StuGhib[[#This Row],[budget_yen]]/StuGhib[[#This Row],[avg_exchange rate]]</calculatedColumnFormula>
    </tableColumn>
    <tableColumn id="16" xr3:uid="{2942C84C-CAAB-412F-A270-887897AF8A42}" uniqueName="16" name="work_months" queryTableFieldId="20" dataDxfId="13"/>
    <tableColumn id="21" xr3:uid="{ADF6739F-2C83-4759-BEDA-2740AF0AA362}" uniqueName="21" name="box_office_usd" queryTableFieldId="28" dataDxfId="12" dataCellStyle="Comma"/>
    <tableColumn id="9" xr3:uid="{6B836006-681C-40A3-AC7D-DF0A4FF90964}" uniqueName="9" name="japan_release_date" queryTableFieldId="9" dataDxfId="11"/>
    <tableColumn id="17" xr3:uid="{F8172DFE-4174-4161-9EEB-FEE74373F5E7}" uniqueName="17" name="us_release_date" queryTableFieldId="21" dataDxfId="10"/>
    <tableColumn id="18" xr3:uid="{9CB84872-55E8-415B-8325-B857A27E6184}" uniqueName="18" name="duration_min" queryTableFieldId="22" dataDxfId="9"/>
    <tableColumn id="11" xr3:uid="{15EC93FF-A497-4E0A-A315-5B16DFA7C7DD}" uniqueName="11" name="director" queryTableFieldId="11" dataDxfId="8"/>
    <tableColumn id="15" xr3:uid="{AA092F95-1935-4AA5-B7F1-B5F1B77C1D31}" uniqueName="15" name="screenwriter" queryTableFieldId="15" dataDxfId="7"/>
    <tableColumn id="12" xr3:uid="{2595E479-3C23-4147-8C06-8F93EBBBC445}" uniqueName="12" name="producer" queryTableFieldId="12" dataDxfId="6"/>
    <tableColumn id="14" xr3:uid="{A50EC170-54EC-4474-BA29-46CFC7C8FC3B}" uniqueName="14" name="composer" queryTableFieldId="14" dataDxfId="5"/>
    <tableColumn id="13" xr3:uid="{8A4CEB4D-3FCA-4550-8DA2-CBE0692F4726}" uniqueName="13" name="art_director_1" queryTableFieldId="13" dataDxfId="4"/>
    <tableColumn id="7" xr3:uid="{5C587D58-C834-4CFC-B115-7D1023998B0E}" uniqueName="7" name="art_director_2" queryTableFieldId="29" dataDxfId="3"/>
    <tableColumn id="20" xr3:uid="{1E08E2EB-6E9A-447E-9D3D-140FBBE6CDAA}" uniqueName="20" name="art_director_3" queryTableFieldId="31" dataDxfId="2"/>
    <tableColumn id="10" xr3:uid="{D36802B7-60B5-4FA2-9036-220BF457CBC6}" uniqueName="10" name="art_director_4" queryTableFieldId="30" dataDxfId="1"/>
    <tableColumn id="22" xr3:uid="{F6AF912B-F116-4434-ACE2-4F53B0AB829D}" uniqueName="22" name="art_director_5" queryTableFieldId="3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most_expensive_animated_films" TargetMode="External"/><Relationship Id="rId1" Type="http://schemas.openxmlformats.org/officeDocument/2006/relationships/hyperlink" Target="https://www.boxofficemoj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C8D7-3D2C-40D7-9DCE-890A7AA5468E}">
  <sheetPr>
    <tabColor theme="0" tint="-0.499984740745262"/>
  </sheetPr>
  <dimension ref="A1:A3"/>
  <sheetViews>
    <sheetView workbookViewId="0">
      <selection activeCell="A5" sqref="A5"/>
    </sheetView>
  </sheetViews>
  <sheetFormatPr defaultRowHeight="14.4" x14ac:dyDescent="0.3"/>
  <cols>
    <col min="1" max="1" width="57.33203125" bestFit="1" customWidth="1"/>
  </cols>
  <sheetData>
    <row r="1" spans="1:1" x14ac:dyDescent="0.3">
      <c r="A1" s="14" t="s">
        <v>76</v>
      </c>
    </row>
    <row r="3" spans="1:1" x14ac:dyDescent="0.3">
      <c r="A3" s="14" t="s">
        <v>78</v>
      </c>
    </row>
  </sheetData>
  <hyperlinks>
    <hyperlink ref="A3" r:id="rId1" xr:uid="{EEA13589-7044-4F9B-9B4A-CE544E0F9550}"/>
    <hyperlink ref="A1" r:id="rId2" xr:uid="{565D3053-5905-4E1B-80EB-1439733CFD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0AD8-AF87-4481-AB61-1D3735498746}">
  <sheetPr>
    <tabColor theme="1" tint="4.9989318521683403E-2"/>
  </sheetPr>
  <dimension ref="A1:V26"/>
  <sheetViews>
    <sheetView tabSelected="1"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ColWidth="7.21875" defaultRowHeight="14.4" x14ac:dyDescent="0.3"/>
  <cols>
    <col min="1" max="1" width="4.88671875" bestFit="1" customWidth="1"/>
    <col min="2" max="2" width="29.109375" style="17" bestFit="1" customWidth="1"/>
    <col min="3" max="3" width="9.88671875" style="2" bestFit="1" customWidth="1"/>
    <col min="4" max="4" width="9.5546875" style="2" bestFit="1" customWidth="1"/>
    <col min="5" max="5" width="14.77734375" style="2" bestFit="1" customWidth="1"/>
    <col min="6" max="6" width="17.33203125" style="9" bestFit="1" customWidth="1"/>
    <col min="7" max="7" width="16.109375" style="11" bestFit="1" customWidth="1"/>
    <col min="8" max="8" width="13.44140625" style="12" customWidth="1"/>
    <col min="9" max="9" width="15" style="2" customWidth="1"/>
    <col min="10" max="10" width="14.6640625" style="10" bestFit="1" customWidth="1"/>
    <col min="11" max="11" width="16.77734375" style="2" bestFit="1" customWidth="1"/>
    <col min="12" max="12" width="14.21875" style="2" bestFit="1" customWidth="1"/>
    <col min="13" max="13" width="14.21875" style="2" customWidth="1"/>
    <col min="14" max="14" width="19.6640625" style="4" bestFit="1" customWidth="1"/>
    <col min="15" max="15" width="19.6640625" bestFit="1" customWidth="1"/>
    <col min="16" max="16" width="16.5546875" bestFit="1" customWidth="1"/>
    <col min="17" max="17" width="19.33203125" bestFit="1" customWidth="1"/>
    <col min="18" max="18" width="17.21875" bestFit="1" customWidth="1"/>
    <col min="19" max="22" width="14.77734375" bestFit="1" customWidth="1"/>
    <col min="23" max="23" width="15.88671875" bestFit="1" customWidth="1"/>
  </cols>
  <sheetData>
    <row r="1" spans="1:22" x14ac:dyDescent="0.3">
      <c r="A1" t="s">
        <v>47</v>
      </c>
      <c r="B1" s="17" t="s">
        <v>48</v>
      </c>
      <c r="C1" s="2" t="s">
        <v>69</v>
      </c>
      <c r="D1" s="2" t="s">
        <v>72</v>
      </c>
      <c r="E1" s="2" t="s">
        <v>68</v>
      </c>
      <c r="F1" s="9" t="s">
        <v>49</v>
      </c>
      <c r="G1" s="11" t="s">
        <v>73</v>
      </c>
      <c r="H1" s="12" t="s">
        <v>74</v>
      </c>
      <c r="I1" s="2" t="s">
        <v>70</v>
      </c>
      <c r="J1" s="10" t="s">
        <v>75</v>
      </c>
      <c r="K1" s="2" t="s">
        <v>50</v>
      </c>
      <c r="L1" s="2" t="s">
        <v>51</v>
      </c>
      <c r="M1" s="2" t="s">
        <v>52</v>
      </c>
      <c r="N1" t="s">
        <v>53</v>
      </c>
      <c r="O1" t="s">
        <v>57</v>
      </c>
      <c r="P1" t="s">
        <v>54</v>
      </c>
      <c r="Q1" t="s">
        <v>55</v>
      </c>
      <c r="R1" t="s">
        <v>81</v>
      </c>
      <c r="S1" t="s">
        <v>82</v>
      </c>
      <c r="T1" t="s">
        <v>84</v>
      </c>
      <c r="U1" t="s">
        <v>85</v>
      </c>
      <c r="V1" t="s">
        <v>88</v>
      </c>
    </row>
    <row r="2" spans="1:22" x14ac:dyDescent="0.3">
      <c r="A2">
        <v>1</v>
      </c>
      <c r="B2" s="18" t="s">
        <v>40</v>
      </c>
      <c r="C2" s="3">
        <v>8</v>
      </c>
      <c r="D2" s="3">
        <v>86</v>
      </c>
      <c r="E2" s="3">
        <v>91</v>
      </c>
      <c r="F2" s="9">
        <v>180000000</v>
      </c>
      <c r="G2" s="13">
        <v>237.46</v>
      </c>
      <c r="H2" s="12">
        <f>StuGhib[[#This Row],[budget_yen]]/StuGhib[[#This Row],[avg_exchange rate]]</f>
        <v>758022.40377326705</v>
      </c>
      <c r="I2" s="7">
        <v>9</v>
      </c>
      <c r="J2" s="9">
        <v>9012301</v>
      </c>
      <c r="K2" s="5">
        <v>30752</v>
      </c>
      <c r="L2" s="5">
        <v>31211</v>
      </c>
      <c r="M2" s="3">
        <v>117</v>
      </c>
      <c r="N2" s="1" t="s">
        <v>9</v>
      </c>
      <c r="O2" s="1" t="s">
        <v>9</v>
      </c>
      <c r="P2" s="1" t="s">
        <v>6</v>
      </c>
      <c r="Q2" s="1" t="s">
        <v>7</v>
      </c>
      <c r="R2" s="16" t="s">
        <v>41</v>
      </c>
      <c r="S2" s="1" t="s">
        <v>77</v>
      </c>
      <c r="T2" s="1" t="s">
        <v>77</v>
      </c>
      <c r="U2" s="1" t="s">
        <v>77</v>
      </c>
      <c r="V2" s="1" t="s">
        <v>77</v>
      </c>
    </row>
    <row r="3" spans="1:22" x14ac:dyDescent="0.3">
      <c r="A3">
        <v>3</v>
      </c>
      <c r="B3" s="18" t="s">
        <v>30</v>
      </c>
      <c r="C3" s="3">
        <v>8.5</v>
      </c>
      <c r="D3" s="3">
        <v>94</v>
      </c>
      <c r="E3" s="3">
        <v>100</v>
      </c>
      <c r="F3" s="9">
        <f>StuGhib[[#This Row],[budget_usd]]*StuGhib[[#This Row],[avg_exchange rate]]</f>
        <v>474228999.99999994</v>
      </c>
      <c r="G3" s="13">
        <v>128.16999999999999</v>
      </c>
      <c r="H3" s="12">
        <v>3700000</v>
      </c>
      <c r="I3" s="7">
        <v>12</v>
      </c>
      <c r="J3" s="9">
        <v>836476</v>
      </c>
      <c r="K3" s="5">
        <v>32249</v>
      </c>
      <c r="L3" s="5">
        <v>32715</v>
      </c>
      <c r="M3" s="2">
        <v>88</v>
      </c>
      <c r="N3" s="1" t="s">
        <v>6</v>
      </c>
      <c r="O3" s="1" t="s">
        <v>6</v>
      </c>
      <c r="P3" s="1" t="s">
        <v>33</v>
      </c>
      <c r="Q3" s="1" t="s">
        <v>31</v>
      </c>
      <c r="R3" s="16" t="s">
        <v>80</v>
      </c>
      <c r="S3" s="1" t="s">
        <v>77</v>
      </c>
      <c r="T3" s="1" t="s">
        <v>77</v>
      </c>
      <c r="U3" s="1" t="s">
        <v>77</v>
      </c>
      <c r="V3" s="1" t="s">
        <v>77</v>
      </c>
    </row>
    <row r="4" spans="1:22" x14ac:dyDescent="0.3">
      <c r="A4">
        <v>4</v>
      </c>
      <c r="B4" s="18" t="s">
        <v>32</v>
      </c>
      <c r="C4" s="3">
        <v>8.1</v>
      </c>
      <c r="D4" s="3">
        <v>87</v>
      </c>
      <c r="E4" s="3">
        <v>94</v>
      </c>
      <c r="F4" s="9">
        <f>StuGhib[[#This Row],[budget_usd]]*StuGhib[[#This Row],[avg_exchange rate]]</f>
        <v>474228999.99999994</v>
      </c>
      <c r="G4" s="13">
        <v>128.16999999999999</v>
      </c>
      <c r="H4" s="12">
        <v>3700000</v>
      </c>
      <c r="I4" s="7">
        <v>8</v>
      </c>
      <c r="J4" s="9">
        <v>41000000</v>
      </c>
      <c r="K4" s="5">
        <v>32249</v>
      </c>
      <c r="L4" s="5">
        <v>33067</v>
      </c>
      <c r="M4" s="2">
        <v>86</v>
      </c>
      <c r="N4" s="1" t="s">
        <v>9</v>
      </c>
      <c r="O4" s="1" t="s">
        <v>9</v>
      </c>
      <c r="P4" s="1" t="s">
        <v>33</v>
      </c>
      <c r="Q4" s="1" t="s">
        <v>7</v>
      </c>
      <c r="R4" s="16" t="s">
        <v>23</v>
      </c>
      <c r="S4" s="1" t="s">
        <v>77</v>
      </c>
      <c r="T4" s="1" t="s">
        <v>77</v>
      </c>
      <c r="U4" s="1" t="s">
        <v>77</v>
      </c>
      <c r="V4" s="1" t="s">
        <v>77</v>
      </c>
    </row>
    <row r="5" spans="1:22" x14ac:dyDescent="0.3">
      <c r="A5">
        <v>2</v>
      </c>
      <c r="B5" s="18" t="s">
        <v>35</v>
      </c>
      <c r="C5" s="3">
        <v>8</v>
      </c>
      <c r="D5" s="3">
        <v>78</v>
      </c>
      <c r="E5" s="3">
        <v>96</v>
      </c>
      <c r="F5" s="9">
        <v>500000000</v>
      </c>
      <c r="G5" s="13">
        <v>168.35</v>
      </c>
      <c r="H5" s="12">
        <f>StuGhib[[#This Row],[budget_yen]]/StuGhib[[#This Row],[avg_exchange rate]]</f>
        <v>2970002.9700029702</v>
      </c>
      <c r="I5" s="7">
        <v>24</v>
      </c>
      <c r="J5" s="8">
        <v>157000000</v>
      </c>
      <c r="K5" s="5">
        <v>31626</v>
      </c>
      <c r="L5" s="5">
        <v>33438</v>
      </c>
      <c r="M5" s="2">
        <v>125</v>
      </c>
      <c r="N5" s="1" t="s">
        <v>9</v>
      </c>
      <c r="O5" s="1" t="s">
        <v>9</v>
      </c>
      <c r="P5" s="1" t="s">
        <v>6</v>
      </c>
      <c r="Q5" s="1" t="s">
        <v>7</v>
      </c>
      <c r="R5" s="16" t="s">
        <v>79</v>
      </c>
      <c r="S5" s="1" t="s">
        <v>80</v>
      </c>
      <c r="T5" s="1" t="s">
        <v>77</v>
      </c>
      <c r="U5" s="1" t="s">
        <v>77</v>
      </c>
      <c r="V5" s="1" t="s">
        <v>77</v>
      </c>
    </row>
    <row r="6" spans="1:22" x14ac:dyDescent="0.3">
      <c r="A6">
        <v>10</v>
      </c>
      <c r="B6" s="18" t="s">
        <v>26</v>
      </c>
      <c r="C6" s="3">
        <v>7.8</v>
      </c>
      <c r="D6" s="3">
        <v>75</v>
      </c>
      <c r="E6" s="3">
        <v>95</v>
      </c>
      <c r="F6" s="9">
        <f>StuGhib[[#This Row],[budget_usd]]*StuGhib[[#This Row],[avg_exchange rate]]</f>
        <v>638928000</v>
      </c>
      <c r="G6" s="13">
        <v>93.96</v>
      </c>
      <c r="H6" s="12">
        <f>6.8*1000000</f>
        <v>6800000</v>
      </c>
      <c r="I6" s="7">
        <v>24</v>
      </c>
      <c r="J6" s="9">
        <f>3.15*1000000000/StuGhib[[#This Row],[avg_exchange rate]]</f>
        <v>33524904.214559387</v>
      </c>
      <c r="K6" s="5">
        <v>34895</v>
      </c>
      <c r="L6" s="5">
        <v>35391</v>
      </c>
      <c r="M6" s="2">
        <v>111</v>
      </c>
      <c r="N6" s="1" t="s">
        <v>27</v>
      </c>
      <c r="O6" s="1" t="s">
        <v>9</v>
      </c>
      <c r="P6" s="1" t="s">
        <v>10</v>
      </c>
      <c r="Q6" s="1" t="s">
        <v>29</v>
      </c>
      <c r="R6" s="16" t="s">
        <v>28</v>
      </c>
      <c r="S6" s="1" t="s">
        <v>77</v>
      </c>
      <c r="T6" s="1" t="s">
        <v>77</v>
      </c>
      <c r="U6" s="1" t="s">
        <v>77</v>
      </c>
      <c r="V6" s="1" t="s">
        <v>77</v>
      </c>
    </row>
    <row r="7" spans="1:22" x14ac:dyDescent="0.3">
      <c r="A7">
        <v>5</v>
      </c>
      <c r="B7" s="18" t="s">
        <v>56</v>
      </c>
      <c r="C7" s="3">
        <v>7.8</v>
      </c>
      <c r="D7" s="3">
        <v>85</v>
      </c>
      <c r="E7" s="3">
        <v>98</v>
      </c>
      <c r="F7" s="9">
        <v>800000000</v>
      </c>
      <c r="G7" s="13">
        <v>138.07</v>
      </c>
      <c r="H7" s="12">
        <f>StuGhib[[#This Row],[budget_yen]]/StuGhib[[#This Row],[avg_exchange rate]]</f>
        <v>5794162.3814007388</v>
      </c>
      <c r="I7" s="7">
        <v>24</v>
      </c>
      <c r="J7" s="9">
        <v>10403278</v>
      </c>
      <c r="K7" s="5">
        <v>32718</v>
      </c>
      <c r="L7" s="5">
        <v>33227</v>
      </c>
      <c r="M7" s="2">
        <v>103</v>
      </c>
      <c r="N7" s="1" t="s">
        <v>9</v>
      </c>
      <c r="O7" s="1" t="s">
        <v>9</v>
      </c>
      <c r="P7" s="1" t="s">
        <v>9</v>
      </c>
      <c r="Q7" s="1" t="s">
        <v>7</v>
      </c>
      <c r="R7" s="16" t="s">
        <v>36</v>
      </c>
      <c r="S7" s="1" t="s">
        <v>77</v>
      </c>
      <c r="T7" s="1" t="s">
        <v>77</v>
      </c>
      <c r="U7" s="1" t="s">
        <v>77</v>
      </c>
      <c r="V7" s="1" t="s">
        <v>77</v>
      </c>
    </row>
    <row r="8" spans="1:22" x14ac:dyDescent="0.3">
      <c r="A8">
        <v>7</v>
      </c>
      <c r="B8" s="18" t="s">
        <v>39</v>
      </c>
      <c r="C8" s="3">
        <v>7.7</v>
      </c>
      <c r="D8" s="3">
        <v>83</v>
      </c>
      <c r="E8" s="3">
        <v>96</v>
      </c>
      <c r="F8" s="9">
        <f>StuGhib[[#This Row],[budget_usd]]*StuGhib[[#This Row],[avg_exchange rate]]</f>
        <v>900138000</v>
      </c>
      <c r="G8" s="13">
        <v>126.78</v>
      </c>
      <c r="H8" s="12">
        <v>7100000</v>
      </c>
      <c r="I8" s="7">
        <v>24</v>
      </c>
      <c r="J8" s="9">
        <v>44600000</v>
      </c>
      <c r="K8" s="5">
        <v>33803</v>
      </c>
      <c r="L8" s="5">
        <v>34684</v>
      </c>
      <c r="M8" s="2">
        <v>93</v>
      </c>
      <c r="N8" s="1" t="s">
        <v>9</v>
      </c>
      <c r="O8" s="1" t="s">
        <v>9</v>
      </c>
      <c r="P8" s="1" t="s">
        <v>10</v>
      </c>
      <c r="Q8" s="1" t="s">
        <v>7</v>
      </c>
      <c r="R8" s="16" t="s">
        <v>83</v>
      </c>
      <c r="S8" s="1" t="s">
        <v>77</v>
      </c>
      <c r="T8" s="1" t="s">
        <v>77</v>
      </c>
      <c r="U8" s="1" t="s">
        <v>77</v>
      </c>
      <c r="V8" s="1" t="s">
        <v>77</v>
      </c>
    </row>
    <row r="9" spans="1:22" x14ac:dyDescent="0.3">
      <c r="A9">
        <v>22</v>
      </c>
      <c r="B9" s="18" t="s">
        <v>0</v>
      </c>
      <c r="C9" s="3">
        <v>7.6</v>
      </c>
      <c r="D9" s="3">
        <v>72</v>
      </c>
      <c r="E9" s="3">
        <v>92</v>
      </c>
      <c r="F9" s="9">
        <f>StuGhib[[#This Row],[budget_usd]]*StuGhib[[#This Row],[avg_exchange rate]]</f>
        <v>1194862000</v>
      </c>
      <c r="G9" s="13">
        <v>105.74</v>
      </c>
      <c r="H9" s="9">
        <v>11300000</v>
      </c>
      <c r="I9" s="7">
        <v>36</v>
      </c>
      <c r="J9" s="15">
        <v>35012681</v>
      </c>
      <c r="K9" s="5">
        <v>41839</v>
      </c>
      <c r="L9" s="5">
        <v>42146</v>
      </c>
      <c r="M9" s="2">
        <v>103</v>
      </c>
      <c r="N9" s="1" t="s">
        <v>1</v>
      </c>
      <c r="O9" s="1" t="s">
        <v>1</v>
      </c>
      <c r="P9" s="1" t="s">
        <v>2</v>
      </c>
      <c r="Q9" s="1" t="s">
        <v>4</v>
      </c>
      <c r="R9" s="16" t="s">
        <v>3</v>
      </c>
      <c r="S9" s="1" t="s">
        <v>77</v>
      </c>
      <c r="T9" s="1" t="s">
        <v>77</v>
      </c>
      <c r="U9" s="1" t="s">
        <v>77</v>
      </c>
      <c r="V9" s="1" t="s">
        <v>77</v>
      </c>
    </row>
    <row r="10" spans="1:22" x14ac:dyDescent="0.3">
      <c r="A10">
        <v>23</v>
      </c>
      <c r="B10" s="18" t="s">
        <v>65</v>
      </c>
      <c r="C10" s="3">
        <v>7.5</v>
      </c>
      <c r="D10" s="3">
        <v>86</v>
      </c>
      <c r="E10" s="3">
        <v>93</v>
      </c>
      <c r="F10" s="9">
        <f>StuGhib[[#This Row],[budget_usd]]*StuGhib[[#This Row],[avg_exchange rate]]</f>
        <v>1195590000</v>
      </c>
      <c r="G10" s="13">
        <v>108.69</v>
      </c>
      <c r="H10" s="9">
        <v>11000000</v>
      </c>
      <c r="I10" s="7">
        <v>120</v>
      </c>
      <c r="J10" s="15">
        <v>6613503</v>
      </c>
      <c r="K10" s="5">
        <v>42508</v>
      </c>
      <c r="L10" s="5">
        <v>42755</v>
      </c>
      <c r="M10" s="2">
        <v>80</v>
      </c>
      <c r="N10" s="1" t="s">
        <v>66</v>
      </c>
      <c r="O10" s="1" t="s">
        <v>66</v>
      </c>
      <c r="P10" s="6" t="s">
        <v>10</v>
      </c>
      <c r="Q10" s="1" t="s">
        <v>67</v>
      </c>
      <c r="R10" s="16" t="s">
        <v>87</v>
      </c>
      <c r="S10" s="1" t="s">
        <v>77</v>
      </c>
      <c r="T10" s="1" t="s">
        <v>77</v>
      </c>
      <c r="U10" s="1" t="s">
        <v>77</v>
      </c>
      <c r="V10" s="1" t="s">
        <v>77</v>
      </c>
    </row>
    <row r="11" spans="1:22" x14ac:dyDescent="0.3">
      <c r="A11">
        <v>9</v>
      </c>
      <c r="B11" s="18" t="s">
        <v>37</v>
      </c>
      <c r="C11" s="3">
        <v>7.2</v>
      </c>
      <c r="D11" s="3">
        <v>77</v>
      </c>
      <c r="E11" s="3">
        <v>86</v>
      </c>
      <c r="F11" s="9">
        <f>StuGhib[[#This Row],[budget_usd]]*StuGhib[[#This Row],[avg_exchange rate]]</f>
        <v>1226160000</v>
      </c>
      <c r="G11" s="13">
        <v>102.18</v>
      </c>
      <c r="H11" s="12">
        <v>12000000</v>
      </c>
      <c r="I11" s="7">
        <v>36</v>
      </c>
      <c r="J11" s="9">
        <f>4.47*1000000000/StuGhib[[#This Row],[avg_exchange rate]]</f>
        <v>43746330.005871989</v>
      </c>
      <c r="K11" s="5">
        <v>34531</v>
      </c>
      <c r="L11" s="5">
        <v>35048</v>
      </c>
      <c r="M11" s="2">
        <v>119</v>
      </c>
      <c r="N11" s="1" t="s">
        <v>6</v>
      </c>
      <c r="O11" s="1" t="s">
        <v>6</v>
      </c>
      <c r="P11" s="1" t="s">
        <v>10</v>
      </c>
      <c r="Q11" s="1" t="s">
        <v>38</v>
      </c>
      <c r="R11" s="16" t="s">
        <v>23</v>
      </c>
      <c r="S11" s="1" t="s">
        <v>77</v>
      </c>
      <c r="T11" s="1" t="s">
        <v>77</v>
      </c>
      <c r="U11" s="1" t="s">
        <v>77</v>
      </c>
      <c r="V11" s="1" t="s">
        <v>77</v>
      </c>
    </row>
    <row r="12" spans="1:22" x14ac:dyDescent="0.3">
      <c r="A12">
        <v>6</v>
      </c>
      <c r="B12" s="18" t="s">
        <v>22</v>
      </c>
      <c r="C12" s="3">
        <v>7.6</v>
      </c>
      <c r="D12" s="3">
        <v>90</v>
      </c>
      <c r="E12" s="3">
        <v>100</v>
      </c>
      <c r="F12" s="9">
        <f>StuGhib[[#This Row],[budget_usd]]*StuGhib[[#This Row],[avg_exchange rate]]</f>
        <v>1318982000</v>
      </c>
      <c r="G12" s="13">
        <v>134.59</v>
      </c>
      <c r="H12" s="12">
        <f>9.8*1000000</f>
        <v>9800000</v>
      </c>
      <c r="I12" s="7">
        <v>24</v>
      </c>
      <c r="J12" s="9">
        <f>3.18*1000000000/StuGhib[[#This Row],[avg_exchange rate]]+525958</f>
        <v>24153270.578943457</v>
      </c>
      <c r="K12" s="5">
        <v>33439</v>
      </c>
      <c r="L12" s="5">
        <v>42426</v>
      </c>
      <c r="M12" s="2">
        <v>118</v>
      </c>
      <c r="N12" s="1" t="s">
        <v>6</v>
      </c>
      <c r="O12" s="1" t="s">
        <v>6</v>
      </c>
      <c r="P12" s="1" t="s">
        <v>10</v>
      </c>
      <c r="Q12" s="1" t="s">
        <v>24</v>
      </c>
      <c r="R12" s="16" t="s">
        <v>23</v>
      </c>
      <c r="S12" s="1" t="s">
        <v>77</v>
      </c>
      <c r="T12" s="1" t="s">
        <v>77</v>
      </c>
      <c r="U12" s="1" t="s">
        <v>77</v>
      </c>
      <c r="V12" s="1" t="s">
        <v>77</v>
      </c>
    </row>
    <row r="13" spans="1:22" x14ac:dyDescent="0.3">
      <c r="A13">
        <v>12</v>
      </c>
      <c r="B13" s="17" t="s">
        <v>43</v>
      </c>
      <c r="C13" s="3">
        <v>7.1</v>
      </c>
      <c r="D13" s="3">
        <v>75</v>
      </c>
      <c r="E13" s="3">
        <v>78</v>
      </c>
      <c r="F13" s="9">
        <v>2000000000</v>
      </c>
      <c r="G13" s="13">
        <v>113.73</v>
      </c>
      <c r="H13" s="12">
        <f>StuGhib[[#This Row],[budget_yen]]/StuGhib[[#This Row],[avg_exchange rate]]</f>
        <v>17585509.540138926</v>
      </c>
      <c r="I13" s="7">
        <v>24</v>
      </c>
      <c r="J13" s="9">
        <f>1.56*1000000000/StuGhib[[#This Row],[avg_exchange rate]]</f>
        <v>13716697.441308361</v>
      </c>
      <c r="K13" s="5">
        <v>36358</v>
      </c>
      <c r="L13" s="5">
        <v>36882</v>
      </c>
      <c r="M13" s="2">
        <v>103</v>
      </c>
      <c r="N13" s="1" t="s">
        <v>6</v>
      </c>
      <c r="O13" s="1" t="s">
        <v>6</v>
      </c>
      <c r="P13" s="1" t="s">
        <v>10</v>
      </c>
      <c r="Q13" t="s">
        <v>46</v>
      </c>
      <c r="R13" s="16" t="s">
        <v>16</v>
      </c>
      <c r="S13" s="1" t="s">
        <v>20</v>
      </c>
      <c r="T13" s="1" t="s">
        <v>13</v>
      </c>
      <c r="U13" s="1" t="s">
        <v>77</v>
      </c>
      <c r="V13" s="1" t="s">
        <v>77</v>
      </c>
    </row>
    <row r="14" spans="1:22" x14ac:dyDescent="0.3">
      <c r="A14">
        <v>18</v>
      </c>
      <c r="B14" s="18" t="s">
        <v>62</v>
      </c>
      <c r="C14" s="3">
        <v>7.6</v>
      </c>
      <c r="D14" s="3">
        <v>80</v>
      </c>
      <c r="E14" s="3">
        <v>94</v>
      </c>
      <c r="F14" s="9">
        <f>StuGhib[[#This Row],[budget_usd]]*StuGhib[[#This Row],[avg_exchange rate]]</f>
        <v>2018940000</v>
      </c>
      <c r="G14" s="13">
        <v>87.78</v>
      </c>
      <c r="H14" s="9">
        <v>23000000</v>
      </c>
      <c r="I14" s="7">
        <v>24</v>
      </c>
      <c r="J14" s="15">
        <v>149692197</v>
      </c>
      <c r="K14" s="5">
        <v>40376</v>
      </c>
      <c r="L14" s="5">
        <v>40956</v>
      </c>
      <c r="M14" s="2">
        <v>94</v>
      </c>
      <c r="N14" s="1" t="s">
        <v>1</v>
      </c>
      <c r="O14" s="6" t="s">
        <v>9</v>
      </c>
      <c r="P14" s="1" t="s">
        <v>63</v>
      </c>
      <c r="Q14" s="1" t="s">
        <v>11</v>
      </c>
      <c r="R14" s="1" t="s">
        <v>3</v>
      </c>
      <c r="S14" s="1" t="s">
        <v>77</v>
      </c>
      <c r="T14" s="1" t="s">
        <v>77</v>
      </c>
      <c r="U14" s="1" t="s">
        <v>77</v>
      </c>
      <c r="V14" s="1" t="s">
        <v>77</v>
      </c>
    </row>
    <row r="15" spans="1:22" x14ac:dyDescent="0.3">
      <c r="A15">
        <v>16</v>
      </c>
      <c r="B15" s="18" t="s">
        <v>18</v>
      </c>
      <c r="C15" s="3">
        <v>6.3</v>
      </c>
      <c r="D15" s="3">
        <v>47</v>
      </c>
      <c r="E15" s="3">
        <v>37</v>
      </c>
      <c r="F15" s="9">
        <f>StuGhib[[#This Row],[budget_usd]]*StuGhib[[#This Row],[avg_exchange rate]]</f>
        <v>2209890000</v>
      </c>
      <c r="G15" s="13">
        <v>116.31</v>
      </c>
      <c r="H15" s="9">
        <v>19000000</v>
      </c>
      <c r="I15" s="7">
        <v>36</v>
      </c>
      <c r="J15" s="9">
        <v>68673762</v>
      </c>
      <c r="K15" s="5">
        <v>38927</v>
      </c>
      <c r="L15" s="5">
        <v>40403</v>
      </c>
      <c r="M15" s="2">
        <v>115</v>
      </c>
      <c r="N15" s="1" t="s">
        <v>19</v>
      </c>
      <c r="O15" s="1" t="s">
        <v>19</v>
      </c>
      <c r="P15" s="1" t="s">
        <v>10</v>
      </c>
      <c r="Q15" s="1" t="s">
        <v>21</v>
      </c>
      <c r="R15" s="1" t="s">
        <v>20</v>
      </c>
      <c r="S15" s="1" t="s">
        <v>77</v>
      </c>
      <c r="T15" s="1" t="s">
        <v>77</v>
      </c>
      <c r="U15" s="1" t="s">
        <v>77</v>
      </c>
      <c r="V15" s="1" t="s">
        <v>77</v>
      </c>
    </row>
    <row r="16" spans="1:22" x14ac:dyDescent="0.3">
      <c r="A16">
        <v>19</v>
      </c>
      <c r="B16" s="17" t="s">
        <v>45</v>
      </c>
      <c r="C16" s="3">
        <v>7.4</v>
      </c>
      <c r="D16" s="3">
        <v>71</v>
      </c>
      <c r="E16" s="3">
        <v>87</v>
      </c>
      <c r="F16" s="9">
        <f>StuGhib[[#This Row],[budget_usd]]*StuGhib[[#This Row],[avg_exchange rate]]</f>
        <v>2231600000</v>
      </c>
      <c r="G16" s="13">
        <v>79.7</v>
      </c>
      <c r="H16" s="9">
        <v>28000000</v>
      </c>
      <c r="I16" s="7">
        <v>36</v>
      </c>
      <c r="J16" s="15">
        <v>61485364</v>
      </c>
      <c r="K16" s="5">
        <v>40740</v>
      </c>
      <c r="L16" s="5">
        <v>41348</v>
      </c>
      <c r="M16" s="2">
        <v>91</v>
      </c>
      <c r="N16" s="1" t="s">
        <v>19</v>
      </c>
      <c r="O16" s="6" t="s">
        <v>9</v>
      </c>
      <c r="P16" s="1" t="s">
        <v>63</v>
      </c>
      <c r="Q16" s="1" t="s">
        <v>64</v>
      </c>
      <c r="R16" s="16" t="s">
        <v>86</v>
      </c>
      <c r="S16" s="1" t="s">
        <v>77</v>
      </c>
      <c r="T16" s="1" t="s">
        <v>77</v>
      </c>
      <c r="U16" s="1" t="s">
        <v>77</v>
      </c>
      <c r="V16" s="1" t="s">
        <v>77</v>
      </c>
    </row>
    <row r="17" spans="1:22" x14ac:dyDescent="0.3">
      <c r="A17">
        <v>13</v>
      </c>
      <c r="B17" s="18" t="s">
        <v>25</v>
      </c>
      <c r="C17" s="3">
        <v>8.6</v>
      </c>
      <c r="D17" s="3">
        <v>96</v>
      </c>
      <c r="E17" s="3">
        <v>96</v>
      </c>
      <c r="F17" s="9">
        <f>StuGhib[[#This Row],[budget_usd]]*StuGhib[[#This Row],[avg_exchange rate]]</f>
        <v>2334144000</v>
      </c>
      <c r="G17" s="13">
        <v>121.57</v>
      </c>
      <c r="H17" s="12">
        <v>19200000</v>
      </c>
      <c r="I17" s="7">
        <v>24</v>
      </c>
      <c r="J17" s="9">
        <v>358664405</v>
      </c>
      <c r="K17" s="5">
        <v>37092</v>
      </c>
      <c r="L17" s="5">
        <v>37519</v>
      </c>
      <c r="M17" s="2">
        <v>125</v>
      </c>
      <c r="N17" s="1" t="s">
        <v>9</v>
      </c>
      <c r="O17" s="1" t="s">
        <v>9</v>
      </c>
      <c r="P17" s="1" t="s">
        <v>10</v>
      </c>
      <c r="Q17" s="1" t="s">
        <v>7</v>
      </c>
      <c r="R17" s="1" t="s">
        <v>20</v>
      </c>
      <c r="S17" s="1" t="s">
        <v>13</v>
      </c>
      <c r="T17" s="1" t="s">
        <v>77</v>
      </c>
      <c r="U17" s="1" t="s">
        <v>77</v>
      </c>
      <c r="V17" s="1" t="s">
        <v>77</v>
      </c>
    </row>
    <row r="18" spans="1:22" x14ac:dyDescent="0.3">
      <c r="A18">
        <v>11</v>
      </c>
      <c r="B18" s="18" t="s">
        <v>34</v>
      </c>
      <c r="C18" s="3">
        <v>8.3000000000000007</v>
      </c>
      <c r="D18" s="3">
        <v>76</v>
      </c>
      <c r="E18" s="3">
        <v>93</v>
      </c>
      <c r="F18" s="9">
        <f>StuGhib[[#This Row],[budget_usd]]*StuGhib[[#This Row],[avg_exchange rate]]</f>
        <v>2421200000</v>
      </c>
      <c r="G18" s="13">
        <v>121.06</v>
      </c>
      <c r="H18" s="12">
        <v>20000000</v>
      </c>
      <c r="I18" s="7">
        <v>24</v>
      </c>
      <c r="J18" s="9">
        <v>170515868</v>
      </c>
      <c r="K18" s="5">
        <v>35623</v>
      </c>
      <c r="L18" s="5">
        <v>36462</v>
      </c>
      <c r="M18" s="2">
        <v>133</v>
      </c>
      <c r="N18" s="1" t="s">
        <v>9</v>
      </c>
      <c r="O18" s="1" t="s">
        <v>9</v>
      </c>
      <c r="P18" s="1" t="s">
        <v>10</v>
      </c>
      <c r="Q18" s="1" t="s">
        <v>7</v>
      </c>
      <c r="R18" s="16" t="s">
        <v>23</v>
      </c>
      <c r="S18" s="1" t="s">
        <v>80</v>
      </c>
      <c r="T18" s="1" t="s">
        <v>20</v>
      </c>
      <c r="U18" s="1" t="s">
        <v>16</v>
      </c>
      <c r="V18" s="1" t="s">
        <v>28</v>
      </c>
    </row>
    <row r="19" spans="1:22" x14ac:dyDescent="0.3">
      <c r="A19">
        <v>14</v>
      </c>
      <c r="B19" s="17" t="s">
        <v>44</v>
      </c>
      <c r="C19" s="3">
        <v>7.1</v>
      </c>
      <c r="D19" s="3">
        <v>70</v>
      </c>
      <c r="E19" s="3">
        <v>88</v>
      </c>
      <c r="F19" s="9">
        <f>StuGhib[[#This Row],[budget_usd]]*StuGhib[[#This Row],[avg_exchange rate]]</f>
        <v>2504400000</v>
      </c>
      <c r="G19" s="13">
        <v>125.22</v>
      </c>
      <c r="H19" s="12">
        <v>20000000</v>
      </c>
      <c r="I19" s="7">
        <v>12</v>
      </c>
      <c r="J19" s="9">
        <v>54664109</v>
      </c>
      <c r="K19" s="5">
        <v>37456</v>
      </c>
      <c r="L19" s="5">
        <v>38546</v>
      </c>
      <c r="M19" s="2">
        <v>75</v>
      </c>
      <c r="N19" s="1" t="s">
        <v>59</v>
      </c>
      <c r="O19" s="1" t="s">
        <v>60</v>
      </c>
      <c r="P19" s="1" t="s">
        <v>10</v>
      </c>
      <c r="Q19" s="1" t="s">
        <v>29</v>
      </c>
      <c r="R19" s="16" t="s">
        <v>16</v>
      </c>
      <c r="S19" s="1" t="s">
        <v>77</v>
      </c>
      <c r="T19" s="1" t="s">
        <v>77</v>
      </c>
      <c r="U19" s="1" t="s">
        <v>77</v>
      </c>
      <c r="V19" s="1" t="s">
        <v>77</v>
      </c>
    </row>
    <row r="20" spans="1:22" x14ac:dyDescent="0.3">
      <c r="A20">
        <v>15</v>
      </c>
      <c r="B20" s="18" t="s">
        <v>61</v>
      </c>
      <c r="C20" s="3">
        <v>8.1999999999999993</v>
      </c>
      <c r="D20" s="3">
        <v>82</v>
      </c>
      <c r="E20" s="3">
        <v>88</v>
      </c>
      <c r="F20" s="9">
        <f>StuGhib[[#This Row],[budget_usd]]*StuGhib[[#This Row],[avg_exchange rate]]</f>
        <v>2595600000</v>
      </c>
      <c r="G20" s="13">
        <v>108.15</v>
      </c>
      <c r="H20" s="9">
        <v>24000000</v>
      </c>
      <c r="I20" s="7">
        <v>24</v>
      </c>
      <c r="J20" s="9">
        <v>240898313</v>
      </c>
      <c r="K20" s="5">
        <v>38311</v>
      </c>
      <c r="L20" s="5">
        <v>38520</v>
      </c>
      <c r="M20" s="2">
        <v>119</v>
      </c>
      <c r="N20" s="1" t="s">
        <v>9</v>
      </c>
      <c r="O20" s="1" t="s">
        <v>9</v>
      </c>
      <c r="P20" s="1" t="s">
        <v>10</v>
      </c>
      <c r="Q20" s="1" t="s">
        <v>7</v>
      </c>
      <c r="R20" s="1" t="s">
        <v>13</v>
      </c>
      <c r="S20" s="1" t="s">
        <v>20</v>
      </c>
      <c r="T20" s="1" t="s">
        <v>77</v>
      </c>
      <c r="U20" s="1" t="s">
        <v>77</v>
      </c>
      <c r="V20" s="1" t="s">
        <v>77</v>
      </c>
    </row>
    <row r="21" spans="1:22" x14ac:dyDescent="0.3">
      <c r="A21">
        <v>20</v>
      </c>
      <c r="B21" s="18" t="s">
        <v>8</v>
      </c>
      <c r="C21" s="3">
        <v>7.8</v>
      </c>
      <c r="D21" s="3">
        <v>83</v>
      </c>
      <c r="E21" s="3">
        <v>88</v>
      </c>
      <c r="F21" s="9">
        <f>StuGhib[[#This Row],[budget_usd]]*StuGhib[[#This Row],[avg_exchange rate]]</f>
        <v>3025600000</v>
      </c>
      <c r="G21" s="13">
        <v>97.6</v>
      </c>
      <c r="H21" s="9">
        <v>31000000</v>
      </c>
      <c r="I21" s="7">
        <v>36</v>
      </c>
      <c r="J21" s="15">
        <v>136454220</v>
      </c>
      <c r="K21" s="5">
        <v>41475</v>
      </c>
      <c r="L21" s="5">
        <v>41691</v>
      </c>
      <c r="M21" s="2">
        <v>126</v>
      </c>
      <c r="N21" s="1" t="s">
        <v>9</v>
      </c>
      <c r="O21" s="1" t="s">
        <v>9</v>
      </c>
      <c r="P21" s="1" t="s">
        <v>10</v>
      </c>
      <c r="Q21" s="1" t="s">
        <v>7</v>
      </c>
      <c r="R21" s="16" t="s">
        <v>20</v>
      </c>
      <c r="S21" s="1" t="s">
        <v>77</v>
      </c>
      <c r="T21" s="1" t="s">
        <v>77</v>
      </c>
      <c r="U21" s="1" t="s">
        <v>77</v>
      </c>
      <c r="V21" s="1" t="s">
        <v>77</v>
      </c>
    </row>
    <row r="22" spans="1:22" x14ac:dyDescent="0.3">
      <c r="A22">
        <v>17</v>
      </c>
      <c r="B22" s="18" t="s">
        <v>12</v>
      </c>
      <c r="C22" s="3">
        <v>7.6</v>
      </c>
      <c r="D22" s="3">
        <v>86</v>
      </c>
      <c r="E22" s="3">
        <v>91</v>
      </c>
      <c r="F22" s="9">
        <f>StuGhib[[#This Row],[budget_usd]]*StuGhib[[#This Row],[avg_exchange rate]]</f>
        <v>3515260000</v>
      </c>
      <c r="G22" s="13">
        <v>103.39</v>
      </c>
      <c r="H22" s="9">
        <v>34000000</v>
      </c>
      <c r="I22" s="7">
        <v>6</v>
      </c>
      <c r="J22" s="9">
        <v>206072776</v>
      </c>
      <c r="K22" s="5">
        <v>39648</v>
      </c>
      <c r="L22" s="5">
        <v>40039</v>
      </c>
      <c r="M22" s="2">
        <v>101</v>
      </c>
      <c r="N22" s="1" t="s">
        <v>9</v>
      </c>
      <c r="O22" s="1" t="s">
        <v>9</v>
      </c>
      <c r="P22" s="1" t="s">
        <v>10</v>
      </c>
      <c r="Q22" s="1" t="s">
        <v>7</v>
      </c>
      <c r="R22" s="1" t="s">
        <v>13</v>
      </c>
      <c r="S22" s="1" t="s">
        <v>77</v>
      </c>
      <c r="T22" s="1" t="s">
        <v>77</v>
      </c>
      <c r="U22" s="1" t="s">
        <v>77</v>
      </c>
      <c r="V22" s="1" t="s">
        <v>77</v>
      </c>
    </row>
    <row r="23" spans="1:22" x14ac:dyDescent="0.3">
      <c r="A23">
        <v>21</v>
      </c>
      <c r="B23" s="18" t="s">
        <v>5</v>
      </c>
      <c r="C23" s="3">
        <v>8</v>
      </c>
      <c r="D23" s="3">
        <v>89</v>
      </c>
      <c r="E23" s="3">
        <v>100</v>
      </c>
      <c r="F23" s="9">
        <v>5150000000</v>
      </c>
      <c r="G23" s="13">
        <v>97.6</v>
      </c>
      <c r="H23" s="9">
        <f>StuGhib[[#This Row],[budget_yen]]/G23</f>
        <v>52766393.442622952</v>
      </c>
      <c r="I23" s="7">
        <f>8*12</f>
        <v>96</v>
      </c>
      <c r="J23" s="15">
        <v>27000000</v>
      </c>
      <c r="K23" s="5">
        <v>41601</v>
      </c>
      <c r="L23" s="5">
        <v>41929</v>
      </c>
      <c r="M23" s="2">
        <v>137</v>
      </c>
      <c r="N23" s="1" t="s">
        <v>6</v>
      </c>
      <c r="O23" s="1" t="s">
        <v>6</v>
      </c>
      <c r="P23" s="1" t="s">
        <v>2</v>
      </c>
      <c r="Q23" s="1" t="s">
        <v>7</v>
      </c>
      <c r="R23" s="16" t="s">
        <v>23</v>
      </c>
      <c r="S23" s="1" t="s">
        <v>77</v>
      </c>
      <c r="T23" s="1" t="s">
        <v>77</v>
      </c>
      <c r="U23" s="1" t="s">
        <v>77</v>
      </c>
      <c r="V23" s="1" t="s">
        <v>77</v>
      </c>
    </row>
    <row r="24" spans="1:22" x14ac:dyDescent="0.3">
      <c r="A24">
        <v>25</v>
      </c>
      <c r="B24" s="18" t="s">
        <v>42</v>
      </c>
      <c r="C24" s="3">
        <v>7.4</v>
      </c>
      <c r="D24" s="3">
        <v>91</v>
      </c>
      <c r="E24" s="3">
        <v>96</v>
      </c>
      <c r="F24" s="9">
        <f>StuGhib[[#This Row],[budget_usd]]*StuGhib[[#This Row],[avg_exchange rate]]</f>
        <v>7500908999.999999</v>
      </c>
      <c r="G24" s="13">
        <v>140.72999999999999</v>
      </c>
      <c r="H24" s="9">
        <v>53300000</v>
      </c>
      <c r="I24" s="7">
        <v>60</v>
      </c>
      <c r="J24" s="9">
        <v>293000000</v>
      </c>
      <c r="K24" s="5">
        <v>45121</v>
      </c>
      <c r="L24" s="5">
        <v>45268</v>
      </c>
      <c r="M24" s="2">
        <v>124</v>
      </c>
      <c r="N24" s="1" t="s">
        <v>9</v>
      </c>
      <c r="O24" s="1" t="s">
        <v>9</v>
      </c>
      <c r="P24" s="1" t="s">
        <v>10</v>
      </c>
      <c r="Q24" s="1" t="s">
        <v>7</v>
      </c>
      <c r="R24" s="1" t="s">
        <v>20</v>
      </c>
      <c r="S24" s="1" t="s">
        <v>77</v>
      </c>
      <c r="T24" s="1" t="s">
        <v>77</v>
      </c>
      <c r="U24" s="1" t="s">
        <v>77</v>
      </c>
      <c r="V24" s="1" t="s">
        <v>77</v>
      </c>
    </row>
    <row r="25" spans="1:22" x14ac:dyDescent="0.3">
      <c r="A25">
        <v>8</v>
      </c>
      <c r="B25" s="18" t="s">
        <v>14</v>
      </c>
      <c r="C25" s="3">
        <v>6.6</v>
      </c>
      <c r="D25" s="3">
        <v>73</v>
      </c>
      <c r="E25" s="3">
        <v>89</v>
      </c>
      <c r="F25" s="9" t="s">
        <v>77</v>
      </c>
      <c r="G25" s="13">
        <v>111.08</v>
      </c>
      <c r="H25" s="12" t="s">
        <v>77</v>
      </c>
      <c r="I25" s="7">
        <v>24</v>
      </c>
      <c r="J25" s="9">
        <v>88428</v>
      </c>
      <c r="K25" s="5">
        <v>34094</v>
      </c>
      <c r="L25" s="5">
        <v>34528</v>
      </c>
      <c r="M25" s="2">
        <v>72</v>
      </c>
      <c r="N25" s="1" t="s">
        <v>15</v>
      </c>
      <c r="O25" s="1" t="s">
        <v>58</v>
      </c>
      <c r="P25" s="1" t="s">
        <v>10</v>
      </c>
      <c r="Q25" s="1" t="s">
        <v>17</v>
      </c>
      <c r="R25" s="16" t="s">
        <v>16</v>
      </c>
      <c r="S25" s="1" t="s">
        <v>77</v>
      </c>
      <c r="T25" s="1" t="s">
        <v>77</v>
      </c>
      <c r="U25" s="1" t="s">
        <v>77</v>
      </c>
      <c r="V25" s="1" t="s">
        <v>77</v>
      </c>
    </row>
    <row r="26" spans="1:22" x14ac:dyDescent="0.3">
      <c r="A26">
        <v>24</v>
      </c>
      <c r="B26" s="18" t="s">
        <v>71</v>
      </c>
      <c r="C26" s="3">
        <v>4.7</v>
      </c>
      <c r="D26" s="3">
        <v>46</v>
      </c>
      <c r="E26" s="3">
        <v>28</v>
      </c>
      <c r="F26" s="9" t="s">
        <v>77</v>
      </c>
      <c r="G26" s="13">
        <v>106.76</v>
      </c>
      <c r="H26" s="12" t="s">
        <v>77</v>
      </c>
      <c r="I26" s="7">
        <v>36</v>
      </c>
      <c r="J26" s="9">
        <v>842744</v>
      </c>
      <c r="K26" s="5">
        <v>44195</v>
      </c>
      <c r="L26" s="5">
        <v>44230</v>
      </c>
      <c r="M26" s="2">
        <v>82</v>
      </c>
      <c r="N26" s="1" t="s">
        <v>19</v>
      </c>
      <c r="O26" s="1" t="s">
        <v>58</v>
      </c>
      <c r="P26" s="6" t="s">
        <v>10</v>
      </c>
      <c r="Q26" s="6" t="s">
        <v>64</v>
      </c>
      <c r="R26" s="16" t="s">
        <v>89</v>
      </c>
      <c r="S26" s="1" t="s">
        <v>77</v>
      </c>
      <c r="T26" s="1" t="s">
        <v>77</v>
      </c>
      <c r="U26" s="1" t="s">
        <v>77</v>
      </c>
      <c r="V26" s="1" t="s">
        <v>77</v>
      </c>
    </row>
  </sheetData>
  <phoneticPr fontId="4" type="noConversion"/>
  <pageMargins left="0.7" right="0.7" top="0.75" bottom="0.75" header="0.3" footer="0.3"/>
  <ignoredErrors>
    <ignoredError sqref="H3:H26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A m b Z W M Z i D L C l A A A A 9 g A A A B I A H A B D b 2 5 m a W c v U G F j a 2 F n Z S 5 4 b W w g o h g A K K A U A A A A A A A A A A A A A A A A A A A A A A A A A A A A h Y 8 x D o I w G I W v Q r r T l h K j I T 9 l c D K B x M T E u D a l Q i M U Q 4 v l b g 4 e y S u I U d T N 8 X 3 v G 9 6 7 X 2 + Q j W 0 T X F R v d W d S F G G K A m V k V 2 p T p W h w x 3 C F M g 5 b I U + i U s E k G 5 u M t k x R 7 d w 5 I c R 7 j 3 2 M u 7 4 i j N K I H I p 8 J 2 v V C v S R 9 X 8 5 1 M Y 6 Y a R C H P a v M Z z h K K Z 4 w Z a Y A p k h F N p 8 B T b t f b Y / E N Z D 4 4 Z e c W X C T Q 5 k j k D e H / g D U E s D B B Q A A g A I A A J m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Z t l Y s e e A O p Y A A A D w A A A A E w A c A E Z v c m 1 1 b G F z L 1 N l Y 3 R p b 2 4 x L m 0 g o h g A K K A U A A A A A A A A A A A A A A A A A A A A A A A A A A A A Z Y 2 x C s M g E I Z 3 w X c Q u 7 Q Q C p 2 D W 6 F 0 6 e I o o Z z m Q E E j i W Y K f f d q U l p I b z m 4 / / + + S 2 i y i w O T 2 7 6 0 l F C S L E z Y M 5 n n m 3 W a C e Y x U 8 L K y D h P B s t F j v 5 8 h Q w a E q Y j 9 9 G A t z F l f m q 2 5 o E X v H e R V Y V 3 v D I r v K g H B B S 7 u H u p q u s + d K / j 8 / d + 7 1 q U N B Y D C F 5 6 v L l n D K u v x l 8 T J W 7 4 k 7 V v U E s B A i 0 A F A A C A A g A A m b Z W M Z i D L C l A A A A 9 g A A A B I A A A A A A A A A A A A A A A A A A A A A A E N v b m Z p Z y 9 Q Y W N r Y W d l L n h t b F B L A Q I t A B Q A A g A I A A J m 2 V g P y u m r p A A A A O k A A A A T A A A A A A A A A A A A A A A A A P E A A A B b Q 2 9 u d G V u d F 9 U e X B l c 1 0 u e G 1 s U E s B A i 0 A F A A C A A g A A m b Z W L H n g D q W A A A A 8 A A A A B M A A A A A A A A A A A A A A A A A 4 g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A A A A A A A A C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R 2 h p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M G Y 3 Z D A 1 L T U w Y z U t N D M y M i 1 i M j V l L W R j Z W J i N W Y 0 Y T Q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V H a G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5 O j Q 4 O j A 0 L j M 0 N z Y 0 M T h a I i A v P j x F b n R y e S B U e X B l P S J G a W x s Q 2 9 s d W 1 u V H l w Z X M i I F Z h b H V l P S J z Q W d Z R 0 J n W V J F U W t K Q 2 d Z R 0 J n W U c i I C 8 + P E V u d H J 5 I F R 5 c G U 9 I k Z p b G x D b 2 x 1 b W 5 O Y W 1 l c y I g V m F s d W U 9 I n N b J n F 1 b 3 Q 7 T W 9 2 a W V p Z C Z x d W 9 0 O y w m c X V v d D t N b 3 Z p Z U 5 h b W U m c X V v d D s s J n F 1 b 3 Q 7 R 2 V u c m U x J n F 1 b 3 Q 7 L C Z x d W 9 0 O 0 d l b n J l M i Z x d W 9 0 O y w m c X V v d D t H Z W 5 y Z T M m c X V v d D s s J n F 1 b 3 Q 7 Q n V k Z 2 V 0 J n F 1 b 3 Q 7 L C Z x d W 9 0 O 1 J l d m V u d W U m c X V v d D s s J n F 1 b 3 Q 7 V V N f U m V s Z W F z Z S Z x d W 9 0 O y w m c X V v d D t K Y X B h b l J l b G V h c 2 V E Y X R l J n F 1 b 3 Q 7 L C Z x d W 9 0 O 0 R 1 c m F 0 a W 9 u J n F 1 b 3 Q 7 L C Z x d W 9 0 O 0 R p c m V j d G 9 y J n F 1 b 3 Q 7 L C Z x d W 9 0 O 1 B y b 2 R 1 Y 2 V y J n F 1 b 3 Q 7 L C Z x d W 9 0 O 0 F y d E R p c m V j d G 9 y J n F 1 b 3 Q 7 L C Z x d W 9 0 O 0 N v b X B v c 2 V y J n F 1 b 3 Q 7 L C Z x d W 9 0 O 3 d y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H a G l i L 0 F 1 d G 9 S Z W 1 v d m V k Q 2 9 s d W 1 u c z E u e 0 1 v d m l l a W Q s M H 0 m c X V v d D s s J n F 1 b 3 Q 7 U 2 V j d G l v b j E v U 3 R 1 R 2 h p Y i 9 B d X R v U m V t b 3 Z l Z E N v b H V t b n M x L n t N b 3 Z p Z U 5 h b W U s M X 0 m c X V v d D s s J n F 1 b 3 Q 7 U 2 V j d G l v b j E v U 3 R 1 R 2 h p Y i 9 B d X R v U m V t b 3 Z l Z E N v b H V t b n M x L n t H Z W 5 y Z T E s M n 0 m c X V v d D s s J n F 1 b 3 Q 7 U 2 V j d G l v b j E v U 3 R 1 R 2 h p Y i 9 B d X R v U m V t b 3 Z l Z E N v b H V t b n M x L n t H Z W 5 y Z T I s M 3 0 m c X V v d D s s J n F 1 b 3 Q 7 U 2 V j d G l v b j E v U 3 R 1 R 2 h p Y i 9 B d X R v U m V t b 3 Z l Z E N v b H V t b n M x L n t H Z W 5 y Z T M s N H 0 m c X V v d D s s J n F 1 b 3 Q 7 U 2 V j d G l v b j E v U 3 R 1 R 2 h p Y i 9 B d X R v U m V t b 3 Z l Z E N v b H V t b n M x L n t C d W R n Z X Q s N X 0 m c X V v d D s s J n F 1 b 3 Q 7 U 2 V j d G l v b j E v U 3 R 1 R 2 h p Y i 9 B d X R v U m V t b 3 Z l Z E N v b H V t b n M x L n t S Z X Z l b n V l L D Z 9 J n F 1 b 3 Q 7 L C Z x d W 9 0 O 1 N l Y 3 R p b 2 4 x L 1 N 0 d U d o a W I v Q X V 0 b 1 J l b W 9 2 Z W R D b 2 x 1 b W 5 z M S 5 7 V V N f U m V s Z W F z Z S w 3 f S Z x d W 9 0 O y w m c X V v d D t T Z W N 0 a W 9 u M S 9 T d H V H a G l i L 0 F 1 d G 9 S Z W 1 v d m V k Q 2 9 s d W 1 u c z E u e 0 p h c G F u U m V s Z W F z Z U R h d G U s O H 0 m c X V v d D s s J n F 1 b 3 Q 7 U 2 V j d G l v b j E v U 3 R 1 R 2 h p Y i 9 B d X R v U m V t b 3 Z l Z E N v b H V t b n M x L n t E d X J h d G l v b i w 5 f S Z x d W 9 0 O y w m c X V v d D t T Z W N 0 a W 9 u M S 9 T d H V H a G l i L 0 F 1 d G 9 S Z W 1 v d m V k Q 2 9 s d W 1 u c z E u e 0 R p c m V j d G 9 y L D E w f S Z x d W 9 0 O y w m c X V v d D t T Z W N 0 a W 9 u M S 9 T d H V H a G l i L 0 F 1 d G 9 S Z W 1 v d m V k Q 2 9 s d W 1 u c z E u e 1 B y b 2 R 1 Y 2 V y L D E x f S Z x d W 9 0 O y w m c X V v d D t T Z W N 0 a W 9 u M S 9 T d H V H a G l i L 0 F 1 d G 9 S Z W 1 v d m V k Q 2 9 s d W 1 u c z E u e 0 F y d E R p c m V j d G 9 y L D E y f S Z x d W 9 0 O y w m c X V v d D t T Z W N 0 a W 9 u M S 9 T d H V H a G l i L 0 F 1 d G 9 S Z W 1 v d m V k Q 2 9 s d W 1 u c z E u e 0 N v b X B v c 2 V y L D E z f S Z x d W 9 0 O y w m c X V v d D t T Z W N 0 a W 9 u M S 9 T d H V H a G l i L 0 F 1 d G 9 S Z W 1 v d m V k Q 2 9 s d W 1 u c z E u e 3 d y a X R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d U d o a W I v Q X V 0 b 1 J l b W 9 2 Z W R D b 2 x 1 b W 5 z M S 5 7 T W 9 2 a W V p Z C w w f S Z x d W 9 0 O y w m c X V v d D t T Z W N 0 a W 9 u M S 9 T d H V H a G l i L 0 F 1 d G 9 S Z W 1 v d m V k Q 2 9 s d W 1 u c z E u e 0 1 v d m l l T m F t Z S w x f S Z x d W 9 0 O y w m c X V v d D t T Z W N 0 a W 9 u M S 9 T d H V H a G l i L 0 F 1 d G 9 S Z W 1 v d m V k Q 2 9 s d W 1 u c z E u e 0 d l b n J l M S w y f S Z x d W 9 0 O y w m c X V v d D t T Z W N 0 a W 9 u M S 9 T d H V H a G l i L 0 F 1 d G 9 S Z W 1 v d m V k Q 2 9 s d W 1 u c z E u e 0 d l b n J l M i w z f S Z x d W 9 0 O y w m c X V v d D t T Z W N 0 a W 9 u M S 9 T d H V H a G l i L 0 F 1 d G 9 S Z W 1 v d m V k Q 2 9 s d W 1 u c z E u e 0 d l b n J l M y w 0 f S Z x d W 9 0 O y w m c X V v d D t T Z W N 0 a W 9 u M S 9 T d H V H a G l i L 0 F 1 d G 9 S Z W 1 v d m V k Q 2 9 s d W 1 u c z E u e 0 J 1 Z G d l d C w 1 f S Z x d W 9 0 O y w m c X V v d D t T Z W N 0 a W 9 u M S 9 T d H V H a G l i L 0 F 1 d G 9 S Z W 1 v d m V k Q 2 9 s d W 1 u c z E u e 1 J l d m V u d W U s N n 0 m c X V v d D s s J n F 1 b 3 Q 7 U 2 V j d G l v b j E v U 3 R 1 R 2 h p Y i 9 B d X R v U m V t b 3 Z l Z E N v b H V t b n M x L n t V U 1 9 S Z W x l Y X N l L D d 9 J n F 1 b 3 Q 7 L C Z x d W 9 0 O 1 N l Y 3 R p b 2 4 x L 1 N 0 d U d o a W I v Q X V 0 b 1 J l b W 9 2 Z W R D b 2 x 1 b W 5 z M S 5 7 S m F w Y W 5 S Z W x l Y X N l R G F 0 Z S w 4 f S Z x d W 9 0 O y w m c X V v d D t T Z W N 0 a W 9 u M S 9 T d H V H a G l i L 0 F 1 d G 9 S Z W 1 v d m V k Q 2 9 s d W 1 u c z E u e 0 R 1 c m F 0 a W 9 u L D l 9 J n F 1 b 3 Q 7 L C Z x d W 9 0 O 1 N l Y 3 R p b 2 4 x L 1 N 0 d U d o a W I v Q X V 0 b 1 J l b W 9 2 Z W R D b 2 x 1 b W 5 z M S 5 7 R G l y Z W N 0 b 3 I s M T B 9 J n F 1 b 3 Q 7 L C Z x d W 9 0 O 1 N l Y 3 R p b 2 4 x L 1 N 0 d U d o a W I v Q X V 0 b 1 J l b W 9 2 Z W R D b 2 x 1 b W 5 z M S 5 7 U H J v Z H V j Z X I s M T F 9 J n F 1 b 3 Q 7 L C Z x d W 9 0 O 1 N l Y 3 R p b 2 4 x L 1 N 0 d U d o a W I v Q X V 0 b 1 J l b W 9 2 Z W R D b 2 x 1 b W 5 z M S 5 7 Q X J 0 R G l y Z W N 0 b 3 I s M T J 9 J n F 1 b 3 Q 7 L C Z x d W 9 0 O 1 N l Y 3 R p b 2 4 x L 1 N 0 d U d o a W I v Q X V 0 b 1 J l b W 9 2 Z W R D b 2 x 1 b W 5 z M S 5 7 Q 2 9 t c G 9 z Z X I s M T N 9 J n F 1 b 3 Q 7 L C Z x d W 9 0 O 1 N l Y 3 R p b 2 4 x L 1 N 0 d U d o a W I v Q X V 0 b 1 J l b W 9 2 Z W R D b 2 x 1 b W 5 z M S 5 7 d 3 J p d G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R 2 h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H a G l i L 1 N 0 d W R p b y U y M E d o a W J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U d o a W I v Z G J v X 1 N 0 d U d o a W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/ e i X A p S k K 4 E 6 Z o 6 f 4 c V A A A A A A C A A A A A A A Q Z g A A A A E A A C A A A A B i q x i w x 0 K Q y b d b e U Q V Z D / / f M f N k k P 1 1 Z 9 t Z v t H z p o j d w A A A A A O g A A A A A I A A C A A A A B 1 M d V E t H p S g k 0 x w f S y h K 3 f L P 2 + i 1 6 h 1 s 2 g j K I b + / 4 5 B V A A A A D e k E n M w W c O R T j e Q i 6 s F N X G E j + B e / K a Z I u p 7 5 E 8 v J t / d M a I o L B / 2 s 7 7 y d Z k J k Q H 7 d I + t e N w y Y + p S 6 f E h I l + y v R v T a O c 1 U / D x x T + S M c n t 3 2 q Q 0 A A A A D Q T P N c l m 9 W W z + E X h R C O S Y m J m O f U L O J k 9 0 0 8 u y d d r b p S r Z 8 Y B a x j r l C Z x Y 9 b k L u A Q q k u 1 d j M Z M 7 n z 1 x n + A Z y v f u < / D a t a M a s h u p > 
</file>

<file path=customXml/itemProps1.xml><?xml version="1.0" encoding="utf-8"?>
<ds:datastoreItem xmlns:ds="http://schemas.openxmlformats.org/officeDocument/2006/customXml" ds:itemID="{AAD3458C-CD23-43C4-948D-3D6882C1C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Ghibli - data-02-2025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</dc:creator>
  <cp:lastModifiedBy>Family</cp:lastModifiedBy>
  <dcterms:created xsi:type="dcterms:W3CDTF">2024-06-25T09:21:40Z</dcterms:created>
  <dcterms:modified xsi:type="dcterms:W3CDTF">2025-04-10T18:21:56Z</dcterms:modified>
</cp:coreProperties>
</file>